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omputeR\Documents\Pracovní Rev.01\2025 Firma\N965 Komunikace NJ 2025, město NJ Mrklovská\rozpočet 3, 2025.05.30 Rev.02 SO01-SO06\"/>
    </mc:Choice>
  </mc:AlternateContent>
  <xr:revisionPtr revIDLastSave="0" documentId="8_{4D8B61D5-666D-43ED-9A70-F286BC248230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VN01 R965.VN.1 Naklady" sheetId="12" r:id="rId4"/>
    <sheet name="SO01 R965.1.01 Pol" sheetId="13" r:id="rId5"/>
    <sheet name="SO01 R965.1.02 Pol" sheetId="14" r:id="rId6"/>
    <sheet name="SO01 R965.1.03 Pol" sheetId="15" r:id="rId7"/>
    <sheet name="SO02 R965.2.01 Pol" sheetId="16" r:id="rId8"/>
    <sheet name="SO02 R965.2.02 Pol" sheetId="17" r:id="rId9"/>
    <sheet name="SO02 R965.2.03 Pol" sheetId="18" r:id="rId10"/>
    <sheet name="SO03 R965.3.01 Pol" sheetId="19" r:id="rId11"/>
    <sheet name="SO03 R965.3.02 Pol" sheetId="20" r:id="rId12"/>
    <sheet name="SO04 R965.4.01 Pol" sheetId="21" r:id="rId13"/>
    <sheet name="SO04 R965.4.02 Pol" sheetId="22" r:id="rId14"/>
    <sheet name="SO05 R965.5.01 Pol" sheetId="23" r:id="rId15"/>
    <sheet name="SO06 R965.6.01 Pol" sheetId="24" r:id="rId16"/>
  </sheets>
  <externalReferences>
    <externalReference r:id="rId17"/>
  </externalReferences>
  <definedNames>
    <definedName name="CelkemDPHVypocet" localSheetId="1">Stavba!$H$61</definedName>
    <definedName name="CenaCelkem">Stavba!$G$29</definedName>
    <definedName name="CenaCelkemBezDPH">Stavba!$G$28</definedName>
    <definedName name="CenaCelkemVypocet" localSheetId="1">Stavba!$I$61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4">'SO01 R965.1.01 Pol'!$1:$7</definedName>
    <definedName name="_xlnm.Print_Titles" localSheetId="5">'SO01 R965.1.02 Pol'!$1:$7</definedName>
    <definedName name="_xlnm.Print_Titles" localSheetId="6">'SO01 R965.1.03 Pol'!$1:$7</definedName>
    <definedName name="_xlnm.Print_Titles" localSheetId="7">'SO02 R965.2.01 Pol'!$1:$7</definedName>
    <definedName name="_xlnm.Print_Titles" localSheetId="8">'SO02 R965.2.02 Pol'!$1:$7</definedName>
    <definedName name="_xlnm.Print_Titles" localSheetId="9">'SO02 R965.2.03 Pol'!$1:$7</definedName>
    <definedName name="_xlnm.Print_Titles" localSheetId="10">'SO03 R965.3.01 Pol'!$1:$7</definedName>
    <definedName name="_xlnm.Print_Titles" localSheetId="11">'SO03 R965.3.02 Pol'!$1:$7</definedName>
    <definedName name="_xlnm.Print_Titles" localSheetId="12">'SO04 R965.4.01 Pol'!$1:$7</definedName>
    <definedName name="_xlnm.Print_Titles" localSheetId="13">'SO04 R965.4.02 Pol'!$1:$7</definedName>
    <definedName name="_xlnm.Print_Titles" localSheetId="14">'SO05 R965.5.01 Pol'!$1:$7</definedName>
    <definedName name="_xlnm.Print_Titles" localSheetId="15">'SO06 R965.6.01 Pol'!$1:$7</definedName>
    <definedName name="_xlnm.Print_Titles" localSheetId="3">'VN01 R965.VN.1 Naklady'!$1:$7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4">'SO01 R965.1.01 Pol'!$A$1:$Y$279</definedName>
    <definedName name="_xlnm.Print_Area" localSheetId="5">'SO01 R965.1.02 Pol'!$A$1:$Y$320</definedName>
    <definedName name="_xlnm.Print_Area" localSheetId="6">'SO01 R965.1.03 Pol'!$A$1:$Y$266</definedName>
    <definedName name="_xlnm.Print_Area" localSheetId="7">'SO02 R965.2.01 Pol'!$A$1:$Y$213</definedName>
    <definedName name="_xlnm.Print_Area" localSheetId="8">'SO02 R965.2.02 Pol'!$A$1:$Y$86</definedName>
    <definedName name="_xlnm.Print_Area" localSheetId="9">'SO02 R965.2.03 Pol'!$A$1:$Y$215</definedName>
    <definedName name="_xlnm.Print_Area" localSheetId="10">'SO03 R965.3.01 Pol'!$A$1:$Y$129</definedName>
    <definedName name="_xlnm.Print_Area" localSheetId="11">'SO03 R965.3.02 Pol'!$A$1:$Y$506</definedName>
    <definedName name="_xlnm.Print_Area" localSheetId="12">'SO04 R965.4.01 Pol'!$A$1:$Y$116</definedName>
    <definedName name="_xlnm.Print_Area" localSheetId="13">'SO04 R965.4.02 Pol'!$A$1:$Y$506</definedName>
    <definedName name="_xlnm.Print_Area" localSheetId="14">'SO05 R965.5.01 Pol'!$A$1:$Y$108</definedName>
    <definedName name="_xlnm.Print_Area" localSheetId="15">'SO06 R965.6.01 Pol'!$A$1:$Y$149</definedName>
    <definedName name="_xlnm.Print_Area" localSheetId="1">Stavba!$A$1:$J$106</definedName>
    <definedName name="_xlnm.Print_Area" localSheetId="3">'VN01 R965.VN.1 Naklady'!$A$1:$Y$27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Stavba!$F$61</definedName>
    <definedName name="ZakladDPHZakl">Stavba!$G$25</definedName>
    <definedName name="ZakladDPHZaklVypocet" localSheetId="1">Stavba!$G$61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05" i="1" l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G60" i="1"/>
  <c r="F60" i="1"/>
  <c r="G59" i="1"/>
  <c r="F59" i="1"/>
  <c r="G58" i="1"/>
  <c r="F58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1" i="1"/>
  <c r="F41" i="1"/>
  <c r="G40" i="1"/>
  <c r="F40" i="1"/>
  <c r="G39" i="1"/>
  <c r="F39" i="1"/>
  <c r="G148" i="24"/>
  <c r="BA124" i="24"/>
  <c r="BA74" i="24"/>
  <c r="BA70" i="24"/>
  <c r="BA66" i="24"/>
  <c r="BA62" i="24"/>
  <c r="BA15" i="24"/>
  <c r="BA10" i="24"/>
  <c r="Q8" i="24"/>
  <c r="G9" i="24"/>
  <c r="M9" i="24" s="1"/>
  <c r="I9" i="24"/>
  <c r="I8" i="24" s="1"/>
  <c r="K9" i="24"/>
  <c r="K8" i="24" s="1"/>
  <c r="O9" i="24"/>
  <c r="O8" i="24" s="1"/>
  <c r="Q9" i="24"/>
  <c r="V9" i="24"/>
  <c r="V8" i="24" s="1"/>
  <c r="G14" i="24"/>
  <c r="M14" i="24" s="1"/>
  <c r="I14" i="24"/>
  <c r="K14" i="24"/>
  <c r="O14" i="24"/>
  <c r="Q14" i="24"/>
  <c r="V14" i="24"/>
  <c r="G19" i="24"/>
  <c r="M19" i="24" s="1"/>
  <c r="I19" i="24"/>
  <c r="K19" i="24"/>
  <c r="O19" i="24"/>
  <c r="Q19" i="24"/>
  <c r="V19" i="24"/>
  <c r="G25" i="24"/>
  <c r="M25" i="24" s="1"/>
  <c r="I25" i="24"/>
  <c r="K25" i="24"/>
  <c r="O25" i="24"/>
  <c r="Q25" i="24"/>
  <c r="V25" i="24"/>
  <c r="K30" i="24"/>
  <c r="G32" i="24"/>
  <c r="I32" i="24"/>
  <c r="I30" i="24" s="1"/>
  <c r="K32" i="24"/>
  <c r="M32" i="24"/>
  <c r="O32" i="24"/>
  <c r="O30" i="24" s="1"/>
  <c r="Q32" i="24"/>
  <c r="V32" i="24"/>
  <c r="V30" i="24" s="1"/>
  <c r="G37" i="24"/>
  <c r="M37" i="24" s="1"/>
  <c r="I37" i="24"/>
  <c r="K37" i="24"/>
  <c r="O37" i="24"/>
  <c r="Q37" i="24"/>
  <c r="Q30" i="24" s="1"/>
  <c r="V37" i="24"/>
  <c r="G44" i="24"/>
  <c r="G30" i="24" s="1"/>
  <c r="I44" i="24"/>
  <c r="K44" i="24"/>
  <c r="O44" i="24"/>
  <c r="Q44" i="24"/>
  <c r="V44" i="24"/>
  <c r="G51" i="24"/>
  <c r="M51" i="24" s="1"/>
  <c r="I51" i="24"/>
  <c r="K51" i="24"/>
  <c r="O51" i="24"/>
  <c r="Q51" i="24"/>
  <c r="V51" i="24"/>
  <c r="G60" i="24"/>
  <c r="G61" i="24"/>
  <c r="M61" i="24" s="1"/>
  <c r="I61" i="24"/>
  <c r="I60" i="24" s="1"/>
  <c r="K61" i="24"/>
  <c r="O61" i="24"/>
  <c r="O60" i="24" s="1"/>
  <c r="Q61" i="24"/>
  <c r="V61" i="24"/>
  <c r="V60" i="24" s="1"/>
  <c r="G65" i="24"/>
  <c r="I65" i="24"/>
  <c r="K65" i="24"/>
  <c r="K60" i="24" s="1"/>
  <c r="M65" i="24"/>
  <c r="O65" i="24"/>
  <c r="Q65" i="24"/>
  <c r="V65" i="24"/>
  <c r="G69" i="24"/>
  <c r="I69" i="24"/>
  <c r="K69" i="24"/>
  <c r="M69" i="24"/>
  <c r="O69" i="24"/>
  <c r="Q69" i="24"/>
  <c r="Q60" i="24" s="1"/>
  <c r="V69" i="24"/>
  <c r="G73" i="24"/>
  <c r="I73" i="24"/>
  <c r="K73" i="24"/>
  <c r="M73" i="24"/>
  <c r="O73" i="24"/>
  <c r="Q73" i="24"/>
  <c r="V73" i="24"/>
  <c r="G77" i="24"/>
  <c r="M77" i="24" s="1"/>
  <c r="I77" i="24"/>
  <c r="K77" i="24"/>
  <c r="O77" i="24"/>
  <c r="Q77" i="24"/>
  <c r="V77" i="24"/>
  <c r="G82" i="24"/>
  <c r="M82" i="24" s="1"/>
  <c r="I82" i="24"/>
  <c r="K82" i="24"/>
  <c r="O82" i="24"/>
  <c r="Q82" i="24"/>
  <c r="V82" i="24"/>
  <c r="G87" i="24"/>
  <c r="M87" i="24" s="1"/>
  <c r="I87" i="24"/>
  <c r="K87" i="24"/>
  <c r="O87" i="24"/>
  <c r="Q87" i="24"/>
  <c r="V87" i="24"/>
  <c r="G92" i="24"/>
  <c r="G93" i="24"/>
  <c r="M93" i="24" s="1"/>
  <c r="M92" i="24" s="1"/>
  <c r="I93" i="24"/>
  <c r="I92" i="24" s="1"/>
  <c r="K93" i="24"/>
  <c r="O93" i="24"/>
  <c r="O92" i="24" s="1"/>
  <c r="Q93" i="24"/>
  <c r="V93" i="24"/>
  <c r="V92" i="24" s="1"/>
  <c r="G97" i="24"/>
  <c r="I97" i="24"/>
  <c r="K97" i="24"/>
  <c r="K92" i="24" s="1"/>
  <c r="M97" i="24"/>
  <c r="O97" i="24"/>
  <c r="Q97" i="24"/>
  <c r="V97" i="24"/>
  <c r="G102" i="24"/>
  <c r="I102" i="24"/>
  <c r="K102" i="24"/>
  <c r="M102" i="24"/>
  <c r="O102" i="24"/>
  <c r="Q102" i="24"/>
  <c r="Q92" i="24" s="1"/>
  <c r="V102" i="24"/>
  <c r="G111" i="24"/>
  <c r="I111" i="24"/>
  <c r="K111" i="24"/>
  <c r="M111" i="24"/>
  <c r="O111" i="24"/>
  <c r="Q111" i="24"/>
  <c r="V111" i="24"/>
  <c r="K116" i="24"/>
  <c r="O116" i="24"/>
  <c r="Q116" i="24"/>
  <c r="G117" i="24"/>
  <c r="G116" i="24" s="1"/>
  <c r="I117" i="24"/>
  <c r="I116" i="24" s="1"/>
  <c r="K117" i="24"/>
  <c r="O117" i="24"/>
  <c r="Q117" i="24"/>
  <c r="V117" i="24"/>
  <c r="V116" i="24" s="1"/>
  <c r="V122" i="24"/>
  <c r="G123" i="24"/>
  <c r="M123" i="24" s="1"/>
  <c r="I123" i="24"/>
  <c r="K123" i="24"/>
  <c r="K122" i="24" s="1"/>
  <c r="O123" i="24"/>
  <c r="Q123" i="24"/>
  <c r="Q122" i="24" s="1"/>
  <c r="V123" i="24"/>
  <c r="G127" i="24"/>
  <c r="M127" i="24" s="1"/>
  <c r="I127" i="24"/>
  <c r="I122" i="24" s="1"/>
  <c r="K127" i="24"/>
  <c r="O127" i="24"/>
  <c r="Q127" i="24"/>
  <c r="V127" i="24"/>
  <c r="G133" i="24"/>
  <c r="I133" i="24"/>
  <c r="K133" i="24"/>
  <c r="M133" i="24"/>
  <c r="O133" i="24"/>
  <c r="O122" i="24" s="1"/>
  <c r="Q133" i="24"/>
  <c r="V133" i="24"/>
  <c r="G137" i="24"/>
  <c r="I137" i="24"/>
  <c r="K137" i="24"/>
  <c r="M137" i="24"/>
  <c r="O137" i="24"/>
  <c r="Q137" i="24"/>
  <c r="V137" i="24"/>
  <c r="I141" i="24"/>
  <c r="O141" i="24"/>
  <c r="V141" i="24"/>
  <c r="G142" i="24"/>
  <c r="G141" i="24" s="1"/>
  <c r="I142" i="24"/>
  <c r="K142" i="24"/>
  <c r="K141" i="24" s="1"/>
  <c r="O142" i="24"/>
  <c r="Q142" i="24"/>
  <c r="Q141" i="24" s="1"/>
  <c r="V142" i="24"/>
  <c r="AE148" i="24"/>
  <c r="G107" i="23"/>
  <c r="BA83" i="23"/>
  <c r="BA15" i="23"/>
  <c r="BA10" i="23"/>
  <c r="G8" i="23"/>
  <c r="I8" i="23"/>
  <c r="G9" i="23"/>
  <c r="I9" i="23"/>
  <c r="K9" i="23"/>
  <c r="K8" i="23" s="1"/>
  <c r="M9" i="23"/>
  <c r="O9" i="23"/>
  <c r="O8" i="23" s="1"/>
  <c r="Q9" i="23"/>
  <c r="Q8" i="23" s="1"/>
  <c r="V9" i="23"/>
  <c r="V8" i="23" s="1"/>
  <c r="G14" i="23"/>
  <c r="I14" i="23"/>
  <c r="K14" i="23"/>
  <c r="M14" i="23"/>
  <c r="O14" i="23"/>
  <c r="Q14" i="23"/>
  <c r="V14" i="23"/>
  <c r="G19" i="23"/>
  <c r="I19" i="23"/>
  <c r="K19" i="23"/>
  <c r="M19" i="23"/>
  <c r="O19" i="23"/>
  <c r="Q19" i="23"/>
  <c r="V19" i="23"/>
  <c r="G25" i="23"/>
  <c r="M25" i="23" s="1"/>
  <c r="I25" i="23"/>
  <c r="K25" i="23"/>
  <c r="O25" i="23"/>
  <c r="Q25" i="23"/>
  <c r="V25" i="23"/>
  <c r="Q30" i="23"/>
  <c r="V30" i="23"/>
  <c r="G32" i="23"/>
  <c r="M32" i="23" s="1"/>
  <c r="I32" i="23"/>
  <c r="I30" i="23" s="1"/>
  <c r="K32" i="23"/>
  <c r="K30" i="23" s="1"/>
  <c r="O32" i="23"/>
  <c r="O30" i="23" s="1"/>
  <c r="Q32" i="23"/>
  <c r="V32" i="23"/>
  <c r="G37" i="23"/>
  <c r="M37" i="23" s="1"/>
  <c r="I37" i="23"/>
  <c r="K37" i="23"/>
  <c r="O37" i="23"/>
  <c r="Q37" i="23"/>
  <c r="V37" i="23"/>
  <c r="G44" i="23"/>
  <c r="M44" i="23" s="1"/>
  <c r="I44" i="23"/>
  <c r="K44" i="23"/>
  <c r="O44" i="23"/>
  <c r="Q44" i="23"/>
  <c r="V44" i="23"/>
  <c r="I51" i="23"/>
  <c r="K51" i="23"/>
  <c r="G52" i="23"/>
  <c r="I52" i="23"/>
  <c r="K52" i="23"/>
  <c r="M52" i="23"/>
  <c r="O52" i="23"/>
  <c r="O51" i="23" s="1"/>
  <c r="Q52" i="23"/>
  <c r="Q51" i="23" s="1"/>
  <c r="V52" i="23"/>
  <c r="V51" i="23" s="1"/>
  <c r="G56" i="23"/>
  <c r="I56" i="23"/>
  <c r="K56" i="23"/>
  <c r="M56" i="23"/>
  <c r="O56" i="23"/>
  <c r="Q56" i="23"/>
  <c r="V56" i="23"/>
  <c r="G61" i="23"/>
  <c r="I61" i="23"/>
  <c r="K61" i="23"/>
  <c r="M61" i="23"/>
  <c r="O61" i="23"/>
  <c r="Q61" i="23"/>
  <c r="V61" i="23"/>
  <c r="G70" i="23"/>
  <c r="M70" i="23" s="1"/>
  <c r="I70" i="23"/>
  <c r="K70" i="23"/>
  <c r="O70" i="23"/>
  <c r="Q70" i="23"/>
  <c r="V70" i="23"/>
  <c r="G75" i="23"/>
  <c r="Q75" i="23"/>
  <c r="V75" i="23"/>
  <c r="G76" i="23"/>
  <c r="M76" i="23" s="1"/>
  <c r="M75" i="23" s="1"/>
  <c r="I76" i="23"/>
  <c r="I75" i="23" s="1"/>
  <c r="K76" i="23"/>
  <c r="K75" i="23" s="1"/>
  <c r="O76" i="23"/>
  <c r="O75" i="23" s="1"/>
  <c r="Q76" i="23"/>
  <c r="V76" i="23"/>
  <c r="G81" i="23"/>
  <c r="K81" i="23"/>
  <c r="G82" i="23"/>
  <c r="I82" i="23"/>
  <c r="I81" i="23" s="1"/>
  <c r="K82" i="23"/>
  <c r="M82" i="23"/>
  <c r="M81" i="23" s="1"/>
  <c r="O82" i="23"/>
  <c r="O81" i="23" s="1"/>
  <c r="Q82" i="23"/>
  <c r="Q81" i="23" s="1"/>
  <c r="V82" i="23"/>
  <c r="V81" i="23" s="1"/>
  <c r="G86" i="23"/>
  <c r="I86" i="23"/>
  <c r="K86" i="23"/>
  <c r="M86" i="23"/>
  <c r="O86" i="23"/>
  <c r="Q86" i="23"/>
  <c r="V86" i="23"/>
  <c r="G92" i="23"/>
  <c r="I92" i="23"/>
  <c r="K92" i="23"/>
  <c r="M92" i="23"/>
  <c r="O92" i="23"/>
  <c r="Q92" i="23"/>
  <c r="V92" i="23"/>
  <c r="G96" i="23"/>
  <c r="I96" i="23"/>
  <c r="K96" i="23"/>
  <c r="M96" i="23"/>
  <c r="O96" i="23"/>
  <c r="Q96" i="23"/>
  <c r="V96" i="23"/>
  <c r="O100" i="23"/>
  <c r="Q100" i="23"/>
  <c r="G101" i="23"/>
  <c r="M101" i="23" s="1"/>
  <c r="M100" i="23" s="1"/>
  <c r="I101" i="23"/>
  <c r="I100" i="23" s="1"/>
  <c r="K101" i="23"/>
  <c r="K100" i="23" s="1"/>
  <c r="O101" i="23"/>
  <c r="Q101" i="23"/>
  <c r="V101" i="23"/>
  <c r="V100" i="23" s="1"/>
  <c r="AE107" i="23"/>
  <c r="AF107" i="23"/>
  <c r="G505" i="22"/>
  <c r="BA471" i="22"/>
  <c r="BA308" i="22"/>
  <c r="BA189" i="22"/>
  <c r="BA171" i="22"/>
  <c r="BA159" i="22"/>
  <c r="BA158" i="22"/>
  <c r="BA156" i="22"/>
  <c r="BA151" i="22"/>
  <c r="BA143" i="22"/>
  <c r="BA141" i="22"/>
  <c r="BA131" i="22"/>
  <c r="BA103" i="22"/>
  <c r="BA98" i="22"/>
  <c r="BA38" i="22"/>
  <c r="BA16" i="22"/>
  <c r="BA10" i="22"/>
  <c r="G9" i="22"/>
  <c r="I9" i="22"/>
  <c r="I8" i="22" s="1"/>
  <c r="K9" i="22"/>
  <c r="M9" i="22"/>
  <c r="O9" i="22"/>
  <c r="O8" i="22" s="1"/>
  <c r="Q9" i="22"/>
  <c r="Q8" i="22" s="1"/>
  <c r="V9" i="22"/>
  <c r="V8" i="22" s="1"/>
  <c r="G15" i="22"/>
  <c r="M15" i="22" s="1"/>
  <c r="I15" i="22"/>
  <c r="K15" i="22"/>
  <c r="K8" i="22" s="1"/>
  <c r="O15" i="22"/>
  <c r="Q15" i="22"/>
  <c r="V15" i="22"/>
  <c r="G37" i="22"/>
  <c r="I37" i="22"/>
  <c r="K37" i="22"/>
  <c r="M37" i="22"/>
  <c r="O37" i="22"/>
  <c r="Q37" i="22"/>
  <c r="V37" i="22"/>
  <c r="G42" i="22"/>
  <c r="I42" i="22"/>
  <c r="K42" i="22"/>
  <c r="M42" i="22"/>
  <c r="O42" i="22"/>
  <c r="Q42" i="22"/>
  <c r="V42" i="22"/>
  <c r="G52" i="22"/>
  <c r="M52" i="22" s="1"/>
  <c r="I52" i="22"/>
  <c r="K52" i="22"/>
  <c r="O52" i="22"/>
  <c r="Q52" i="22"/>
  <c r="V52" i="22"/>
  <c r="G57" i="22"/>
  <c r="M57" i="22" s="1"/>
  <c r="I57" i="22"/>
  <c r="K57" i="22"/>
  <c r="O57" i="22"/>
  <c r="Q57" i="22"/>
  <c r="V57" i="22"/>
  <c r="G63" i="22"/>
  <c r="M63" i="22" s="1"/>
  <c r="I63" i="22"/>
  <c r="K63" i="22"/>
  <c r="O63" i="22"/>
  <c r="Q63" i="22"/>
  <c r="V63" i="22"/>
  <c r="G70" i="22"/>
  <c r="G8" i="22" s="1"/>
  <c r="I70" i="22"/>
  <c r="K70" i="22"/>
  <c r="O70" i="22"/>
  <c r="Q70" i="22"/>
  <c r="V70" i="22"/>
  <c r="G74" i="22"/>
  <c r="I74" i="22"/>
  <c r="K74" i="22"/>
  <c r="M74" i="22"/>
  <c r="O74" i="22"/>
  <c r="Q74" i="22"/>
  <c r="V74" i="22"/>
  <c r="G78" i="22"/>
  <c r="M78" i="22" s="1"/>
  <c r="I78" i="22"/>
  <c r="K78" i="22"/>
  <c r="O78" i="22"/>
  <c r="Q78" i="22"/>
  <c r="V78" i="22"/>
  <c r="G93" i="22"/>
  <c r="I93" i="22"/>
  <c r="K93" i="22"/>
  <c r="M93" i="22"/>
  <c r="O93" i="22"/>
  <c r="Q93" i="22"/>
  <c r="V93" i="22"/>
  <c r="G97" i="22"/>
  <c r="M97" i="22" s="1"/>
  <c r="I97" i="22"/>
  <c r="K97" i="22"/>
  <c r="O97" i="22"/>
  <c r="Q97" i="22"/>
  <c r="V97" i="22"/>
  <c r="Q101" i="22"/>
  <c r="G102" i="22"/>
  <c r="M102" i="22" s="1"/>
  <c r="I102" i="22"/>
  <c r="I101" i="22" s="1"/>
  <c r="K102" i="22"/>
  <c r="K101" i="22" s="1"/>
  <c r="O102" i="22"/>
  <c r="O101" i="22" s="1"/>
  <c r="Q102" i="22"/>
  <c r="V102" i="22"/>
  <c r="V101" i="22" s="1"/>
  <c r="G109" i="22"/>
  <c r="I109" i="22"/>
  <c r="K109" i="22"/>
  <c r="M109" i="22"/>
  <c r="O109" i="22"/>
  <c r="Q109" i="22"/>
  <c r="V109" i="22"/>
  <c r="G118" i="22"/>
  <c r="G101" i="22" s="1"/>
  <c r="I118" i="22"/>
  <c r="K118" i="22"/>
  <c r="O118" i="22"/>
  <c r="Q118" i="22"/>
  <c r="V118" i="22"/>
  <c r="G122" i="22"/>
  <c r="I122" i="22"/>
  <c r="K122" i="22"/>
  <c r="M122" i="22"/>
  <c r="O122" i="22"/>
  <c r="Q122" i="22"/>
  <c r="V122" i="22"/>
  <c r="G130" i="22"/>
  <c r="M130" i="22" s="1"/>
  <c r="I130" i="22"/>
  <c r="K130" i="22"/>
  <c r="O130" i="22"/>
  <c r="Q130" i="22"/>
  <c r="V130" i="22"/>
  <c r="V139" i="22"/>
  <c r="G140" i="22"/>
  <c r="M140" i="22" s="1"/>
  <c r="I140" i="22"/>
  <c r="I139" i="22" s="1"/>
  <c r="K140" i="22"/>
  <c r="K139" i="22" s="1"/>
  <c r="O140" i="22"/>
  <c r="O139" i="22" s="1"/>
  <c r="Q140" i="22"/>
  <c r="V140" i="22"/>
  <c r="G149" i="22"/>
  <c r="G139" i="22" s="1"/>
  <c r="I149" i="22"/>
  <c r="K149" i="22"/>
  <c r="O149" i="22"/>
  <c r="Q149" i="22"/>
  <c r="Q139" i="22" s="1"/>
  <c r="V149" i="22"/>
  <c r="G168" i="22"/>
  <c r="I168" i="22"/>
  <c r="K168" i="22"/>
  <c r="K167" i="22" s="1"/>
  <c r="M168" i="22"/>
  <c r="O168" i="22"/>
  <c r="O167" i="22" s="1"/>
  <c r="Q168" i="22"/>
  <c r="Q167" i="22" s="1"/>
  <c r="V168" i="22"/>
  <c r="G176" i="22"/>
  <c r="G167" i="22" s="1"/>
  <c r="I176" i="22"/>
  <c r="K176" i="22"/>
  <c r="O176" i="22"/>
  <c r="Q176" i="22"/>
  <c r="V176" i="22"/>
  <c r="G179" i="22"/>
  <c r="I179" i="22"/>
  <c r="I167" i="22" s="1"/>
  <c r="K179" i="22"/>
  <c r="M179" i="22"/>
  <c r="O179" i="22"/>
  <c r="Q179" i="22"/>
  <c r="V179" i="22"/>
  <c r="G188" i="22"/>
  <c r="M188" i="22" s="1"/>
  <c r="I188" i="22"/>
  <c r="K188" i="22"/>
  <c r="O188" i="22"/>
  <c r="Q188" i="22"/>
  <c r="V188" i="22"/>
  <c r="G192" i="22"/>
  <c r="I192" i="22"/>
  <c r="K192" i="22"/>
  <c r="M192" i="22"/>
  <c r="O192" i="22"/>
  <c r="Q192" i="22"/>
  <c r="V192" i="22"/>
  <c r="G195" i="22"/>
  <c r="M195" i="22" s="1"/>
  <c r="I195" i="22"/>
  <c r="K195" i="22"/>
  <c r="O195" i="22"/>
  <c r="Q195" i="22"/>
  <c r="V195" i="22"/>
  <c r="G198" i="22"/>
  <c r="M198" i="22" s="1"/>
  <c r="I198" i="22"/>
  <c r="K198" i="22"/>
  <c r="O198" i="22"/>
  <c r="Q198" i="22"/>
  <c r="V198" i="22"/>
  <c r="G201" i="22"/>
  <c r="M201" i="22" s="1"/>
  <c r="I201" i="22"/>
  <c r="K201" i="22"/>
  <c r="O201" i="22"/>
  <c r="Q201" i="22"/>
  <c r="V201" i="22"/>
  <c r="V167" i="22" s="1"/>
  <c r="G205" i="22"/>
  <c r="I205" i="22"/>
  <c r="K205" i="22"/>
  <c r="M205" i="22"/>
  <c r="O205" i="22"/>
  <c r="Q205" i="22"/>
  <c r="V205" i="22"/>
  <c r="G211" i="22"/>
  <c r="G212" i="22"/>
  <c r="I212" i="22"/>
  <c r="I211" i="22" s="1"/>
  <c r="K212" i="22"/>
  <c r="M212" i="22"/>
  <c r="O212" i="22"/>
  <c r="O211" i="22" s="1"/>
  <c r="Q212" i="22"/>
  <c r="V212" i="22"/>
  <c r="V211" i="22" s="1"/>
  <c r="G216" i="22"/>
  <c r="I216" i="22"/>
  <c r="K216" i="22"/>
  <c r="K211" i="22" s="1"/>
  <c r="M216" i="22"/>
  <c r="O216" i="22"/>
  <c r="Q216" i="22"/>
  <c r="Q211" i="22" s="1"/>
  <c r="V216" i="22"/>
  <c r="G224" i="22"/>
  <c r="I224" i="22"/>
  <c r="K224" i="22"/>
  <c r="M224" i="22"/>
  <c r="O224" i="22"/>
  <c r="Q224" i="22"/>
  <c r="V224" i="22"/>
  <c r="G228" i="22"/>
  <c r="M228" i="22" s="1"/>
  <c r="I228" i="22"/>
  <c r="K228" i="22"/>
  <c r="O228" i="22"/>
  <c r="Q228" i="22"/>
  <c r="V228" i="22"/>
  <c r="G232" i="22"/>
  <c r="M232" i="22" s="1"/>
  <c r="I232" i="22"/>
  <c r="K232" i="22"/>
  <c r="O232" i="22"/>
  <c r="Q232" i="22"/>
  <c r="V232" i="22"/>
  <c r="G236" i="22"/>
  <c r="M236" i="22" s="1"/>
  <c r="I236" i="22"/>
  <c r="K236" i="22"/>
  <c r="O236" i="22"/>
  <c r="Q236" i="22"/>
  <c r="V236" i="22"/>
  <c r="G243" i="22"/>
  <c r="G241" i="22" s="1"/>
  <c r="I243" i="22"/>
  <c r="K243" i="22"/>
  <c r="O243" i="22"/>
  <c r="Q243" i="22"/>
  <c r="Q241" i="22" s="1"/>
  <c r="V243" i="22"/>
  <c r="V241" i="22" s="1"/>
  <c r="G250" i="22"/>
  <c r="I250" i="22"/>
  <c r="I241" i="22" s="1"/>
  <c r="K250" i="22"/>
  <c r="M250" i="22"/>
  <c r="O250" i="22"/>
  <c r="O241" i="22" s="1"/>
  <c r="Q250" i="22"/>
  <c r="V250" i="22"/>
  <c r="G263" i="22"/>
  <c r="I263" i="22"/>
  <c r="K263" i="22"/>
  <c r="K241" i="22" s="1"/>
  <c r="M263" i="22"/>
  <c r="O263" i="22"/>
  <c r="Q263" i="22"/>
  <c r="V263" i="22"/>
  <c r="G267" i="22"/>
  <c r="M267" i="22" s="1"/>
  <c r="I267" i="22"/>
  <c r="I266" i="22" s="1"/>
  <c r="K267" i="22"/>
  <c r="K266" i="22" s="1"/>
  <c r="O267" i="22"/>
  <c r="O266" i="22" s="1"/>
  <c r="Q267" i="22"/>
  <c r="V267" i="22"/>
  <c r="G273" i="22"/>
  <c r="G266" i="22" s="1"/>
  <c r="I273" i="22"/>
  <c r="K273" i="22"/>
  <c r="O273" i="22"/>
  <c r="Q273" i="22"/>
  <c r="Q266" i="22" s="1"/>
  <c r="V273" i="22"/>
  <c r="G278" i="22"/>
  <c r="M278" i="22" s="1"/>
  <c r="I278" i="22"/>
  <c r="K278" i="22"/>
  <c r="O278" i="22"/>
  <c r="Q278" i="22"/>
  <c r="V278" i="22"/>
  <c r="V266" i="22" s="1"/>
  <c r="G282" i="22"/>
  <c r="M282" i="22" s="1"/>
  <c r="I282" i="22"/>
  <c r="K282" i="22"/>
  <c r="O282" i="22"/>
  <c r="Q282" i="22"/>
  <c r="V282" i="22"/>
  <c r="G285" i="22"/>
  <c r="M285" i="22" s="1"/>
  <c r="I285" i="22"/>
  <c r="K285" i="22"/>
  <c r="O285" i="22"/>
  <c r="Q285" i="22"/>
  <c r="V285" i="22"/>
  <c r="I291" i="22"/>
  <c r="O291" i="22"/>
  <c r="G292" i="22"/>
  <c r="I292" i="22"/>
  <c r="K292" i="22"/>
  <c r="K291" i="22" s="1"/>
  <c r="M292" i="22"/>
  <c r="O292" i="22"/>
  <c r="Q292" i="22"/>
  <c r="Q291" i="22" s="1"/>
  <c r="V292" i="22"/>
  <c r="G300" i="22"/>
  <c r="G291" i="22" s="1"/>
  <c r="I300" i="22"/>
  <c r="K300" i="22"/>
  <c r="M300" i="22"/>
  <c r="M291" i="22" s="1"/>
  <c r="O300" i="22"/>
  <c r="Q300" i="22"/>
  <c r="V300" i="22"/>
  <c r="V291" i="22" s="1"/>
  <c r="I306" i="22"/>
  <c r="O306" i="22"/>
  <c r="V306" i="22"/>
  <c r="G307" i="22"/>
  <c r="G306" i="22" s="1"/>
  <c r="I307" i="22"/>
  <c r="K307" i="22"/>
  <c r="K306" i="22" s="1"/>
  <c r="O307" i="22"/>
  <c r="Q307" i="22"/>
  <c r="Q306" i="22" s="1"/>
  <c r="V307" i="22"/>
  <c r="G315" i="22"/>
  <c r="I315" i="22"/>
  <c r="I314" i="22" s="1"/>
  <c r="K315" i="22"/>
  <c r="K314" i="22" s="1"/>
  <c r="M315" i="22"/>
  <c r="O315" i="22"/>
  <c r="O314" i="22" s="1"/>
  <c r="Q315" i="22"/>
  <c r="V315" i="22"/>
  <c r="G323" i="22"/>
  <c r="G314" i="22" s="1"/>
  <c r="I323" i="22"/>
  <c r="K323" i="22"/>
  <c r="O323" i="22"/>
  <c r="Q323" i="22"/>
  <c r="Q314" i="22" s="1"/>
  <c r="V323" i="22"/>
  <c r="G328" i="22"/>
  <c r="I328" i="22"/>
  <c r="K328" i="22"/>
  <c r="M328" i="22"/>
  <c r="O328" i="22"/>
  <c r="Q328" i="22"/>
  <c r="V328" i="22"/>
  <c r="G342" i="22"/>
  <c r="I342" i="22"/>
  <c r="K342" i="22"/>
  <c r="M342" i="22"/>
  <c r="O342" i="22"/>
  <c r="Q342" i="22"/>
  <c r="V342" i="22"/>
  <c r="G356" i="22"/>
  <c r="I356" i="22"/>
  <c r="K356" i="22"/>
  <c r="M356" i="22"/>
  <c r="O356" i="22"/>
  <c r="Q356" i="22"/>
  <c r="V356" i="22"/>
  <c r="G370" i="22"/>
  <c r="I370" i="22"/>
  <c r="K370" i="22"/>
  <c r="M370" i="22"/>
  <c r="O370" i="22"/>
  <c r="Q370" i="22"/>
  <c r="V370" i="22"/>
  <c r="G374" i="22"/>
  <c r="M374" i="22" s="1"/>
  <c r="I374" i="22"/>
  <c r="K374" i="22"/>
  <c r="O374" i="22"/>
  <c r="Q374" i="22"/>
  <c r="V374" i="22"/>
  <c r="G385" i="22"/>
  <c r="M385" i="22" s="1"/>
  <c r="I385" i="22"/>
  <c r="K385" i="22"/>
  <c r="O385" i="22"/>
  <c r="Q385" i="22"/>
  <c r="V385" i="22"/>
  <c r="V314" i="22" s="1"/>
  <c r="G390" i="22"/>
  <c r="I390" i="22"/>
  <c r="K390" i="22"/>
  <c r="M390" i="22"/>
  <c r="O390" i="22"/>
  <c r="Q390" i="22"/>
  <c r="V390" i="22"/>
  <c r="G400" i="22"/>
  <c r="M400" i="22" s="1"/>
  <c r="I400" i="22"/>
  <c r="K400" i="22"/>
  <c r="O400" i="22"/>
  <c r="Q400" i="22"/>
  <c r="V400" i="22"/>
  <c r="G405" i="22"/>
  <c r="I405" i="22"/>
  <c r="K405" i="22"/>
  <c r="M405" i="22"/>
  <c r="O405" i="22"/>
  <c r="Q405" i="22"/>
  <c r="V405" i="22"/>
  <c r="G413" i="22"/>
  <c r="I413" i="22"/>
  <c r="K413" i="22"/>
  <c r="M413" i="22"/>
  <c r="O413" i="22"/>
  <c r="Q413" i="22"/>
  <c r="V413" i="22"/>
  <c r="G419" i="22"/>
  <c r="I419" i="22"/>
  <c r="K419" i="22"/>
  <c r="M419" i="22"/>
  <c r="O419" i="22"/>
  <c r="Q419" i="22"/>
  <c r="V419" i="22"/>
  <c r="G422" i="22"/>
  <c r="I422" i="22"/>
  <c r="K422" i="22"/>
  <c r="M422" i="22"/>
  <c r="O422" i="22"/>
  <c r="Q422" i="22"/>
  <c r="V422" i="22"/>
  <c r="G425" i="22"/>
  <c r="M425" i="22" s="1"/>
  <c r="I425" i="22"/>
  <c r="K425" i="22"/>
  <c r="O425" i="22"/>
  <c r="Q425" i="22"/>
  <c r="V425" i="22"/>
  <c r="G428" i="22"/>
  <c r="Q428" i="22"/>
  <c r="V428" i="22"/>
  <c r="G429" i="22"/>
  <c r="M429" i="22" s="1"/>
  <c r="M428" i="22" s="1"/>
  <c r="I429" i="22"/>
  <c r="I428" i="22" s="1"/>
  <c r="K429" i="22"/>
  <c r="K428" i="22" s="1"/>
  <c r="O429" i="22"/>
  <c r="O428" i="22" s="1"/>
  <c r="Q429" i="22"/>
  <c r="V429" i="22"/>
  <c r="G434" i="22"/>
  <c r="G435" i="22"/>
  <c r="I435" i="22"/>
  <c r="I434" i="22" s="1"/>
  <c r="K435" i="22"/>
  <c r="M435" i="22"/>
  <c r="O435" i="22"/>
  <c r="O434" i="22" s="1"/>
  <c r="Q435" i="22"/>
  <c r="V435" i="22"/>
  <c r="V434" i="22" s="1"/>
  <c r="G443" i="22"/>
  <c r="I443" i="22"/>
  <c r="K443" i="22"/>
  <c r="K434" i="22" s="1"/>
  <c r="M443" i="22"/>
  <c r="O443" i="22"/>
  <c r="Q443" i="22"/>
  <c r="Q434" i="22" s="1"/>
  <c r="V443" i="22"/>
  <c r="G451" i="22"/>
  <c r="I451" i="22"/>
  <c r="K451" i="22"/>
  <c r="M451" i="22"/>
  <c r="O451" i="22"/>
  <c r="Q451" i="22"/>
  <c r="V451" i="22"/>
  <c r="G458" i="22"/>
  <c r="I458" i="22"/>
  <c r="K458" i="22"/>
  <c r="M458" i="22"/>
  <c r="O458" i="22"/>
  <c r="Q458" i="22"/>
  <c r="V458" i="22"/>
  <c r="G464" i="22"/>
  <c r="M464" i="22" s="1"/>
  <c r="I464" i="22"/>
  <c r="K464" i="22"/>
  <c r="O464" i="22"/>
  <c r="Q464" i="22"/>
  <c r="V464" i="22"/>
  <c r="V469" i="22"/>
  <c r="G470" i="22"/>
  <c r="M470" i="22" s="1"/>
  <c r="I470" i="22"/>
  <c r="I469" i="22" s="1"/>
  <c r="K470" i="22"/>
  <c r="K469" i="22" s="1"/>
  <c r="O470" i="22"/>
  <c r="O469" i="22" s="1"/>
  <c r="Q470" i="22"/>
  <c r="V470" i="22"/>
  <c r="G475" i="22"/>
  <c r="G469" i="22" s="1"/>
  <c r="I475" i="22"/>
  <c r="K475" i="22"/>
  <c r="O475" i="22"/>
  <c r="Q475" i="22"/>
  <c r="Q469" i="22" s="1"/>
  <c r="V475" i="22"/>
  <c r="G480" i="22"/>
  <c r="I480" i="22"/>
  <c r="K480" i="22"/>
  <c r="M480" i="22"/>
  <c r="O480" i="22"/>
  <c r="Q480" i="22"/>
  <c r="V480" i="22"/>
  <c r="G485" i="22"/>
  <c r="I485" i="22"/>
  <c r="K485" i="22"/>
  <c r="M485" i="22"/>
  <c r="O485" i="22"/>
  <c r="Q485" i="22"/>
  <c r="V485" i="22"/>
  <c r="G491" i="22"/>
  <c r="I491" i="22"/>
  <c r="I490" i="22" s="1"/>
  <c r="K491" i="22"/>
  <c r="M491" i="22"/>
  <c r="O491" i="22"/>
  <c r="O490" i="22" s="1"/>
  <c r="Q491" i="22"/>
  <c r="V491" i="22"/>
  <c r="V490" i="22" s="1"/>
  <c r="G496" i="22"/>
  <c r="G490" i="22" s="1"/>
  <c r="I496" i="22"/>
  <c r="K496" i="22"/>
  <c r="K490" i="22" s="1"/>
  <c r="O496" i="22"/>
  <c r="Q496" i="22"/>
  <c r="Q490" i="22" s="1"/>
  <c r="V496" i="22"/>
  <c r="G500" i="22"/>
  <c r="M500" i="22" s="1"/>
  <c r="I500" i="22"/>
  <c r="K500" i="22"/>
  <c r="O500" i="22"/>
  <c r="Q500" i="22"/>
  <c r="V500" i="22"/>
  <c r="AE505" i="22"/>
  <c r="AF505" i="22"/>
  <c r="G115" i="21"/>
  <c r="BA91" i="21"/>
  <c r="BA15" i="21"/>
  <c r="BA10" i="21"/>
  <c r="O8" i="21"/>
  <c r="G9" i="21"/>
  <c r="G8" i="21" s="1"/>
  <c r="I9" i="21"/>
  <c r="I8" i="21" s="1"/>
  <c r="K9" i="21"/>
  <c r="O9" i="21"/>
  <c r="Q9" i="21"/>
  <c r="Q8" i="21" s="1"/>
  <c r="V9" i="21"/>
  <c r="G14" i="21"/>
  <c r="M14" i="21" s="1"/>
  <c r="I14" i="21"/>
  <c r="K14" i="21"/>
  <c r="K8" i="21" s="1"/>
  <c r="O14" i="21"/>
  <c r="Q14" i="21"/>
  <c r="V14" i="21"/>
  <c r="V8" i="21" s="1"/>
  <c r="G19" i="21"/>
  <c r="I19" i="21"/>
  <c r="K19" i="21"/>
  <c r="M19" i="21"/>
  <c r="O19" i="21"/>
  <c r="Q19" i="21"/>
  <c r="V19" i="21"/>
  <c r="G25" i="21"/>
  <c r="M25" i="21" s="1"/>
  <c r="I25" i="21"/>
  <c r="K25" i="21"/>
  <c r="O25" i="21"/>
  <c r="Q25" i="21"/>
  <c r="V25" i="21"/>
  <c r="G30" i="21"/>
  <c r="I30" i="21"/>
  <c r="G32" i="21"/>
  <c r="M32" i="21" s="1"/>
  <c r="M30" i="21" s="1"/>
  <c r="I32" i="21"/>
  <c r="K32" i="21"/>
  <c r="K30" i="21" s="1"/>
  <c r="O32" i="21"/>
  <c r="O30" i="21" s="1"/>
  <c r="Q32" i="21"/>
  <c r="Q30" i="21" s="1"/>
  <c r="V32" i="21"/>
  <c r="V30" i="21" s="1"/>
  <c r="G37" i="21"/>
  <c r="I37" i="21"/>
  <c r="K37" i="21"/>
  <c r="M37" i="21"/>
  <c r="O37" i="21"/>
  <c r="Q37" i="21"/>
  <c r="V37" i="21"/>
  <c r="G44" i="21"/>
  <c r="I44" i="21"/>
  <c r="K44" i="21"/>
  <c r="M44" i="21"/>
  <c r="O44" i="21"/>
  <c r="Q44" i="21"/>
  <c r="V44" i="21"/>
  <c r="Q58" i="21"/>
  <c r="G59" i="21"/>
  <c r="M59" i="21" s="1"/>
  <c r="I59" i="21"/>
  <c r="I58" i="21" s="1"/>
  <c r="K59" i="21"/>
  <c r="K58" i="21" s="1"/>
  <c r="O59" i="21"/>
  <c r="Q59" i="21"/>
  <c r="V59" i="21"/>
  <c r="V58" i="21" s="1"/>
  <c r="G63" i="21"/>
  <c r="I63" i="21"/>
  <c r="K63" i="21"/>
  <c r="M63" i="21"/>
  <c r="O63" i="21"/>
  <c r="Q63" i="21"/>
  <c r="V63" i="21"/>
  <c r="G68" i="21"/>
  <c r="G58" i="21" s="1"/>
  <c r="I68" i="21"/>
  <c r="K68" i="21"/>
  <c r="O68" i="21"/>
  <c r="Q68" i="21"/>
  <c r="V68" i="21"/>
  <c r="G78" i="21"/>
  <c r="M78" i="21" s="1"/>
  <c r="I78" i="21"/>
  <c r="K78" i="21"/>
  <c r="O78" i="21"/>
  <c r="O58" i="21" s="1"/>
  <c r="Q78" i="21"/>
  <c r="V78" i="21"/>
  <c r="G83" i="21"/>
  <c r="I83" i="21"/>
  <c r="K83" i="21"/>
  <c r="O83" i="21"/>
  <c r="Q83" i="21"/>
  <c r="G84" i="21"/>
  <c r="I84" i="21"/>
  <c r="K84" i="21"/>
  <c r="M84" i="21"/>
  <c r="M83" i="21" s="1"/>
  <c r="O84" i="21"/>
  <c r="Q84" i="21"/>
  <c r="V84" i="21"/>
  <c r="V83" i="21" s="1"/>
  <c r="O89" i="21"/>
  <c r="G90" i="21"/>
  <c r="G89" i="21" s="1"/>
  <c r="I90" i="21"/>
  <c r="I89" i="21" s="1"/>
  <c r="K90" i="21"/>
  <c r="O90" i="21"/>
  <c r="Q90" i="21"/>
  <c r="Q89" i="21" s="1"/>
  <c r="V90" i="21"/>
  <c r="G94" i="21"/>
  <c r="M94" i="21" s="1"/>
  <c r="I94" i="21"/>
  <c r="K94" i="21"/>
  <c r="K89" i="21" s="1"/>
  <c r="O94" i="21"/>
  <c r="Q94" i="21"/>
  <c r="V94" i="21"/>
  <c r="V89" i="21" s="1"/>
  <c r="G100" i="21"/>
  <c r="I100" i="21"/>
  <c r="K100" i="21"/>
  <c r="M100" i="21"/>
  <c r="O100" i="21"/>
  <c r="Q100" i="21"/>
  <c r="V100" i="21"/>
  <c r="G104" i="21"/>
  <c r="M104" i="21" s="1"/>
  <c r="I104" i="21"/>
  <c r="K104" i="21"/>
  <c r="O104" i="21"/>
  <c r="Q104" i="21"/>
  <c r="V104" i="21"/>
  <c r="G108" i="21"/>
  <c r="I108" i="21"/>
  <c r="O108" i="21"/>
  <c r="G109" i="21"/>
  <c r="M109" i="21" s="1"/>
  <c r="M108" i="21" s="1"/>
  <c r="I109" i="21"/>
  <c r="K109" i="21"/>
  <c r="K108" i="21" s="1"/>
  <c r="O109" i="21"/>
  <c r="Q109" i="21"/>
  <c r="Q108" i="21" s="1"/>
  <c r="V109" i="21"/>
  <c r="V108" i="21" s="1"/>
  <c r="AE115" i="21"/>
  <c r="G505" i="20"/>
  <c r="BA476" i="20"/>
  <c r="BA267" i="20"/>
  <c r="BA171" i="20"/>
  <c r="BA153" i="20"/>
  <c r="BA141" i="20"/>
  <c r="BA140" i="20"/>
  <c r="BA138" i="20"/>
  <c r="BA133" i="20"/>
  <c r="BA123" i="20"/>
  <c r="BA121" i="20"/>
  <c r="BA111" i="20"/>
  <c r="BA98" i="20"/>
  <c r="BA38" i="20"/>
  <c r="BA16" i="20"/>
  <c r="BA10" i="20"/>
  <c r="G9" i="20"/>
  <c r="M9" i="20" s="1"/>
  <c r="I9" i="20"/>
  <c r="I8" i="20" s="1"/>
  <c r="K9" i="20"/>
  <c r="K8" i="20" s="1"/>
  <c r="O9" i="20"/>
  <c r="O8" i="20" s="1"/>
  <c r="Q9" i="20"/>
  <c r="Q8" i="20" s="1"/>
  <c r="V9" i="20"/>
  <c r="V8" i="20" s="1"/>
  <c r="G15" i="20"/>
  <c r="I15" i="20"/>
  <c r="K15" i="20"/>
  <c r="M15" i="20"/>
  <c r="O15" i="20"/>
  <c r="Q15" i="20"/>
  <c r="V15" i="20"/>
  <c r="G37" i="20"/>
  <c r="I37" i="20"/>
  <c r="K37" i="20"/>
  <c r="M37" i="20"/>
  <c r="O37" i="20"/>
  <c r="Q37" i="20"/>
  <c r="V37" i="20"/>
  <c r="G42" i="20"/>
  <c r="M42" i="20" s="1"/>
  <c r="I42" i="20"/>
  <c r="K42" i="20"/>
  <c r="O42" i="20"/>
  <c r="Q42" i="20"/>
  <c r="V42" i="20"/>
  <c r="G52" i="20"/>
  <c r="M52" i="20" s="1"/>
  <c r="I52" i="20"/>
  <c r="K52" i="20"/>
  <c r="O52" i="20"/>
  <c r="Q52" i="20"/>
  <c r="V52" i="20"/>
  <c r="G57" i="20"/>
  <c r="I57" i="20"/>
  <c r="K57" i="20"/>
  <c r="M57" i="20"/>
  <c r="O57" i="20"/>
  <c r="Q57" i="20"/>
  <c r="V57" i="20"/>
  <c r="G63" i="20"/>
  <c r="M63" i="20" s="1"/>
  <c r="I63" i="20"/>
  <c r="K63" i="20"/>
  <c r="O63" i="20"/>
  <c r="Q63" i="20"/>
  <c r="V63" i="20"/>
  <c r="G70" i="20"/>
  <c r="M70" i="20" s="1"/>
  <c r="I70" i="20"/>
  <c r="K70" i="20"/>
  <c r="O70" i="20"/>
  <c r="Q70" i="20"/>
  <c r="V70" i="20"/>
  <c r="G74" i="20"/>
  <c r="M74" i="20" s="1"/>
  <c r="I74" i="20"/>
  <c r="K74" i="20"/>
  <c r="O74" i="20"/>
  <c r="Q74" i="20"/>
  <c r="V74" i="20"/>
  <c r="G78" i="20"/>
  <c r="I78" i="20"/>
  <c r="K78" i="20"/>
  <c r="M78" i="20"/>
  <c r="O78" i="20"/>
  <c r="Q78" i="20"/>
  <c r="V78" i="20"/>
  <c r="G93" i="20"/>
  <c r="I93" i="20"/>
  <c r="K93" i="20"/>
  <c r="M93" i="20"/>
  <c r="O93" i="20"/>
  <c r="Q93" i="20"/>
  <c r="V93" i="20"/>
  <c r="G97" i="20"/>
  <c r="M97" i="20" s="1"/>
  <c r="I97" i="20"/>
  <c r="K97" i="20"/>
  <c r="O97" i="20"/>
  <c r="Q97" i="20"/>
  <c r="V97" i="20"/>
  <c r="G101" i="20"/>
  <c r="Q101" i="20"/>
  <c r="G102" i="20"/>
  <c r="M102" i="20" s="1"/>
  <c r="I102" i="20"/>
  <c r="I101" i="20" s="1"/>
  <c r="K102" i="20"/>
  <c r="K101" i="20" s="1"/>
  <c r="O102" i="20"/>
  <c r="O101" i="20" s="1"/>
  <c r="Q102" i="20"/>
  <c r="V102" i="20"/>
  <c r="V101" i="20" s="1"/>
  <c r="G110" i="20"/>
  <c r="M110" i="20" s="1"/>
  <c r="I110" i="20"/>
  <c r="K110" i="20"/>
  <c r="O110" i="20"/>
  <c r="Q110" i="20"/>
  <c r="V110" i="20"/>
  <c r="G119" i="20"/>
  <c r="G120" i="20"/>
  <c r="M120" i="20" s="1"/>
  <c r="M119" i="20" s="1"/>
  <c r="I120" i="20"/>
  <c r="I119" i="20" s="1"/>
  <c r="K120" i="20"/>
  <c r="K119" i="20" s="1"/>
  <c r="O120" i="20"/>
  <c r="O119" i="20" s="1"/>
  <c r="Q120" i="20"/>
  <c r="Q119" i="20" s="1"/>
  <c r="V120" i="20"/>
  <c r="V119" i="20" s="1"/>
  <c r="G131" i="20"/>
  <c r="M131" i="20" s="1"/>
  <c r="I131" i="20"/>
  <c r="K131" i="20"/>
  <c r="O131" i="20"/>
  <c r="Q131" i="20"/>
  <c r="V131" i="20"/>
  <c r="G150" i="20"/>
  <c r="I150" i="20"/>
  <c r="I149" i="20" s="1"/>
  <c r="K150" i="20"/>
  <c r="K149" i="20" s="1"/>
  <c r="M150" i="20"/>
  <c r="O150" i="20"/>
  <c r="O149" i="20" s="1"/>
  <c r="Q150" i="20"/>
  <c r="Q149" i="20" s="1"/>
  <c r="V150" i="20"/>
  <c r="G158" i="20"/>
  <c r="G149" i="20" s="1"/>
  <c r="I158" i="20"/>
  <c r="K158" i="20"/>
  <c r="O158" i="20"/>
  <c r="Q158" i="20"/>
  <c r="V158" i="20"/>
  <c r="G161" i="20"/>
  <c r="I161" i="20"/>
  <c r="K161" i="20"/>
  <c r="M161" i="20"/>
  <c r="O161" i="20"/>
  <c r="Q161" i="20"/>
  <c r="V161" i="20"/>
  <c r="V149" i="20" s="1"/>
  <c r="G170" i="20"/>
  <c r="M170" i="20" s="1"/>
  <c r="I170" i="20"/>
  <c r="K170" i="20"/>
  <c r="O170" i="20"/>
  <c r="Q170" i="20"/>
  <c r="V170" i="20"/>
  <c r="G174" i="20"/>
  <c r="M174" i="20" s="1"/>
  <c r="I174" i="20"/>
  <c r="K174" i="20"/>
  <c r="O174" i="20"/>
  <c r="Q174" i="20"/>
  <c r="V174" i="20"/>
  <c r="G177" i="20"/>
  <c r="M177" i="20" s="1"/>
  <c r="I177" i="20"/>
  <c r="K177" i="20"/>
  <c r="O177" i="20"/>
  <c r="Q177" i="20"/>
  <c r="V177" i="20"/>
  <c r="G180" i="20"/>
  <c r="I180" i="20"/>
  <c r="K180" i="20"/>
  <c r="M180" i="20"/>
  <c r="O180" i="20"/>
  <c r="Q180" i="20"/>
  <c r="V180" i="20"/>
  <c r="G183" i="20"/>
  <c r="I183" i="20"/>
  <c r="K183" i="20"/>
  <c r="M183" i="20"/>
  <c r="O183" i="20"/>
  <c r="Q183" i="20"/>
  <c r="V183" i="20"/>
  <c r="G187" i="20"/>
  <c r="M187" i="20" s="1"/>
  <c r="I187" i="20"/>
  <c r="K187" i="20"/>
  <c r="O187" i="20"/>
  <c r="Q187" i="20"/>
  <c r="V187" i="20"/>
  <c r="Q193" i="20"/>
  <c r="G194" i="20"/>
  <c r="I194" i="20"/>
  <c r="I193" i="20" s="1"/>
  <c r="K194" i="20"/>
  <c r="M194" i="20"/>
  <c r="O194" i="20"/>
  <c r="O193" i="20" s="1"/>
  <c r="Q194" i="20"/>
  <c r="V194" i="20"/>
  <c r="V193" i="20" s="1"/>
  <c r="G198" i="20"/>
  <c r="M198" i="20" s="1"/>
  <c r="I198" i="20"/>
  <c r="K198" i="20"/>
  <c r="K193" i="20" s="1"/>
  <c r="O198" i="20"/>
  <c r="Q198" i="20"/>
  <c r="V198" i="20"/>
  <c r="G206" i="20"/>
  <c r="G193" i="20" s="1"/>
  <c r="I206" i="20"/>
  <c r="K206" i="20"/>
  <c r="O206" i="20"/>
  <c r="Q206" i="20"/>
  <c r="V206" i="20"/>
  <c r="G210" i="20"/>
  <c r="M210" i="20" s="1"/>
  <c r="I210" i="20"/>
  <c r="K210" i="20"/>
  <c r="O210" i="20"/>
  <c r="Q210" i="20"/>
  <c r="V210" i="20"/>
  <c r="G214" i="20"/>
  <c r="M214" i="20" s="1"/>
  <c r="I214" i="20"/>
  <c r="K214" i="20"/>
  <c r="O214" i="20"/>
  <c r="Q214" i="20"/>
  <c r="V214" i="20"/>
  <c r="G218" i="20"/>
  <c r="I218" i="20"/>
  <c r="K218" i="20"/>
  <c r="M218" i="20"/>
  <c r="O218" i="20"/>
  <c r="Q218" i="20"/>
  <c r="V218" i="20"/>
  <c r="O223" i="20"/>
  <c r="G225" i="20"/>
  <c r="G223" i="20" s="1"/>
  <c r="I225" i="20"/>
  <c r="K225" i="20"/>
  <c r="K223" i="20" s="1"/>
  <c r="O225" i="20"/>
  <c r="Q225" i="20"/>
  <c r="Q223" i="20" s="1"/>
  <c r="V225" i="20"/>
  <c r="V223" i="20" s="1"/>
  <c r="G232" i="20"/>
  <c r="I232" i="20"/>
  <c r="I223" i="20" s="1"/>
  <c r="K232" i="20"/>
  <c r="M232" i="20"/>
  <c r="O232" i="20"/>
  <c r="Q232" i="20"/>
  <c r="V232" i="20"/>
  <c r="G245" i="20"/>
  <c r="I245" i="20"/>
  <c r="K245" i="20"/>
  <c r="M245" i="20"/>
  <c r="O245" i="20"/>
  <c r="Q245" i="20"/>
  <c r="V245" i="20"/>
  <c r="G248" i="20"/>
  <c r="G249" i="20"/>
  <c r="M249" i="20" s="1"/>
  <c r="I249" i="20"/>
  <c r="I248" i="20" s="1"/>
  <c r="K249" i="20"/>
  <c r="K248" i="20" s="1"/>
  <c r="O249" i="20"/>
  <c r="O248" i="20" s="1"/>
  <c r="Q249" i="20"/>
  <c r="V249" i="20"/>
  <c r="V248" i="20" s="1"/>
  <c r="G257" i="20"/>
  <c r="M257" i="20" s="1"/>
  <c r="I257" i="20"/>
  <c r="K257" i="20"/>
  <c r="O257" i="20"/>
  <c r="Q257" i="20"/>
  <c r="Q248" i="20" s="1"/>
  <c r="V257" i="20"/>
  <c r="G262" i="20"/>
  <c r="I262" i="20"/>
  <c r="K262" i="20"/>
  <c r="M262" i="20"/>
  <c r="O262" i="20"/>
  <c r="Q262" i="20"/>
  <c r="V262" i="20"/>
  <c r="G266" i="20"/>
  <c r="M266" i="20" s="1"/>
  <c r="I266" i="20"/>
  <c r="K266" i="20"/>
  <c r="O266" i="20"/>
  <c r="Q266" i="20"/>
  <c r="V266" i="20"/>
  <c r="G299" i="20"/>
  <c r="M299" i="20" s="1"/>
  <c r="I299" i="20"/>
  <c r="K299" i="20"/>
  <c r="O299" i="20"/>
  <c r="Q299" i="20"/>
  <c r="V299" i="20"/>
  <c r="V305" i="20"/>
  <c r="G306" i="20"/>
  <c r="I306" i="20"/>
  <c r="K306" i="20"/>
  <c r="K305" i="20" s="1"/>
  <c r="M306" i="20"/>
  <c r="O306" i="20"/>
  <c r="O305" i="20" s="1"/>
  <c r="Q306" i="20"/>
  <c r="Q305" i="20" s="1"/>
  <c r="V306" i="20"/>
  <c r="G314" i="20"/>
  <c r="G305" i="20" s="1"/>
  <c r="I314" i="20"/>
  <c r="K314" i="20"/>
  <c r="O314" i="20"/>
  <c r="Q314" i="20"/>
  <c r="V314" i="20"/>
  <c r="G320" i="20"/>
  <c r="I320" i="20"/>
  <c r="I305" i="20" s="1"/>
  <c r="K320" i="20"/>
  <c r="M320" i="20"/>
  <c r="O320" i="20"/>
  <c r="Q320" i="20"/>
  <c r="V320" i="20"/>
  <c r="K326" i="20"/>
  <c r="G327" i="20"/>
  <c r="G326" i="20" s="1"/>
  <c r="I327" i="20"/>
  <c r="I326" i="20" s="1"/>
  <c r="K327" i="20"/>
  <c r="M327" i="20"/>
  <c r="O327" i="20"/>
  <c r="Q327" i="20"/>
  <c r="V327" i="20"/>
  <c r="V326" i="20" s="1"/>
  <c r="G336" i="20"/>
  <c r="I336" i="20"/>
  <c r="K336" i="20"/>
  <c r="M336" i="20"/>
  <c r="O336" i="20"/>
  <c r="O326" i="20" s="1"/>
  <c r="Q336" i="20"/>
  <c r="V336" i="20"/>
  <c r="G346" i="20"/>
  <c r="M346" i="20" s="1"/>
  <c r="I346" i="20"/>
  <c r="K346" i="20"/>
  <c r="O346" i="20"/>
  <c r="Q346" i="20"/>
  <c r="Q326" i="20" s="1"/>
  <c r="V346" i="20"/>
  <c r="G355" i="20"/>
  <c r="M355" i="20" s="1"/>
  <c r="I355" i="20"/>
  <c r="K355" i="20"/>
  <c r="O355" i="20"/>
  <c r="Q355" i="20"/>
  <c r="V355" i="20"/>
  <c r="G367" i="20"/>
  <c r="I367" i="20"/>
  <c r="K367" i="20"/>
  <c r="M367" i="20"/>
  <c r="O367" i="20"/>
  <c r="Q367" i="20"/>
  <c r="V367" i="20"/>
  <c r="G376" i="20"/>
  <c r="M376" i="20" s="1"/>
  <c r="I376" i="20"/>
  <c r="K376" i="20"/>
  <c r="O376" i="20"/>
  <c r="Q376" i="20"/>
  <c r="V376" i="20"/>
  <c r="G380" i="20"/>
  <c r="I380" i="20"/>
  <c r="K380" i="20"/>
  <c r="M380" i="20"/>
  <c r="O380" i="20"/>
  <c r="Q380" i="20"/>
  <c r="V380" i="20"/>
  <c r="G391" i="20"/>
  <c r="M391" i="20" s="1"/>
  <c r="I391" i="20"/>
  <c r="K391" i="20"/>
  <c r="O391" i="20"/>
  <c r="Q391" i="20"/>
  <c r="V391" i="20"/>
  <c r="G396" i="20"/>
  <c r="I396" i="20"/>
  <c r="K396" i="20"/>
  <c r="M396" i="20"/>
  <c r="O396" i="20"/>
  <c r="Q396" i="20"/>
  <c r="V396" i="20"/>
  <c r="G406" i="20"/>
  <c r="I406" i="20"/>
  <c r="K406" i="20"/>
  <c r="M406" i="20"/>
  <c r="O406" i="20"/>
  <c r="Q406" i="20"/>
  <c r="V406" i="20"/>
  <c r="G411" i="20"/>
  <c r="M411" i="20" s="1"/>
  <c r="I411" i="20"/>
  <c r="K411" i="20"/>
  <c r="O411" i="20"/>
  <c r="Q411" i="20"/>
  <c r="V411" i="20"/>
  <c r="G418" i="20"/>
  <c r="M418" i="20" s="1"/>
  <c r="I418" i="20"/>
  <c r="K418" i="20"/>
  <c r="O418" i="20"/>
  <c r="Q418" i="20"/>
  <c r="V418" i="20"/>
  <c r="G424" i="20"/>
  <c r="I424" i="20"/>
  <c r="K424" i="20"/>
  <c r="M424" i="20"/>
  <c r="O424" i="20"/>
  <c r="Q424" i="20"/>
  <c r="V424" i="20"/>
  <c r="G427" i="20"/>
  <c r="M427" i="20" s="1"/>
  <c r="I427" i="20"/>
  <c r="K427" i="20"/>
  <c r="O427" i="20"/>
  <c r="Q427" i="20"/>
  <c r="V427" i="20"/>
  <c r="G430" i="20"/>
  <c r="I430" i="20"/>
  <c r="K430" i="20"/>
  <c r="M430" i="20"/>
  <c r="O430" i="20"/>
  <c r="Q430" i="20"/>
  <c r="V430" i="20"/>
  <c r="K433" i="20"/>
  <c r="O433" i="20"/>
  <c r="Q433" i="20"/>
  <c r="G434" i="20"/>
  <c r="G433" i="20" s="1"/>
  <c r="I434" i="20"/>
  <c r="I433" i="20" s="1"/>
  <c r="K434" i="20"/>
  <c r="M434" i="20"/>
  <c r="M433" i="20" s="1"/>
  <c r="O434" i="20"/>
  <c r="Q434" i="20"/>
  <c r="V434" i="20"/>
  <c r="V433" i="20" s="1"/>
  <c r="O439" i="20"/>
  <c r="G440" i="20"/>
  <c r="G439" i="20" s="1"/>
  <c r="I440" i="20"/>
  <c r="K440" i="20"/>
  <c r="K439" i="20" s="1"/>
  <c r="O440" i="20"/>
  <c r="Q440" i="20"/>
  <c r="Q439" i="20" s="1"/>
  <c r="V440" i="20"/>
  <c r="G448" i="20"/>
  <c r="M448" i="20" s="1"/>
  <c r="I448" i="20"/>
  <c r="I439" i="20" s="1"/>
  <c r="K448" i="20"/>
  <c r="O448" i="20"/>
  <c r="Q448" i="20"/>
  <c r="V448" i="20"/>
  <c r="V439" i="20" s="1"/>
  <c r="G456" i="20"/>
  <c r="I456" i="20"/>
  <c r="K456" i="20"/>
  <c r="M456" i="20"/>
  <c r="O456" i="20"/>
  <c r="Q456" i="20"/>
  <c r="V456" i="20"/>
  <c r="G463" i="20"/>
  <c r="M463" i="20" s="1"/>
  <c r="I463" i="20"/>
  <c r="K463" i="20"/>
  <c r="O463" i="20"/>
  <c r="Q463" i="20"/>
  <c r="V463" i="20"/>
  <c r="G469" i="20"/>
  <c r="I469" i="20"/>
  <c r="K469" i="20"/>
  <c r="M469" i="20"/>
  <c r="O469" i="20"/>
  <c r="Q469" i="20"/>
  <c r="V469" i="20"/>
  <c r="K474" i="20"/>
  <c r="G475" i="20"/>
  <c r="I475" i="20"/>
  <c r="I474" i="20" s="1"/>
  <c r="K475" i="20"/>
  <c r="M475" i="20"/>
  <c r="O475" i="20"/>
  <c r="Q475" i="20"/>
  <c r="V475" i="20"/>
  <c r="V474" i="20" s="1"/>
  <c r="G480" i="20"/>
  <c r="M480" i="20" s="1"/>
  <c r="I480" i="20"/>
  <c r="K480" i="20"/>
  <c r="O480" i="20"/>
  <c r="O474" i="20" s="1"/>
  <c r="Q480" i="20"/>
  <c r="V480" i="20"/>
  <c r="G485" i="20"/>
  <c r="G474" i="20" s="1"/>
  <c r="I485" i="20"/>
  <c r="K485" i="20"/>
  <c r="O485" i="20"/>
  <c r="Q485" i="20"/>
  <c r="Q474" i="20" s="1"/>
  <c r="V485" i="20"/>
  <c r="G490" i="20"/>
  <c r="M490" i="20" s="1"/>
  <c r="I490" i="20"/>
  <c r="K490" i="20"/>
  <c r="O490" i="20"/>
  <c r="Q490" i="20"/>
  <c r="V490" i="20"/>
  <c r="K495" i="20"/>
  <c r="Q495" i="20"/>
  <c r="G496" i="20"/>
  <c r="G495" i="20" s="1"/>
  <c r="I496" i="20"/>
  <c r="K496" i="20"/>
  <c r="O496" i="20"/>
  <c r="Q496" i="20"/>
  <c r="V496" i="20"/>
  <c r="V495" i="20" s="1"/>
  <c r="G500" i="20"/>
  <c r="I500" i="20"/>
  <c r="I495" i="20" s="1"/>
  <c r="K500" i="20"/>
  <c r="M500" i="20"/>
  <c r="O500" i="20"/>
  <c r="O495" i="20" s="1"/>
  <c r="Q500" i="20"/>
  <c r="V500" i="20"/>
  <c r="AE505" i="20"/>
  <c r="G128" i="19"/>
  <c r="BA104" i="19"/>
  <c r="BA55" i="19"/>
  <c r="BA15" i="19"/>
  <c r="BA10" i="19"/>
  <c r="V8" i="19"/>
  <c r="G9" i="19"/>
  <c r="I9" i="19"/>
  <c r="I8" i="19" s="1"/>
  <c r="K9" i="19"/>
  <c r="K8" i="19" s="1"/>
  <c r="M9" i="19"/>
  <c r="O9" i="19"/>
  <c r="O8" i="19" s="1"/>
  <c r="Q9" i="19"/>
  <c r="Q8" i="19" s="1"/>
  <c r="V9" i="19"/>
  <c r="G14" i="19"/>
  <c r="G8" i="19" s="1"/>
  <c r="I14" i="19"/>
  <c r="K14" i="19"/>
  <c r="O14" i="19"/>
  <c r="Q14" i="19"/>
  <c r="V14" i="19"/>
  <c r="G19" i="19"/>
  <c r="I19" i="19"/>
  <c r="K19" i="19"/>
  <c r="M19" i="19"/>
  <c r="O19" i="19"/>
  <c r="Q19" i="19"/>
  <c r="V19" i="19"/>
  <c r="G25" i="19"/>
  <c r="M25" i="19" s="1"/>
  <c r="I25" i="19"/>
  <c r="K25" i="19"/>
  <c r="O25" i="19"/>
  <c r="Q25" i="19"/>
  <c r="V25" i="19"/>
  <c r="G32" i="19"/>
  <c r="M32" i="19" s="1"/>
  <c r="I32" i="19"/>
  <c r="I30" i="19" s="1"/>
  <c r="K32" i="19"/>
  <c r="K30" i="19" s="1"/>
  <c r="O32" i="19"/>
  <c r="O30" i="19" s="1"/>
  <c r="Q32" i="19"/>
  <c r="V32" i="19"/>
  <c r="V30" i="19" s="1"/>
  <c r="G37" i="19"/>
  <c r="M37" i="19" s="1"/>
  <c r="I37" i="19"/>
  <c r="K37" i="19"/>
  <c r="O37" i="19"/>
  <c r="Q37" i="19"/>
  <c r="Q30" i="19" s="1"/>
  <c r="V37" i="19"/>
  <c r="G44" i="19"/>
  <c r="G30" i="19" s="1"/>
  <c r="I44" i="19"/>
  <c r="K44" i="19"/>
  <c r="O44" i="19"/>
  <c r="Q44" i="19"/>
  <c r="V44" i="19"/>
  <c r="I53" i="19"/>
  <c r="O53" i="19"/>
  <c r="G54" i="19"/>
  <c r="G53" i="19" s="1"/>
  <c r="I54" i="19"/>
  <c r="K54" i="19"/>
  <c r="K53" i="19" s="1"/>
  <c r="O54" i="19"/>
  <c r="Q54" i="19"/>
  <c r="Q53" i="19" s="1"/>
  <c r="V54" i="19"/>
  <c r="V53" i="19" s="1"/>
  <c r="I58" i="19"/>
  <c r="G59" i="19"/>
  <c r="I59" i="19"/>
  <c r="K59" i="19"/>
  <c r="K58" i="19" s="1"/>
  <c r="M59" i="19"/>
  <c r="O59" i="19"/>
  <c r="O58" i="19" s="1"/>
  <c r="Q59" i="19"/>
  <c r="Q58" i="19" s="1"/>
  <c r="V59" i="19"/>
  <c r="G65" i="19"/>
  <c r="G58" i="19" s="1"/>
  <c r="I65" i="19"/>
  <c r="K65" i="19"/>
  <c r="M65" i="19"/>
  <c r="O65" i="19"/>
  <c r="Q65" i="19"/>
  <c r="V65" i="19"/>
  <c r="G75" i="19"/>
  <c r="I75" i="19"/>
  <c r="K75" i="19"/>
  <c r="M75" i="19"/>
  <c r="O75" i="19"/>
  <c r="Q75" i="19"/>
  <c r="V75" i="19"/>
  <c r="V58" i="19" s="1"/>
  <c r="G79" i="19"/>
  <c r="I79" i="19"/>
  <c r="K79" i="19"/>
  <c r="M79" i="19"/>
  <c r="O79" i="19"/>
  <c r="Q79" i="19"/>
  <c r="V79" i="19"/>
  <c r="G84" i="19"/>
  <c r="M84" i="19" s="1"/>
  <c r="I84" i="19"/>
  <c r="K84" i="19"/>
  <c r="O84" i="19"/>
  <c r="Q84" i="19"/>
  <c r="V84" i="19"/>
  <c r="G91" i="19"/>
  <c r="M91" i="19" s="1"/>
  <c r="I91" i="19"/>
  <c r="K91" i="19"/>
  <c r="O91" i="19"/>
  <c r="Q91" i="19"/>
  <c r="V91" i="19"/>
  <c r="G96" i="19"/>
  <c r="K96" i="19"/>
  <c r="Q96" i="19"/>
  <c r="G97" i="19"/>
  <c r="I97" i="19"/>
  <c r="I96" i="19" s="1"/>
  <c r="K97" i="19"/>
  <c r="M97" i="19"/>
  <c r="M96" i="19" s="1"/>
  <c r="O97" i="19"/>
  <c r="O96" i="19" s="1"/>
  <c r="Q97" i="19"/>
  <c r="V97" i="19"/>
  <c r="V96" i="19" s="1"/>
  <c r="K102" i="19"/>
  <c r="G103" i="19"/>
  <c r="G102" i="19" s="1"/>
  <c r="I103" i="19"/>
  <c r="K103" i="19"/>
  <c r="M103" i="19"/>
  <c r="O103" i="19"/>
  <c r="Q103" i="19"/>
  <c r="Q102" i="19" s="1"/>
  <c r="V103" i="19"/>
  <c r="V102" i="19" s="1"/>
  <c r="G107" i="19"/>
  <c r="I107" i="19"/>
  <c r="I102" i="19" s="1"/>
  <c r="K107" i="19"/>
  <c r="M107" i="19"/>
  <c r="O107" i="19"/>
  <c r="O102" i="19" s="1"/>
  <c r="Q107" i="19"/>
  <c r="V107" i="19"/>
  <c r="G113" i="19"/>
  <c r="I113" i="19"/>
  <c r="K113" i="19"/>
  <c r="M113" i="19"/>
  <c r="O113" i="19"/>
  <c r="Q113" i="19"/>
  <c r="V113" i="19"/>
  <c r="G117" i="19"/>
  <c r="M117" i="19" s="1"/>
  <c r="I117" i="19"/>
  <c r="K117" i="19"/>
  <c r="O117" i="19"/>
  <c r="Q117" i="19"/>
  <c r="V117" i="19"/>
  <c r="I121" i="19"/>
  <c r="O121" i="19"/>
  <c r="V121" i="19"/>
  <c r="G122" i="19"/>
  <c r="G121" i="19" s="1"/>
  <c r="I122" i="19"/>
  <c r="K122" i="19"/>
  <c r="K121" i="19" s="1"/>
  <c r="O122" i="19"/>
  <c r="Q122" i="19"/>
  <c r="Q121" i="19" s="1"/>
  <c r="V122" i="19"/>
  <c r="AE128" i="19"/>
  <c r="AF128" i="19"/>
  <c r="G214" i="18"/>
  <c r="BA183" i="18"/>
  <c r="BA98" i="18"/>
  <c r="BA89" i="18"/>
  <c r="BA76" i="18"/>
  <c r="BA34" i="18"/>
  <c r="BA16" i="18"/>
  <c r="BA10" i="18"/>
  <c r="G9" i="18"/>
  <c r="M9" i="18" s="1"/>
  <c r="I9" i="18"/>
  <c r="I8" i="18" s="1"/>
  <c r="K9" i="18"/>
  <c r="K8" i="18" s="1"/>
  <c r="O9" i="18"/>
  <c r="O8" i="18" s="1"/>
  <c r="Q9" i="18"/>
  <c r="Q8" i="18" s="1"/>
  <c r="V9" i="18"/>
  <c r="V8" i="18" s="1"/>
  <c r="G15" i="18"/>
  <c r="M15" i="18" s="1"/>
  <c r="I15" i="18"/>
  <c r="K15" i="18"/>
  <c r="O15" i="18"/>
  <c r="Q15" i="18"/>
  <c r="V15" i="18"/>
  <c r="G33" i="18"/>
  <c r="I33" i="18"/>
  <c r="K33" i="18"/>
  <c r="M33" i="18"/>
  <c r="O33" i="18"/>
  <c r="Q33" i="18"/>
  <c r="V33" i="18"/>
  <c r="G38" i="18"/>
  <c r="I38" i="18"/>
  <c r="K38" i="18"/>
  <c r="M38" i="18"/>
  <c r="O38" i="18"/>
  <c r="Q38" i="18"/>
  <c r="V38" i="18"/>
  <c r="G43" i="18"/>
  <c r="I43" i="18"/>
  <c r="K43" i="18"/>
  <c r="M43" i="18"/>
  <c r="O43" i="18"/>
  <c r="Q43" i="18"/>
  <c r="V43" i="18"/>
  <c r="G49" i="18"/>
  <c r="I49" i="18"/>
  <c r="K49" i="18"/>
  <c r="M49" i="18"/>
  <c r="O49" i="18"/>
  <c r="Q49" i="18"/>
  <c r="V49" i="18"/>
  <c r="G54" i="18"/>
  <c r="I54" i="18"/>
  <c r="K54" i="18"/>
  <c r="M54" i="18"/>
  <c r="O54" i="18"/>
  <c r="Q54" i="18"/>
  <c r="V54" i="18"/>
  <c r="G58" i="18"/>
  <c r="AF214" i="18" s="1"/>
  <c r="I58" i="18"/>
  <c r="K58" i="18"/>
  <c r="O58" i="18"/>
  <c r="Q58" i="18"/>
  <c r="V58" i="18"/>
  <c r="G62" i="18"/>
  <c r="M62" i="18" s="1"/>
  <c r="I62" i="18"/>
  <c r="K62" i="18"/>
  <c r="O62" i="18"/>
  <c r="Q62" i="18"/>
  <c r="V62" i="18"/>
  <c r="G71" i="18"/>
  <c r="M71" i="18" s="1"/>
  <c r="I71" i="18"/>
  <c r="K71" i="18"/>
  <c r="O71" i="18"/>
  <c r="Q71" i="18"/>
  <c r="V71" i="18"/>
  <c r="G75" i="18"/>
  <c r="I75" i="18"/>
  <c r="K75" i="18"/>
  <c r="M75" i="18"/>
  <c r="O75" i="18"/>
  <c r="Q75" i="18"/>
  <c r="V75" i="18"/>
  <c r="G79" i="18"/>
  <c r="O79" i="18"/>
  <c r="G80" i="18"/>
  <c r="I80" i="18"/>
  <c r="I79" i="18" s="1"/>
  <c r="K80" i="18"/>
  <c r="K79" i="18" s="1"/>
  <c r="M80" i="18"/>
  <c r="O80" i="18"/>
  <c r="Q80" i="18"/>
  <c r="Q79" i="18" s="1"/>
  <c r="V80" i="18"/>
  <c r="V79" i="18" s="1"/>
  <c r="G88" i="18"/>
  <c r="I88" i="18"/>
  <c r="K88" i="18"/>
  <c r="M88" i="18"/>
  <c r="O88" i="18"/>
  <c r="Q88" i="18"/>
  <c r="V88" i="18"/>
  <c r="G97" i="18"/>
  <c r="I97" i="18"/>
  <c r="K97" i="18"/>
  <c r="M97" i="18"/>
  <c r="M79" i="18" s="1"/>
  <c r="O97" i="18"/>
  <c r="Q97" i="18"/>
  <c r="V97" i="18"/>
  <c r="G105" i="18"/>
  <c r="O105" i="18"/>
  <c r="G106" i="18"/>
  <c r="M106" i="18" s="1"/>
  <c r="M105" i="18" s="1"/>
  <c r="I106" i="18"/>
  <c r="I105" i="18" s="1"/>
  <c r="K106" i="18"/>
  <c r="K105" i="18" s="1"/>
  <c r="O106" i="18"/>
  <c r="Q106" i="18"/>
  <c r="Q105" i="18" s="1"/>
  <c r="V106" i="18"/>
  <c r="V105" i="18" s="1"/>
  <c r="G115" i="18"/>
  <c r="I115" i="18"/>
  <c r="I114" i="18" s="1"/>
  <c r="K115" i="18"/>
  <c r="M115" i="18"/>
  <c r="O115" i="18"/>
  <c r="O114" i="18" s="1"/>
  <c r="Q115" i="18"/>
  <c r="V115" i="18"/>
  <c r="G124" i="18"/>
  <c r="G114" i="18" s="1"/>
  <c r="I124" i="18"/>
  <c r="K124" i="18"/>
  <c r="O124" i="18"/>
  <c r="Q124" i="18"/>
  <c r="Q114" i="18" s="1"/>
  <c r="V124" i="18"/>
  <c r="G132" i="18"/>
  <c r="I132" i="18"/>
  <c r="K132" i="18"/>
  <c r="M132" i="18"/>
  <c r="O132" i="18"/>
  <c r="Q132" i="18"/>
  <c r="V132" i="18"/>
  <c r="G140" i="18"/>
  <c r="I140" i="18"/>
  <c r="K140" i="18"/>
  <c r="M140" i="18"/>
  <c r="O140" i="18"/>
  <c r="Q140" i="18"/>
  <c r="V140" i="18"/>
  <c r="V114" i="18" s="1"/>
  <c r="G145" i="18"/>
  <c r="I145" i="18"/>
  <c r="K145" i="18"/>
  <c r="M145" i="18"/>
  <c r="O145" i="18"/>
  <c r="Q145" i="18"/>
  <c r="V145" i="18"/>
  <c r="G155" i="18"/>
  <c r="M155" i="18" s="1"/>
  <c r="I155" i="18"/>
  <c r="K155" i="18"/>
  <c r="O155" i="18"/>
  <c r="Q155" i="18"/>
  <c r="V155" i="18"/>
  <c r="G160" i="18"/>
  <c r="M160" i="18" s="1"/>
  <c r="I160" i="18"/>
  <c r="K160" i="18"/>
  <c r="O160" i="18"/>
  <c r="Q160" i="18"/>
  <c r="V160" i="18"/>
  <c r="G166" i="18"/>
  <c r="M166" i="18" s="1"/>
  <c r="I166" i="18"/>
  <c r="K166" i="18"/>
  <c r="K114" i="18" s="1"/>
  <c r="O166" i="18"/>
  <c r="Q166" i="18"/>
  <c r="V166" i="18"/>
  <c r="G169" i="18"/>
  <c r="I169" i="18"/>
  <c r="K169" i="18"/>
  <c r="M169" i="18"/>
  <c r="O169" i="18"/>
  <c r="Q169" i="18"/>
  <c r="V169" i="18"/>
  <c r="G172" i="18"/>
  <c r="M172" i="18" s="1"/>
  <c r="I172" i="18"/>
  <c r="K172" i="18"/>
  <c r="O172" i="18"/>
  <c r="Q172" i="18"/>
  <c r="V172" i="18"/>
  <c r="G175" i="18"/>
  <c r="I175" i="18"/>
  <c r="M175" i="18"/>
  <c r="Q175" i="18"/>
  <c r="G176" i="18"/>
  <c r="I176" i="18"/>
  <c r="K176" i="18"/>
  <c r="K175" i="18" s="1"/>
  <c r="M176" i="18"/>
  <c r="O176" i="18"/>
  <c r="O175" i="18" s="1"/>
  <c r="Q176" i="18"/>
  <c r="V176" i="18"/>
  <c r="V175" i="18" s="1"/>
  <c r="G182" i="18"/>
  <c r="G181" i="18" s="1"/>
  <c r="I182" i="18"/>
  <c r="I181" i="18" s="1"/>
  <c r="K182" i="18"/>
  <c r="O182" i="18"/>
  <c r="O181" i="18" s="1"/>
  <c r="Q182" i="18"/>
  <c r="V182" i="18"/>
  <c r="V181" i="18" s="1"/>
  <c r="G187" i="18"/>
  <c r="M187" i="18" s="1"/>
  <c r="I187" i="18"/>
  <c r="K187" i="18"/>
  <c r="K181" i="18" s="1"/>
  <c r="O187" i="18"/>
  <c r="Q187" i="18"/>
  <c r="Q181" i="18" s="1"/>
  <c r="V187" i="18"/>
  <c r="G192" i="18"/>
  <c r="M192" i="18" s="1"/>
  <c r="I192" i="18"/>
  <c r="K192" i="18"/>
  <c r="O192" i="18"/>
  <c r="Q192" i="18"/>
  <c r="V192" i="18"/>
  <c r="G197" i="18"/>
  <c r="I197" i="18"/>
  <c r="K197" i="18"/>
  <c r="M197" i="18"/>
  <c r="O197" i="18"/>
  <c r="Q197" i="18"/>
  <c r="V197" i="18"/>
  <c r="G202" i="18"/>
  <c r="O202" i="18"/>
  <c r="G203" i="18"/>
  <c r="I203" i="18"/>
  <c r="I202" i="18" s="1"/>
  <c r="K203" i="18"/>
  <c r="M203" i="18"/>
  <c r="M202" i="18" s="1"/>
  <c r="O203" i="18"/>
  <c r="Q203" i="18"/>
  <c r="Q202" i="18" s="1"/>
  <c r="V203" i="18"/>
  <c r="V202" i="18" s="1"/>
  <c r="G209" i="18"/>
  <c r="I209" i="18"/>
  <c r="K209" i="18"/>
  <c r="K202" i="18" s="1"/>
  <c r="M209" i="18"/>
  <c r="O209" i="18"/>
  <c r="Q209" i="18"/>
  <c r="V209" i="18"/>
  <c r="AE214" i="18"/>
  <c r="G85" i="17"/>
  <c r="BA66" i="17"/>
  <c r="BA24" i="17"/>
  <c r="BA15" i="17"/>
  <c r="G8" i="17"/>
  <c r="G9" i="17"/>
  <c r="M9" i="17" s="1"/>
  <c r="M8" i="17" s="1"/>
  <c r="I9" i="17"/>
  <c r="I8" i="17" s="1"/>
  <c r="K9" i="17"/>
  <c r="K8" i="17" s="1"/>
  <c r="O9" i="17"/>
  <c r="O8" i="17" s="1"/>
  <c r="Q9" i="17"/>
  <c r="Q8" i="17" s="1"/>
  <c r="V9" i="17"/>
  <c r="V8" i="17" s="1"/>
  <c r="G14" i="17"/>
  <c r="I14" i="17"/>
  <c r="K14" i="17"/>
  <c r="M14" i="17"/>
  <c r="O14" i="17"/>
  <c r="Q14" i="17"/>
  <c r="V14" i="17"/>
  <c r="G18" i="17"/>
  <c r="G19" i="17"/>
  <c r="I19" i="17"/>
  <c r="I18" i="17" s="1"/>
  <c r="K19" i="17"/>
  <c r="M19" i="17"/>
  <c r="O19" i="17"/>
  <c r="O18" i="17" s="1"/>
  <c r="Q19" i="17"/>
  <c r="Q18" i="17" s="1"/>
  <c r="V19" i="17"/>
  <c r="V18" i="17" s="1"/>
  <c r="G23" i="17"/>
  <c r="M23" i="17" s="1"/>
  <c r="M18" i="17" s="1"/>
  <c r="I23" i="17"/>
  <c r="K23" i="17"/>
  <c r="K18" i="17" s="1"/>
  <c r="O23" i="17"/>
  <c r="Q23" i="17"/>
  <c r="V23" i="17"/>
  <c r="G31" i="17"/>
  <c r="Q31" i="17"/>
  <c r="V31" i="17"/>
  <c r="G32" i="17"/>
  <c r="M32" i="17" s="1"/>
  <c r="M31" i="17" s="1"/>
  <c r="I32" i="17"/>
  <c r="I31" i="17" s="1"/>
  <c r="K32" i="17"/>
  <c r="K31" i="17" s="1"/>
  <c r="O32" i="17"/>
  <c r="O31" i="17" s="1"/>
  <c r="Q32" i="17"/>
  <c r="V32" i="17"/>
  <c r="G36" i="17"/>
  <c r="K36" i="17"/>
  <c r="Q36" i="17"/>
  <c r="G37" i="17"/>
  <c r="I37" i="17"/>
  <c r="I36" i="17" s="1"/>
  <c r="K37" i="17"/>
  <c r="M37" i="17"/>
  <c r="M36" i="17" s="1"/>
  <c r="O37" i="17"/>
  <c r="O36" i="17" s="1"/>
  <c r="Q37" i="17"/>
  <c r="V37" i="17"/>
  <c r="V36" i="17" s="1"/>
  <c r="K47" i="17"/>
  <c r="O47" i="17"/>
  <c r="G48" i="17"/>
  <c r="G47" i="17" s="1"/>
  <c r="I48" i="17"/>
  <c r="I47" i="17" s="1"/>
  <c r="K48" i="17"/>
  <c r="M48" i="17"/>
  <c r="M47" i="17" s="1"/>
  <c r="O48" i="17"/>
  <c r="Q48" i="17"/>
  <c r="Q47" i="17" s="1"/>
  <c r="V48" i="17"/>
  <c r="V47" i="17" s="1"/>
  <c r="I53" i="17"/>
  <c r="O53" i="17"/>
  <c r="G54" i="17"/>
  <c r="I54" i="17"/>
  <c r="K54" i="17"/>
  <c r="K53" i="17" s="1"/>
  <c r="M54" i="17"/>
  <c r="O54" i="17"/>
  <c r="Q54" i="17"/>
  <c r="Q53" i="17" s="1"/>
  <c r="V54" i="17"/>
  <c r="G61" i="17"/>
  <c r="G53" i="17" s="1"/>
  <c r="I61" i="17"/>
  <c r="K61" i="17"/>
  <c r="M61" i="17"/>
  <c r="O61" i="17"/>
  <c r="Q61" i="17"/>
  <c r="V61" i="17"/>
  <c r="V53" i="17" s="1"/>
  <c r="G65" i="17"/>
  <c r="I65" i="17"/>
  <c r="K65" i="17"/>
  <c r="M65" i="17"/>
  <c r="O65" i="17"/>
  <c r="Q65" i="17"/>
  <c r="V65" i="17"/>
  <c r="G70" i="17"/>
  <c r="AF85" i="17" s="1"/>
  <c r="I70" i="17"/>
  <c r="K70" i="17"/>
  <c r="O70" i="17"/>
  <c r="Q70" i="17"/>
  <c r="V70" i="17"/>
  <c r="I75" i="17"/>
  <c r="V75" i="17"/>
  <c r="G76" i="17"/>
  <c r="G75" i="17" s="1"/>
  <c r="I76" i="17"/>
  <c r="K76" i="17"/>
  <c r="K75" i="17" s="1"/>
  <c r="O76" i="17"/>
  <c r="O75" i="17" s="1"/>
  <c r="Q76" i="17"/>
  <c r="V76" i="17"/>
  <c r="G80" i="17"/>
  <c r="I80" i="17"/>
  <c r="K80" i="17"/>
  <c r="M80" i="17"/>
  <c r="O80" i="17"/>
  <c r="Q80" i="17"/>
  <c r="Q75" i="17" s="1"/>
  <c r="V80" i="17"/>
  <c r="AE85" i="17"/>
  <c r="G212" i="16"/>
  <c r="BA184" i="16"/>
  <c r="BA123" i="16"/>
  <c r="BA119" i="16"/>
  <c r="BA84" i="16"/>
  <c r="BA65" i="16"/>
  <c r="BA60" i="16"/>
  <c r="BA55" i="16"/>
  <c r="BA46" i="16"/>
  <c r="BA18" i="16"/>
  <c r="BA10" i="16"/>
  <c r="G9" i="16"/>
  <c r="I9" i="16"/>
  <c r="I8" i="16" s="1"/>
  <c r="K9" i="16"/>
  <c r="K8" i="16" s="1"/>
  <c r="M9" i="16"/>
  <c r="O9" i="16"/>
  <c r="Q9" i="16"/>
  <c r="Q8" i="16" s="1"/>
  <c r="V9" i="16"/>
  <c r="V8" i="16" s="1"/>
  <c r="G17" i="16"/>
  <c r="I17" i="16"/>
  <c r="K17" i="16"/>
  <c r="M17" i="16"/>
  <c r="O17" i="16"/>
  <c r="Q17" i="16"/>
  <c r="V17" i="16"/>
  <c r="G22" i="16"/>
  <c r="I22" i="16"/>
  <c r="K22" i="16"/>
  <c r="M22" i="16"/>
  <c r="O22" i="16"/>
  <c r="Q22" i="16"/>
  <c r="V22" i="16"/>
  <c r="G27" i="16"/>
  <c r="M27" i="16" s="1"/>
  <c r="I27" i="16"/>
  <c r="K27" i="16"/>
  <c r="O27" i="16"/>
  <c r="O8" i="16" s="1"/>
  <c r="Q27" i="16"/>
  <c r="V27" i="16"/>
  <c r="G32" i="16"/>
  <c r="M32" i="16" s="1"/>
  <c r="I32" i="16"/>
  <c r="K32" i="16"/>
  <c r="O32" i="16"/>
  <c r="Q32" i="16"/>
  <c r="V32" i="16"/>
  <c r="G36" i="16"/>
  <c r="I36" i="16"/>
  <c r="K36" i="16"/>
  <c r="M36" i="16"/>
  <c r="O36" i="16"/>
  <c r="Q36" i="16"/>
  <c r="V36" i="16"/>
  <c r="G41" i="16"/>
  <c r="I41" i="16"/>
  <c r="K41" i="16"/>
  <c r="M41" i="16"/>
  <c r="O41" i="16"/>
  <c r="Q41" i="16"/>
  <c r="V41" i="16"/>
  <c r="G45" i="16"/>
  <c r="G8" i="16" s="1"/>
  <c r="I45" i="16"/>
  <c r="K45" i="16"/>
  <c r="O45" i="16"/>
  <c r="Q45" i="16"/>
  <c r="V45" i="16"/>
  <c r="I49" i="16"/>
  <c r="G50" i="16"/>
  <c r="I50" i="16"/>
  <c r="K50" i="16"/>
  <c r="K49" i="16" s="1"/>
  <c r="M50" i="16"/>
  <c r="O50" i="16"/>
  <c r="O49" i="16" s="1"/>
  <c r="Q50" i="16"/>
  <c r="V50" i="16"/>
  <c r="V49" i="16" s="1"/>
  <c r="G54" i="16"/>
  <c r="I54" i="16"/>
  <c r="K54" i="16"/>
  <c r="M54" i="16"/>
  <c r="O54" i="16"/>
  <c r="Q54" i="16"/>
  <c r="V54" i="16"/>
  <c r="G59" i="16"/>
  <c r="I59" i="16"/>
  <c r="K59" i="16"/>
  <c r="M59" i="16"/>
  <c r="O59" i="16"/>
  <c r="Q59" i="16"/>
  <c r="V59" i="16"/>
  <c r="G64" i="16"/>
  <c r="M64" i="16" s="1"/>
  <c r="I64" i="16"/>
  <c r="K64" i="16"/>
  <c r="O64" i="16"/>
  <c r="Q64" i="16"/>
  <c r="Q49" i="16" s="1"/>
  <c r="V64" i="16"/>
  <c r="G72" i="16"/>
  <c r="I72" i="16"/>
  <c r="K72" i="16"/>
  <c r="M72" i="16"/>
  <c r="O72" i="16"/>
  <c r="Q72" i="16"/>
  <c r="V72" i="16"/>
  <c r="G78" i="16"/>
  <c r="I78" i="16"/>
  <c r="K78" i="16"/>
  <c r="M78" i="16"/>
  <c r="O78" i="16"/>
  <c r="Q78" i="16"/>
  <c r="V78" i="16"/>
  <c r="G83" i="16"/>
  <c r="G49" i="16" s="1"/>
  <c r="I83" i="16"/>
  <c r="K83" i="16"/>
  <c r="O83" i="16"/>
  <c r="Q83" i="16"/>
  <c r="V83" i="16"/>
  <c r="G88" i="16"/>
  <c r="Q88" i="16"/>
  <c r="G90" i="16"/>
  <c r="I90" i="16"/>
  <c r="I88" i="16" s="1"/>
  <c r="K90" i="16"/>
  <c r="K88" i="16" s="1"/>
  <c r="M90" i="16"/>
  <c r="M88" i="16" s="1"/>
  <c r="O90" i="16"/>
  <c r="O88" i="16" s="1"/>
  <c r="Q90" i="16"/>
  <c r="V90" i="16"/>
  <c r="V88" i="16" s="1"/>
  <c r="G95" i="16"/>
  <c r="I95" i="16"/>
  <c r="K95" i="16"/>
  <c r="M95" i="16"/>
  <c r="O95" i="16"/>
  <c r="Q95" i="16"/>
  <c r="V95" i="16"/>
  <c r="G102" i="16"/>
  <c r="I102" i="16"/>
  <c r="K102" i="16"/>
  <c r="M102" i="16"/>
  <c r="O102" i="16"/>
  <c r="Q102" i="16"/>
  <c r="V102" i="16"/>
  <c r="O117" i="16"/>
  <c r="G118" i="16"/>
  <c r="I118" i="16"/>
  <c r="I117" i="16" s="1"/>
  <c r="K118" i="16"/>
  <c r="K117" i="16" s="1"/>
  <c r="M118" i="16"/>
  <c r="O118" i="16"/>
  <c r="Q118" i="16"/>
  <c r="Q117" i="16" s="1"/>
  <c r="V118" i="16"/>
  <c r="V117" i="16" s="1"/>
  <c r="G122" i="16"/>
  <c r="I122" i="16"/>
  <c r="K122" i="16"/>
  <c r="M122" i="16"/>
  <c r="O122" i="16"/>
  <c r="Q122" i="16"/>
  <c r="V122" i="16"/>
  <c r="G126" i="16"/>
  <c r="G117" i="16" s="1"/>
  <c r="I126" i="16"/>
  <c r="K126" i="16"/>
  <c r="O126" i="16"/>
  <c r="Q126" i="16"/>
  <c r="V126" i="16"/>
  <c r="G130" i="16"/>
  <c r="G131" i="16"/>
  <c r="I131" i="16"/>
  <c r="I130" i="16" s="1"/>
  <c r="K131" i="16"/>
  <c r="K130" i="16" s="1"/>
  <c r="M131" i="16"/>
  <c r="O131" i="16"/>
  <c r="Q131" i="16"/>
  <c r="Q130" i="16" s="1"/>
  <c r="V131" i="16"/>
  <c r="V130" i="16" s="1"/>
  <c r="G139" i="16"/>
  <c r="I139" i="16"/>
  <c r="K139" i="16"/>
  <c r="M139" i="16"/>
  <c r="O139" i="16"/>
  <c r="Q139" i="16"/>
  <c r="V139" i="16"/>
  <c r="G143" i="16"/>
  <c r="I143" i="16"/>
  <c r="K143" i="16"/>
  <c r="M143" i="16"/>
  <c r="O143" i="16"/>
  <c r="O130" i="16" s="1"/>
  <c r="Q143" i="16"/>
  <c r="V143" i="16"/>
  <c r="G148" i="16"/>
  <c r="M148" i="16" s="1"/>
  <c r="I148" i="16"/>
  <c r="K148" i="16"/>
  <c r="O148" i="16"/>
  <c r="Q148" i="16"/>
  <c r="V148" i="16"/>
  <c r="G152" i="16"/>
  <c r="I152" i="16"/>
  <c r="K152" i="16"/>
  <c r="M152" i="16"/>
  <c r="O152" i="16"/>
  <c r="Q152" i="16"/>
  <c r="V152" i="16"/>
  <c r="G160" i="16"/>
  <c r="I160" i="16"/>
  <c r="K160" i="16"/>
  <c r="M160" i="16"/>
  <c r="O160" i="16"/>
  <c r="Q160" i="16"/>
  <c r="V160" i="16"/>
  <c r="G171" i="16"/>
  <c r="M171" i="16" s="1"/>
  <c r="I171" i="16"/>
  <c r="K171" i="16"/>
  <c r="O171" i="16"/>
  <c r="Q171" i="16"/>
  <c r="V171" i="16"/>
  <c r="G176" i="16"/>
  <c r="O176" i="16"/>
  <c r="G177" i="16"/>
  <c r="I177" i="16"/>
  <c r="I176" i="16" s="1"/>
  <c r="K177" i="16"/>
  <c r="K176" i="16" s="1"/>
  <c r="M177" i="16"/>
  <c r="M176" i="16" s="1"/>
  <c r="O177" i="16"/>
  <c r="Q177" i="16"/>
  <c r="Q176" i="16" s="1"/>
  <c r="V177" i="16"/>
  <c r="V176" i="16" s="1"/>
  <c r="G182" i="16"/>
  <c r="K182" i="16"/>
  <c r="G183" i="16"/>
  <c r="I183" i="16"/>
  <c r="I182" i="16" s="1"/>
  <c r="K183" i="16"/>
  <c r="M183" i="16"/>
  <c r="O183" i="16"/>
  <c r="O182" i="16" s="1"/>
  <c r="Q183" i="16"/>
  <c r="Q182" i="16" s="1"/>
  <c r="V183" i="16"/>
  <c r="G187" i="16"/>
  <c r="M187" i="16" s="1"/>
  <c r="I187" i="16"/>
  <c r="K187" i="16"/>
  <c r="O187" i="16"/>
  <c r="Q187" i="16"/>
  <c r="V187" i="16"/>
  <c r="G195" i="16"/>
  <c r="I195" i="16"/>
  <c r="K195" i="16"/>
  <c r="M195" i="16"/>
  <c r="O195" i="16"/>
  <c r="Q195" i="16"/>
  <c r="V195" i="16"/>
  <c r="V182" i="16" s="1"/>
  <c r="G199" i="16"/>
  <c r="I199" i="16"/>
  <c r="K199" i="16"/>
  <c r="M199" i="16"/>
  <c r="O199" i="16"/>
  <c r="Q199" i="16"/>
  <c r="V199" i="16"/>
  <c r="Q203" i="16"/>
  <c r="G204" i="16"/>
  <c r="G203" i="16" s="1"/>
  <c r="I204" i="16"/>
  <c r="I203" i="16" s="1"/>
  <c r="K204" i="16"/>
  <c r="K203" i="16" s="1"/>
  <c r="O204" i="16"/>
  <c r="O203" i="16" s="1"/>
  <c r="Q204" i="16"/>
  <c r="V204" i="16"/>
  <c r="V203" i="16" s="1"/>
  <c r="AE212" i="16"/>
  <c r="AF212" i="16"/>
  <c r="G265" i="15"/>
  <c r="BA231" i="15"/>
  <c r="BA132" i="15"/>
  <c r="BA101" i="15"/>
  <c r="BA80" i="15"/>
  <c r="BA36" i="15"/>
  <c r="BA16" i="15"/>
  <c r="BA10" i="15"/>
  <c r="G9" i="15"/>
  <c r="M9" i="15" s="1"/>
  <c r="M8" i="15" s="1"/>
  <c r="I9" i="15"/>
  <c r="I8" i="15" s="1"/>
  <c r="K9" i="15"/>
  <c r="K8" i="15" s="1"/>
  <c r="O9" i="15"/>
  <c r="Q9" i="15"/>
  <c r="Q8" i="15" s="1"/>
  <c r="V9" i="15"/>
  <c r="G15" i="15"/>
  <c r="M15" i="15" s="1"/>
  <c r="I15" i="15"/>
  <c r="K15" i="15"/>
  <c r="O15" i="15"/>
  <c r="Q15" i="15"/>
  <c r="V15" i="15"/>
  <c r="V8" i="15" s="1"/>
  <c r="G35" i="15"/>
  <c r="I35" i="15"/>
  <c r="K35" i="15"/>
  <c r="M35" i="15"/>
  <c r="O35" i="15"/>
  <c r="Q35" i="15"/>
  <c r="V35" i="15"/>
  <c r="G40" i="15"/>
  <c r="M40" i="15" s="1"/>
  <c r="I40" i="15"/>
  <c r="K40" i="15"/>
  <c r="O40" i="15"/>
  <c r="O8" i="15" s="1"/>
  <c r="Q40" i="15"/>
  <c r="V40" i="15"/>
  <c r="G45" i="15"/>
  <c r="I45" i="15"/>
  <c r="K45" i="15"/>
  <c r="M45" i="15"/>
  <c r="O45" i="15"/>
  <c r="Q45" i="15"/>
  <c r="V45" i="15"/>
  <c r="G51" i="15"/>
  <c r="I51" i="15"/>
  <c r="K51" i="15"/>
  <c r="M51" i="15"/>
  <c r="O51" i="15"/>
  <c r="Q51" i="15"/>
  <c r="V51" i="15"/>
  <c r="G56" i="15"/>
  <c r="I56" i="15"/>
  <c r="K56" i="15"/>
  <c r="M56" i="15"/>
  <c r="O56" i="15"/>
  <c r="Q56" i="15"/>
  <c r="V56" i="15"/>
  <c r="G60" i="15"/>
  <c r="M60" i="15" s="1"/>
  <c r="I60" i="15"/>
  <c r="K60" i="15"/>
  <c r="O60" i="15"/>
  <c r="Q60" i="15"/>
  <c r="V60" i="15"/>
  <c r="G64" i="15"/>
  <c r="M64" i="15" s="1"/>
  <c r="I64" i="15"/>
  <c r="K64" i="15"/>
  <c r="O64" i="15"/>
  <c r="Q64" i="15"/>
  <c r="V64" i="15"/>
  <c r="G75" i="15"/>
  <c r="M75" i="15" s="1"/>
  <c r="I75" i="15"/>
  <c r="K75" i="15"/>
  <c r="O75" i="15"/>
  <c r="Q75" i="15"/>
  <c r="V75" i="15"/>
  <c r="G79" i="15"/>
  <c r="I79" i="15"/>
  <c r="K79" i="15"/>
  <c r="M79" i="15"/>
  <c r="O79" i="15"/>
  <c r="Q79" i="15"/>
  <c r="V79" i="15"/>
  <c r="G83" i="15"/>
  <c r="G84" i="15"/>
  <c r="I84" i="15"/>
  <c r="I83" i="15" s="1"/>
  <c r="K84" i="15"/>
  <c r="M84" i="15"/>
  <c r="O84" i="15"/>
  <c r="Q84" i="15"/>
  <c r="Q83" i="15" s="1"/>
  <c r="V84" i="15"/>
  <c r="V83" i="15" s="1"/>
  <c r="G88" i="15"/>
  <c r="I88" i="15"/>
  <c r="K88" i="15"/>
  <c r="K83" i="15" s="1"/>
  <c r="M88" i="15"/>
  <c r="O88" i="15"/>
  <c r="O83" i="15" s="1"/>
  <c r="Q88" i="15"/>
  <c r="V88" i="15"/>
  <c r="G96" i="15"/>
  <c r="I96" i="15"/>
  <c r="K96" i="15"/>
  <c r="M96" i="15"/>
  <c r="O96" i="15"/>
  <c r="Q96" i="15"/>
  <c r="V96" i="15"/>
  <c r="G100" i="15"/>
  <c r="M100" i="15" s="1"/>
  <c r="I100" i="15"/>
  <c r="K100" i="15"/>
  <c r="O100" i="15"/>
  <c r="Q100" i="15"/>
  <c r="V100" i="15"/>
  <c r="Q109" i="15"/>
  <c r="G110" i="15"/>
  <c r="M110" i="15" s="1"/>
  <c r="M109" i="15" s="1"/>
  <c r="I110" i="15"/>
  <c r="K110" i="15"/>
  <c r="K109" i="15" s="1"/>
  <c r="O110" i="15"/>
  <c r="Q110" i="15"/>
  <c r="V110" i="15"/>
  <c r="V109" i="15" s="1"/>
  <c r="G114" i="15"/>
  <c r="I114" i="15"/>
  <c r="I109" i="15" s="1"/>
  <c r="K114" i="15"/>
  <c r="M114" i="15"/>
  <c r="O114" i="15"/>
  <c r="Q114" i="15"/>
  <c r="V114" i="15"/>
  <c r="G118" i="15"/>
  <c r="M118" i="15" s="1"/>
  <c r="I118" i="15"/>
  <c r="K118" i="15"/>
  <c r="O118" i="15"/>
  <c r="O109" i="15" s="1"/>
  <c r="Q118" i="15"/>
  <c r="V118" i="15"/>
  <c r="G126" i="15"/>
  <c r="I126" i="15"/>
  <c r="K126" i="15"/>
  <c r="M126" i="15"/>
  <c r="O126" i="15"/>
  <c r="Q126" i="15"/>
  <c r="V126" i="15"/>
  <c r="K130" i="15"/>
  <c r="G131" i="15"/>
  <c r="I131" i="15"/>
  <c r="I130" i="15" s="1"/>
  <c r="K131" i="15"/>
  <c r="M131" i="15"/>
  <c r="O131" i="15"/>
  <c r="Q131" i="15"/>
  <c r="Q130" i="15" s="1"/>
  <c r="V131" i="15"/>
  <c r="G143" i="15"/>
  <c r="G130" i="15" s="1"/>
  <c r="I143" i="15"/>
  <c r="K143" i="15"/>
  <c r="O143" i="15"/>
  <c r="O130" i="15" s="1"/>
  <c r="Q143" i="15"/>
  <c r="V143" i="15"/>
  <c r="V130" i="15" s="1"/>
  <c r="G148" i="15"/>
  <c r="I148" i="15"/>
  <c r="K148" i="15"/>
  <c r="M148" i="15"/>
  <c r="O148" i="15"/>
  <c r="Q148" i="15"/>
  <c r="V148" i="15"/>
  <c r="G151" i="15"/>
  <c r="M151" i="15" s="1"/>
  <c r="I151" i="15"/>
  <c r="K151" i="15"/>
  <c r="O151" i="15"/>
  <c r="Q151" i="15"/>
  <c r="V151" i="15"/>
  <c r="G159" i="15"/>
  <c r="I159" i="15"/>
  <c r="K159" i="15"/>
  <c r="M159" i="15"/>
  <c r="O159" i="15"/>
  <c r="Q159" i="15"/>
  <c r="V159" i="15"/>
  <c r="G164" i="15"/>
  <c r="M164" i="15" s="1"/>
  <c r="I164" i="15"/>
  <c r="K164" i="15"/>
  <c r="O164" i="15"/>
  <c r="Q164" i="15"/>
  <c r="V164" i="15"/>
  <c r="G173" i="15"/>
  <c r="G172" i="15" s="1"/>
  <c r="I173" i="15"/>
  <c r="K173" i="15"/>
  <c r="K172" i="15" s="1"/>
  <c r="O173" i="15"/>
  <c r="O172" i="15" s="1"/>
  <c r="Q173" i="15"/>
  <c r="V173" i="15"/>
  <c r="V172" i="15" s="1"/>
  <c r="G178" i="15"/>
  <c r="I178" i="15"/>
  <c r="K178" i="15"/>
  <c r="M178" i="15"/>
  <c r="O178" i="15"/>
  <c r="Q178" i="15"/>
  <c r="Q172" i="15" s="1"/>
  <c r="V178" i="15"/>
  <c r="G183" i="15"/>
  <c r="M183" i="15" s="1"/>
  <c r="I183" i="15"/>
  <c r="K183" i="15"/>
  <c r="O183" i="15"/>
  <c r="Q183" i="15"/>
  <c r="V183" i="15"/>
  <c r="G188" i="15"/>
  <c r="I188" i="15"/>
  <c r="K188" i="15"/>
  <c r="M188" i="15"/>
  <c r="O188" i="15"/>
  <c r="Q188" i="15"/>
  <c r="V188" i="15"/>
  <c r="G193" i="15"/>
  <c r="M193" i="15" s="1"/>
  <c r="I193" i="15"/>
  <c r="K193" i="15"/>
  <c r="O193" i="15"/>
  <c r="Q193" i="15"/>
  <c r="V193" i="15"/>
  <c r="G203" i="15"/>
  <c r="I203" i="15"/>
  <c r="K203" i="15"/>
  <c r="M203" i="15"/>
  <c r="O203" i="15"/>
  <c r="Q203" i="15"/>
  <c r="V203" i="15"/>
  <c r="G208" i="15"/>
  <c r="M208" i="15" s="1"/>
  <c r="I208" i="15"/>
  <c r="K208" i="15"/>
  <c r="O208" i="15"/>
  <c r="Q208" i="15"/>
  <c r="V208" i="15"/>
  <c r="G214" i="15"/>
  <c r="I214" i="15"/>
  <c r="I172" i="15" s="1"/>
  <c r="K214" i="15"/>
  <c r="M214" i="15"/>
  <c r="O214" i="15"/>
  <c r="Q214" i="15"/>
  <c r="V214" i="15"/>
  <c r="G217" i="15"/>
  <c r="M217" i="15" s="1"/>
  <c r="I217" i="15"/>
  <c r="K217" i="15"/>
  <c r="O217" i="15"/>
  <c r="Q217" i="15"/>
  <c r="V217" i="15"/>
  <c r="G220" i="15"/>
  <c r="I220" i="15"/>
  <c r="K220" i="15"/>
  <c r="M220" i="15"/>
  <c r="O220" i="15"/>
  <c r="Q220" i="15"/>
  <c r="V220" i="15"/>
  <c r="G223" i="15"/>
  <c r="K223" i="15"/>
  <c r="O223" i="15"/>
  <c r="V223" i="15"/>
  <c r="G224" i="15"/>
  <c r="I224" i="15"/>
  <c r="I223" i="15" s="1"/>
  <c r="K224" i="15"/>
  <c r="M224" i="15"/>
  <c r="M223" i="15" s="1"/>
  <c r="O224" i="15"/>
  <c r="Q224" i="15"/>
  <c r="Q223" i="15" s="1"/>
  <c r="V224" i="15"/>
  <c r="V229" i="15"/>
  <c r="G230" i="15"/>
  <c r="I230" i="15"/>
  <c r="I229" i="15" s="1"/>
  <c r="K230" i="15"/>
  <c r="M230" i="15"/>
  <c r="O230" i="15"/>
  <c r="Q230" i="15"/>
  <c r="Q229" i="15" s="1"/>
  <c r="V230" i="15"/>
  <c r="G235" i="15"/>
  <c r="G229" i="15" s="1"/>
  <c r="I235" i="15"/>
  <c r="K235" i="15"/>
  <c r="K229" i="15" s="1"/>
  <c r="O235" i="15"/>
  <c r="O229" i="15" s="1"/>
  <c r="Q235" i="15"/>
  <c r="V235" i="15"/>
  <c r="G240" i="15"/>
  <c r="I240" i="15"/>
  <c r="K240" i="15"/>
  <c r="M240" i="15"/>
  <c r="O240" i="15"/>
  <c r="Q240" i="15"/>
  <c r="V240" i="15"/>
  <c r="G245" i="15"/>
  <c r="M245" i="15" s="1"/>
  <c r="I245" i="15"/>
  <c r="K245" i="15"/>
  <c r="O245" i="15"/>
  <c r="Q245" i="15"/>
  <c r="V245" i="15"/>
  <c r="G251" i="15"/>
  <c r="G250" i="15" s="1"/>
  <c r="I251" i="15"/>
  <c r="K251" i="15"/>
  <c r="K250" i="15" s="1"/>
  <c r="O251" i="15"/>
  <c r="O250" i="15" s="1"/>
  <c r="Q251" i="15"/>
  <c r="V251" i="15"/>
  <c r="V250" i="15" s="1"/>
  <c r="G256" i="15"/>
  <c r="I256" i="15"/>
  <c r="I250" i="15" s="1"/>
  <c r="K256" i="15"/>
  <c r="M256" i="15"/>
  <c r="O256" i="15"/>
  <c r="Q256" i="15"/>
  <c r="Q250" i="15" s="1"/>
  <c r="V256" i="15"/>
  <c r="G260" i="15"/>
  <c r="M260" i="15" s="1"/>
  <c r="I260" i="15"/>
  <c r="K260" i="15"/>
  <c r="O260" i="15"/>
  <c r="Q260" i="15"/>
  <c r="V260" i="15"/>
  <c r="AE265" i="15"/>
  <c r="AF265" i="15"/>
  <c r="G319" i="14"/>
  <c r="BA284" i="14"/>
  <c r="BA154" i="14"/>
  <c r="BA121" i="14"/>
  <c r="BA116" i="14"/>
  <c r="BA91" i="14"/>
  <c r="BA43" i="14"/>
  <c r="BA16" i="14"/>
  <c r="BA10" i="14"/>
  <c r="G9" i="14"/>
  <c r="M9" i="14" s="1"/>
  <c r="I9" i="14"/>
  <c r="I8" i="14" s="1"/>
  <c r="K9" i="14"/>
  <c r="K8" i="14" s="1"/>
  <c r="O9" i="14"/>
  <c r="O8" i="14" s="1"/>
  <c r="Q9" i="14"/>
  <c r="Q8" i="14" s="1"/>
  <c r="V9" i="14"/>
  <c r="V8" i="14" s="1"/>
  <c r="G15" i="14"/>
  <c r="I15" i="14"/>
  <c r="K15" i="14"/>
  <c r="M15" i="14"/>
  <c r="O15" i="14"/>
  <c r="Q15" i="14"/>
  <c r="V15" i="14"/>
  <c r="G42" i="14"/>
  <c r="I42" i="14"/>
  <c r="K42" i="14"/>
  <c r="M42" i="14"/>
  <c r="O42" i="14"/>
  <c r="Q42" i="14"/>
  <c r="V42" i="14"/>
  <c r="G47" i="14"/>
  <c r="M47" i="14" s="1"/>
  <c r="I47" i="14"/>
  <c r="K47" i="14"/>
  <c r="O47" i="14"/>
  <c r="Q47" i="14"/>
  <c r="V47" i="14"/>
  <c r="G52" i="14"/>
  <c r="I52" i="14"/>
  <c r="K52" i="14"/>
  <c r="M52" i="14"/>
  <c r="O52" i="14"/>
  <c r="Q52" i="14"/>
  <c r="V52" i="14"/>
  <c r="G58" i="14"/>
  <c r="I58" i="14"/>
  <c r="K58" i="14"/>
  <c r="M58" i="14"/>
  <c r="O58" i="14"/>
  <c r="Q58" i="14"/>
  <c r="V58" i="14"/>
  <c r="G63" i="14"/>
  <c r="M63" i="14" s="1"/>
  <c r="I63" i="14"/>
  <c r="K63" i="14"/>
  <c r="O63" i="14"/>
  <c r="Q63" i="14"/>
  <c r="V63" i="14"/>
  <c r="G67" i="14"/>
  <c r="G8" i="14" s="1"/>
  <c r="I67" i="14"/>
  <c r="K67" i="14"/>
  <c r="O67" i="14"/>
  <c r="Q67" i="14"/>
  <c r="V67" i="14"/>
  <c r="G71" i="14"/>
  <c r="M71" i="14" s="1"/>
  <c r="I71" i="14"/>
  <c r="K71" i="14"/>
  <c r="O71" i="14"/>
  <c r="Q71" i="14"/>
  <c r="V71" i="14"/>
  <c r="G86" i="14"/>
  <c r="M86" i="14" s="1"/>
  <c r="I86" i="14"/>
  <c r="K86" i="14"/>
  <c r="O86" i="14"/>
  <c r="Q86" i="14"/>
  <c r="V86" i="14"/>
  <c r="G90" i="14"/>
  <c r="I90" i="14"/>
  <c r="K90" i="14"/>
  <c r="M90" i="14"/>
  <c r="O90" i="14"/>
  <c r="Q90" i="14"/>
  <c r="V90" i="14"/>
  <c r="O94" i="14"/>
  <c r="G95" i="14"/>
  <c r="I95" i="14"/>
  <c r="I94" i="14" s="1"/>
  <c r="K95" i="14"/>
  <c r="K94" i="14" s="1"/>
  <c r="M95" i="14"/>
  <c r="O95" i="14"/>
  <c r="Q95" i="14"/>
  <c r="Q94" i="14" s="1"/>
  <c r="V95" i="14"/>
  <c r="V94" i="14" s="1"/>
  <c r="G99" i="14"/>
  <c r="I99" i="14"/>
  <c r="K99" i="14"/>
  <c r="M99" i="14"/>
  <c r="O99" i="14"/>
  <c r="Q99" i="14"/>
  <c r="V99" i="14"/>
  <c r="G111" i="14"/>
  <c r="I111" i="14"/>
  <c r="K111" i="14"/>
  <c r="M111" i="14"/>
  <c r="O111" i="14"/>
  <c r="Q111" i="14"/>
  <c r="V111" i="14"/>
  <c r="G115" i="14"/>
  <c r="M115" i="14" s="1"/>
  <c r="I115" i="14"/>
  <c r="K115" i="14"/>
  <c r="O115" i="14"/>
  <c r="Q115" i="14"/>
  <c r="V115" i="14"/>
  <c r="G120" i="14"/>
  <c r="M120" i="14" s="1"/>
  <c r="I120" i="14"/>
  <c r="K120" i="14"/>
  <c r="O120" i="14"/>
  <c r="Q120" i="14"/>
  <c r="V120" i="14"/>
  <c r="K129" i="14"/>
  <c r="G130" i="14"/>
  <c r="I130" i="14"/>
  <c r="I129" i="14" s="1"/>
  <c r="K130" i="14"/>
  <c r="M130" i="14"/>
  <c r="O130" i="14"/>
  <c r="O129" i="14" s="1"/>
  <c r="Q130" i="14"/>
  <c r="V130" i="14"/>
  <c r="G134" i="14"/>
  <c r="G129" i="14" s="1"/>
  <c r="I134" i="14"/>
  <c r="K134" i="14"/>
  <c r="O134" i="14"/>
  <c r="Q134" i="14"/>
  <c r="V134" i="14"/>
  <c r="G138" i="14"/>
  <c r="I138" i="14"/>
  <c r="K138" i="14"/>
  <c r="M138" i="14"/>
  <c r="O138" i="14"/>
  <c r="Q138" i="14"/>
  <c r="Q129" i="14" s="1"/>
  <c r="V138" i="14"/>
  <c r="G148" i="14"/>
  <c r="I148" i="14"/>
  <c r="K148" i="14"/>
  <c r="M148" i="14"/>
  <c r="O148" i="14"/>
  <c r="Q148" i="14"/>
  <c r="V148" i="14"/>
  <c r="V129" i="14" s="1"/>
  <c r="G153" i="14"/>
  <c r="G152" i="14" s="1"/>
  <c r="I153" i="14"/>
  <c r="I152" i="14" s="1"/>
  <c r="K153" i="14"/>
  <c r="O153" i="14"/>
  <c r="O152" i="14" s="1"/>
  <c r="Q153" i="14"/>
  <c r="V153" i="14"/>
  <c r="V152" i="14" s="1"/>
  <c r="G163" i="14"/>
  <c r="M163" i="14" s="1"/>
  <c r="I163" i="14"/>
  <c r="K163" i="14"/>
  <c r="K152" i="14" s="1"/>
  <c r="O163" i="14"/>
  <c r="Q163" i="14"/>
  <c r="Q152" i="14" s="1"/>
  <c r="V163" i="14"/>
  <c r="G168" i="14"/>
  <c r="M168" i="14" s="1"/>
  <c r="I168" i="14"/>
  <c r="K168" i="14"/>
  <c r="O168" i="14"/>
  <c r="Q168" i="14"/>
  <c r="V168" i="14"/>
  <c r="G171" i="14"/>
  <c r="I171" i="14"/>
  <c r="K171" i="14"/>
  <c r="M171" i="14"/>
  <c r="O171" i="14"/>
  <c r="Q171" i="14"/>
  <c r="V171" i="14"/>
  <c r="G179" i="14"/>
  <c r="M179" i="14" s="1"/>
  <c r="I179" i="14"/>
  <c r="K179" i="14"/>
  <c r="O179" i="14"/>
  <c r="Q179" i="14"/>
  <c r="V179" i="14"/>
  <c r="G184" i="14"/>
  <c r="I184" i="14"/>
  <c r="K184" i="14"/>
  <c r="M184" i="14"/>
  <c r="O184" i="14"/>
  <c r="Q184" i="14"/>
  <c r="V184" i="14"/>
  <c r="G195" i="14"/>
  <c r="I195" i="14"/>
  <c r="I194" i="14" s="1"/>
  <c r="K195" i="14"/>
  <c r="M195" i="14"/>
  <c r="O195" i="14"/>
  <c r="Q195" i="14"/>
  <c r="Q194" i="14" s="1"/>
  <c r="V195" i="14"/>
  <c r="G206" i="14"/>
  <c r="G194" i="14" s="1"/>
  <c r="I206" i="14"/>
  <c r="K206" i="14"/>
  <c r="O206" i="14"/>
  <c r="O194" i="14" s="1"/>
  <c r="Q206" i="14"/>
  <c r="V206" i="14"/>
  <c r="G218" i="14"/>
  <c r="I218" i="14"/>
  <c r="K218" i="14"/>
  <c r="M218" i="14"/>
  <c r="O218" i="14"/>
  <c r="Q218" i="14"/>
  <c r="V218" i="14"/>
  <c r="G223" i="14"/>
  <c r="M223" i="14" s="1"/>
  <c r="I223" i="14"/>
  <c r="K223" i="14"/>
  <c r="K194" i="14" s="1"/>
  <c r="O223" i="14"/>
  <c r="Q223" i="14"/>
  <c r="V223" i="14"/>
  <c r="G228" i="14"/>
  <c r="I228" i="14"/>
  <c r="K228" i="14"/>
  <c r="M228" i="14"/>
  <c r="O228" i="14"/>
  <c r="Q228" i="14"/>
  <c r="V228" i="14"/>
  <c r="G232" i="14"/>
  <c r="M232" i="14" s="1"/>
  <c r="I232" i="14"/>
  <c r="K232" i="14"/>
  <c r="O232" i="14"/>
  <c r="Q232" i="14"/>
  <c r="V232" i="14"/>
  <c r="G237" i="14"/>
  <c r="I237" i="14"/>
  <c r="K237" i="14"/>
  <c r="M237" i="14"/>
  <c r="O237" i="14"/>
  <c r="Q237" i="14"/>
  <c r="V237" i="14"/>
  <c r="G247" i="14"/>
  <c r="M247" i="14" s="1"/>
  <c r="I247" i="14"/>
  <c r="K247" i="14"/>
  <c r="O247" i="14"/>
  <c r="Q247" i="14"/>
  <c r="V247" i="14"/>
  <c r="V194" i="14" s="1"/>
  <c r="G252" i="14"/>
  <c r="I252" i="14"/>
  <c r="K252" i="14"/>
  <c r="M252" i="14"/>
  <c r="O252" i="14"/>
  <c r="Q252" i="14"/>
  <c r="V252" i="14"/>
  <c r="G258" i="14"/>
  <c r="M258" i="14" s="1"/>
  <c r="I258" i="14"/>
  <c r="K258" i="14"/>
  <c r="O258" i="14"/>
  <c r="Q258" i="14"/>
  <c r="V258" i="14"/>
  <c r="G261" i="14"/>
  <c r="I261" i="14"/>
  <c r="K261" i="14"/>
  <c r="M261" i="14"/>
  <c r="O261" i="14"/>
  <c r="Q261" i="14"/>
  <c r="V261" i="14"/>
  <c r="G267" i="14"/>
  <c r="M267" i="14" s="1"/>
  <c r="I267" i="14"/>
  <c r="K267" i="14"/>
  <c r="O267" i="14"/>
  <c r="Q267" i="14"/>
  <c r="V267" i="14"/>
  <c r="G270" i="14"/>
  <c r="I270" i="14"/>
  <c r="K270" i="14"/>
  <c r="M270" i="14"/>
  <c r="O270" i="14"/>
  <c r="Q270" i="14"/>
  <c r="V270" i="14"/>
  <c r="G273" i="14"/>
  <c r="M273" i="14" s="1"/>
  <c r="I273" i="14"/>
  <c r="K273" i="14"/>
  <c r="O273" i="14"/>
  <c r="Q273" i="14"/>
  <c r="V273" i="14"/>
  <c r="I276" i="14"/>
  <c r="Q276" i="14"/>
  <c r="G277" i="14"/>
  <c r="G276" i="14" s="1"/>
  <c r="I277" i="14"/>
  <c r="K277" i="14"/>
  <c r="K276" i="14" s="1"/>
  <c r="O277" i="14"/>
  <c r="O276" i="14" s="1"/>
  <c r="Q277" i="14"/>
  <c r="V277" i="14"/>
  <c r="V276" i="14" s="1"/>
  <c r="G283" i="14"/>
  <c r="G282" i="14" s="1"/>
  <c r="I283" i="14"/>
  <c r="K283" i="14"/>
  <c r="K282" i="14" s="1"/>
  <c r="O283" i="14"/>
  <c r="O282" i="14" s="1"/>
  <c r="Q283" i="14"/>
  <c r="V283" i="14"/>
  <c r="V282" i="14" s="1"/>
  <c r="G288" i="14"/>
  <c r="I288" i="14"/>
  <c r="I282" i="14" s="1"/>
  <c r="K288" i="14"/>
  <c r="M288" i="14"/>
  <c r="O288" i="14"/>
  <c r="Q288" i="14"/>
  <c r="Q282" i="14" s="1"/>
  <c r="V288" i="14"/>
  <c r="G293" i="14"/>
  <c r="M293" i="14" s="1"/>
  <c r="I293" i="14"/>
  <c r="K293" i="14"/>
  <c r="O293" i="14"/>
  <c r="Q293" i="14"/>
  <c r="V293" i="14"/>
  <c r="G298" i="14"/>
  <c r="I298" i="14"/>
  <c r="K298" i="14"/>
  <c r="M298" i="14"/>
  <c r="O298" i="14"/>
  <c r="Q298" i="14"/>
  <c r="V298" i="14"/>
  <c r="G303" i="14"/>
  <c r="O303" i="14"/>
  <c r="G304" i="14"/>
  <c r="I304" i="14"/>
  <c r="I303" i="14" s="1"/>
  <c r="K304" i="14"/>
  <c r="M304" i="14"/>
  <c r="O304" i="14"/>
  <c r="Q304" i="14"/>
  <c r="Q303" i="14" s="1"/>
  <c r="V304" i="14"/>
  <c r="G309" i="14"/>
  <c r="M309" i="14" s="1"/>
  <c r="I309" i="14"/>
  <c r="K309" i="14"/>
  <c r="K303" i="14" s="1"/>
  <c r="O309" i="14"/>
  <c r="Q309" i="14"/>
  <c r="V309" i="14"/>
  <c r="V303" i="14" s="1"/>
  <c r="G313" i="14"/>
  <c r="I313" i="14"/>
  <c r="K313" i="14"/>
  <c r="M313" i="14"/>
  <c r="O313" i="14"/>
  <c r="Q313" i="14"/>
  <c r="V313" i="14"/>
  <c r="AE319" i="14"/>
  <c r="AF319" i="14"/>
  <c r="G278" i="13"/>
  <c r="BA248" i="13"/>
  <c r="BA138" i="13"/>
  <c r="BA133" i="13"/>
  <c r="BA128" i="13"/>
  <c r="BA123" i="13"/>
  <c r="BA80" i="13"/>
  <c r="BA65" i="13"/>
  <c r="BA60" i="13"/>
  <c r="BA55" i="13"/>
  <c r="BA46" i="13"/>
  <c r="BA18" i="13"/>
  <c r="BA10" i="13"/>
  <c r="G9" i="13"/>
  <c r="I9" i="13"/>
  <c r="I8" i="13" s="1"/>
  <c r="K9" i="13"/>
  <c r="K8" i="13" s="1"/>
  <c r="M9" i="13"/>
  <c r="O9" i="13"/>
  <c r="O8" i="13" s="1"/>
  <c r="Q9" i="13"/>
  <c r="Q8" i="13" s="1"/>
  <c r="V9" i="13"/>
  <c r="V8" i="13" s="1"/>
  <c r="G17" i="13"/>
  <c r="I17" i="13"/>
  <c r="K17" i="13"/>
  <c r="M17" i="13"/>
  <c r="O17" i="13"/>
  <c r="Q17" i="13"/>
  <c r="V17" i="13"/>
  <c r="G22" i="13"/>
  <c r="I22" i="13"/>
  <c r="K22" i="13"/>
  <c r="M22" i="13"/>
  <c r="O22" i="13"/>
  <c r="Q22" i="13"/>
  <c r="V22" i="13"/>
  <c r="G27" i="13"/>
  <c r="M27" i="13" s="1"/>
  <c r="I27" i="13"/>
  <c r="K27" i="13"/>
  <c r="O27" i="13"/>
  <c r="Q27" i="13"/>
  <c r="V27" i="13"/>
  <c r="G32" i="13"/>
  <c r="M32" i="13" s="1"/>
  <c r="I32" i="13"/>
  <c r="K32" i="13"/>
  <c r="O32" i="13"/>
  <c r="Q32" i="13"/>
  <c r="V32" i="13"/>
  <c r="G36" i="13"/>
  <c r="I36" i="13"/>
  <c r="K36" i="13"/>
  <c r="M36" i="13"/>
  <c r="O36" i="13"/>
  <c r="Q36" i="13"/>
  <c r="V36" i="13"/>
  <c r="G41" i="13"/>
  <c r="M41" i="13" s="1"/>
  <c r="I41" i="13"/>
  <c r="K41" i="13"/>
  <c r="O41" i="13"/>
  <c r="Q41" i="13"/>
  <c r="V41" i="13"/>
  <c r="G45" i="13"/>
  <c r="G8" i="13" s="1"/>
  <c r="I45" i="13"/>
  <c r="K45" i="13"/>
  <c r="O45" i="13"/>
  <c r="Q45" i="13"/>
  <c r="V45" i="13"/>
  <c r="I49" i="13"/>
  <c r="G50" i="13"/>
  <c r="I50" i="13"/>
  <c r="K50" i="13"/>
  <c r="K49" i="13" s="1"/>
  <c r="M50" i="13"/>
  <c r="O50" i="13"/>
  <c r="O49" i="13" s="1"/>
  <c r="Q50" i="13"/>
  <c r="Q49" i="13" s="1"/>
  <c r="V50" i="13"/>
  <c r="V49" i="13" s="1"/>
  <c r="G54" i="13"/>
  <c r="I54" i="13"/>
  <c r="K54" i="13"/>
  <c r="M54" i="13"/>
  <c r="O54" i="13"/>
  <c r="Q54" i="13"/>
  <c r="V54" i="13"/>
  <c r="G59" i="13"/>
  <c r="I59" i="13"/>
  <c r="K59" i="13"/>
  <c r="M59" i="13"/>
  <c r="O59" i="13"/>
  <c r="Q59" i="13"/>
  <c r="V59" i="13"/>
  <c r="G64" i="13"/>
  <c r="M64" i="13" s="1"/>
  <c r="I64" i="13"/>
  <c r="K64" i="13"/>
  <c r="O64" i="13"/>
  <c r="Q64" i="13"/>
  <c r="V64" i="13"/>
  <c r="G68" i="13"/>
  <c r="M68" i="13" s="1"/>
  <c r="I68" i="13"/>
  <c r="K68" i="13"/>
  <c r="O68" i="13"/>
  <c r="Q68" i="13"/>
  <c r="V68" i="13"/>
  <c r="G74" i="13"/>
  <c r="M74" i="13" s="1"/>
  <c r="I74" i="13"/>
  <c r="K74" i="13"/>
  <c r="O74" i="13"/>
  <c r="Q74" i="13"/>
  <c r="V74" i="13"/>
  <c r="G79" i="13"/>
  <c r="G49" i="13" s="1"/>
  <c r="I79" i="13"/>
  <c r="K79" i="13"/>
  <c r="O79" i="13"/>
  <c r="Q79" i="13"/>
  <c r="V79" i="13"/>
  <c r="G84" i="13"/>
  <c r="I84" i="13"/>
  <c r="G86" i="13"/>
  <c r="I86" i="13"/>
  <c r="K86" i="13"/>
  <c r="K84" i="13" s="1"/>
  <c r="M86" i="13"/>
  <c r="M84" i="13" s="1"/>
  <c r="O86" i="13"/>
  <c r="O84" i="13" s="1"/>
  <c r="Q86" i="13"/>
  <c r="Q84" i="13" s="1"/>
  <c r="V86" i="13"/>
  <c r="V84" i="13" s="1"/>
  <c r="G91" i="13"/>
  <c r="I91" i="13"/>
  <c r="K91" i="13"/>
  <c r="M91" i="13"/>
  <c r="O91" i="13"/>
  <c r="Q91" i="13"/>
  <c r="V91" i="13"/>
  <c r="G98" i="13"/>
  <c r="I98" i="13"/>
  <c r="K98" i="13"/>
  <c r="M98" i="13"/>
  <c r="O98" i="13"/>
  <c r="Q98" i="13"/>
  <c r="V98" i="13"/>
  <c r="Q121" i="13"/>
  <c r="G122" i="13"/>
  <c r="M122" i="13" s="1"/>
  <c r="M121" i="13" s="1"/>
  <c r="I122" i="13"/>
  <c r="I121" i="13" s="1"/>
  <c r="K122" i="13"/>
  <c r="K121" i="13" s="1"/>
  <c r="O122" i="13"/>
  <c r="Q122" i="13"/>
  <c r="V122" i="13"/>
  <c r="V121" i="13" s="1"/>
  <c r="G127" i="13"/>
  <c r="M127" i="13" s="1"/>
  <c r="I127" i="13"/>
  <c r="K127" i="13"/>
  <c r="O127" i="13"/>
  <c r="Q127" i="13"/>
  <c r="V127" i="13"/>
  <c r="G132" i="13"/>
  <c r="G121" i="13" s="1"/>
  <c r="I132" i="13"/>
  <c r="K132" i="13"/>
  <c r="M132" i="13"/>
  <c r="O132" i="13"/>
  <c r="Q132" i="13"/>
  <c r="V132" i="13"/>
  <c r="G137" i="13"/>
  <c r="M137" i="13" s="1"/>
  <c r="I137" i="13"/>
  <c r="K137" i="13"/>
  <c r="O137" i="13"/>
  <c r="O121" i="13" s="1"/>
  <c r="Q137" i="13"/>
  <c r="V137" i="13"/>
  <c r="G143" i="13"/>
  <c r="I143" i="13"/>
  <c r="K143" i="13"/>
  <c r="M143" i="13"/>
  <c r="O143" i="13"/>
  <c r="O142" i="13" s="1"/>
  <c r="Q143" i="13"/>
  <c r="V143" i="13"/>
  <c r="V142" i="13" s="1"/>
  <c r="G153" i="13"/>
  <c r="I153" i="13"/>
  <c r="K153" i="13"/>
  <c r="M153" i="13"/>
  <c r="O153" i="13"/>
  <c r="Q153" i="13"/>
  <c r="V153" i="13"/>
  <c r="G159" i="13"/>
  <c r="G142" i="13" s="1"/>
  <c r="I159" i="13"/>
  <c r="K159" i="13"/>
  <c r="O159" i="13"/>
  <c r="Q159" i="13"/>
  <c r="Q142" i="13" s="1"/>
  <c r="V159" i="13"/>
  <c r="G164" i="13"/>
  <c r="M164" i="13" s="1"/>
  <c r="I164" i="13"/>
  <c r="I142" i="13" s="1"/>
  <c r="K164" i="13"/>
  <c r="O164" i="13"/>
  <c r="Q164" i="13"/>
  <c r="V164" i="13"/>
  <c r="G173" i="13"/>
  <c r="M173" i="13" s="1"/>
  <c r="I173" i="13"/>
  <c r="K173" i="13"/>
  <c r="K142" i="13" s="1"/>
  <c r="O173" i="13"/>
  <c r="Q173" i="13"/>
  <c r="V173" i="13"/>
  <c r="G182" i="13"/>
  <c r="I182" i="13"/>
  <c r="K182" i="13"/>
  <c r="M182" i="13"/>
  <c r="O182" i="13"/>
  <c r="Q182" i="13"/>
  <c r="V182" i="13"/>
  <c r="G189" i="13"/>
  <c r="M189" i="13" s="1"/>
  <c r="I189" i="13"/>
  <c r="K189" i="13"/>
  <c r="O189" i="13"/>
  <c r="Q189" i="13"/>
  <c r="V189" i="13"/>
  <c r="G193" i="13"/>
  <c r="M193" i="13" s="1"/>
  <c r="I193" i="13"/>
  <c r="K193" i="13"/>
  <c r="O193" i="13"/>
  <c r="Q193" i="13"/>
  <c r="V193" i="13"/>
  <c r="G201" i="13"/>
  <c r="I201" i="13"/>
  <c r="K201" i="13"/>
  <c r="M201" i="13"/>
  <c r="O201" i="13"/>
  <c r="Q201" i="13"/>
  <c r="V201" i="13"/>
  <c r="G224" i="13"/>
  <c r="I224" i="13"/>
  <c r="K224" i="13"/>
  <c r="M224" i="13"/>
  <c r="O224" i="13"/>
  <c r="Q224" i="13"/>
  <c r="V224" i="13"/>
  <c r="G229" i="13"/>
  <c r="M229" i="13" s="1"/>
  <c r="I229" i="13"/>
  <c r="K229" i="13"/>
  <c r="O229" i="13"/>
  <c r="Q229" i="13"/>
  <c r="V229" i="13"/>
  <c r="G236" i="13"/>
  <c r="I236" i="13"/>
  <c r="O236" i="13"/>
  <c r="Q236" i="13"/>
  <c r="V236" i="13"/>
  <c r="G237" i="13"/>
  <c r="I237" i="13"/>
  <c r="K237" i="13"/>
  <c r="K236" i="13" s="1"/>
  <c r="M237" i="13"/>
  <c r="M236" i="13" s="1"/>
  <c r="O237" i="13"/>
  <c r="Q237" i="13"/>
  <c r="V237" i="13"/>
  <c r="G242" i="13"/>
  <c r="G243" i="13"/>
  <c r="M243" i="13" s="1"/>
  <c r="I243" i="13"/>
  <c r="I242" i="13" s="1"/>
  <c r="K243" i="13"/>
  <c r="O243" i="13"/>
  <c r="O242" i="13" s="1"/>
  <c r="Q243" i="13"/>
  <c r="Q242" i="13" s="1"/>
  <c r="V243" i="13"/>
  <c r="G247" i="13"/>
  <c r="M247" i="13" s="1"/>
  <c r="I247" i="13"/>
  <c r="K247" i="13"/>
  <c r="K242" i="13" s="1"/>
  <c r="O247" i="13"/>
  <c r="Q247" i="13"/>
  <c r="V247" i="13"/>
  <c r="G252" i="13"/>
  <c r="I252" i="13"/>
  <c r="K252" i="13"/>
  <c r="M252" i="13"/>
  <c r="O252" i="13"/>
  <c r="Q252" i="13"/>
  <c r="V252" i="13"/>
  <c r="V242" i="13" s="1"/>
  <c r="G260" i="13"/>
  <c r="I260" i="13"/>
  <c r="K260" i="13"/>
  <c r="M260" i="13"/>
  <c r="O260" i="13"/>
  <c r="Q260" i="13"/>
  <c r="V260" i="13"/>
  <c r="G264" i="13"/>
  <c r="M264" i="13" s="1"/>
  <c r="I264" i="13"/>
  <c r="K264" i="13"/>
  <c r="O264" i="13"/>
  <c r="Q264" i="13"/>
  <c r="V264" i="13"/>
  <c r="G269" i="13"/>
  <c r="I269" i="13"/>
  <c r="O269" i="13"/>
  <c r="Q269" i="13"/>
  <c r="V269" i="13"/>
  <c r="G270" i="13"/>
  <c r="M270" i="13" s="1"/>
  <c r="M269" i="13" s="1"/>
  <c r="I270" i="13"/>
  <c r="K270" i="13"/>
  <c r="K269" i="13" s="1"/>
  <c r="O270" i="13"/>
  <c r="Q270" i="13"/>
  <c r="V270" i="13"/>
  <c r="AE278" i="13"/>
  <c r="G26" i="12"/>
  <c r="BA23" i="12"/>
  <c r="BA18" i="12"/>
  <c r="BA14" i="12"/>
  <c r="G8" i="12"/>
  <c r="G9" i="12"/>
  <c r="I9" i="12"/>
  <c r="I8" i="12" s="1"/>
  <c r="K9" i="12"/>
  <c r="K8" i="12" s="1"/>
  <c r="M9" i="12"/>
  <c r="O9" i="12"/>
  <c r="O8" i="12" s="1"/>
  <c r="Q9" i="12"/>
  <c r="Q8" i="12" s="1"/>
  <c r="V9" i="12"/>
  <c r="V8" i="12" s="1"/>
  <c r="G11" i="12"/>
  <c r="I11" i="12"/>
  <c r="K11" i="12"/>
  <c r="M11" i="12"/>
  <c r="O11" i="12"/>
  <c r="Q11" i="12"/>
  <c r="V11" i="12"/>
  <c r="G13" i="12"/>
  <c r="I13" i="12"/>
  <c r="K13" i="12"/>
  <c r="M13" i="12"/>
  <c r="O13" i="12"/>
  <c r="Q13" i="12"/>
  <c r="V13" i="12"/>
  <c r="G15" i="12"/>
  <c r="M15" i="12" s="1"/>
  <c r="I15" i="12"/>
  <c r="K15" i="12"/>
  <c r="O15" i="12"/>
  <c r="Q15" i="12"/>
  <c r="V15" i="12"/>
  <c r="G16" i="12"/>
  <c r="M16" i="12" s="1"/>
  <c r="I16" i="12"/>
  <c r="K16" i="12"/>
  <c r="O16" i="12"/>
  <c r="Q16" i="12"/>
  <c r="V16" i="12"/>
  <c r="G17" i="12"/>
  <c r="M17" i="12" s="1"/>
  <c r="I17" i="12"/>
  <c r="K17" i="12"/>
  <c r="O17" i="12"/>
  <c r="Q17" i="12"/>
  <c r="V17" i="12"/>
  <c r="G19" i="12"/>
  <c r="I19" i="12"/>
  <c r="K19" i="12"/>
  <c r="M19" i="12"/>
  <c r="O19" i="12"/>
  <c r="Q19" i="12"/>
  <c r="V19" i="12"/>
  <c r="G20" i="12"/>
  <c r="AF26" i="12" s="1"/>
  <c r="I20" i="12"/>
  <c r="K20" i="12"/>
  <c r="O20" i="12"/>
  <c r="Q20" i="12"/>
  <c r="V20" i="12"/>
  <c r="G21" i="12"/>
  <c r="I21" i="12"/>
  <c r="O21" i="12"/>
  <c r="G22" i="12"/>
  <c r="I22" i="12"/>
  <c r="K22" i="12"/>
  <c r="K21" i="12" s="1"/>
  <c r="M22" i="12"/>
  <c r="M21" i="12" s="1"/>
  <c r="O22" i="12"/>
  <c r="Q22" i="12"/>
  <c r="Q21" i="12" s="1"/>
  <c r="V22" i="12"/>
  <c r="V21" i="12" s="1"/>
  <c r="G24" i="12"/>
  <c r="I24" i="12"/>
  <c r="K24" i="12"/>
  <c r="M24" i="12"/>
  <c r="O24" i="12"/>
  <c r="Q24" i="12"/>
  <c r="V24" i="12"/>
  <c r="AE26" i="12"/>
  <c r="I20" i="1"/>
  <c r="I19" i="1"/>
  <c r="I18" i="1"/>
  <c r="I17" i="1"/>
  <c r="I16" i="1"/>
  <c r="F61" i="1"/>
  <c r="G23" i="1" s="1"/>
  <c r="G61" i="1"/>
  <c r="H60" i="1"/>
  <c r="I60" i="1" s="1"/>
  <c r="H59" i="1"/>
  <c r="I59" i="1" s="1"/>
  <c r="H58" i="1"/>
  <c r="I58" i="1" s="1"/>
  <c r="H57" i="1"/>
  <c r="I57" i="1" s="1"/>
  <c r="H56" i="1"/>
  <c r="I56" i="1" s="1"/>
  <c r="H55" i="1"/>
  <c r="I55" i="1" s="1"/>
  <c r="H54" i="1"/>
  <c r="I54" i="1" s="1"/>
  <c r="H53" i="1"/>
  <c r="I53" i="1" s="1"/>
  <c r="H52" i="1"/>
  <c r="I52" i="1" s="1"/>
  <c r="H51" i="1"/>
  <c r="I51" i="1" s="1"/>
  <c r="H50" i="1"/>
  <c r="I50" i="1" s="1"/>
  <c r="H49" i="1"/>
  <c r="I49" i="1" s="1"/>
  <c r="H48" i="1"/>
  <c r="I48" i="1" s="1"/>
  <c r="H47" i="1"/>
  <c r="I47" i="1" s="1"/>
  <c r="H46" i="1"/>
  <c r="I46" i="1" s="1"/>
  <c r="H45" i="1"/>
  <c r="I45" i="1" s="1"/>
  <c r="H44" i="1"/>
  <c r="I44" i="1" s="1"/>
  <c r="H43" i="1"/>
  <c r="I43" i="1" s="1"/>
  <c r="H42" i="1"/>
  <c r="H41" i="1"/>
  <c r="I41" i="1" s="1"/>
  <c r="H40" i="1"/>
  <c r="I40" i="1" s="1"/>
  <c r="H39" i="1"/>
  <c r="H61" i="1" s="1"/>
  <c r="J28" i="1"/>
  <c r="J26" i="1"/>
  <c r="G38" i="1"/>
  <c r="F38" i="1"/>
  <c r="J23" i="1"/>
  <c r="J24" i="1"/>
  <c r="J25" i="1"/>
  <c r="J27" i="1"/>
  <c r="E24" i="1"/>
  <c r="E26" i="1"/>
  <c r="I106" i="1" l="1"/>
  <c r="J103" i="1" s="1"/>
  <c r="J98" i="1"/>
  <c r="J100" i="1"/>
  <c r="J94" i="1"/>
  <c r="J90" i="1"/>
  <c r="J104" i="1"/>
  <c r="J96" i="1"/>
  <c r="J105" i="1"/>
  <c r="J102" i="1"/>
  <c r="J89" i="1"/>
  <c r="G28" i="1"/>
  <c r="G25" i="1"/>
  <c r="A25" i="1" s="1"/>
  <c r="A23" i="1"/>
  <c r="M122" i="24"/>
  <c r="M60" i="24"/>
  <c r="M8" i="24"/>
  <c r="G8" i="24"/>
  <c r="G122" i="24"/>
  <c r="M142" i="24"/>
  <c r="M141" i="24" s="1"/>
  <c r="M117" i="24"/>
  <c r="M116" i="24" s="1"/>
  <c r="M44" i="24"/>
  <c r="M30" i="24" s="1"/>
  <c r="AF148" i="24"/>
  <c r="M30" i="23"/>
  <c r="M51" i="23"/>
  <c r="M8" i="23"/>
  <c r="G100" i="23"/>
  <c r="G30" i="23"/>
  <c r="G51" i="23"/>
  <c r="M211" i="22"/>
  <c r="M8" i="22"/>
  <c r="M469" i="22"/>
  <c r="M434" i="22"/>
  <c r="M266" i="22"/>
  <c r="M496" i="22"/>
  <c r="M490" i="22" s="1"/>
  <c r="M307" i="22"/>
  <c r="M306" i="22" s="1"/>
  <c r="M273" i="22"/>
  <c r="M149" i="22"/>
  <c r="M139" i="22" s="1"/>
  <c r="M475" i="22"/>
  <c r="M323" i="22"/>
  <c r="M314" i="22" s="1"/>
  <c r="M243" i="22"/>
  <c r="M241" i="22" s="1"/>
  <c r="M176" i="22"/>
  <c r="M167" i="22" s="1"/>
  <c r="M118" i="22"/>
  <c r="M101" i="22" s="1"/>
  <c r="M70" i="22"/>
  <c r="AF115" i="21"/>
  <c r="M90" i="21"/>
  <c r="M89" i="21" s="1"/>
  <c r="M9" i="21"/>
  <c r="M8" i="21" s="1"/>
  <c r="M68" i="21"/>
  <c r="M58" i="21" s="1"/>
  <c r="M8" i="20"/>
  <c r="M326" i="20"/>
  <c r="M248" i="20"/>
  <c r="M101" i="20"/>
  <c r="G8" i="20"/>
  <c r="AF505" i="20"/>
  <c r="M485" i="20"/>
  <c r="M474" i="20" s="1"/>
  <c r="M440" i="20"/>
  <c r="M439" i="20" s="1"/>
  <c r="M225" i="20"/>
  <c r="M223" i="20" s="1"/>
  <c r="M158" i="20"/>
  <c r="M149" i="20" s="1"/>
  <c r="M496" i="20"/>
  <c r="M495" i="20" s="1"/>
  <c r="M314" i="20"/>
  <c r="M305" i="20" s="1"/>
  <c r="M206" i="20"/>
  <c r="M193" i="20" s="1"/>
  <c r="M58" i="19"/>
  <c r="M102" i="19"/>
  <c r="M44" i="19"/>
  <c r="M30" i="19" s="1"/>
  <c r="M122" i="19"/>
  <c r="M121" i="19" s="1"/>
  <c r="M54" i="19"/>
  <c r="M53" i="19" s="1"/>
  <c r="M14" i="19"/>
  <c r="M8" i="19" s="1"/>
  <c r="G8" i="18"/>
  <c r="M124" i="18"/>
  <c r="M114" i="18" s="1"/>
  <c r="M182" i="18"/>
  <c r="M181" i="18" s="1"/>
  <c r="M58" i="18"/>
  <c r="M8" i="18" s="1"/>
  <c r="M70" i="17"/>
  <c r="M53" i="17" s="1"/>
  <c r="M76" i="17"/>
  <c r="M75" i="17" s="1"/>
  <c r="M130" i="16"/>
  <c r="M182" i="16"/>
  <c r="M126" i="16"/>
  <c r="M117" i="16" s="1"/>
  <c r="M83" i="16"/>
  <c r="M49" i="16" s="1"/>
  <c r="M45" i="16"/>
  <c r="M8" i="16" s="1"/>
  <c r="M204" i="16"/>
  <c r="M203" i="16" s="1"/>
  <c r="M83" i="15"/>
  <c r="G8" i="15"/>
  <c r="M235" i="15"/>
  <c r="M229" i="15" s="1"/>
  <c r="G109" i="15"/>
  <c r="M173" i="15"/>
  <c r="M172" i="15" s="1"/>
  <c r="M251" i="15"/>
  <c r="M250" i="15" s="1"/>
  <c r="M143" i="15"/>
  <c r="M130" i="15" s="1"/>
  <c r="M303" i="14"/>
  <c r="M94" i="14"/>
  <c r="M8" i="14"/>
  <c r="M134" i="14"/>
  <c r="M129" i="14" s="1"/>
  <c r="M277" i="14"/>
  <c r="M276" i="14" s="1"/>
  <c r="G94" i="14"/>
  <c r="M283" i="14"/>
  <c r="M282" i="14" s="1"/>
  <c r="M206" i="14"/>
  <c r="M194" i="14" s="1"/>
  <c r="M153" i="14"/>
  <c r="M152" i="14" s="1"/>
  <c r="M67" i="14"/>
  <c r="M242" i="13"/>
  <c r="M79" i="13"/>
  <c r="M49" i="13" s="1"/>
  <c r="M45" i="13"/>
  <c r="M8" i="13" s="1"/>
  <c r="AF278" i="13"/>
  <c r="M159" i="13"/>
  <c r="M142" i="13" s="1"/>
  <c r="M20" i="12"/>
  <c r="M8" i="12" s="1"/>
  <c r="I21" i="1"/>
  <c r="J91" i="1"/>
  <c r="J95" i="1"/>
  <c r="J99" i="1"/>
  <c r="I39" i="1"/>
  <c r="I61" i="1" s="1"/>
  <c r="J93" i="1" l="1"/>
  <c r="J92" i="1"/>
  <c r="J106" i="1" s="1"/>
  <c r="J97" i="1"/>
  <c r="J101" i="1"/>
  <c r="G26" i="1"/>
  <c r="A26" i="1"/>
  <c r="G24" i="1"/>
  <c r="A27" i="1" s="1"/>
  <c r="A24" i="1"/>
  <c r="J45" i="1"/>
  <c r="J58" i="1"/>
  <c r="J50" i="1"/>
  <c r="J55" i="1"/>
  <c r="J47" i="1"/>
  <c r="J41" i="1"/>
  <c r="J60" i="1"/>
  <c r="J52" i="1"/>
  <c r="J44" i="1"/>
  <c r="J49" i="1"/>
  <c r="J54" i="1"/>
  <c r="J40" i="1"/>
  <c r="J59" i="1"/>
  <c r="J56" i="1"/>
  <c r="J53" i="1"/>
  <c r="J57" i="1"/>
  <c r="J46" i="1"/>
  <c r="J51" i="1"/>
  <c r="J43" i="1"/>
  <c r="J48" i="1"/>
  <c r="J39" i="1"/>
  <c r="J61" i="1" s="1"/>
  <c r="G29" i="1" l="1"/>
  <c r="G27" i="1" s="1"/>
  <c r="A2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ComputeR</author>
  </authors>
  <commentList>
    <comment ref="S6" authorId="0" shapeId="0" xr:uid="{D246B2AE-E0B2-4006-A63B-4534EDFBD66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E464CE6-BC8A-41A9-ADC5-FCB53E6885D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ComputeR</author>
  </authors>
  <commentList>
    <comment ref="S6" authorId="0" shapeId="0" xr:uid="{D9E0E657-0F7A-4A53-9959-C480462FC61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854E698-1651-4284-9182-270948DB15B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ComputeR</author>
  </authors>
  <commentList>
    <comment ref="S6" authorId="0" shapeId="0" xr:uid="{2BACBBD6-D9DB-4778-9280-147117AB11F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0F14275-3F17-40EE-9551-D3CE89577CB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ComputeR</author>
  </authors>
  <commentList>
    <comment ref="S6" authorId="0" shapeId="0" xr:uid="{A4A5E6BF-CD2A-4EB6-A298-B85EC227B0D2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53A0517-839B-4D6E-B8A8-722C6BE1BD7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ComputeR</author>
  </authors>
  <commentList>
    <comment ref="S6" authorId="0" shapeId="0" xr:uid="{336826C7-3623-4849-AD4A-DB523D9BC37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78D5BF6-F57F-46E8-8413-B52FCC4BB095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ComputeR</author>
  </authors>
  <commentList>
    <comment ref="S6" authorId="0" shapeId="0" xr:uid="{C8466352-CD78-4796-A07B-BAB0B824CBD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BD5A44B-E2B9-4614-8A54-B8EDD6659D8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ComputeR</author>
  </authors>
  <commentList>
    <comment ref="S6" authorId="0" shapeId="0" xr:uid="{6C943FFE-3BB5-4FF1-B8C8-88A830F187A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96F2D71-C051-445D-B7B0-99A45359E09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ComputeR</author>
  </authors>
  <commentList>
    <comment ref="S6" authorId="0" shapeId="0" xr:uid="{F6A5D859-A48E-4F25-9830-70CD872E786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0683000-958F-446B-B302-E3135CF8416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ComputeR</author>
  </authors>
  <commentList>
    <comment ref="S6" authorId="0" shapeId="0" xr:uid="{8BE3D4BC-6F7F-4956-AEB4-5FD719FCEB4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B6FF8BC-CE49-40FC-A5B1-BEB466782B5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ComputeR</author>
  </authors>
  <commentList>
    <comment ref="S6" authorId="0" shapeId="0" xr:uid="{78EC9C1F-3C0A-4C65-B233-ADB6E5C748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201C565-2FED-4485-8A38-EB34F924AFB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ComputeR</author>
  </authors>
  <commentList>
    <comment ref="S6" authorId="0" shapeId="0" xr:uid="{9FD02227-0870-4875-A9E3-4F0489AD712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6BFA8D4-DCDC-4038-8DCD-79F91ACFC66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ComputeR</author>
  </authors>
  <commentList>
    <comment ref="S6" authorId="0" shapeId="0" xr:uid="{5DC41628-10A5-4932-819E-6158E7B98C8C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F641009-9A5C-4049-B9E1-FCE1BDBBA6D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ComputeR</author>
  </authors>
  <commentList>
    <comment ref="S6" authorId="0" shapeId="0" xr:uid="{D0387F97-96C8-4B64-8664-6066C00E84D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1DD78C17-CAA1-47BE-83D6-7F89777D16F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<sst xmlns="http://schemas.openxmlformats.org/spreadsheetml/2006/main" count="9607" uniqueCount="1335">
  <si>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</si>
  <si>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</si>
  <si>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</si>
  <si>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</si>
  <si>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</si>
  <si>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</si>
  <si>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</si>
  <si>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</si>
  <si>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</si>
  <si>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</si>
  <si>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</si>
  <si>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</si>
  <si>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</si>
  <si>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</si>
  <si>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</si>
  <si>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</si>
  <si>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</si>
  <si>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</si>
  <si>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</si>
  <si>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</si>
  <si>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</si>
  <si>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</si>
  <si>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</si>
  <si>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</si>
  <si>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</si>
  <si>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</si>
  <si>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</si>
  <si>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</si>
  <si>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</si>
  <si>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</si>
  <si>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</si>
  <si>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</si>
  <si>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</si>
  <si>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</si>
  <si>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</si>
  <si>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</si>
  <si>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</si>
  <si>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</si>
  <si>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</si>
  <si>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</si>
  <si>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</si>
  <si>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</si>
  <si>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</si>
  <si>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Marek Macík | Rozpočty Vsetín</t>
  </si>
  <si>
    <t>N25/965</t>
  </si>
  <si>
    <t>Opravy místních komunikací v Novém Jičíně na rok 2025</t>
  </si>
  <si>
    <t>Město Nový Jičín</t>
  </si>
  <si>
    <t>Masarykovo nám. 1/1</t>
  </si>
  <si>
    <t>Nový Jičín</t>
  </si>
  <si>
    <t>74101</t>
  </si>
  <si>
    <t>00298212</t>
  </si>
  <si>
    <t>CZ00298212</t>
  </si>
  <si>
    <t>Stavba</t>
  </si>
  <si>
    <t>Ostatní a vedlejší náklady</t>
  </si>
  <si>
    <t>R965.VN.1</t>
  </si>
  <si>
    <t>Vedlejší a ostatní náklady</t>
  </si>
  <si>
    <t>Stavební objekt</t>
  </si>
  <si>
    <t>SO01</t>
  </si>
  <si>
    <t>Vančurova horní a dolní část (úsek od BD č.o.15 po křižovatku s ul. Palackého u budovy č.o.48)</t>
  </si>
  <si>
    <t>R965.1.01</t>
  </si>
  <si>
    <t>Vančurova horní a dolní část - Oprava povrchu</t>
  </si>
  <si>
    <t>R965.1.02</t>
  </si>
  <si>
    <t>Vančurova - Snížení obrub s přeložením dlažby v místě budoucích podzemních kontejnerů</t>
  </si>
  <si>
    <t>R965.1.03</t>
  </si>
  <si>
    <t>Vančurova horní část - Snížení obrub s přeložením dlažby pro vjezd k BD č.o.1</t>
  </si>
  <si>
    <t>SO02</t>
  </si>
  <si>
    <t>Vančurova sever 2x boční ulice vpravo+souběžná (úsek pod obchodem Hruška k MŠ+spodní ul.zpět č.o.30)</t>
  </si>
  <si>
    <t>R965.2.01</t>
  </si>
  <si>
    <t>Vančurova Sever, 2x boční ulice vpravo + souběžná - Oprava povrchu</t>
  </si>
  <si>
    <t>R965.2.02</t>
  </si>
  <si>
    <t>Vančurova Sever - Odstranění obrub oddělující parkoviště bez náhrady</t>
  </si>
  <si>
    <t>R965.2.03</t>
  </si>
  <si>
    <t>Vančurova sever - Výměna obrub za nové a vybourání žulového 1-řádku bez náhrady</t>
  </si>
  <si>
    <t>SO03</t>
  </si>
  <si>
    <t>Vančurova 2 - 14, boční slepá ulice vpravo (úsek až po obratiště na konci ulice od č.o.2 až č.o.14)</t>
  </si>
  <si>
    <t>R965.3.01</t>
  </si>
  <si>
    <t>Vančurova 2 - 14, 1x boční slepá ulice vpravo - Oprava povrchu</t>
  </si>
  <si>
    <t>R965.3.02</t>
  </si>
  <si>
    <t>Vančurova 2 - 14, 1x boční slepá ulice vpravo - Vybudování nových parkovacích stání</t>
  </si>
  <si>
    <t>SO04</t>
  </si>
  <si>
    <t>Vančurova 3x boční vjezd ke vchodům vlevo (pro č.o.3 a 5, pro č.o.7 a 9, pro č.o.11 a 13)</t>
  </si>
  <si>
    <t>R965.4.01</t>
  </si>
  <si>
    <t>Vančurova 3x boční vjezd ke vchodům vlevo - Oprava povrchu</t>
  </si>
  <si>
    <t>R965.4.02</t>
  </si>
  <si>
    <t>Vančurova 3x boční vjezd ke vchodům vlevo - Vybudování nových parkovacích stání</t>
  </si>
  <si>
    <t>SO05</t>
  </si>
  <si>
    <t>Nábřežní (úsek od poslední vzroslé břízy cca 10m od hrany plotu MŠ po konec vjezdu k MŠ č.o.78)</t>
  </si>
  <si>
    <t>R965.5.01</t>
  </si>
  <si>
    <t>Nábřežní - Oprava povrchu</t>
  </si>
  <si>
    <t>SO06</t>
  </si>
  <si>
    <t>Štursova - u Prachárny (od křižovatky s ul.Úprkova po konec křižovatky do ul.Na Prachárně po č.o.17)</t>
  </si>
  <si>
    <t>R965.6.01</t>
  </si>
  <si>
    <t>Štursova - u Prachárny - Oprava povrchu</t>
  </si>
  <si>
    <t>Celkem za stavbu</t>
  </si>
  <si>
    <t>CZK</t>
  </si>
  <si>
    <t>#POPS</t>
  </si>
  <si>
    <t>Popis stavby: N25/965 - Opravy místních komunikací v Novém Jičíně na rok 2025</t>
  </si>
  <si>
    <t>#POPO</t>
  </si>
  <si>
    <t>Popis objektu: SO01 - Vančurova horní a dolní část (úsek od BD č.o.15 po křižovatku s ul. Palackého u budovy č.o.48)</t>
  </si>
  <si>
    <t>#POPR</t>
  </si>
  <si>
    <t>Popis rozpočtu: R965.1.01 - Vančurova horní a dolní část - Oprava povrchu</t>
  </si>
  <si>
    <t>Popis rozpočtu: R965.1.02 - Vančurova - Snížení obrub s přeložením dlažby v místě budoucích podzemních kontejnerů</t>
  </si>
  <si>
    <t>Popis rozpočtu: R965.1.03 - Vančurova horní část - Snížení obrub s přeložením dlažby pro vjezd k BD č.o.1</t>
  </si>
  <si>
    <t>Popis objektu: SO02 - Vančurova sever 2x boční ulice vpravo+souběžná (úsek pod obchodem Hruška k MŠ+spodní ul.zpět č.o.30)</t>
  </si>
  <si>
    <t>Popis rozpočtu: R965.2.01 - Vančurova Sever, 2x boční ulice vpravo + souběžná - Oprava povrchu</t>
  </si>
  <si>
    <t>Popis rozpočtu: R965.2.02 - Vančurova Sever - Odstranění obrub oddělující parkoviště bez náhrady</t>
  </si>
  <si>
    <t>Popis rozpočtu: R965.2.03 - Vančurova sever - Výměna obrub za nové a vybourání žulového 1-řádku bez náhrady</t>
  </si>
  <si>
    <t>Popis objektu: SO03 - Vančurova 2 - 14, boční slepá ulice vpravo (úsek až po obratiště na konci ulice od č.o.2 až č.o.14)</t>
  </si>
  <si>
    <t>Popis rozpočtu: R965.3.01 - Vančurova 2 - 14, 1x boční slepá ulice vpravo - Oprava povrchu</t>
  </si>
  <si>
    <t>Popis rozpočtu: R965.3.02 - Vančurova 2 - 14, 1x boční slepá ulice vpravo - Vybudování nových parkovacích stání</t>
  </si>
  <si>
    <t>Popis objektu: SO04 - Vančurova 3x boční vjezd ke vchodům vlevo (pro č.o.3 a 5, pro č.o.7 a 9, pro č.o.11 a 13)</t>
  </si>
  <si>
    <t>Popis rozpočtu: R965.4.01 - Vančurova 3x boční vjezd ke vchodům vlevo - Oprava povrchu</t>
  </si>
  <si>
    <t>Popis rozpočtu: R965.4.02 - Vančurova 3x boční vjezd ke vchodům vlevo - Vybudování nových parkovacích stání</t>
  </si>
  <si>
    <t>Popis objektu: SO05 - Nábřežní (úsek od poslední vzroslé břízy cca 10m od hrany plotu MŠ po konec vjezdu k MŠ č.o.78)</t>
  </si>
  <si>
    <t>Popis rozpočtu: R965.5.01 - Nábřežní - Oprava povrchu</t>
  </si>
  <si>
    <t>Popis objektu: SO06 - Štursova - u Prachárny (od křižovatky s ul.Úprkova po konec křižovatky do ul.Na Prachárně po č.o.17)</t>
  </si>
  <si>
    <t>Popis rozpočtu: R965.6.01 - Štursova - u Prachárny - Oprava povrchu</t>
  </si>
  <si>
    <t>Popis objektu: VN01 - Vedlejší a ostatní náklady</t>
  </si>
  <si>
    <t>Popis rozpočtu: R965.VN.1 - Vedlejší a ostatní náklady</t>
  </si>
  <si>
    <t>Rekapitulace dílů</t>
  </si>
  <si>
    <t>Typ dílu</t>
  </si>
  <si>
    <t>1</t>
  </si>
  <si>
    <t>Zemní práce</t>
  </si>
  <si>
    <t>11</t>
  </si>
  <si>
    <t>Přípravné a přidružené práce</t>
  </si>
  <si>
    <t>11.1</t>
  </si>
  <si>
    <t>Ochrana dřevin na staveništi</t>
  </si>
  <si>
    <t>18</t>
  </si>
  <si>
    <t>Povrchové úpravy terénu</t>
  </si>
  <si>
    <t>5</t>
  </si>
  <si>
    <t>Komunikace</t>
  </si>
  <si>
    <t>56</t>
  </si>
  <si>
    <t>Podkladní vrstvy komunikací a zpevněných ploch</t>
  </si>
  <si>
    <t>57</t>
  </si>
  <si>
    <t>Kryty komunikací živičné a z kameniva</t>
  </si>
  <si>
    <t>59</t>
  </si>
  <si>
    <t>Dlažby a předlažby komunikací</t>
  </si>
  <si>
    <t>799.1</t>
  </si>
  <si>
    <t>Mobiliář</t>
  </si>
  <si>
    <t>89</t>
  </si>
  <si>
    <t>Ostatní konstrukce na trubním vedení</t>
  </si>
  <si>
    <t>91</t>
  </si>
  <si>
    <t>Doplňující práce na komunikaci</t>
  </si>
  <si>
    <t>99</t>
  </si>
  <si>
    <t>Staveništní přesun hmot</t>
  </si>
  <si>
    <t>767.1</t>
  </si>
  <si>
    <t>Konstrukce zámečnické - výroba  ocelového obrubníku z pásoviny a kotevních roxorů</t>
  </si>
  <si>
    <t>D96</t>
  </si>
  <si>
    <t>Přesuny suti a vybouraných hmot</t>
  </si>
  <si>
    <t>PSU</t>
  </si>
  <si>
    <t>D96.1</t>
  </si>
  <si>
    <t>Poplatek za likvidaci na skládce</t>
  </si>
  <si>
    <t>VN</t>
  </si>
  <si>
    <t>ON</t>
  </si>
  <si>
    <t>Soupis vedlejších a ostatních nákladů</t>
  </si>
  <si>
    <t>#TypZaznamu#</t>
  </si>
  <si>
    <t>STA</t>
  </si>
  <si>
    <t>VN01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</si>
  <si>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</si>
  <si>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</si>
  <si>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</si>
  <si>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</si>
  <si>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</si>
  <si>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</si>
  <si>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</si>
  <si>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</si>
  <si>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</si>
  <si>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</si>
  <si>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</si>
  <si>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</si>
  <si>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</si>
  <si>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</si>
  <si>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</si>
  <si>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</si>
  <si>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</si>
  <si>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</si>
  <si>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</si>
  <si>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</si>
  <si>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</si>
  <si>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</si>
  <si>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</si>
  <si>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</si>
  <si>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</si>
  <si>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</si>
  <si>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</si>
  <si>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005121 R</t>
  </si>
  <si>
    <t>Zařízení staveniště</t>
  </si>
  <si>
    <t>Soubor</t>
  </si>
  <si>
    <t>RTS 25/ I</t>
  </si>
  <si>
    <t>Indiv</t>
  </si>
  <si>
    <t>VRN</t>
  </si>
  <si>
    <t>Běžná</t>
  </si>
  <si>
    <t>POL99_8</t>
  </si>
  <si>
    <t>Veškeré náklady spojené s vybudováním, provozem a odstraněním zařízení staveniště.</t>
  </si>
  <si>
    <t>POP</t>
  </si>
  <si>
    <t>005211010R</t>
  </si>
  <si>
    <t>Předání a převzetí staveniště</t>
  </si>
  <si>
    <t>Náklady spojené s účastí zhotovitele na předání a převzetí staveniště.</t>
  </si>
  <si>
    <t>005211030R</t>
  </si>
  <si>
    <t xml:space="preserve">Dočasná dopravní opatření </t>
  </si>
  <si>
    <t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t>
  </si>
  <si>
    <t>005111010RVL</t>
  </si>
  <si>
    <t>Zaměření před výstavbou (sítí, stavby...)</t>
  </si>
  <si>
    <t>Vlastní</t>
  </si>
  <si>
    <t>005111030RVL</t>
  </si>
  <si>
    <t>Zaměření skutečného stavu provedení stavby</t>
  </si>
  <si>
    <t>00523  RVL1</t>
  </si>
  <si>
    <t>Zkoušky a měření</t>
  </si>
  <si>
    <t>Náklady zhotovitele, související s prováděním zkoušek a revizí předepsaných technickými normami nebo objednatelem a které jsou pro provedení díla nezbytné.</t>
  </si>
  <si>
    <t>VLVN.01</t>
  </si>
  <si>
    <t>Úklid příjezdových komunikací a ostatních ploch dotčených stavbou</t>
  </si>
  <si>
    <t>VLVN.02</t>
  </si>
  <si>
    <t>Uvedení ostatních ploch dotčených stavbou do původního stavu</t>
  </si>
  <si>
    <t>00524 R</t>
  </si>
  <si>
    <t>Předání a převzetí díla</t>
  </si>
  <si>
    <t>Náklady zhotovitele, které vzniknou v souvislosti s povinnostmi zhotovitele při předání a převzetí díla.</t>
  </si>
  <si>
    <t>VLON.01</t>
  </si>
  <si>
    <t>Doprava a přejezdy mechanizace</t>
  </si>
  <si>
    <t>kpl</t>
  </si>
  <si>
    <t>SUM</t>
  </si>
  <si>
    <t>END</t>
  </si>
  <si>
    <t>Položkový soupis prací a dodávek</t>
  </si>
  <si>
    <t>132201110R00</t>
  </si>
  <si>
    <t>Hloubení rýh šířky do 60 cm do 50 m3, v hornině 3, hloubení strojně</t>
  </si>
  <si>
    <t>m3</t>
  </si>
  <si>
    <t>800-1</t>
  </si>
  <si>
    <t>Práce</t>
  </si>
  <si>
    <t>POL1_</t>
  </si>
  <si>
    <t>zapažených i nezapažených s urovnáním dna do předepsaného profilu a spádu, s přehozením výkopku na přilehlém terénu na vzdálenost do 3 m od podélné osy rýhy nebo s naložením výkopku na dopravní prostředek.</t>
  </si>
  <si>
    <t>SPI</t>
  </si>
  <si>
    <t xml:space="preserve">Výkop rýhy : </t>
  </si>
  <si>
    <t>VV</t>
  </si>
  <si>
    <t xml:space="preserve">pro řádek z dlažební kostky na š.25cm (skladba 25cm) : </t>
  </si>
  <si>
    <t>Začátek provozního součtu</t>
  </si>
  <si>
    <t xml:space="preserve">  výpočet spotřeby : 0,25*0,25</t>
  </si>
  <si>
    <t>Konec provozního součtu</t>
  </si>
  <si>
    <t>Odkaz na mn. položky pořadí 28 : 1,00000*0,0625</t>
  </si>
  <si>
    <t>132201119R00</t>
  </si>
  <si>
    <t xml:space="preserve">Hloubení rýh šířky do 60 cm příplatek za lepivost, v hornině 3,  </t>
  </si>
  <si>
    <t xml:space="preserve">Příplatek za lepivost z 50% : </t>
  </si>
  <si>
    <t xml:space="preserve">rýhy do 60cm : </t>
  </si>
  <si>
    <t>Odkaz na mn. položky pořadí 1 : 0,06250*0,5</t>
  </si>
  <si>
    <t>162701105R00</t>
  </si>
  <si>
    <t>Vodorovné přemístění výkopku z horniny 1 až 4, na vzdálenost přes 9 000  do 10 000 m</t>
  </si>
  <si>
    <t>po suchu, bez naložení výkopku, avšak se složením bez rozhrnutí, zpáteční cesta vozidla.</t>
  </si>
  <si>
    <t xml:space="preserve">Přemístění zeminy na skládku : </t>
  </si>
  <si>
    <t xml:space="preserve">kubatura výkopu rýh : </t>
  </si>
  <si>
    <t>Odkaz na mn. položky pořadí 1 : 0,06250</t>
  </si>
  <si>
    <t>162701109R00</t>
  </si>
  <si>
    <t>Vodorovné přemístění výkopku příplatek k ceně za každých dalších i započatých 1 000 m přes 10 000 m  z horniny 1 až 4</t>
  </si>
  <si>
    <t xml:space="preserve">Příplatek k vodorovnému přesunu za přemístění zeminy : </t>
  </si>
  <si>
    <t xml:space="preserve">dalších 5km : </t>
  </si>
  <si>
    <t>Odkaz na mn. položky pořadí 3 : 0,06250*5</t>
  </si>
  <si>
    <t>171201201R00</t>
  </si>
  <si>
    <t>Uložení sypaniny na dočasnou skládku tak, že na 1 m2 plochy připadá přes 2 m3 výkopku nebo ornice</t>
  </si>
  <si>
    <t>POL1_1</t>
  </si>
  <si>
    <t xml:space="preserve">Uložení zeminy na skládce - modelace (bez poplatku) : </t>
  </si>
  <si>
    <t xml:space="preserve">přebytečná zemina : </t>
  </si>
  <si>
    <t>Odkaz na mn. položky pořadí 3 : 0,06250</t>
  </si>
  <si>
    <t>181101102R00</t>
  </si>
  <si>
    <t>Úprava pláně v zářezech v hornině 1 až 4, se zhutněním</t>
  </si>
  <si>
    <t>m2</t>
  </si>
  <si>
    <t>vyrovnáním výškových rozdílů, ploch vodorovných a ploch do sklonu 1 : 5.</t>
  </si>
  <si>
    <t xml:space="preserve">Ruční začištění dna výkopu : </t>
  </si>
  <si>
    <t xml:space="preserve">pro řádek z dlažebních kostek na š.25cm : </t>
  </si>
  <si>
    <t>Odkaz na mn. položky pořadí 28 : 1,00000*0,25</t>
  </si>
  <si>
    <t>199000002R00</t>
  </si>
  <si>
    <t>Poplatky za skládku horniny 1- 4, skupina 17 05 04 z Katalogu odpadů</t>
  </si>
  <si>
    <t xml:space="preserve">Poplatek za skládkovné zeminy : </t>
  </si>
  <si>
    <t>Odkaz na mn. položky pořadí 5 : 0,06250</t>
  </si>
  <si>
    <t>215901101RT5</t>
  </si>
  <si>
    <t>Zhutnění podloží z rostlé horniny 1 až 4 pod násypy z hornin soudržných do 92% PS a nesoudržných  sypkých relativní ulehlosti l(d) do 0,8 vibrační deskou</t>
  </si>
  <si>
    <t>z rostlé horniny tř.1 - 4 pod násypy z hornin soudržných do 92% PS a hornin nesoudržných sypkých relativní ulehlosti I(d) do 0,8</t>
  </si>
  <si>
    <t xml:space="preserve">Zhutnění upravené pláně vibrační deskou : </t>
  </si>
  <si>
    <t>Odkaz na mn. položky pořadí 6 : 0,25000</t>
  </si>
  <si>
    <t>113107615R00</t>
  </si>
  <si>
    <t>Odstranění podkladů nebo krytů z kameniva hrubého drceného, v ploše jednotlivě nad 50 m2, tloušťka vrstvy 150 mm</t>
  </si>
  <si>
    <t>822-1</t>
  </si>
  <si>
    <t xml:space="preserve">Stávající podklad ze štěrkodrti : </t>
  </si>
  <si>
    <t xml:space="preserve">pro řádek z dlažební žulové kostky na š.25cm : </t>
  </si>
  <si>
    <t>113151115R00</t>
  </si>
  <si>
    <t>Odstranění podkladu, krytu frézováním povrch živičný, plochy do 500 m2 na jednom objektu nebo při provádění pruhu šířky do  750 mm, tloušťky 60 mm</t>
  </si>
  <si>
    <t>s naložením na dopravní prostředek, očištění povrchu od frézované plochy, opotřebování frézovacích nástrojů (nožů, upínacích kroužků, držáků) nutné ruční odstranění (vybourání) živičného krytu kolem překážek,</t>
  </si>
  <si>
    <t xml:space="preserve">Frézování ložné a brusné živice v tl.6cm - v pruhu : </t>
  </si>
  <si>
    <t xml:space="preserve">Asfaltobeton podkladní tl.6cm - lokální podbal doplnění asfaltové vrstvy : </t>
  </si>
  <si>
    <t>Odkaz na mn. položky pořadí 16 : 292,36173</t>
  </si>
  <si>
    <t>113151314R00</t>
  </si>
  <si>
    <t>Odstranění podkladu, krytu frézováním povrch živičný, plochy přes 500 m2 na jednom objektu nebo při provádění pruhu šířky přes  750 mm s překážkami v trase, tloušťky 50 mm</t>
  </si>
  <si>
    <t xml:space="preserve">Frézování brusné živice v tl. 5cm s překážkami : </t>
  </si>
  <si>
    <t xml:space="preserve">Asfaltobeton brusný tl.5cm - oprava komunikace : </t>
  </si>
  <si>
    <t>Odkaz na mn. položky pořadí 18 : 2923,61729</t>
  </si>
  <si>
    <t>113203111R00</t>
  </si>
  <si>
    <t>Vytrhání obrub z dlažebních kostek</t>
  </si>
  <si>
    <t>m</t>
  </si>
  <si>
    <t>s vybouráním lože, s přemístěním hmot na skládku na vzdálenost do 3 m nebo naložením na dopravní prostředek</t>
  </si>
  <si>
    <t xml:space="preserve">Stávající řádky z dlažební kostky : </t>
  </si>
  <si>
    <t>Odkaz na mn. položky pořadí 28 : 1,00000</t>
  </si>
  <si>
    <t>938909311R00</t>
  </si>
  <si>
    <t>Odstranění bláta a nánosu z povrchu podkladu nebo krytu živičného nebo betonováho</t>
  </si>
  <si>
    <t xml:space="preserve">Očištění vozovky před pokládkou : </t>
  </si>
  <si>
    <t>938909611R00</t>
  </si>
  <si>
    <t>Odstranění bláta a nánosu na krajnicích tloušťky do 10 cm</t>
  </si>
  <si>
    <t xml:space="preserve">Odstranění nánosu na krajnicích : </t>
  </si>
  <si>
    <t xml:space="preserve">v rozsahu 5% plochy opravované komunikace : </t>
  </si>
  <si>
    <t>Odkaz na mn. položky pořadí 18 : 2923,61720*0,05</t>
  </si>
  <si>
    <t>979071112R00</t>
  </si>
  <si>
    <t>Očištění vybouraných dlažebních kostek velkých, s původním vyplněním spár živicí nebo cementovou maltou</t>
  </si>
  <si>
    <t>od spojovacího materiálu, s uložením očištěných kostek na skládku, s odklizením odpadových hmot na hromady a s odklizením vybouraných kostek na vzdálenost do 3 m</t>
  </si>
  <si>
    <t xml:space="preserve">Očištění řádku z dlažební kostky 10/12cm : </t>
  </si>
  <si>
    <t xml:space="preserve">uvažovaná š.1x10cm : </t>
  </si>
  <si>
    <t>Odkaz na mn. položky pořadí 28 : 1,00000*0,1</t>
  </si>
  <si>
    <t>OBJEDNATEL POŽADUJE POKLÁDKU ASFALTU NA TEPLOU SPÁRU!</t>
  </si>
  <si>
    <t>565141111RT3</t>
  </si>
  <si>
    <t>Podklad z kameniva obaleného asfaltem ACP 16+ až ACP 22+, v pruhu šířky do 3 m, třídy 1, tloušťka po zhutnění 60 mm</t>
  </si>
  <si>
    <t>s rozprostřením a zhutněním</t>
  </si>
  <si>
    <t xml:space="preserve">lokální podbal asfaltové vrstvy z 10% plochy : </t>
  </si>
  <si>
    <t>Odkaz na mn. položky pořadí 18 : 2923,61730*0,1</t>
  </si>
  <si>
    <t>573231127R00</t>
  </si>
  <si>
    <t>Postřik spojovací kationaktivní emulzí KAE , množství zbytkového asfaltu 0,70 kg/m2</t>
  </si>
  <si>
    <t>bez posypu kamenivem</t>
  </si>
  <si>
    <t xml:space="preserve">Spojovací postřik 0,7kg/m2 : </t>
  </si>
  <si>
    <t xml:space="preserve">Asfaltobeton podkladní tl.6cm - lokální doplnění asfaltové vrstvy : </t>
  </si>
  <si>
    <t>577141112R00</t>
  </si>
  <si>
    <t>Beton asfaltový s rozprostřením a zhutněním v pruhu šířky do 3 m, ACO 11+ nebo ACO 16+, tloušťky 50 mm, plochy přes 1000 m2</t>
  </si>
  <si>
    <t>Objednatel požaduje v této položce dodání pouze směsi: Beton asfaltový pro obrusné vrstvy ACO 11+</t>
  </si>
  <si>
    <t xml:space="preserve">Příloha č.1: Situační výkres : </t>
  </si>
  <si>
    <t xml:space="preserve">plocha nového živičného krytu, výměra dle situace : </t>
  </si>
  <si>
    <t xml:space="preserve">Vančurova horní a dolní část, dl.354,0m : </t>
  </si>
  <si>
    <t>ulice v úseku od osy vstupu BD č.o.15 po křižovatku s ul. Palackého u budovy č.o.48 : (6,05+6,86+6,88+6,34+5,08+6,38+6,47+6,80+6,88+6,95+6,95+6,97+7,50)/13*354,0</t>
  </si>
  <si>
    <t xml:space="preserve">Vančurova horní část : </t>
  </si>
  <si>
    <t xml:space="preserve">úsek od osy vstupu BD č.o.15 po křižovatku u BD č.o.12 a obchodem Hruška č.o.38 : </t>
  </si>
  <si>
    <t>rozšíření v místě parkoviště pro obchod Hruška, prodloužení v ose chodníku : (32,0+31,70)/2*(3,55+4,0)/2</t>
  </si>
  <si>
    <t>parkoviště pro obchod Hruška : (31,70+29,50)/2*(4,60+3,80)/2</t>
  </si>
  <si>
    <t>křižovatka k vjezdu mezi lékárnou č.o.21 a BD č.o.6 do vzdálenosti 10,40m od hranice křižovatky : 4,05*10,40</t>
  </si>
  <si>
    <t>1/4 oblouky v křižovatce k vjezdu mezi lékárnou č.o.21 a BD č.o.6 : (11,30-4,05)/2*(10,40-4,80)</t>
  </si>
  <si>
    <t>křižovatka k vjezdu mezi BD č.o.18 a BD č.o.12 do vzdálenosti 8,65m od hranice křižovatky : 6,16*8,65</t>
  </si>
  <si>
    <t>1/4 oblouky v křižovatce k vjezdu k BD č.o.18 a BD č.o.12 : (14,80-6,16)/2*(8,65-4,0)</t>
  </si>
  <si>
    <t>křižovatka k vjezdu mezi BD č.o12 a BD č.o.6 do vzdálenosti 6,60m od hranice křižovatky : 3,75*6,60</t>
  </si>
  <si>
    <t>1/4 oblouky v křižovatce k vjezdu mezi BD č.o12 a BD č.o.6 : (13,65-3,75)/2*6,60</t>
  </si>
  <si>
    <t xml:space="preserve">Vančurova dolní - jih : </t>
  </si>
  <si>
    <t>křižovatka k vjezdu mezi budovou č.o.44 a budovou č.o.48 do vzdálenosti 7,30m od hranice křižovatky : 4,70*7,30</t>
  </si>
  <si>
    <t>1/4 oblouky v křižovatce k vjezdu mezi budovou č.o.44 a budovou č.o.48 : (8,70-4,70)/2*7,30</t>
  </si>
  <si>
    <t>křižovatka k vjezdu k budově č.o.1 do vzdálenosti 2,0m od hranice křižovatky : 5,70*2,0</t>
  </si>
  <si>
    <t>1/4 oblouky v křižovatce k vjezdu k budově č.o.1 : (8,70-5,70)/2*2,0</t>
  </si>
  <si>
    <t>1/4 oblouky v křižovatce s ulicí Palackého u budovy č.o.1 a budovy č.o.48 : (21,50-7,50)/2*10,50</t>
  </si>
  <si>
    <t>899232111R00</t>
  </si>
  <si>
    <t>Výšková úprava uličního vstupu nebo vpustě do 20 cm snížením mříže</t>
  </si>
  <si>
    <t>kus</t>
  </si>
  <si>
    <t>odbouráním dosavadního krytu, podkladu, nadezdívky nebo prstence s odklizením vybouraných hmot do 3 m, zarovnání plochy nadezdívky cementovou maltou, podbetonování nebo podezdění rámu, odstranění a znovuosazení rámu, poklopu, mříže, krycího hrnce nebo hydrantu, úpravy a doplnění krytu popř. podkladu vozovky v místě provedené výškové úpravy,</t>
  </si>
  <si>
    <t xml:space="preserve">Uliční vpusť : </t>
  </si>
  <si>
    <t>Vančurova horní část : 3</t>
  </si>
  <si>
    <t>Vančurova dolní část : 4</t>
  </si>
  <si>
    <t>899332111R00</t>
  </si>
  <si>
    <t>Výšková úprava uličního vstupu nebo vpustě do 20 cm snížením poklopu</t>
  </si>
  <si>
    <t xml:space="preserve">Kanalizační poklop : </t>
  </si>
  <si>
    <t>899432111R00</t>
  </si>
  <si>
    <t>Výšková úprava uličního vstupu nebo vpustě do 20 cm snížením krytu šoupěte</t>
  </si>
  <si>
    <t xml:space="preserve">Vodovod : </t>
  </si>
  <si>
    <t>Vančurova dolní část : 1</t>
  </si>
  <si>
    <t xml:space="preserve">Hydrant : </t>
  </si>
  <si>
    <t>Vančurova horní část : 1</t>
  </si>
  <si>
    <t>Vančurova dolní část : 0</t>
  </si>
  <si>
    <t>915711111RT1</t>
  </si>
  <si>
    <t>Vodorovné značení krytů stříkané barvou, bílou, dělicích čar šířky 120 mm</t>
  </si>
  <si>
    <t xml:space="preserve">Vodorovné dopravní značení, bílá čára š.12cm : </t>
  </si>
  <si>
    <t xml:space="preserve">dělící čára plná : </t>
  </si>
  <si>
    <t xml:space="preserve">parkoviště pro obchod Hruška : </t>
  </si>
  <si>
    <t>kolmé čáry pro parkovací stání : 5,0*10</t>
  </si>
  <si>
    <t>úhlopříčné čáry pro parkovací stání vyhrazené : 6,0*2</t>
  </si>
  <si>
    <t>příčné čáry pro parkovací stání vyhrazené : 0,50*2</t>
  </si>
  <si>
    <t>915711111RT2</t>
  </si>
  <si>
    <t>Vodorovné značení krytů stříkané barvou, žlutou, dělicích čar šířky 120 mm</t>
  </si>
  <si>
    <t xml:space="preserve">Vodorovné dopravní značení, žlutá čára přerušovaná š.12cm : </t>
  </si>
  <si>
    <t xml:space="preserve">žlutá krajní přerušovaná : </t>
  </si>
  <si>
    <t>Vančurova horní část : 24,0</t>
  </si>
  <si>
    <t>915712111RT1</t>
  </si>
  <si>
    <t>Vodorovné značení krytů stříkané barvou, bílou, vodicích proužků šířky 250 mm</t>
  </si>
  <si>
    <t xml:space="preserve">Vodorovné dopravní značení, bílá čára plná š.25cm : </t>
  </si>
  <si>
    <t xml:space="preserve">Vančurova dolní část : </t>
  </si>
  <si>
    <t>1/4 oblouky v křižovatce s ulicí Palackého u budovy č.o.1 a budovy č.o.48 : 25,0*2</t>
  </si>
  <si>
    <t>915721111RT1</t>
  </si>
  <si>
    <t>Vodorovné značení krytů stříkané barvou, bílou, stopčar, zeber, stínů, šipek, nápisů, přechodů apod.</t>
  </si>
  <si>
    <t xml:space="preserve">Vodorovné dopravní značení, bílé plošné : </t>
  </si>
  <si>
    <t xml:space="preserve">přechod pro chodce u BD č.o.1, rozměr pruhů 2,50/0,50m, celkový rozměr 14,5x2,5m : </t>
  </si>
  <si>
    <t>celý pruh, 9ks : 2,50*0,50*9</t>
  </si>
  <si>
    <t>pruh ze 2/3 délky, 2ks : 2,50*0,50*(2/3)*2</t>
  </si>
  <si>
    <t>pruh ze 1/2 délky, 2ks : 2,50*0,50*(1/2)*2</t>
  </si>
  <si>
    <t>pruh z 1/3 délky, 2ks : 2,50*0,50*(1/3)*2</t>
  </si>
  <si>
    <t xml:space="preserve">Vančurova horní a dolní část : </t>
  </si>
  <si>
    <t>916261111R00</t>
  </si>
  <si>
    <t>Osazení silniční obruby z dlažebních kostek z kostek drobných, s boční opěrou z betonu prostého, do lože z betonu prostého C 12/15</t>
  </si>
  <si>
    <t>v jedné řadě, se zřízením lože tl. 5 až 10 cm, s vyplněním a zatřením spár cementovou maltou</t>
  </si>
  <si>
    <t xml:space="preserve">Montáž 1-řádku z dlažební kostky 10/12cm, (pouze oprava ze 100%) : </t>
  </si>
  <si>
    <t xml:space="preserve">Vančurova spodní část : </t>
  </si>
  <si>
    <t xml:space="preserve">u budovy č.o.48 : </t>
  </si>
  <si>
    <t>lokální oprava : 1,0</t>
  </si>
  <si>
    <t>919721211R00</t>
  </si>
  <si>
    <t>Dilatační spáry vkládané vyplněné asfaltovou zálivkou</t>
  </si>
  <si>
    <t>v cementobetonovém krytu s odstraněním vložek, s vyčištěním a vyplněním spár</t>
  </si>
  <si>
    <t xml:space="preserve">Vyplnění dilatačních spar asfaltovou zálivkou : </t>
  </si>
  <si>
    <t>Odkaz na mn. položky pořadí 30 : 227,27000</t>
  </si>
  <si>
    <t>919723111R00</t>
  </si>
  <si>
    <t>Dilatační spáry řezané v cementobetonovém krytu podélné, řezání spár šířky 2 až 5 mm</t>
  </si>
  <si>
    <t>vyčištění spár po řezání, vyčištění spár před zálivkou a impregnace spár před zálivkou,</t>
  </si>
  <si>
    <t xml:space="preserve">Prořezání dilatačních spar : </t>
  </si>
  <si>
    <t xml:space="preserve">v místě napojení na stávající povrchy : </t>
  </si>
  <si>
    <t>Odkaz na mn. položky pořadí 31 : 226,27000</t>
  </si>
  <si>
    <t/>
  </si>
  <si>
    <t xml:space="preserve">v místě žulového 1-řádku : </t>
  </si>
  <si>
    <t>919731121R00</t>
  </si>
  <si>
    <t>Zarovnání styčné plochy podkladu nebo krytu živičné, tloušťky do 50 mm</t>
  </si>
  <si>
    <t>podél vybourané části komunikace nebo zpevněné plochy</t>
  </si>
  <si>
    <t xml:space="preserve">Zařezání asfaltu pro frézování před pokládkou nové živice : </t>
  </si>
  <si>
    <t xml:space="preserve">ulice v úseku od osy vstupu BD č.o.15 po křižovatku s ul. Palackého u budovy č.o.48 : </t>
  </si>
  <si>
    <t>úsek od osy vstupu BD č.o.15 : 6,05</t>
  </si>
  <si>
    <t>křižovatka k vjezdu mezi lékárnou č.o.21 a BD č.o.6 do vzdálenosti 10,40m od hranice křižovatky : 11,30+4,05</t>
  </si>
  <si>
    <t>křižovatka k vjezdu mezi BD č.o.18 a BD č.o.12 do vzdálenosti 8,65m od hranice křižovatky : 14,80+6,16</t>
  </si>
  <si>
    <t>křižovatka k vjezdu mezi BD č.o12 a BD č.o.6 do vzdálenosti 6,60m od hranice křižovatky : 13,65+3,75</t>
  </si>
  <si>
    <t>křižovatka do ulice mezi prodejnou Hruška č.o.38 a BD č.o.30 do vzdálenosti 7,60m od osy prodloužení komunikace/chodník : 11,80+3,6</t>
  </si>
  <si>
    <t>křižovatka k vjezdu k BD č.o.1 v hranici křižovatky : 21,30</t>
  </si>
  <si>
    <t>křižovatka do ulice mezi BD č.o.30 a BD č.o.16 do vzdálenosti 6,45m v hranici křižovatky : 37,95</t>
  </si>
  <si>
    <t>křižovatka k vjezdu k BD č.o.11 a BD č.o.13 v hranici křižovatky : 9,10</t>
  </si>
  <si>
    <t>křižovatka do ulice k BD č.o.2 v hranici křižovatky : 16,36</t>
  </si>
  <si>
    <t>křižovatka k vjezdu k BD č.o.7 a BD č.o.9 v hranici křižovatky : 9,40</t>
  </si>
  <si>
    <t>křižovatka k vjezdu k BD č.o.3 a BD č.o.5 v hranici křižovatky : 8,70</t>
  </si>
  <si>
    <t>křižovatka k vjezdu mezi budovou č.o.44 a budovou č.o.48 do vzdálenosti 7,30m od hranice křižovatky : 7,70+4,70</t>
  </si>
  <si>
    <t>křižovatka k vjezdu k budově č.o.1 do vzdálenosti 2,0m  od hranice křižovatky : 8,70+5,70</t>
  </si>
  <si>
    <t>křižovatka s ulicí Palackého u budovy č.o.1 a budovy č.o.48 : 21,50</t>
  </si>
  <si>
    <t>919735112R00</t>
  </si>
  <si>
    <t>Řezání stávajících krytů nebo podkladů živičných, hloubky přes 50 do 100 mm</t>
  </si>
  <si>
    <t>včetně spotřeby vody</t>
  </si>
  <si>
    <t xml:space="preserve">Řezání asfaltobetonu před frézováním : </t>
  </si>
  <si>
    <t>58380129R</t>
  </si>
  <si>
    <t>kostka dlažební; žula; 10/12 cm; třída I; štípaná</t>
  </si>
  <si>
    <t>t</t>
  </si>
  <si>
    <t>SPCM</t>
  </si>
  <si>
    <t>Specifikace</t>
  </si>
  <si>
    <t>POL3_1</t>
  </si>
  <si>
    <t xml:space="preserve">Dodávka řádku z kostek dlažebních 10/12cm, spotřeba 4m2/t, ztratné 2% : </t>
  </si>
  <si>
    <t xml:space="preserve">doplnění z 20% : </t>
  </si>
  <si>
    <t xml:space="preserve">  výpočet spotřeby : 1/4,0*0,10*0,20*1,02</t>
  </si>
  <si>
    <t>Odkaz na mn. položky pořadí 28 : 1,00000*0,0051</t>
  </si>
  <si>
    <t>998225111R00</t>
  </si>
  <si>
    <t>Přesun hmot komunikací a letišť, kryt živičný jakékoliv délky objektu</t>
  </si>
  <si>
    <t>Přesun hmot</t>
  </si>
  <si>
    <t>POL7_</t>
  </si>
  <si>
    <t>vodorovně do 200 m</t>
  </si>
  <si>
    <t xml:space="preserve">Hmotnosti z položek s pořadovými čísly: : </t>
  </si>
  <si>
    <t xml:space="preserve">16,17,18,19,20,21,22,23,24,25,26,27,28,29,30,33, : </t>
  </si>
  <si>
    <t>Součet: : 434,61572</t>
  </si>
  <si>
    <t>979082315R00</t>
  </si>
  <si>
    <t xml:space="preserve">Vodorovná doprava suti a vybouraných hmot vodorovná doprava suti a vybouraných hmot bez naložení, s vyložením a hrubým urovnáním po suchu, vzdálenost přes 2000 do 3000 m,  </t>
  </si>
  <si>
    <t>832-1</t>
  </si>
  <si>
    <t>bez naložení, s vyložením a hrubým urovnáním</t>
  </si>
  <si>
    <t xml:space="preserve">Vodorovné přemístění vyfrézovaného asfaltu do 3km : </t>
  </si>
  <si>
    <t>Odvoz recyklátu na skládku investora (20 t) do vzdálenosti 3 km : 20</t>
  </si>
  <si>
    <t>979087112R00</t>
  </si>
  <si>
    <t>Vodorovná doprava suti a vybouraných hmot Nakládání suti na dopravní prostředky</t>
  </si>
  <si>
    <t>821-1</t>
  </si>
  <si>
    <t>se složením a hrubým urovnáním nebo s přeložením na jiný dopravní prostředek kromě lodi, vč. příplatku za každých dalších i započatých 1000 m přes 1000 m,</t>
  </si>
  <si>
    <t xml:space="preserve">Nakládání suti : </t>
  </si>
  <si>
    <t>Odkaz na mn. položky pořadí 35 : 20,00000</t>
  </si>
  <si>
    <t>Odkaz na mn. položky pořadí 37 : 18,50129</t>
  </si>
  <si>
    <t>979083117R00</t>
  </si>
  <si>
    <t>Vodorovné přemístění suti přes 5000 m do 6000 m</t>
  </si>
  <si>
    <t>800-6</t>
  </si>
  <si>
    <t>včetně naložení na dopravní prostředek a složení,</t>
  </si>
  <si>
    <t xml:space="preserve">Vodorovné přemístění suti (mimo asfalt) do 6km na skládku do Životic u NJ : </t>
  </si>
  <si>
    <t xml:space="preserve">Kamenivo drcené : </t>
  </si>
  <si>
    <t>Odkaz na dem. hmot. položky pořadí 9 : 0,08250</t>
  </si>
  <si>
    <t xml:space="preserve">Nános z krajnic : </t>
  </si>
  <si>
    <t>Odkaz na dem. hmot. položky pořadí 13 : 0,00000</t>
  </si>
  <si>
    <t>Odkaz na dem. hmot. položky pořadí 14 : 18,41879</t>
  </si>
  <si>
    <t>979083191R00</t>
  </si>
  <si>
    <t>Vodorovné přemístění suti za každých dalších započatých 1000 m přes 6000 m</t>
  </si>
  <si>
    <t xml:space="preserve">Příplatek za dalších 9km k přesunu do 6km na skládku do Životic u NJ : </t>
  </si>
  <si>
    <t>Odkaz na mn. položky pořadí 37 : 18,50129*9</t>
  </si>
  <si>
    <t>979093111R00</t>
  </si>
  <si>
    <t>Uložení suti na skládku bez zhutnění</t>
  </si>
  <si>
    <t>s hrubým urovnáním,</t>
  </si>
  <si>
    <t xml:space="preserve">Uložení suti na skládku (bez poplatku) : </t>
  </si>
  <si>
    <t>979999973R00</t>
  </si>
  <si>
    <t>Poplatek za uložení, zemina a kamení,  , skupina 17 05 04 z Katalogu odpadů</t>
  </si>
  <si>
    <t>801-3</t>
  </si>
  <si>
    <t xml:space="preserve">Poplatek za skládkovné : </t>
  </si>
  <si>
    <t>120001101R00</t>
  </si>
  <si>
    <t>Ztížené vykopávky v horninách jakékoliv třídy</t>
  </si>
  <si>
    <t>příplatek k cenám vykopávek za ztížení vykopávky v blízkosti podzemního vedení nebo výbušnin v horninách jakékoliv třídy,</t>
  </si>
  <si>
    <t xml:space="preserve">příplatek za ruční dokopávky : </t>
  </si>
  <si>
    <t xml:space="preserve">přepoklad ze 10% : </t>
  </si>
  <si>
    <t xml:space="preserve">výkop pro silnice : </t>
  </si>
  <si>
    <t>Odkaz na mn. položky pořadí 2 : 32,28900*0,1</t>
  </si>
  <si>
    <t>122202201R00</t>
  </si>
  <si>
    <t>Odkopávky a prokopávky pro silnice v hornině 3 do 100 m3</t>
  </si>
  <si>
    <t>s přemístěním výkopku v příčných profilech na vzdálenost do 15 m nebo s naložením na dopravní prostředek.</t>
  </si>
  <si>
    <t xml:space="preserve">Plošný odkop : </t>
  </si>
  <si>
    <t xml:space="preserve">Zámková dlažba tl.6cm, rozměr 20/10cm, (skladba 42cm) : </t>
  </si>
  <si>
    <t>Odkaz na mn. položky pořadí 21 : 52,96793*0,42</t>
  </si>
  <si>
    <t xml:space="preserve">Obrubník betonový přechodový, na š.45cm, (skladba 25cm) : </t>
  </si>
  <si>
    <t xml:space="preserve">  výpočet spotřeby : 0,45*0,25</t>
  </si>
  <si>
    <t>Odkaz na mn. položky pořadí 27 : 1,00000*0,1125</t>
  </si>
  <si>
    <t xml:space="preserve">Obrubník betonový nájezdový, na š.45cm, (skladba 25cm) : </t>
  </si>
  <si>
    <t>Odkaz na mn. položky pořadí 28 : 34,31191*0,1125</t>
  </si>
  <si>
    <t xml:space="preserve">Obrubník betonový silniční zvýšený, na š.35cm, (skladba 40cm) : </t>
  </si>
  <si>
    <t xml:space="preserve">  výpočet spotřeby : 0,35*0,40</t>
  </si>
  <si>
    <t>Odkaz na mn. položky pořadí 29 : 1,00000*0,14</t>
  </si>
  <si>
    <t xml:space="preserve">Obrubník betonový chodníkový stojatý v.25cm, na š.30cm, (skladba 40cm) : </t>
  </si>
  <si>
    <t>Odkaz na mn. položky pořadí 30 : 1,00000*0,12</t>
  </si>
  <si>
    <t xml:space="preserve">Přídlažba betonová, tl.10cm, na š.40cm, (skladba 40cm) : </t>
  </si>
  <si>
    <t xml:space="preserve">  výpočet spotřeby : 0,40*0,40</t>
  </si>
  <si>
    <t>Odkaz na mn. položky pořadí 31 : 36,31194*0,16</t>
  </si>
  <si>
    <t>122202209R00</t>
  </si>
  <si>
    <t>Odkopávky a prokopávky pro silnice v hornině 3 příplatek za lepivost horniny</t>
  </si>
  <si>
    <t>Odkaz na mn. položky pořadí 2 : 32,28902*0,5</t>
  </si>
  <si>
    <t xml:space="preserve">Kubatura výkopu pro silnice : </t>
  </si>
  <si>
    <t>Odkaz na mn. položky pořadí 2 : 32,28903</t>
  </si>
  <si>
    <t>162701109RT3</t>
  </si>
  <si>
    <t xml:space="preserve">Příplatek k přemístění zeminy na skládku : </t>
  </si>
  <si>
    <t>Odkaz na mn. položky pořadí 4 : 32,28903*5</t>
  </si>
  <si>
    <t>162201203R00</t>
  </si>
  <si>
    <t>Vodorovné přemístění výkopku nošením z horniny 1 až 4, kolečkem, na vzdálenost do 10 m</t>
  </si>
  <si>
    <t>bez naložení, avšak s vyprázdněním nádoby na hromadu nebo do dopravního prostředku,</t>
  </si>
  <si>
    <t xml:space="preserve">Vodorovné přemístění kolečkem : </t>
  </si>
  <si>
    <t xml:space="preserve">Ruční dokopávky : </t>
  </si>
  <si>
    <t>Odkaz na mn. položky pořadí 1 : 3,22890</t>
  </si>
  <si>
    <t>167101201R00</t>
  </si>
  <si>
    <t>Nakládání, skládání, překládání neulehlého výkopku nakládání, skládání, překládání neulehléno výkopku nebo zeminy - ručně  z horniny 1 až 4</t>
  </si>
  <si>
    <t xml:space="preserve">Naložení výkopku ručně : </t>
  </si>
  <si>
    <t>Odkaz na mn. položky pořadí 4 : 32,28903</t>
  </si>
  <si>
    <t>Odkaz na mn. položky pořadí 21 : 52,96792</t>
  </si>
  <si>
    <t xml:space="preserve">Obrubník betonový přechodový, na š.45cm : </t>
  </si>
  <si>
    <t>Odkaz na mn. položky pořadí 27 : 1,00000*0,45</t>
  </si>
  <si>
    <t xml:space="preserve">Obrubník betonový nájezdový, na š.45cm : </t>
  </si>
  <si>
    <t>Odkaz na mn. položky pořadí 28 : 34,31196*0,45</t>
  </si>
  <si>
    <t xml:space="preserve">Obrubník betonový chodníkový stojatý v.25cm, na š.40cm (skladba 30cm) : </t>
  </si>
  <si>
    <t>Odkaz na mn. položky pořadí 30 : 1,00000*0,4</t>
  </si>
  <si>
    <t xml:space="preserve">Obrubník betonový silniční zvýšený, na š.35cm : </t>
  </si>
  <si>
    <t>Odkaz na mn. položky pořadí 29 : 1,00000*0,35</t>
  </si>
  <si>
    <t>Odkaz na mn. položky pořadí 31 : 36,31195*0,4</t>
  </si>
  <si>
    <t>Odkaz na mn. položky pořadí 9 : 84,13307</t>
  </si>
  <si>
    <t>113106231R00</t>
  </si>
  <si>
    <t>Rozebrání vozovek a ploch s jakoukoliv výplní spár   v jakékoliv ploše, ze zámkové dlažky, kladených do lože z kameniva</t>
  </si>
  <si>
    <t>s přemístěním hmot na skládku na vzdálenost do 3 m nebo s naložením na dopravní prostředek</t>
  </si>
  <si>
    <t xml:space="preserve">Stávající zámková dlažba : </t>
  </si>
  <si>
    <t>113107515R00</t>
  </si>
  <si>
    <t>Odstranění podkladů nebo krytů z kameniva hrubého drceného, v ploše jednotlivě do 50 m2, tloušťka vrstvy 150 mm</t>
  </si>
  <si>
    <t xml:space="preserve">Odstranění kameniva drceného v tl. 15cm : </t>
  </si>
  <si>
    <t>113107542R00</t>
  </si>
  <si>
    <t>Odstranění podkladů nebo krytů z kameniva hrubého drceného, v ploše jednotlivě do 50 m2, tloušťka vrstvy 420 mm</t>
  </si>
  <si>
    <t xml:space="preserve">Odstranění kameniva drceného v tl. 42cm : </t>
  </si>
  <si>
    <t>113201111R00</t>
  </si>
  <si>
    <t>Vytrhání obrub chodníkových ležatých</t>
  </si>
  <si>
    <t xml:space="preserve">Stávající chodníkové obrubníky : </t>
  </si>
  <si>
    <t xml:space="preserve">chodníkový obrubník : </t>
  </si>
  <si>
    <t>Odkaz na mn. položky pořadí 30 : 1,00000</t>
  </si>
  <si>
    <t>113202111R00</t>
  </si>
  <si>
    <t>Vytrhání obrub z krajníků nebo obrubníků stojatých</t>
  </si>
  <si>
    <t xml:space="preserve">Stávající silniční obrubníky : </t>
  </si>
  <si>
    <t xml:space="preserve">silniční obrubník : </t>
  </si>
  <si>
    <t>Odkaz na mn. položky pořadí 29 : 1,00000</t>
  </si>
  <si>
    <t xml:space="preserve">přechodový obrubník : </t>
  </si>
  <si>
    <t>Odkaz na mn. položky pořadí 27 : 1,00000</t>
  </si>
  <si>
    <t xml:space="preserve">nájezdový obrubník : </t>
  </si>
  <si>
    <t>Odkaz na mn. položky pořadí 28 : 34,31194</t>
  </si>
  <si>
    <t>564801112R00</t>
  </si>
  <si>
    <t>Podklad ze štěrkodrti s rozprostřením a zhutněním frakce 0-32 mm, tloušťka po zhutnění 40 mm</t>
  </si>
  <si>
    <t xml:space="preserve">Kladecí vrstva z drceného kameniva fr.4/8mm, tl.4cm : </t>
  </si>
  <si>
    <t>564831111RT2</t>
  </si>
  <si>
    <t>Podklad ze štěrkodrti s rozprostřením a zhutněním frakce 0-32 mm, tloušťka po zhutnění 100 mm</t>
  </si>
  <si>
    <t xml:space="preserve">Podklad ze štěrkodrti fr.0/32, tl.10cm : </t>
  </si>
  <si>
    <t>564851111RT2</t>
  </si>
  <si>
    <t>Podklad ze štěrkodrti s rozprostřením a zhutněním frakce 0-32 mm, tloušťka po zhutnění 150 mm</t>
  </si>
  <si>
    <t xml:space="preserve">Podklad ze štěrkodrti fr.0/32, tl.15cm : </t>
  </si>
  <si>
    <t>564861111RT4</t>
  </si>
  <si>
    <t>Podklad ze štěrkodrti s rozprostřením a zhutněním frakce 0-63 mm, tloušťka po zhutnění 200 mm</t>
  </si>
  <si>
    <t xml:space="preserve">Podklad z drceného kameniva fr.0/63, tl.20cm : </t>
  </si>
  <si>
    <t xml:space="preserve">Zámková dlažby tl.6cm, rozměr 20/10cm, (skladba 42cm) : </t>
  </si>
  <si>
    <t>596215021R00</t>
  </si>
  <si>
    <t>Kladení zámkové dlažby do drtě tloušťka dlažby 60 mm, tloušťka lože 40 mm</t>
  </si>
  <si>
    <t>s provedením lože z kameniva drceného, s vyplněním spár, s dvojitým hutněním a se smetením přebytečného materiálu na krajnici. S dodáním hmot pro lože a výplň spár.</t>
  </si>
  <si>
    <t xml:space="preserve">Montáž zámkové dlažby tl.6cm, rozměr 20/10cm, (skladba 42cm) : </t>
  </si>
  <si>
    <t xml:space="preserve">Bezbariérová úprava v místě budoucích podzeních kontejnerů : </t>
  </si>
  <si>
    <t xml:space="preserve">v místě napojení na komunikaci : </t>
  </si>
  <si>
    <t xml:space="preserve">bezbariérová úprava pro přecházení : </t>
  </si>
  <si>
    <t xml:space="preserve">Podzemní kontejnery u parkoviště před obchodem Hruška č.o.38 : </t>
  </si>
  <si>
    <t>stávající zámková dlažba na š.1,5m : 1,5*(3,75+pi*(3,75)*2+6,0+1,0+1,0)</t>
  </si>
  <si>
    <t>596291111R00</t>
  </si>
  <si>
    <t>Řezání zámkové dlažby tloušťky 60 mm</t>
  </si>
  <si>
    <t xml:space="preserve">Řezání dlažby tl.6cm : </t>
  </si>
  <si>
    <t xml:space="preserve">předpoklad 1m/1m2 : </t>
  </si>
  <si>
    <t>VL59.04</t>
  </si>
  <si>
    <t>Montáž křemičitého písku vmetáním do dlažby</t>
  </si>
  <si>
    <t xml:space="preserve">Zámková dlažba tl.6cm : </t>
  </si>
  <si>
    <t>24551546R</t>
  </si>
  <si>
    <t>písek posypový křemičitý; frakce 0,6 až 1,2 mm; 25,00 kg</t>
  </si>
  <si>
    <t>kg</t>
  </si>
  <si>
    <t>POL3_</t>
  </si>
  <si>
    <t xml:space="preserve">Dodávka spárovacího křemičitého písku : </t>
  </si>
  <si>
    <t xml:space="preserve">spotřeba 1,5kg/m2 : </t>
  </si>
  <si>
    <t xml:space="preserve">výpočet ploch : </t>
  </si>
  <si>
    <t>Mezisoučet</t>
  </si>
  <si>
    <t>Koeficient přepočet z m2/kg: -1+1,5</t>
  </si>
  <si>
    <t>59245110R</t>
  </si>
  <si>
    <t>dlažba betonová dvouvrstvá, skladebná; obdélník; šedá; l = 200 mm; š = 100 mm; tl. 60,0 mm</t>
  </si>
  <si>
    <t xml:space="preserve">Dodávka zámkové dlažby tl.6cm, ztratné 10% : </t>
  </si>
  <si>
    <t>Odkaz na mn. položky pořadí 21 : 52,96792*1,1</t>
  </si>
  <si>
    <t xml:space="preserve">odpočet slepecké dlažby : </t>
  </si>
  <si>
    <t>Odkaz na mn. položky pořadí 26 : 13,79926*-1</t>
  </si>
  <si>
    <t>592451151R</t>
  </si>
  <si>
    <t>dlažba betonová dvouvrstvá, skladebná; obdélník; dlaždice pro nevidomé; červená; l = 200 mm; š = 100 mm; tl. 60,0 mm</t>
  </si>
  <si>
    <t xml:space="preserve">varovný pás : </t>
  </si>
  <si>
    <t>varovný pás š.40cm : 0,40*(1,0+pi*(3,75)*2+6,0+0,80)</t>
  </si>
  <si>
    <t>Koeficient ztratné 10%: 0,10</t>
  </si>
  <si>
    <t>917762111R00</t>
  </si>
  <si>
    <t>Osazení silničního nebo chodníkového obrubníku ležatého, s boční opěrou z betonu prostého, do lože z betonu prostého C 12/15</t>
  </si>
  <si>
    <t>S dodáním hmot pro lože tl. 80-100 mm.</t>
  </si>
  <si>
    <t xml:space="preserve">Montáž přechodového obrubníku : </t>
  </si>
  <si>
    <t>začátek u parkoviště : 0</t>
  </si>
  <si>
    <t>konec u zídky : 1</t>
  </si>
  <si>
    <t xml:space="preserve">Montáž nájezdového obrubníku : </t>
  </si>
  <si>
    <t>obruby celkem přechod asfalt/dlažba : (3,75+pi*(3,75)*2+6,0+1,0+1,0)</t>
  </si>
  <si>
    <t xml:space="preserve">odpočet přechodového obrubníku : </t>
  </si>
  <si>
    <t>Odkaz na mn. položky pořadí 27 : 1,00000*-1</t>
  </si>
  <si>
    <t>917862111R00</t>
  </si>
  <si>
    <t>Osazení silničního nebo chodníkového obrubníku stojatého, s boční opěrou z betonu prostého, do lože z betonu prostého C 12/15</t>
  </si>
  <si>
    <t xml:space="preserve">Montáž obrubníku betonového silničního : </t>
  </si>
  <si>
    <t xml:space="preserve">v místě přechodnových obrub : </t>
  </si>
  <si>
    <t xml:space="preserve">Montáž obrubníku betonového chodníkového v.25cm : </t>
  </si>
  <si>
    <t>917932131R00</t>
  </si>
  <si>
    <t>Osazení silniční přídlažby  z betonových dlaždic o rozměru 500x250 mm,  , lože z betonu C20/25, bez dodávky přídlažby</t>
  </si>
  <si>
    <t xml:space="preserve">Montáž betonové přídlažby : </t>
  </si>
  <si>
    <t xml:space="preserve">vjezd z obslužné silnice : </t>
  </si>
  <si>
    <t>Odkaz na mn. položky pořadí 33 : 36,31194</t>
  </si>
  <si>
    <t xml:space="preserve">Zařezání asfaltu před pokládkou nové živice : </t>
  </si>
  <si>
    <t xml:space="preserve">třetí řez : </t>
  </si>
  <si>
    <t>919735111R00</t>
  </si>
  <si>
    <t>Řezání stávajících krytů nebo podkladů živičných, hloubky do  50 mm</t>
  </si>
  <si>
    <t xml:space="preserve">Řezání živice v tl. 5cm - první řez : </t>
  </si>
  <si>
    <t>919735113R00</t>
  </si>
  <si>
    <t>Řezání stávajících krytů nebo podkladů živičných, hloubky přes 100 do 150 mm</t>
  </si>
  <si>
    <t xml:space="preserve">Řezání živice v tl. 10-15cm - druhý řez : </t>
  </si>
  <si>
    <t>592162117R</t>
  </si>
  <si>
    <t>Dlažba betonová tl = 100,00 mm; dl = 500,0 mm; š = 250,0 mm; povrch: hladký; zátěž: pojízdné nad 3,5 t</t>
  </si>
  <si>
    <t xml:space="preserve">Dodávka betonové přídlažby dl.50cm, ztratné 3% : </t>
  </si>
  <si>
    <t xml:space="preserve">  výpočet spotřeby : 2*1,03</t>
  </si>
  <si>
    <t>Odkaz na mn. položky pořadí 31 : 36,31195*2,06</t>
  </si>
  <si>
    <t>59217421R</t>
  </si>
  <si>
    <t>obrubník chodníkový materiál beton; l = 1000,0 mm; š = 100,0 mm; h = 250,0 mm; barva šedá</t>
  </si>
  <si>
    <t xml:space="preserve">Dodávka obrubníku betonového chodníkového v.25cm, ztratné 3% : </t>
  </si>
  <si>
    <t>Odkaz na mn. položky pořadí 30 : 1,00000*1,03</t>
  </si>
  <si>
    <t>59217480R</t>
  </si>
  <si>
    <t>obrubník silniční přechodový levý; materiál beton; l = 1000,0 mm; š = 150,0 mm; výškový rozsah h = 150 až 250 mm; barva šedá</t>
  </si>
  <si>
    <t xml:space="preserve">Dodávka přechodového obrubníku L, ztratné 3% : </t>
  </si>
  <si>
    <t xml:space="preserve">  výpočet spotřeby pro Levý obrubník : 1,03/2</t>
  </si>
  <si>
    <t>Odkaz na mn. položky pořadí 27 : 1,00000*0,515</t>
  </si>
  <si>
    <t>59217481R</t>
  </si>
  <si>
    <t>obrubník silniční přechodový pravý; materiál beton; l = 1000,0 mm; š = 150,0 mm; výškový rozsah h = 150 až 250 mm; barva šedá</t>
  </si>
  <si>
    <t xml:space="preserve">Dodávka přechodového obrubníku P, ztratné 3% : </t>
  </si>
  <si>
    <t>Odkaz na mn. položky pořadí 37 : 0,51500</t>
  </si>
  <si>
    <t>59217487R</t>
  </si>
  <si>
    <t>obrubník silniční materiál beton; l = 1000,0 mm; š = 150,0 mm; h = 300,0 mm; barva šedá</t>
  </si>
  <si>
    <t xml:space="preserve">Dodávka silničního obrubníku zvýšeného, ztratné 3% : </t>
  </si>
  <si>
    <t>Odkaz na mn. položky pořadí 29 : 1,00000*1,03</t>
  </si>
  <si>
    <t>59217490R</t>
  </si>
  <si>
    <t>obrubník silniční nájezdový; materiál beton; l = 1000,0 mm; š = 150,0 mm; h = 150,0 mm; barva šedá</t>
  </si>
  <si>
    <t xml:space="preserve">Dodávka nájezdového obrubníku, ztratné 3% : </t>
  </si>
  <si>
    <t>Odkaz na mn. položky pořadí 28 : 34,31194*1,03</t>
  </si>
  <si>
    <t>998223011R00</t>
  </si>
  <si>
    <t>Přesun hmot pozemních komunikací, kryt dlážděný jakékoliv délky objektu</t>
  </si>
  <si>
    <t xml:space="preserve">17,18,19,20,21,22,24,25,26,27,28,29,30,31,35,36,37,38,39,40, : </t>
  </si>
  <si>
    <t>Součet: : 74,94479</t>
  </si>
  <si>
    <t xml:space="preserve">Vodorovná doprava suti a vybouraných hmot nakládání suti na dopravní prostředky,  </t>
  </si>
  <si>
    <t>Přesun suti</t>
  </si>
  <si>
    <t>POL8_</t>
  </si>
  <si>
    <t xml:space="preserve">Demontážní hmotnosti z položek s pořadovými čísly: : </t>
  </si>
  <si>
    <t xml:space="preserve">12,13,14,15,16, : </t>
  </si>
  <si>
    <t>Součet: : 81,16886</t>
  </si>
  <si>
    <t>Součet: : 730,51977</t>
  </si>
  <si>
    <t xml:space="preserve">Kamenivo drcené se zeminou : </t>
  </si>
  <si>
    <t>Odkaz na dem. hmot. položky pořadí 13 : 10,28450</t>
  </si>
  <si>
    <t>Odkaz na dem. hmot. položky pořadí 14 : 48,94236</t>
  </si>
  <si>
    <t>979999981R00</t>
  </si>
  <si>
    <t>Poplatek za recyklaci, betonu, kusovost do 1600 cm2, skupina 17 01 01 z Katalogu odpadů</t>
  </si>
  <si>
    <t xml:space="preserve">Poplatek za recyklaci : </t>
  </si>
  <si>
    <t xml:space="preserve">zámková dlažba : </t>
  </si>
  <si>
    <t>Odkaz na dem. hmot. položky pořadí 12 : 11,91778</t>
  </si>
  <si>
    <t>979999982R00</t>
  </si>
  <si>
    <t>Poplatek za recyklaci, betonu, kusovost nad 1600 cm2, skupina 17 01 01 z Katalogu odpadů</t>
  </si>
  <si>
    <t xml:space="preserve">obrubníky : </t>
  </si>
  <si>
    <t>Odkaz na dem. hmot. položky pořadí 15 : 0,22000</t>
  </si>
  <si>
    <t>Odkaz na dem. hmot. položky pořadí 16 : 9,80423</t>
  </si>
  <si>
    <t>Odkaz na mn. položky pořadí 2 : 5,91250*0,1</t>
  </si>
  <si>
    <t xml:space="preserve">Zámková dlažba tl.8cm, rozměr 20/10cm, (skladba 42cm) : </t>
  </si>
  <si>
    <t>Odkaz na mn. položky pořadí 20 : 11,00000*0,42</t>
  </si>
  <si>
    <t>Odkaz na mn. položky pořadí 26 : 2,00000*0,1125</t>
  </si>
  <si>
    <t>Odkaz na mn. položky pořadí 27 : 7,00000*0,1125</t>
  </si>
  <si>
    <t>Odkaz na mn. položky pořadí 28 : 2,00000*0,14</t>
  </si>
  <si>
    <t>Odkaz na mn. položky pořadí 2 : 5,91250*0,5</t>
  </si>
  <si>
    <t>Odkaz na mn. položky pořadí 2 : 5,91250</t>
  </si>
  <si>
    <t>Odkaz na mn. položky pořadí 4 : 5,91250*5</t>
  </si>
  <si>
    <t>Odkaz na mn. položky pořadí 1 : 0,59125</t>
  </si>
  <si>
    <t>Odkaz na mn. položky pořadí 4 : 5,91250</t>
  </si>
  <si>
    <t>Odkaz na mn. položky pořadí 20 : 11,00000</t>
  </si>
  <si>
    <t>Odkaz na mn. položky pořadí 26 : 2,00000*0,45</t>
  </si>
  <si>
    <t>Odkaz na mn. položky pořadí 27 : 7,00000*0,45</t>
  </si>
  <si>
    <t>Odkaz na mn. položky pořadí 28 : 2,00000*0,35</t>
  </si>
  <si>
    <t>Odkaz na mn. položky pořadí 9 : 15,75000</t>
  </si>
  <si>
    <t xml:space="preserve">Odstranění kameniva drceného v tl.42cm : </t>
  </si>
  <si>
    <t>Odkaz na mn. položky pořadí 28 : 2,00000</t>
  </si>
  <si>
    <t>Odkaz na mn. položky pořadí 26 : 2,00000</t>
  </si>
  <si>
    <t>Odkaz na mn. položky pořadí 27 : 7,00000</t>
  </si>
  <si>
    <t>564851114RT4</t>
  </si>
  <si>
    <t>Podklad ze štěrkodrti s rozprostřením a zhutněním frakce 0-63 mm, tloušťka po zhutnění 180 mm</t>
  </si>
  <si>
    <t xml:space="preserve">Podklad z drceného kameniva fr.0/63, tl.18cm : </t>
  </si>
  <si>
    <t xml:space="preserve">Zámková dlažby tl.8cm, rozměr 20/10cm, (skladba 42cm) : </t>
  </si>
  <si>
    <t>596215040R00</t>
  </si>
  <si>
    <t>Kladení zámkové dlažby do drtě tloušťka dlažby 80 mm, tloušťka lože 40 mm</t>
  </si>
  <si>
    <t xml:space="preserve">Montáž zámkové dlažby tl.8cm, rozměr 20/10cm, (skladba 42cm) : </t>
  </si>
  <si>
    <t xml:space="preserve">úprava vjezdu pro budoucí parkoviště u BD č.o.1 : </t>
  </si>
  <si>
    <t xml:space="preserve">na šířku 1m : </t>
  </si>
  <si>
    <t xml:space="preserve">v místě obrubníku nájezdového : </t>
  </si>
  <si>
    <t xml:space="preserve">v místě obrubníku přechodového : </t>
  </si>
  <si>
    <t xml:space="preserve">v místě obrubníku silničního : </t>
  </si>
  <si>
    <t>596291113R00</t>
  </si>
  <si>
    <t>Řezání zámkové dlažby tloušťky 80 mm</t>
  </si>
  <si>
    <t xml:space="preserve">Řezání dlažby tl.8cm : </t>
  </si>
  <si>
    <t xml:space="preserve">Zámková dlažba tl.8cm : </t>
  </si>
  <si>
    <t>592451178R</t>
  </si>
  <si>
    <t>Dlažba betonová typ: obdélníkový; dl = 200 mm; š = 100 mm; tl = 80,0 mm; bez fazety; barva: šedá</t>
  </si>
  <si>
    <t xml:space="preserve">Dodávka zámkové dlažby tl.8cm, ztratné 10% : </t>
  </si>
  <si>
    <t>Odkaz na mn. položky pořadí 20 : 11,00000*1,1</t>
  </si>
  <si>
    <t>Odkaz na mn. položky pořadí 25 : 3,08000*-1</t>
  </si>
  <si>
    <t>592451179R</t>
  </si>
  <si>
    <t>Dlažba betonová typ: obdélníkový; dl = 200 mm; š = 100 mm; tl = 80,0 mm; bez fazety; barva: dle vzorníku</t>
  </si>
  <si>
    <t xml:space="preserve">Dodávka zámkové dlažby tl.8cm slepecké, ztratné 10% : </t>
  </si>
  <si>
    <t>varovný pás š.40cm : 0,40*7,0</t>
  </si>
  <si>
    <t>úprava vjezdu pro budoucí parkoviště u BD č.o.1 : 1,0*2</t>
  </si>
  <si>
    <t>úprava vjezdu pro budoucí parkoviště u BD č.o.1 : 7,0</t>
  </si>
  <si>
    <t>Odkaz na mn. položky pořadí 30 : 11,00000</t>
  </si>
  <si>
    <t>Odkaz na mn. položky pořadí 26 : 2,00000*0,515</t>
  </si>
  <si>
    <t>Odkaz na mn. položky pořadí 32 : 1,03000</t>
  </si>
  <si>
    <t>Odkaz na mn. položky pořadí 28 : 2,00000*1,03</t>
  </si>
  <si>
    <t>Odkaz na mn. položky pořadí 27 : 7,00000*1,03</t>
  </si>
  <si>
    <t xml:space="preserve">16,17,18,19,20,21,23,24,25,26,27,28,32,33,34,35, : </t>
  </si>
  <si>
    <t>Součet: : 16,29800</t>
  </si>
  <si>
    <t xml:space="preserve">12,13,14,15, : </t>
  </si>
  <si>
    <t>Součet: : 17,17650</t>
  </si>
  <si>
    <t>Součet: : 154,58850</t>
  </si>
  <si>
    <t>Odkaz na dem. hmot. položky pořadí 13 : 1,56750</t>
  </si>
  <si>
    <t>Odkaz na dem. hmot. položky pořadí 14 : 10,16400</t>
  </si>
  <si>
    <t>Odkaz na dem. hmot. položky pořadí 12 : 2,47500</t>
  </si>
  <si>
    <t>Odkaz na dem. hmot. položky pořadí 15 : 2,97000</t>
  </si>
  <si>
    <t>Hodnota z bývalého odkazu. : 2,9375</t>
  </si>
  <si>
    <t>Odkaz na mn. položky pořadí 1 : 2,93750*0,5</t>
  </si>
  <si>
    <t>Odkaz na mn. položky pořadí 1 : 2,93750</t>
  </si>
  <si>
    <t>Odkaz na mn. položky pořadí 3 : 2,93750*5</t>
  </si>
  <si>
    <t>Odkaz na mn. položky pořadí 3 : 2,93750</t>
  </si>
  <si>
    <t>Hodnota z bývalého odkazu. : 11,75</t>
  </si>
  <si>
    <t>Odkaz na mn. položky pořadí 5 : 2,93750</t>
  </si>
  <si>
    <t>Odkaz na mn. položky pořadí 6 : 11,75000</t>
  </si>
  <si>
    <t>Odkaz na mn. položky pořadí 16 : 98,07308</t>
  </si>
  <si>
    <t>Odkaz na mn. položky pořadí 18 : 980,73078</t>
  </si>
  <si>
    <t xml:space="preserve">Stávající 1-řádky z dlažební kostky : </t>
  </si>
  <si>
    <t xml:space="preserve">Vančurova Sever : </t>
  </si>
  <si>
    <t xml:space="preserve">ulice podél plotu s MŠ od začátku horního parkoviště po křižovatku u BD č.o.20 : </t>
  </si>
  <si>
    <t>1/2 oblouky na začátku horního parkoviště k BD č.34 : 19,0</t>
  </si>
  <si>
    <t>1/4 oblouky v křižovatce mezi BD č.o.34 a BD č.p.20 : 28,0</t>
  </si>
  <si>
    <t>Odkaz na mn. položky pořadí 18 : 980,73080*0,05</t>
  </si>
  <si>
    <t>Hodnota z bývalého odkazu. : 4,7</t>
  </si>
  <si>
    <t>Odkaz na mn. položky pořadí 18 : 980,73080*0,1</t>
  </si>
  <si>
    <t>Postřik živičný spojovací bez posypu kamenivem , množství zbytkového asfaltu 0,70 kg/m2</t>
  </si>
  <si>
    <t xml:space="preserve">Vančurova sever : </t>
  </si>
  <si>
    <t>křižovatka do ulice mezi prodejnou Hruška č.o.38 a BD č.o.30 do vzdálenosti 7,60m od hranice křižovatky : 3,67*7,60</t>
  </si>
  <si>
    <t>1/4 oblouky v křižovatce do ulice mezi prodejnou Hruška č.o.38 a BD č.o.30 : (11,80-3,67)/2*7,60</t>
  </si>
  <si>
    <t>ulice od obchodu Hruška č.o.38 po křižovatku u BD č.o.34 : (3,67+3,63+3,67)/3*56,0</t>
  </si>
  <si>
    <t>1/4 oblouky v křižovatce u BD č.o.34 : (16,83-3,67)/2*7,20</t>
  </si>
  <si>
    <t>ulice podél plotu s MŠ od začátku horního parkoviště po křižovatku u BD č.o.20 : (5,14+5,41)/2*(9,10+16,85+15,13+8,76)</t>
  </si>
  <si>
    <t>1/4 oblouky na začátku horního parkoviště podél plotu MŠ č.o.36 : (10,60-5,14)/2*9,10/2</t>
  </si>
  <si>
    <t>1/4 oblouky v křižovatce u BD č.p.20 : (21,60-5,41)/2*8,76</t>
  </si>
  <si>
    <t>ulice od BD č.o.24 po křižovatku u BD č.o.16 : (3,97+3,63)/2*(5,70+21,60+49,30-6,45)</t>
  </si>
  <si>
    <t>1/4 oblouky v křižovatce u BD č.o.16 : (21,30-3,63)/2*6,45</t>
  </si>
  <si>
    <t>Vančurova Sever : 7</t>
  </si>
  <si>
    <t>VL89.01</t>
  </si>
  <si>
    <t>D+M Celková rekonstrukce velké uliční vpusti s propojením na stávající kanalizaci, doplnění kal.koše, vč.zemních prací, obsypy, zásypy, vč.opravy dotčených ploch do původního stavu</t>
  </si>
  <si>
    <t>ks</t>
  </si>
  <si>
    <t xml:space="preserve">Uliční vpusť propadlá : </t>
  </si>
  <si>
    <t>Vančurova Sever : 1</t>
  </si>
  <si>
    <t xml:space="preserve">parkoviště podélné podél Mateřské školky : </t>
  </si>
  <si>
    <t>příčné : 2,0*8</t>
  </si>
  <si>
    <t>podélné : 1,50*8</t>
  </si>
  <si>
    <t xml:space="preserve">Vodorovné dopravní značení, žlutá čára plná š.12cm : </t>
  </si>
  <si>
    <t>Vančurova Sever : 46,0</t>
  </si>
  <si>
    <t>Odkaz na mn. položky pořadí 26 : 155,17000</t>
  </si>
  <si>
    <t>Odkaz na mn. položky pořadí 27 : 108,17000</t>
  </si>
  <si>
    <t>Hodnota z bývalého odkazu. : 47</t>
  </si>
  <si>
    <t>křižovatka do ulice mezi prodejnou Hruška č.o.38 a BD č.o.30 do vzdálenosti 7,60m v hranici křižovatky : 11,80</t>
  </si>
  <si>
    <t>ukončení komunikace u horního parkoviště u MŠ č.o.36 : 10,60+1,0</t>
  </si>
  <si>
    <t>ukončení komunikace u BD č.o.24 : 3,97</t>
  </si>
  <si>
    <t>v místě parkovistě se šikmým stáním u BD č.o.16 a č.o.18 : 49,30-6,45</t>
  </si>
  <si>
    <t xml:space="preserve">16,17,18,19,20,22,23,24,25,26, : </t>
  </si>
  <si>
    <t>Součet: : 148,68824</t>
  </si>
  <si>
    <t>Odkaz na mn. položky pořadí 31 : 10,05610</t>
  </si>
  <si>
    <t>Odkaz na dem. hmot. položky pořadí 9 : 3,87750</t>
  </si>
  <si>
    <t>Odkaz na dem. hmot. položky pořadí 14 : 6,17860</t>
  </si>
  <si>
    <t>Odkaz na mn. položky pořadí 31 : 10,05610*9</t>
  </si>
  <si>
    <t>Poplatek za skládku za uložení, zemina a kamení,  , skupina 17 05 04 z Katalogu odpadů</t>
  </si>
  <si>
    <t xml:space="preserve">pro chodníkové obrubníky stojaté, na š.50cm : </t>
  </si>
  <si>
    <t>Odkaz na mn. položky pořadí 4 : 42,85000*0,5</t>
  </si>
  <si>
    <t>Odkaz na mn. položky pořadí 1 : 21,42500</t>
  </si>
  <si>
    <t xml:space="preserve">pro chodníkové obrubníky stojaté, na š.35cm : </t>
  </si>
  <si>
    <t>Odkaz na mn. položky pořadí 4 : 42,85000*0,35</t>
  </si>
  <si>
    <t xml:space="preserve">Stávající obrubníky : </t>
  </si>
  <si>
    <t xml:space="preserve">chodníkový tl.8cm : </t>
  </si>
  <si>
    <t xml:space="preserve">ulice od BD č.o.24 po křižovatku u BD č.o.16 : </t>
  </si>
  <si>
    <t>v místě parkoviště se šikmým stáním : (49,30-6,45)</t>
  </si>
  <si>
    <t>564871111RT2</t>
  </si>
  <si>
    <t>Podklad ze štěrkodrti s rozprostřením a zhutněním frakce 0-32 mm, tloušťka po zhutnění 250 mm</t>
  </si>
  <si>
    <t xml:space="preserve">Násyp ze štěrkodrti, tl.25cm : </t>
  </si>
  <si>
    <t xml:space="preserve">v místě vybouraných obrub, na š.50cm : </t>
  </si>
  <si>
    <t xml:space="preserve">v místě parkoviště se šikmým stáním : </t>
  </si>
  <si>
    <t>obrubníky, 2-stranně : (49,30-6,45)*2</t>
  </si>
  <si>
    <t>obrubníky, v čelech : 0,50*2</t>
  </si>
  <si>
    <t xml:space="preserve">5, : </t>
  </si>
  <si>
    <t>Součet: : 12,31938</t>
  </si>
  <si>
    <t>Odkaz na dem. hmot. položky pořadí 3 : 4,94918</t>
  </si>
  <si>
    <t xml:space="preserve">chodníkové obrubníky : </t>
  </si>
  <si>
    <t>Odkaz na dem. hmot. položky pořadí 4 : 9,42700</t>
  </si>
  <si>
    <t>Odkaz na mn. položky pořadí 8 : 14,37618*9</t>
  </si>
  <si>
    <t xml:space="preserve">3,4, : </t>
  </si>
  <si>
    <t>Součet: : 14,37618</t>
  </si>
  <si>
    <t>Odkaz na mn. položky pořadí 3 : 14,99753*0,15</t>
  </si>
  <si>
    <t>Poplatek za skládku za recyklaci, betonu, kusovost nad 1600 cm2, skupina 17 01 01 z Katalogu odpadů</t>
  </si>
  <si>
    <t>Odkaz na mn. položky pořadí 2 : 7,93000*0,1</t>
  </si>
  <si>
    <t>Odkaz na mn. položky pořadí 16 : 3,00000*0,1125</t>
  </si>
  <si>
    <t>Odkaz na mn. položky pořadí 17 : 9,00000*0,1125</t>
  </si>
  <si>
    <t>Odkaz na mn. položky pořadí 18 : 47,00000*0,14</t>
  </si>
  <si>
    <t>Odkaz na mn. položky pořadí 2 : 7,93000*0,5</t>
  </si>
  <si>
    <t>Odkaz na mn. položky pořadí 2 : 7,93000</t>
  </si>
  <si>
    <t>Odkaz na mn. položky pořadí 4 : 7,93000*5</t>
  </si>
  <si>
    <t>Odkaz na mn. položky pořadí 1 : 0,79300</t>
  </si>
  <si>
    <t>Odkaz na mn. položky pořadí 4 : 7,93000</t>
  </si>
  <si>
    <t>Odkaz na mn. položky pořadí 16 : 3,00000*0,45</t>
  </si>
  <si>
    <t>Odkaz na mn. položky pořadí 17 : 9,00000*0,45</t>
  </si>
  <si>
    <t>Odkaz na mn. položky pořadí 18 : 47,00000*0,35</t>
  </si>
  <si>
    <t>Odkaz na mn. položky pořadí 9 : 21,85000</t>
  </si>
  <si>
    <t>Odkaz na mn. položky pořadí 18 : 47,00000</t>
  </si>
  <si>
    <t>Odkaz na mn. položky pořadí 16 : 3,00000</t>
  </si>
  <si>
    <t>Odkaz na mn. položky pořadí 17 : 9,00000</t>
  </si>
  <si>
    <t xml:space="preserve">v místě výměny silničních obrubníků : </t>
  </si>
  <si>
    <t>1/2 oblouky na začátku horního parkoviště k BD č.34 : 2</t>
  </si>
  <si>
    <t>1/4 oblouky v křižovatce mezi BD č.o.34 a BD č.p.20 : 1</t>
  </si>
  <si>
    <t>místo pro popelnice naproti BD č.p.20 : 9,0</t>
  </si>
  <si>
    <t>Odkaz na mn. položky pořadí 20 : 59,00000</t>
  </si>
  <si>
    <t>Odkaz na mn. položky pořadí 16 : 3,00000*0,515</t>
  </si>
  <si>
    <t>Odkaz na mn. položky pořadí 22 : 1,54500</t>
  </si>
  <si>
    <t>Odkaz na mn. položky pořadí 18 : 47,00000*1,03</t>
  </si>
  <si>
    <t>Odkaz na mn. položky pořadí 17 : 9,00000*1,03</t>
  </si>
  <si>
    <t xml:space="preserve">15,16,17,18,22,23,24,25, : </t>
  </si>
  <si>
    <t>Součet: : 24,65173</t>
  </si>
  <si>
    <t xml:space="preserve">12,13,14, : </t>
  </si>
  <si>
    <t>Součet: : 28,54550</t>
  </si>
  <si>
    <t>Součet: : 256,90950</t>
  </si>
  <si>
    <t>Odkaz na dem. hmot. položky pořadí 12 : 7,21050</t>
  </si>
  <si>
    <t xml:space="preserve">žulový 1-řádek : </t>
  </si>
  <si>
    <t>Odkaz na dem. hmot. položky pořadí 14 : 5,40500</t>
  </si>
  <si>
    <t>Odkaz na dem. hmot. položky pořadí 13 : 15,93000</t>
  </si>
  <si>
    <t>Odkaz na mn. položky pořadí 5 : 69,91960</t>
  </si>
  <si>
    <t>Odkaz na mn. položky pořadí 7 : 699,19600</t>
  </si>
  <si>
    <t>Odkaz na mn. položky pořadí 7 : 699,19600*0,05</t>
  </si>
  <si>
    <t>Odkaz na mn. položky pořadí 7 : 699,19600*0,1</t>
  </si>
  <si>
    <t xml:space="preserve">Vančurova č.o.2 - č.o.14 : </t>
  </si>
  <si>
    <t>ulice od od BD č.o.2 po obratiště u BD č.o.14 : (3,53+3,60)/2*148,0</t>
  </si>
  <si>
    <t>1/4 oblouky v křižovatce u BD č.o.2 : (14,36-3,53)/2*9,60</t>
  </si>
  <si>
    <t>obratiště u BD č.o.14 : (22,80+4,38)/2*8,80</t>
  </si>
  <si>
    <t>Vančurova č.o.2-č.o.14 : 2</t>
  </si>
  <si>
    <t xml:space="preserve">Vančurova 8-14 : </t>
  </si>
  <si>
    <t>podélné čáry pro parkovací stání kolmé naproti BD č.o.10 : 6,0*6</t>
  </si>
  <si>
    <t xml:space="preserve">obratiště naproti BD č.o.14 : </t>
  </si>
  <si>
    <t>podélně u BD č.o.14 v délce obratiště : 22,80</t>
  </si>
  <si>
    <t>kolmo ukončení komunikace : 3,60</t>
  </si>
  <si>
    <t>obratiště zadní rádius : 12,0</t>
  </si>
  <si>
    <t>obratiště čelo : 4,38</t>
  </si>
  <si>
    <t>obratiště přední rádius + rovné sešikmení : 15,0</t>
  </si>
  <si>
    <t>Odkaz na mn. položky pořadí 12 : 3,53000</t>
  </si>
  <si>
    <t>Odkaz na mn. položky pořadí 13 : 3,53000</t>
  </si>
  <si>
    <t xml:space="preserve">Vančurova č.o.2 - č.o.14, dl.148m : </t>
  </si>
  <si>
    <t>začátek komunikace u BD č.o.2 : 3,53</t>
  </si>
  <si>
    <t xml:space="preserve">5,6,7,8,9,10,11,12, : </t>
  </si>
  <si>
    <t>Součet: : 102,93302</t>
  </si>
  <si>
    <t>Odkaz na mn. položky pořadí 17 : 4,40493</t>
  </si>
  <si>
    <t>Odkaz na dem. hmot. položky pořadí 3 : 0,00000</t>
  </si>
  <si>
    <t>Odkaz na dem. hmot. položky pořadí 4 : 4,40493</t>
  </si>
  <si>
    <t>Odkaz na mn. položky pořadí 16 : 4,40493*9</t>
  </si>
  <si>
    <t>Odkaz na mn. položky pořadí 2 : 48,89490*0,1</t>
  </si>
  <si>
    <t xml:space="preserve">Asfalltové plochy tl.5cm, (skladba 42cm) : </t>
  </si>
  <si>
    <t>Odkaz na mn. položky pořadí 34 : 80,48667*0,42</t>
  </si>
  <si>
    <t xml:space="preserve">Plastová zatravňovací dlažba tl.5cm, (skladba 48cm) : </t>
  </si>
  <si>
    <t>Odkaz na mn. položky pořadí 35 : 10,00000*0,51</t>
  </si>
  <si>
    <t>Odkaz na mn. položky pořadí 45 : 4,00000*0,1125</t>
  </si>
  <si>
    <t>Odkaz na mn. položky pořadí 46 : 29,80000*0,1125</t>
  </si>
  <si>
    <t>Odkaz na mn. položky pořadí 47 : 44,20000*0,14</t>
  </si>
  <si>
    <t>Odkaz na mn. položky pořadí 2 : 48,89490*0,5</t>
  </si>
  <si>
    <t>139601102R00</t>
  </si>
  <si>
    <t>Ruční výkop jam, rýh a šachet v hornině 3</t>
  </si>
  <si>
    <t>s přehozením na vzdálenost do 5 m nebo s naložením na ruční dopravní prostředek</t>
  </si>
  <si>
    <t xml:space="preserve">Výkop ruční : </t>
  </si>
  <si>
    <t xml:space="preserve">Obrubník ocelový z pásoviny, na š.15cm, (skladba 40cm) : </t>
  </si>
  <si>
    <t xml:space="preserve">  výpočet spotřeby : 0,15*0,40</t>
  </si>
  <si>
    <t>Odkaz na mn. položky pořadí 53 : 7,00000*0,06</t>
  </si>
  <si>
    <t>Odkaz na mn. položky pořadí 2 : 48,89490</t>
  </si>
  <si>
    <t>Odkaz na mn. položky pořadí 5 : 48,89490*5</t>
  </si>
  <si>
    <t xml:space="preserve">Ruční dokopávky z 10% : </t>
  </si>
  <si>
    <t xml:space="preserve">Ruční výkop : </t>
  </si>
  <si>
    <t>Odkaz na mn. položky pořadí 4 : 5,52000</t>
  </si>
  <si>
    <t>Odkaz na mn. položky pořadí 1 : 4,88949</t>
  </si>
  <si>
    <t>Odkaz na mn. položky pořadí 5 : 48,89490</t>
  </si>
  <si>
    <t xml:space="preserve">Asfaltové plochy tl.5cm, (skladba 42cm) : </t>
  </si>
  <si>
    <t>Odkaz na mn. položky pořadí 33 : 80,48667</t>
  </si>
  <si>
    <t xml:space="preserve">Plastová zatravňovací dlažba tl.5cm : </t>
  </si>
  <si>
    <t>Odkaz na mn. položky pořadí 35 : 10,00000</t>
  </si>
  <si>
    <t>Odkaz na mn. položky pořadí 45 : 4,00000*0,45</t>
  </si>
  <si>
    <t>Odkaz na mn. položky pořadí 46 : 29,80000*0,45</t>
  </si>
  <si>
    <t>Odkaz na mn. položky pořadí 47 : 44,20000*0,35</t>
  </si>
  <si>
    <t xml:space="preserve">Obrubník z pásoviny 120/6mm, na š.15cm, (skladba 40cm) : </t>
  </si>
  <si>
    <t>Odkaz na mn. položky pořadí 53 : 7,00000*0,15</t>
  </si>
  <si>
    <t>Odkaz na mn. položky pořadí 10 : 122,21667</t>
  </si>
  <si>
    <t xml:space="preserve">ulice od od BD č.o.2 po obratiště u BD č.o.14 : </t>
  </si>
  <si>
    <t>rozšíření stávajícího parkoviště s kolmým stáním naproti BD č.o.8, kolmé stání lichoběžníkového tvaru pro 4 auta : 9,20+5,0+1,0*2</t>
  </si>
  <si>
    <t>vybudování nového parkoviště naproti BD č.o.10, podélné stání obdélníkového tvaru pro 2 auta : 10,60+1,0*2</t>
  </si>
  <si>
    <t>rozšíření komunikace přední části obratiště naproti BD č.o.12, změna přední ho rádiusu obratiště na šikmé přímé : 16,0</t>
  </si>
  <si>
    <t>VL11.1.03</t>
  </si>
  <si>
    <t>D+M a Demontáž Individuální ochrana kmene 50x50x200cm, dřevěné provizorní oplocení</t>
  </si>
  <si>
    <t>U některých jednotlivých stromů byla dále navržena individuální ochrana kmene. Ochrana kmene se instaluje za kořenovými náběhy stromu. Konstrukce musí být pevná a musí zasahovat alespoň do výšky 2 m nebo do výšky spodního kosterního větvení stromu. Ochrana kmene nesmí být v kontaktu s povrchem kmene, kořenových náběhů ani větví. Mezi kmen a ochrannou konstrukci je třeba vložit odpovídající polstrování tlumící případné nárazy. Ochrany kmenů nesmí být v průběhu stavby poškozeny ani přemístěny či odstraněny.</t>
  </si>
  <si>
    <t xml:space="preserve">  </t>
  </si>
  <si>
    <t>3 Modelové příklady individuální ochrany kmene, zdroj: SPPK 01 002:2017 Ochrana dřevin při stavební činnosti</t>
  </si>
  <si>
    <t xml:space="preserve">Individuální ochrana kmene : </t>
  </si>
  <si>
    <t xml:space="preserve">rozšíření stávajícího parkoviště s kolmým stáním naproti BD č.o.8, kolmé stání lichoběžníkového tvaru pro 4 auta : </t>
  </si>
  <si>
    <t xml:space="preserve">podél 3ks stromů bude vegetační dlažba š.2m, dl.5m : </t>
  </si>
  <si>
    <t>stromy, 3ks : 3</t>
  </si>
  <si>
    <t>VL11.1.05</t>
  </si>
  <si>
    <t>Individuální ochrana kořenů stromů, při zemních pracech</t>
  </si>
  <si>
    <t>Rovná se průměru kmene na styku s půdou, nejméně však 500 mm, stavební zásahy nepřípustné vyjma bezvýkopových technologií.</t>
  </si>
  <si>
    <t>Kořeny s průměrem do 30 mm na hraně výkopu ve směru ke stromu je možné hladce přerušit.</t>
  </si>
  <si>
    <t>Kořeny s průměrem od 31 do 50 mm na hraně výkopu ve směru ke stromu budou zachovány. V případě nutnosti jejich přerušení je nutné individuální posouzení odborným dozorem. V případě nutného přerušení musí být přeříznuty hladkým řezem a ošetřeny adekvátním způsobem proti vysýchání a mrazu.</t>
  </si>
  <si>
    <t>a chránit je proti vysychání a účinkům mrazu. Pouze ve výjimečných případech může odborný dozor rozhodnout o jejich přerušení, a to včetně následné analýzy stability stromu.</t>
  </si>
  <si>
    <t>Stěny otevřeného výkopu je nutné chránit ve směru ke stromu odpovídajícím způsobem proti vysýchání a účinkům mrazu. Nutná je minimalizace doby otevření výkopu. Ochrana může být provedena například zakrytím stěny pravidelně vlhčenou textilií.</t>
  </si>
  <si>
    <t>Navážky se provádí z propustného materiálu</t>
  </si>
  <si>
    <t>- při tloušťce do 50 mm až do 100% plochy (vyjma plochy minimálního chráněného kořenového prostoru)</t>
  </si>
  <si>
    <t>- při tloušťce 50–200 mm až do 50% plochy</t>
  </si>
  <si>
    <t>- vyšší navážky a nepropustný kryt maximálně do 30% plochy</t>
  </si>
  <si>
    <t xml:space="preserve">Individuální ochrana kořenů stromů : </t>
  </si>
  <si>
    <t>Odkaz na mn. položky pořadí 15 : 3,00000</t>
  </si>
  <si>
    <t>162606112R00</t>
  </si>
  <si>
    <t>Vodorovné přemístění zemin pro zúrodnění do 5000 m</t>
  </si>
  <si>
    <t>Včetně:</t>
  </si>
  <si>
    <t>- shrnutí výkopku ve výkopišti a hrubé rozhrnutí v násypišti,</t>
  </si>
  <si>
    <t>- udržování sjízdnosti cest uvnitř násypiště i výkopiště, pokud vrcholky nerovností nejsou   vyšší než +- 0,5 m,</t>
  </si>
  <si>
    <t>- příplatky za jízdu v terénu uvnitř výkopiště i násypiště.</t>
  </si>
  <si>
    <t xml:space="preserve">Vodorovné přemístění ornice : </t>
  </si>
  <si>
    <t xml:space="preserve">doplnění ornice tl.10cm : </t>
  </si>
  <si>
    <t>Odkaz na mn. položky pořadí 19 : 55,20000*0,1</t>
  </si>
  <si>
    <t>167103101R00</t>
  </si>
  <si>
    <t>Nakládání výkopku zeminy schopné zúrodnění</t>
  </si>
  <si>
    <t xml:space="preserve">Nakládání ornice : </t>
  </si>
  <si>
    <t>Odkaz na mn. položky pořadí 17 : 5,52000</t>
  </si>
  <si>
    <t>180402111R00</t>
  </si>
  <si>
    <t>Založení trávníku parkového výsevem v rovině</t>
  </si>
  <si>
    <t xml:space="preserve">Založení trávníku výsevem travním semenem : </t>
  </si>
  <si>
    <t xml:space="preserve">pruh š.100cm : </t>
  </si>
  <si>
    <t xml:space="preserve">za přechodovým obrubníkem : </t>
  </si>
  <si>
    <t>Odkaz na mn. položky pořadí 45 : 4,00000</t>
  </si>
  <si>
    <t xml:space="preserve">za silničním obrubníkem : </t>
  </si>
  <si>
    <t>Odkaz na mn. položky pořadí 47 : 44,20000</t>
  </si>
  <si>
    <t xml:space="preserve">za obrubníkem z pásoviny : </t>
  </si>
  <si>
    <t>Odkaz na mn. položky pořadí 53 : 7,00000</t>
  </si>
  <si>
    <t>181301101R00</t>
  </si>
  <si>
    <t>Rozprostření a urovnání ornice v rovině v souvislé ploše do 500 m2, tloušťka vrstvy do 100 mm</t>
  </si>
  <si>
    <t>s případným nutným přemístěním hromad nebo dočasných skládek na místo potřeby ze vzdálenosti do 30 m, v rovině nebo ve svahu do 1 : 5,</t>
  </si>
  <si>
    <t xml:space="preserve">Rozprostření ornice tl. 10cm : </t>
  </si>
  <si>
    <t>Odkaz na mn. položky pořadí 19 : 55,20000</t>
  </si>
  <si>
    <t>182001111R00</t>
  </si>
  <si>
    <t>Plošná úprava terénu, nerovnosti do 10 cm v rovině</t>
  </si>
  <si>
    <t xml:space="preserve">Plošné srovnání terénních nerovností do 10cm : </t>
  </si>
  <si>
    <t>183405311R00</t>
  </si>
  <si>
    <t>Provzdušnění trávníku bez pískování</t>
  </si>
  <si>
    <t>har</t>
  </si>
  <si>
    <t xml:space="preserve">Provzdušnění trávníku : </t>
  </si>
  <si>
    <t>Odkaz na mn. položky pořadí 19 : 55,20000*0,0001</t>
  </si>
  <si>
    <t>185803211R00</t>
  </si>
  <si>
    <t>Uválcování trávníku v rovině</t>
  </si>
  <si>
    <t xml:space="preserve">Uválcování trávníku : </t>
  </si>
  <si>
    <t>185803411R00</t>
  </si>
  <si>
    <t>Vyhrabání trávníku v rovině nebo svahu do 1 : 5</t>
  </si>
  <si>
    <t>Vyhrabání trávníku s uložením shrabků na hromady, naložení a odvoz do 20km se složením</t>
  </si>
  <si>
    <t xml:space="preserve">Vyhrabání trávníku, naložení a odvoz do 20km se složením : </t>
  </si>
  <si>
    <t>00572400R</t>
  </si>
  <si>
    <t>směs travní parková, pro běžnou zátěž</t>
  </si>
  <si>
    <t xml:space="preserve">Dodávka travního semene, spotřeba 1kg/18m2, ztratné 10% : </t>
  </si>
  <si>
    <t xml:space="preserve">  výpočet spotřeby : 1/18*1,10</t>
  </si>
  <si>
    <t>Odkaz na mn. položky pořadí 19 : 55,19997*0,06111</t>
  </si>
  <si>
    <t>564801111R00</t>
  </si>
  <si>
    <t>Podklad ze štěrkodrti s rozprostřením a zhutněním frakce 0-22 mm, tloušťka po zhutnění 30 mm</t>
  </si>
  <si>
    <t xml:space="preserve">Kladecí vrstva z drceného kameniva fr. 4/8mm, tl.3cm : </t>
  </si>
  <si>
    <t>564861111RT2</t>
  </si>
  <si>
    <t>Podklad ze štěrkodrti s rozprostřením a zhutněním frakce 0-32 mm, tloušťka po zhutnění 200 mm</t>
  </si>
  <si>
    <t xml:space="preserve">Podklad ze štěrkodrti fr.0/32, tl.20cm : </t>
  </si>
  <si>
    <t xml:space="preserve">Asfaltové povrchy : </t>
  </si>
  <si>
    <t>Odkaz na mn. položky pořadí 33 : 80,48670*0,1</t>
  </si>
  <si>
    <t xml:space="preserve">Podklad z drceného kameniva fr 16/32, tl.20cm : </t>
  </si>
  <si>
    <t xml:space="preserve">Podklad z drceného kameniva fr 32/63mm, tl.20cm : </t>
  </si>
  <si>
    <t>567122111R00</t>
  </si>
  <si>
    <t>Podklad z kameniva zpevněného cementem SC C8/10, tloušťka po zhutnění 120 mm</t>
  </si>
  <si>
    <t>bez dilatačních spár, s rozprostřením a zhutněním, ošetřením povrchu podkladu vodou</t>
  </si>
  <si>
    <t xml:space="preserve">Podklad z kameniva zpevněného cementem tl.12cm : </t>
  </si>
  <si>
    <t xml:space="preserve">Asfaltobeton podkladní tl.5cm : </t>
  </si>
  <si>
    <t>Odkaz na mn. položky pořadí 34 : 80,48667</t>
  </si>
  <si>
    <t xml:space="preserve">Asfaltobeton brusný tl.5cm : </t>
  </si>
  <si>
    <t xml:space="preserve">Asfaltobeton brusný tl.5cm - nové asfaltové povrchy : </t>
  </si>
  <si>
    <t>rozšíření stávajícího parkoviště s kolmým stáním naproti BD č.o.8, kolmé stání lichoběžníkového tvaru pro 4 auta : (9,20+10,20)/2*5,0</t>
  </si>
  <si>
    <t>vybudování nového parkoviště naproti BD č.o.10, podélné stání obdélníkového tvaru pro 2 auta : 10,60*2,20</t>
  </si>
  <si>
    <t>rozšíření komunikace přední části obratiště naproti BD č.o.12, změna předního rádiusu obratiště na šikmé přímé : 14,0*(1,0+2,0+1,0)/3</t>
  </si>
  <si>
    <t xml:space="preserve">odpočet v místě zatravňovací dlažby : </t>
  </si>
  <si>
    <t>Odkaz na mn. položky pořadí 35 : 10,00000*-1</t>
  </si>
  <si>
    <t>577141122RT3</t>
  </si>
  <si>
    <t>Beton asfaltový s rozprostřením a zhutněním v pruhu šířky do 3 m, ACL 16+, tloušťky 50 mm, plochy do 200 m2</t>
  </si>
  <si>
    <t>596921211R00</t>
  </si>
  <si>
    <t>Kladení vegetačních tvárnic plastových, plocha do 50 m2</t>
  </si>
  <si>
    <t>zřízení podkladního lože, položení tvárnic.</t>
  </si>
  <si>
    <t xml:space="preserve">Montáž plastové zatravňovací dlažby tl.5cm, pojízdné plochy : </t>
  </si>
  <si>
    <t>podél stromů bude vegetační dlažba š.2m, dl.5m : 2,0*5,0</t>
  </si>
  <si>
    <t>596921291R00</t>
  </si>
  <si>
    <t>Kladení vegetačních tvárnic plastových, příplatek z a výplň spár vegetačních tvárnic, bez dodávky materiálu</t>
  </si>
  <si>
    <t xml:space="preserve">Montáž výplně zatravňovací dlažby : </t>
  </si>
  <si>
    <t xml:space="preserve">na tl.5cm : </t>
  </si>
  <si>
    <t>Odkaz na mn. položky pořadí 35 : 10,00000*0,05</t>
  </si>
  <si>
    <t>Odkaz na mn. položky pořadí 35 : 10,00000*1,5</t>
  </si>
  <si>
    <t>28324502.AR</t>
  </si>
  <si>
    <t>tvárnice vegetační základní; plast; l = 333,0 mm; š = 333 mm; h = 50,0 mm; čtverce 60 x 60 mm; zelená</t>
  </si>
  <si>
    <t>Extra pevné zatravňovačky E50 doporučujeme pro zpevňování svahů, budování parkovišť, zatravněných střech, heliportů, kolejišť. Ideální pro chovy koní -jízdárny, výběhy, padocky.</t>
  </si>
  <si>
    <t>•	Materiál</t>
  </si>
  <si>
    <t>o	Polyethylen (100% recyklovaný a recyklovatelný materiál)</t>
  </si>
  <si>
    <t>o	Mrazuvzdorný a odolný proti UV záření</t>
  </si>
  <si>
    <t>o	Tepelná odolnost: -30 až +85°C</t>
  </si>
  <si>
    <t>o	Barva černá nebo zelená</t>
  </si>
  <si>
    <t>•	Rozměry</t>
  </si>
  <si>
    <t>o	Šířka: 333 mm</t>
  </si>
  <si>
    <t>o	Hloubka: 333 mm</t>
  </si>
  <si>
    <t>o	Výška: 50 mm</t>
  </si>
  <si>
    <t>•	Hmotnost 1 roštu</t>
  </si>
  <si>
    <t>o	1,2 kg</t>
  </si>
  <si>
    <t>o	10,8 kg/m2</t>
  </si>
  <si>
    <t>o	670 kg/paleta</t>
  </si>
  <si>
    <t>•	Balení</t>
  </si>
  <si>
    <t>Paleta</t>
  </si>
  <si>
    <t>o	45 vrstev = 60 m2 (540 ks na paletě)</t>
  </si>
  <si>
    <t>o	105 cm x 135 cm x 250 cm</t>
  </si>
  <si>
    <t>Kamion</t>
  </si>
  <si>
    <t>o	22 palet = 1 320 m2</t>
  </si>
  <si>
    <t>•	Další parametry</t>
  </si>
  <si>
    <t>o	Zatížení dle normy DIN 1072: do 350 t/m2</t>
  </si>
  <si>
    <t>o	Rastr: 25 otvorů 6 x 6 cm</t>
  </si>
  <si>
    <t>o	Síla stěn: 5 mm</t>
  </si>
  <si>
    <t>o	Kusů na m2: 9 ks</t>
  </si>
  <si>
    <t>o	Balení: Vrstva - 12 ks = 1,33 m2</t>
  </si>
  <si>
    <t xml:space="preserve">Dodávka plastové zatravňovací dlažby tl.5cm, ztratné 5% : </t>
  </si>
  <si>
    <t>Odkaz na mn. položky pořadí 35 : 10,00000*1,05</t>
  </si>
  <si>
    <t>583424831R</t>
  </si>
  <si>
    <t>Kamenivo stanovené přírodní; drcené; 4/8; OH = 2,69 Mg/m3; droba</t>
  </si>
  <si>
    <t xml:space="preserve">Dodávka kameniva fr 4/8mm pro výplň zatravňovací dlažby : </t>
  </si>
  <si>
    <t xml:space="preserve">  Výpočet spotřeby, 1m3=2t na tl.5cm : 0,05*2</t>
  </si>
  <si>
    <t>Odkaz na mn. položky pořadí 36 : 0,50000*0,1</t>
  </si>
  <si>
    <t>VL799.1.01</t>
  </si>
  <si>
    <t>Přemístění stávající lavičky s opěradlem na jiné místo, vč. vybourání stávajících základů, odvozu a, likvidace suti a zřízení nového základu vč. zemních prací, nového spojovacího a kotevního materiálu</t>
  </si>
  <si>
    <t>lavička stávající, 1ks : 1</t>
  </si>
  <si>
    <t xml:space="preserve">vybudování nového parkoviště naproti BD č.o.10, podélné stání obdélníkového tvaru pro 2 auta : </t>
  </si>
  <si>
    <t>VL799.1.02</t>
  </si>
  <si>
    <t>Přemístění stávajícího odpadkového koše na jiné místo, vč. vybourání stávajících základů, odvozu a, likvidace suti a zřízení nového základu vč. zemních prací, nového spojovacího a kotevního materiálu</t>
  </si>
  <si>
    <t>odpadkový koš stávající, 1ks : 1</t>
  </si>
  <si>
    <t>VL799.1.03</t>
  </si>
  <si>
    <t>Přemístění stávajícího stojanu na kola bez základu volně položený na zemi, kovový stojan pro 5 kol</t>
  </si>
  <si>
    <t>stojan na kola, 1ks : 1</t>
  </si>
  <si>
    <t>rozšíření stávajícího parkoviště s kolmým stáním naproti BD č.o.8, kolmé stání lichoběžníkového tvaru pro 4 auta : 5,0*3</t>
  </si>
  <si>
    <t>v místě stávajícího parkovacího stání hloubky 7,5m, naproti BD č.o.8 a BD č.o.10, kolmé stání pro 5 aut : 7,50*5</t>
  </si>
  <si>
    <t>vybudování nového parkoviště naproti BD č.o.10, podélné stání obdélníkového tvaru pro 2 auta : 2,20*1</t>
  </si>
  <si>
    <t>podélně u BD č.o.12 a BD č.o.14 v délce obratiště : 22,80</t>
  </si>
  <si>
    <t>rozšíření stávajícího parkoviště s kolmým stáním naproti BD č.o.8, kolmé stání lichoběžníkového tvaru pro 4 auta : 1</t>
  </si>
  <si>
    <t>vybudování nového parkoviště naproti BD č.o.10, podélné stání obdélníkového tvaru pro 2 auta : 2</t>
  </si>
  <si>
    <t>rozšíření komunikace přední části obratiště naproti mezi BD č.o.12, změna přední ho rádiusu obratiště na šikmé přímé : 1</t>
  </si>
  <si>
    <t>rozšíření stávajícího parkoviště s kolmým stáním naproti BD č.o.8, kolmé stání lichoběžníkového tvaru pro 4 auta : 9,20</t>
  </si>
  <si>
    <t>vybudování nového parkoviště naproti BD č.o.10, podélné stání obdélníkového tvaru pro 2 auta : 10,60</t>
  </si>
  <si>
    <t>rozšíření komunikace přední části obratiště naproti BD č.o.12, změna přední ho rádiusu obratiště na šikmé přímé : 14,0</t>
  </si>
  <si>
    <t>Odkaz na mn. položky pořadí 45 : 4,00000*-1</t>
  </si>
  <si>
    <t>rozšíření stávajícího parkoviště s kolmým stáním naproti BD č.o.8, kolmé stání lichoběžníkového tvaru pro 4 auta : 5,0+10,20</t>
  </si>
  <si>
    <t>vybudování nového parkoviště naproti BD č.o.10, podélné stání obdélníkového tvaru pro 2 auta : 10,60+2,20*2</t>
  </si>
  <si>
    <t>Odkaz na mn. položky pořadí 49 : 40,80000</t>
  </si>
  <si>
    <t>rozšíření stávajícího parkoviště s kolmým stáním naproti BD č.o.8, kolmé stání lichoběžníkového tvaru pro 4 auta : 9,20+5,0</t>
  </si>
  <si>
    <t>Odkaz na mn. položky pořadí 51 : 78,00000</t>
  </si>
  <si>
    <t>Odkaz na mn. položky pořadí 46 : 29,80000</t>
  </si>
  <si>
    <t>916561111RVL</t>
  </si>
  <si>
    <t>Osazení obrubníků z ocelové pásoviny 50/5mm + kotevní roxory 14mm, dl.80cm, po 50cm, do lože z C 12/15 (POZOR! ATYP. MATERIÁL POLOŽKY)</t>
  </si>
  <si>
    <t xml:space="preserve">Montáž obrubníku z pásoviny 50/5mm + kotevní roxory 14mm, dl.80cm po 50cm (černé bez povrchové úpravy) : </t>
  </si>
  <si>
    <t xml:space="preserve">rozšíření stávajícího parkoviště s kolmým stáním naproti BD č.o.10, kolmé stání lichoběžníkového tvaru pro 4 auta : </t>
  </si>
  <si>
    <t>podél dvou stromů bude vegetační dlažba š.2m, dl.5m : 2,0+5,0</t>
  </si>
  <si>
    <t>Odkaz na mn. položky pořadí 45 : 4,00000*0,515</t>
  </si>
  <si>
    <t>Odkaz na mn. položky pořadí 54 : 2,06000</t>
  </si>
  <si>
    <t>Odkaz na mn. položky pořadí 47 : 44,20000*1,03</t>
  </si>
  <si>
    <t>Odkaz na mn. položky pořadí 46 : 29,80000*1,03</t>
  </si>
  <si>
    <t xml:space="preserve">25,26,27,28,29,30,31,32,33,34,35,37,38,39,43,44,45,46,47,48,49,53,54,55,56,57, : </t>
  </si>
  <si>
    <t>Součet: : 70,65869</t>
  </si>
  <si>
    <t>767995103R00</t>
  </si>
  <si>
    <t>Výroba a montáž atypických kovovových doplňků staveb hmotnosti přes 10 do 20 kg</t>
  </si>
  <si>
    <t>800-767</t>
  </si>
  <si>
    <t xml:space="preserve">Výroba a montáž kotevních roxorů 14mm k pásovině : </t>
  </si>
  <si>
    <t xml:space="preserve">obruba ocelová pro zpevněné plochy : </t>
  </si>
  <si>
    <t xml:space="preserve">roxor 14mm, dl.80cm po 50cm, váha 1,21kg/m : </t>
  </si>
  <si>
    <t xml:space="preserve">  výpočet spotřeby : 1,21*0,80/0,50</t>
  </si>
  <si>
    <t>Odkaz na mn. položky pořadí 53 : 7,00000*1,936</t>
  </si>
  <si>
    <t xml:space="preserve">Výroba a montáž pásoviny 50/5mm, délka po 6m : </t>
  </si>
  <si>
    <t xml:space="preserve">pásovina 50/5mm, váha 1,96kg/m : </t>
  </si>
  <si>
    <t xml:space="preserve">  výpočet spotřeby : 1,96</t>
  </si>
  <si>
    <t>Odkaz na mn. položky pořadí 53 : 7,00000*1,96</t>
  </si>
  <si>
    <t>13227700R</t>
  </si>
  <si>
    <t>Tyč ocelová válcovaná za tepla průřez: plochý; značka: S235JR (1.0038); šířka ramene = 50 mm; t = 5,0 mm</t>
  </si>
  <si>
    <t xml:space="preserve">Dodávka obrubníku z pásoviny 50/5mm, ztratné 5% : </t>
  </si>
  <si>
    <t xml:space="preserve">ztratné + převod na tuny : </t>
  </si>
  <si>
    <t xml:space="preserve">  výpočet spotřeby : 1,05*0,001</t>
  </si>
  <si>
    <t>Odkaz na mn. položky pořadí 60 : 13,72381*0,00105</t>
  </si>
  <si>
    <t>13285301R</t>
  </si>
  <si>
    <t>Ocel svařitelná betonářská - tyč; povrch: žebírkový; značka: B500B (1.0439); d = 14,0 mm</t>
  </si>
  <si>
    <t xml:space="preserve">Dodávka kotevních roxorů 14mm k obrubníku z pásoviny, ztratné 10% : </t>
  </si>
  <si>
    <t xml:space="preserve">  výpočet spotřeby + převod na tuny : 1,10*0,001</t>
  </si>
  <si>
    <t>Odkaz na mn. položky pořadí 59 : 13,55455*0,0011</t>
  </si>
  <si>
    <t>998767101R00</t>
  </si>
  <si>
    <t>Přesun hmot pro kovové stavební doplňk. konstrukce v objektech výšky do 6 m</t>
  </si>
  <si>
    <t>50 m vodorovně</t>
  </si>
  <si>
    <t xml:space="preserve">59,60,61,62, : </t>
  </si>
  <si>
    <t>Součet: : 0,03096</t>
  </si>
  <si>
    <t xml:space="preserve">13,14, : </t>
  </si>
  <si>
    <t>Součet: : 22,22040</t>
  </si>
  <si>
    <t>Součet: : 199,98360</t>
  </si>
  <si>
    <t>Odkaz na dem. hmot. položky pořadí 13 : 10,12440</t>
  </si>
  <si>
    <t>Odkaz na dem. hmot. položky pořadí 14 : 12,09600</t>
  </si>
  <si>
    <t>Minimální chráněný kořenový prostor</t>
  </si>
  <si>
    <t>Chráněný kořenový prostor</t>
  </si>
  <si>
    <t>-	vymezuje se jako 10násobek průměru kmene</t>
  </si>
  <si>
    <t>Kořeny s průměrem nad 50 mm je třeba zachovat bez poškození</t>
  </si>
  <si>
    <t>Odkaz na mn. položky pořadí 5 : 44,18060</t>
  </si>
  <si>
    <t>Odkaz na mn. položky pořadí 7 : 441,80600</t>
  </si>
  <si>
    <t>Odkaz na mn. položky pořadí 7 : 441,80600*0,05</t>
  </si>
  <si>
    <t>Odkaz na mn. položky pořadí 7 : 441,80600*0,1</t>
  </si>
  <si>
    <t xml:space="preserve">Vančurova dolní část - jih : </t>
  </si>
  <si>
    <t>křižovatka k vjezdu k BD č.o.1 do vzdálenosti 18,60m od hranice křižovatky : 3,95*18,60</t>
  </si>
  <si>
    <t>1/4 oblouky v křižovatce k BD č.o.1 : (21,30-3,95)/2*(18,60-9,0)</t>
  </si>
  <si>
    <t>křižovatka k vjezdu k BD č.o.11 a BD č.o.13 do vzdálenosti 21,42m od hranice křižovatky : 3,05*21,42</t>
  </si>
  <si>
    <t>1/4 oblouky v křižovatce k BD č.o.11 a BD č.o.13 : (9,10-3,05)/2*(21,42-16,32)</t>
  </si>
  <si>
    <t>křižovatka k vjezdu k BD č.o.7 a BD č.o.9 do vzdálenosti 34,70m od hranice křižovatkyík : 3,05*34,70</t>
  </si>
  <si>
    <t>1/4 oblouky v křižovatce k vjezdu k BD č.o.7 a BD č.o.9 : (9,40-3,05)/2*(34,70-31,20)</t>
  </si>
  <si>
    <t>křižovatka k vjezdu k BD č.o.3 a BD č.o.5 do vzdálenosti 16,50m od hranice křižovatky : 3,08*16,50</t>
  </si>
  <si>
    <t>1/4 oblouky v křižovatce k vjezdu k BD č.o.3 a BD č.o.5 : (8,70-3,08)/2*(16,50-3,50)</t>
  </si>
  <si>
    <t>Odkaz na mn. položky pořadí 9 : 61,63000</t>
  </si>
  <si>
    <t>Odkaz na mn. položky pořadí 10 : 61,63000</t>
  </si>
  <si>
    <t>křižovatka k vjezdu k BD č.o.1 do vzdálenosti 18,60m od hranice křižovatky : 21,30+3,95</t>
  </si>
  <si>
    <t>křižovatka k vjezdu k BD č.o.11 a BD č.o.13 do vzdálenosti 21,42m od hranice křižovatky : 9,10+3,05</t>
  </si>
  <si>
    <t>křižovatka k vjezdu k BD č.o.7 a BD č.o.9 do vzdálenosti 34,70m od hranice křižovatky : 9,40+3,05</t>
  </si>
  <si>
    <t>křižovatka k vjezdu k BD č.o.3 a BD č.o.5 do vzdálenosti 16,50m od hranice křižovatky : 8,70+3,08</t>
  </si>
  <si>
    <t xml:space="preserve">5,6,7,8,9, : </t>
  </si>
  <si>
    <t>Součet: : 64,88240</t>
  </si>
  <si>
    <t>Odkaz na mn. položky pořadí 14 : 2,78338</t>
  </si>
  <si>
    <t>Odkaz na dem. hmot. položky pořadí 4 : 2,78338</t>
  </si>
  <si>
    <t>Odkaz na mn. položky pořadí 13 : 2,78338*9</t>
  </si>
  <si>
    <t>Odkaz na mn. položky pořadí 2 : 53,72240*0,1</t>
  </si>
  <si>
    <t>Odkaz na mn. položky pořadí 37 : 61,62400*0,42</t>
  </si>
  <si>
    <t>Odkaz na mn. položky pořadí 38 : 24,00000*0,51</t>
  </si>
  <si>
    <t>Odkaz na mn. položky pořadí 48 : 8,00000*0,1125</t>
  </si>
  <si>
    <t>Odkaz na mn. položky pořadí 49 : 53,82000*0,1125</t>
  </si>
  <si>
    <t>Odkaz na mn. položky pořadí 50 : 61,75379*0,14</t>
  </si>
  <si>
    <t>Odkaz na mn. položky pořadí 2 : 53,72236*0,5</t>
  </si>
  <si>
    <t>Odkaz na mn. položky pořadí 56 : 19,00000*0,06</t>
  </si>
  <si>
    <t>Odkaz na mn. položky pořadí 2 : 53,72236</t>
  </si>
  <si>
    <t>Odkaz na mn. položky pořadí 5 : 53,72236*5</t>
  </si>
  <si>
    <t>Odkaz na mn. položky pořadí 4 : 13,38000</t>
  </si>
  <si>
    <t>Odkaz na mn. položky pořadí 1 : 5,37224</t>
  </si>
  <si>
    <t>Odkaz na mn. položky pořadí 5 : 53,72236</t>
  </si>
  <si>
    <t>Odkaz na mn. položky pořadí 36 : 61,62400</t>
  </si>
  <si>
    <t>Odkaz na mn. položky pořadí 38 : 24,00000</t>
  </si>
  <si>
    <t>Odkaz na mn. položky pořadí 48 : 8,00000*0,45</t>
  </si>
  <si>
    <t>Odkaz na mn. položky pořadí 49 : 53,82000*0,45</t>
  </si>
  <si>
    <t>Odkaz na mn. položky pořadí 50 : 61,75380*0,35</t>
  </si>
  <si>
    <t>Odkaz na mn. položky pořadí 56 : 19,00000*0,15</t>
  </si>
  <si>
    <t>Odkaz na mn. položky pořadí 10 : 137,90683</t>
  </si>
  <si>
    <t>111212113R00</t>
  </si>
  <si>
    <t>Odstranění nevhodných dřevin výška do 1 m, na svahu přes 1:2 do 1:1, s odstraněním pařezu</t>
  </si>
  <si>
    <t>823-1</t>
  </si>
  <si>
    <t>o průměru kmene (krčku) do 10 cm s odklizením vytěžené dřevní hmoty na vzdálenost do 50 m, se složením na hromady, nebo s naložením na dopravní prostředek,</t>
  </si>
  <si>
    <t xml:space="preserve">Stávající keře : </t>
  </si>
  <si>
    <t xml:space="preserve">Vančurova 4x vjezdy : </t>
  </si>
  <si>
    <t xml:space="preserve">v místě nového parkoviště ve vjezdu u BD č.o.11, podélné stání obdélníkového tvaru 16,32x2,20m : </t>
  </si>
  <si>
    <t>keře : 8,0</t>
  </si>
  <si>
    <t>113106121R00</t>
  </si>
  <si>
    <t>Rozebrání komunikací pro pěší s jakýmkoliv ložem a výplní spár  z betonových nebo kameninových dlaždic nebo tvarovek</t>
  </si>
  <si>
    <t xml:space="preserve">Stávající plošná dlažba 30x30cm : </t>
  </si>
  <si>
    <t xml:space="preserve">v místě nového parkoviště ve vjezdu u BD č.o.7, podélné stání obdélníkového tvaru 8,0x2,20m : </t>
  </si>
  <si>
    <t>stávající dlažba : 10,0*0,90</t>
  </si>
  <si>
    <t xml:space="preserve">v místě nového parkoviště ve vjezdu u BD č.o.3, podélné stání obdélníkového tvaru 13,5x2,20m : </t>
  </si>
  <si>
    <t>stávající dlažba : 6,0*0,90</t>
  </si>
  <si>
    <t>113107510R00</t>
  </si>
  <si>
    <t>Odstranění podkladů nebo krytů z kameniva hrubého drceného, v ploše jednotlivě do 50 m2, tloušťka vrstvy 100 mm</t>
  </si>
  <si>
    <t xml:space="preserve">Odstranění kameniva drceného v tl.10cm : </t>
  </si>
  <si>
    <t xml:space="preserve">plošná betonová dlažba 30x30cm : </t>
  </si>
  <si>
    <t>Odkaz na mn. položky pořadí 14 : 14,40000</t>
  </si>
  <si>
    <t>rozšíření stávajícího parkoviště s kolmým stáním naproti BD č.o.10, kolmé stání lichoběžníkového tvaru pro 4 auta : 9,20+5,0+1,0*2</t>
  </si>
  <si>
    <t>vybudování nového parkoviště naproti mezi BD č.o.10 a BD č.o.12, podélné stání obdélníkového tvaru pro 2 auta : 10,60+1,0*2</t>
  </si>
  <si>
    <t>rozšíření komunikace přední části obratiště naproti mezi BD č.o.12, změna přední ho rádiusu obratiště na šikmé přímé : 16,0</t>
  </si>
  <si>
    <t xml:space="preserve">ve vjezdu u BD č.o.7 : </t>
  </si>
  <si>
    <t>borovice 1ks : 1</t>
  </si>
  <si>
    <t>Odkaz na mn. položky pořadí 18 : 1,00000</t>
  </si>
  <si>
    <t>Odkaz na mn. položky pořadí 22 : 88,75380*0,1</t>
  </si>
  <si>
    <t>Odkaz na mn. položky pořadí 20 : 8,87538</t>
  </si>
  <si>
    <t>Odkaz na mn. položky pořadí 48 : 8,00000</t>
  </si>
  <si>
    <t>Odkaz na mn. položky pořadí 50 : 61,75381</t>
  </si>
  <si>
    <t>Odkaz na mn. položky pořadí 56 : 19,00000</t>
  </si>
  <si>
    <t>Odkaz na mn. položky pořadí 22 : 88,75381</t>
  </si>
  <si>
    <t>Odkaz na mn. položky pořadí 22 : 88,80000*0,0001</t>
  </si>
  <si>
    <t>Odkaz na mn. položky pořadí 22 : 88,75389*0,06111</t>
  </si>
  <si>
    <t>Odkaz na mn. položky pořadí 36 : 61,62400*0,1</t>
  </si>
  <si>
    <t>Odkaz na mn. položky pořadí 37 : 61,62400</t>
  </si>
  <si>
    <t>vybudování nového parkoviště ve vjezdu u BD č.o.11, podélné stání obdélníkového tvaru 16,32x2,20m : 16,32*2,20</t>
  </si>
  <si>
    <t>vybudování nového parkoviště ve vjezdu u BD č.o.7, podélné stání obdélníkového tvaru 8,0x2,20m : 8,0*2,20</t>
  </si>
  <si>
    <t>přední část vjezd do klínu : 2,20*2,20/2</t>
  </si>
  <si>
    <t>vybudování nového parkoviště ve vjezdu u BD č.o.3, podélné stání obdélníkového tvaru 13,5x2,20m : 13,5*2,20</t>
  </si>
  <si>
    <t>Odkaz na mn. položky pořadí 38 : 24,00000*-1</t>
  </si>
  <si>
    <t>vybudování nového parkoviště ve vjezdu u BD č.o.7 a BD č.o.9, podélné stání obdélníkového tvaru 16,0x1,50m : 16,0*1,50</t>
  </si>
  <si>
    <t>Odkaz na mn. položky pořadí 38 : 24,00000*0,05</t>
  </si>
  <si>
    <t>Odkaz na mn. položky pořadí 38 : 24,00000*1,5</t>
  </si>
  <si>
    <t>Odkaz na mn. položky pořadí 38 : 24,00000*1,05</t>
  </si>
  <si>
    <t>Odkaz na mn. položky pořadí 39 : 1,20000*0,1</t>
  </si>
  <si>
    <t xml:space="preserve">v místě vzrostlé borovice ve vjezdu u BD č.o.7 : </t>
  </si>
  <si>
    <t xml:space="preserve">v místě konce vjezdu u BD č.o.9 : </t>
  </si>
  <si>
    <t>v místě nového parkoviště ve vjezdu u BD č.o.7, podélné stání obdélníkového tvaru 8,0x2,20m : 1</t>
  </si>
  <si>
    <t>v místě nového parkoviště ve vjezdu u BD č.o.7 a BD č.o.9, podélné stání obdélníkového tvaru 16,0x1,50m : 1</t>
  </si>
  <si>
    <t>vybudování nového parkoviště ve vjezdu u BD č.o.11, podélné stání obdélníkového tvaru 16,32x2,20m : 2,20*3</t>
  </si>
  <si>
    <t>vybudování nového parkoviště ve vjezdu u BD č.o.7, podélné stání obdélníkového tvaru 8,0x2,20m : 2,20*1</t>
  </si>
  <si>
    <t>vybudování nového parkoviště ve vjezdu u BD č.o.3, podélné stání obdélníkového tvaru 13,5x2,20m : 2,20*2</t>
  </si>
  <si>
    <t>v místě vzrostlé borovice ve vjezdu u BD č.o.7 v dl.6m : 6,0</t>
  </si>
  <si>
    <t xml:space="preserve">v místě asfaltu : </t>
  </si>
  <si>
    <t>vybudování nového parkoviště ve vjezdu u BD č.o.11, podélné stání obdélníkového tvaru 16,32x2,20m : 1,0*2</t>
  </si>
  <si>
    <t>vybudování nového parkoviště ve vjezdu u BD č.o.7, podélné stání obdélníkového tvaru 8,0x2,20m : 1,0*2</t>
  </si>
  <si>
    <t>vybudování nového parkoviště ve vjezdu u BD č.o.3, podélné stání obdélníkového tvaru 13,5x2,20m : 1,0*2</t>
  </si>
  <si>
    <t xml:space="preserve">v místě zatravňovací dlažby : </t>
  </si>
  <si>
    <t>vybudování nového parkoviště ve vjezdu u BD č.o.7 a BD č.o.9, podélné stání obdélníkového tvaru 16,0x1,50m : 1,0*2</t>
  </si>
  <si>
    <t>vybudování nového parkoviště ve vjezdu u BD č.o.11, podélné stání obdélníkového tvaru 16,32x2,20m : 16,32</t>
  </si>
  <si>
    <t>vybudování nového parkoviště ve vjezdu u BD č.o.7, podélné stání obdélníkového tvaru 8,0x2,20m : 8,0</t>
  </si>
  <si>
    <t>vybudování nového parkoviště ve vjezdu u BD č.o.3, podélné stání obdélníkového tvaru 13,5x2,20m : 13,50</t>
  </si>
  <si>
    <t>vybudování nového parkoviště ve vjezdu u BD č.o.7 a BD č.o.9, podélné stání obdélníkového tvaru 16,0x1,50m : 16,0</t>
  </si>
  <si>
    <t>vybudování nového parkoviště ve vjezdu u BD č.o.11, podélné stání obdélníkového tvaru 16,32x2,20m : 16,32+2,20*1+2,20/cosx(45)+1,0*2</t>
  </si>
  <si>
    <t>vybudování nového parkoviště ve vjezdu u BD č.o.7, podélné stání obdélníkového tvaru 8,0x2,20m : 8,0+2,20*1+2,20/cosx(45)+1,0*2</t>
  </si>
  <si>
    <t>vybudování nového parkoviště ve vjezdu u BD č.o.3, podélné stání obdélníkového tvaru 13,5x2,20m : 13,50+2,20*1+2,20/cosx(45)+1,0*2</t>
  </si>
  <si>
    <t>vybudování nového parkoviště ve vjezdu u BD č.o.7 a BD č.o.9, podélné stání obdélníkového tvaru 16,0x1,50m : 0+1,0*2</t>
  </si>
  <si>
    <t>Odkaz na mn. položky pořadí 52 : 40,80000</t>
  </si>
  <si>
    <t>rozšíření stávajícího parkoviště s kolmým stáním naproti BD č.o.10, kolmé stání lichoběžníkového tvaru pro 4 auta : 9,20+5,0</t>
  </si>
  <si>
    <t>vybudování nového parkoviště naproti mezi BD č.o.10 a BD č.o.12, podélné stání obdélníkového tvaru pro 2 auta : 10,60</t>
  </si>
  <si>
    <t>Odkaz na mn. položky pořadí 54 : 123,57381</t>
  </si>
  <si>
    <t>Odkaz na mn. položky pořadí 49 : 53,82000</t>
  </si>
  <si>
    <t xml:space="preserve">vybudování nového parkoviště ve vjezdu u BD č.o.7 a BD č.o.9, podélné stání obdélníkového tvaru 16,0x1,50m : </t>
  </si>
  <si>
    <t>v místě plastové zatravňovací dlažby : 16,0+1,50*2</t>
  </si>
  <si>
    <t>Odkaz na mn. položky pořadí 48 : 8,00000*0,515</t>
  </si>
  <si>
    <t>Odkaz na mn. položky pořadí 57 : 4,12000</t>
  </si>
  <si>
    <t>Odkaz na mn. položky pořadí 50 : 61,75381*1,03</t>
  </si>
  <si>
    <t>Odkaz na mn. položky pořadí 49 : 53,82000*1,03</t>
  </si>
  <si>
    <t xml:space="preserve">28,29,30,31,32,33,34,35,36,37,38,40,41,42,45,46,47,48,49,50,51,52,56,57,58,59,60, : </t>
  </si>
  <si>
    <t>Součet: : 99,31745</t>
  </si>
  <si>
    <t>Odkaz na mn. položky pořadí 56 : 19,00000*1,936</t>
  </si>
  <si>
    <t>Odkaz na mn. položky pořadí 56 : 19,00000*1,96</t>
  </si>
  <si>
    <t>Odkaz na mn. položky pořadí 63 : 37,23810*0,00105</t>
  </si>
  <si>
    <t>Odkaz na mn. položky pořadí 62 : 36,78182*0,0011</t>
  </si>
  <si>
    <t xml:space="preserve">62,63,64,65, : </t>
  </si>
  <si>
    <t>Součet: : 0,08400</t>
  </si>
  <si>
    <t xml:space="preserve">14,15,16,17, : </t>
  </si>
  <si>
    <t>Součet: : 33,56403</t>
  </si>
  <si>
    <t>Součet: : 302,07631</t>
  </si>
  <si>
    <t>Odkaz na dem. hmot. položky pořadí 15 : 3,16800</t>
  </si>
  <si>
    <t>Odkaz na dem. hmot. položky pořadí 16 : 16,31283</t>
  </si>
  <si>
    <t>Odkaz na dem. hmot. položky pořadí 14 : 1,98720</t>
  </si>
  <si>
    <t>Odkaz na dem. hmot. položky pořadí 17 : 12,09600</t>
  </si>
  <si>
    <t>Odkaz na mn. položky pořadí 5 : 20,65500</t>
  </si>
  <si>
    <t>Odkaz na mn. položky pořadí 7 : 206,55000</t>
  </si>
  <si>
    <t>Odkaz na mn. položky pořadí 7 : 206,55000*0,05</t>
  </si>
  <si>
    <t>Odkaz na mn. položky pořadí 7 : 206,55000*0,1</t>
  </si>
  <si>
    <t xml:space="preserve">Nábřežní, dl.27m : </t>
  </si>
  <si>
    <t>ulice v úseku od poslední vzroslé břízy cca 10m od hrany plotu MŠ po konec vjezdu k MŠ č.o.48 : (6,60+8,70)/2*27,0</t>
  </si>
  <si>
    <t>Odkaz na mn. položky pořadí 9 : 23,30000</t>
  </si>
  <si>
    <t>Odkaz na mn. položky pořadí 10 : 23,30000</t>
  </si>
  <si>
    <t>začátek komunikace u poslední vzroslé břízy cca 10m od hrany plotu MŠ po konec vjezdu k MŠ č.o.48 : 6,60</t>
  </si>
  <si>
    <t>konec komunikace u vjezdu k MŠ č.o.48 : 8,70</t>
  </si>
  <si>
    <t>v místě vjezdu k MŠ č.o.48 : 8,0</t>
  </si>
  <si>
    <t>Součet: : 30,30960</t>
  </si>
  <si>
    <t>Odkaz na mn. položky pořadí 14 : 1,30127</t>
  </si>
  <si>
    <t>Odkaz na dem. hmot. položky pořadí 4 : 1,30127</t>
  </si>
  <si>
    <t>Odkaz na mn. položky pořadí 14 : 1,30127*9</t>
  </si>
  <si>
    <t>Odkaz na mn. položky pořadí 5 : 111,19467</t>
  </si>
  <si>
    <t>Odkaz na mn. položky pořadí 8 : 555,97333</t>
  </si>
  <si>
    <t>Odkaz na mn. položky pořadí 8 : 555,97340*0,05</t>
  </si>
  <si>
    <t xml:space="preserve">lokální podbal asfaltové vrstvy z 20% plochy : </t>
  </si>
  <si>
    <t>Odkaz na mn. položky pořadí 8 : 555,97335*0,2</t>
  </si>
  <si>
    <t>569621116R00</t>
  </si>
  <si>
    <t>Zpevnění krajnic nebo komunikací pro pěší recyklátem asfaltovým, tloušťky 10 cm</t>
  </si>
  <si>
    <t xml:space="preserve">Krajnice z asfaltového recyklátu tl.10cm : </t>
  </si>
  <si>
    <t xml:space="preserve">Štursova u Prachárny, dl.89m : </t>
  </si>
  <si>
    <t xml:space="preserve">ulice v úsek od konce křižovatky s ul. Na Prachárně naproti RD č.o.17 po začátek křižovatky s ul. Úprkova u RD č.o.5 a RD č.o.286 : </t>
  </si>
  <si>
    <t>krajnice z recyklátu v dl.9,10m u RD č.p.283 : 9,10*0,50</t>
  </si>
  <si>
    <t>ulice v úsek od konce křižovatky s ul. Na Prachárně naproti RD č.o.17 po začátek křižovatky s ul. Úprkova u RD č.o.5 a RD č.o.286 : (6,05+6,03+6,0)/3*89,0</t>
  </si>
  <si>
    <t>křižovatka do ul. Na Prachárně u RD č.o.17 : 5,40*2,80</t>
  </si>
  <si>
    <t>1/4 oblouky v křižovatce s ul. Na Prachárně u RD č.o.17 : (8,60-5,40)/2*2,80</t>
  </si>
  <si>
    <t>Štursova - u Prachárny : 1</t>
  </si>
  <si>
    <t>Štursova - u Prachárny : 6</t>
  </si>
  <si>
    <t xml:space="preserve">Štursova u Prachárny : </t>
  </si>
  <si>
    <t>u RD č.p.387 : 1</t>
  </si>
  <si>
    <t>VL89.02</t>
  </si>
  <si>
    <t>D+M Vybudování nové uliční vpusti, vč.zemních prací, obsypy, zásypy, vč.opravy dotčených ploch do původního stavu</t>
  </si>
  <si>
    <t xml:space="preserve">Vybudování nové uliční vpusti : </t>
  </si>
  <si>
    <t>u RD č.o.16 : 1</t>
  </si>
  <si>
    <t>VL89.03</t>
  </si>
  <si>
    <t>D+M Vybudování nové dešťové kanalizace plastové KG D150 pro odvodnění nové uliční vpusti, vč.zemních prací, obsypy, zásypy, vč.opravy dotčených ploch do původního stavu</t>
  </si>
  <si>
    <t xml:space="preserve">Kanalizační přípojka po nově vybudovanou uliční vpusť : </t>
  </si>
  <si>
    <t>u RD č.o.16 napříč komunikací k RD č.p.387 : 5,0</t>
  </si>
  <si>
    <t>Odkaz na mn. položky pořadí 17 : 17,45000</t>
  </si>
  <si>
    <t>Odkaz na mn. položky pořadí 18 : 17,45000</t>
  </si>
  <si>
    <t>začátek komunikace od konce křižovatky s ul. Na Prachárně naproti RD č.o.17 : 6,05</t>
  </si>
  <si>
    <t>konec komunikace po začátek křižovatky s ul. Úprkova u RD č.o.5 a RD č.o.286 : 6,0</t>
  </si>
  <si>
    <t>křižovatka do ul. Na Prachárně u RD č.o.17 : 5,40</t>
  </si>
  <si>
    <t xml:space="preserve">5,6,7,8,9,10,11,12,16,17, : </t>
  </si>
  <si>
    <t>Součet: : 93,62888</t>
  </si>
  <si>
    <t>Odkaz na mn. položky pořadí 22 : 3,50263</t>
  </si>
  <si>
    <t>Odkaz na dem. hmot. položky pořadí 4 : 3,50263</t>
  </si>
  <si>
    <t>Odkaz na mn. položky pořadí 21 : 3,50263*9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</si>
</sst>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3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7"/>
      <name val="Arial CE"/>
      <charset val="238"/>
    </font>
    <font>
      <sz val="8"/>
      <color indexed="9"/>
      <name val="Arial CE"/>
      <charset val="238"/>
    </font>
    <font>
      <sz val="8"/>
      <color indexed="12"/>
      <name val="Arial CE"/>
      <charset val="238"/>
    </font>
    <font>
      <sz val="8"/>
      <color indexed="21"/>
      <name val="Arial CE"/>
      <charset val="238"/>
    </font>
    <font>
      <sz val="8"/>
      <color rgb="FFDF7000"/>
      <name val="Arial CE"/>
      <charset val="238"/>
    </font>
    <font>
      <sz val="8"/>
      <color indexed="14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8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3" fillId="2" borderId="0" xfId="0" applyFont="1" applyFill="1" applyAlignment="1">
      <alignment horizontal="left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1" fontId="0" fillId="0" borderId="6" xfId="0" applyNumberFormat="1" applyBorder="1" applyAlignment="1">
      <alignment horizontal="right" indent="1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0" fillId="0" borderId="18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49" fontId="8" fillId="0" borderId="18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 wrapText="1"/>
    </xf>
    <xf numFmtId="49" fontId="8" fillId="0" borderId="6" xfId="0" applyNumberFormat="1" applyFont="1" applyBorder="1" applyAlignment="1">
      <alignment vertical="center" wrapText="1"/>
    </xf>
    <xf numFmtId="49" fontId="8" fillId="0" borderId="6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28" xfId="0" applyNumberFormat="1" applyFont="1" applyFill="1" applyBorder="1" applyAlignment="1">
      <alignment vertical="center"/>
    </xf>
    <xf numFmtId="4" fontId="7" fillId="5" borderId="29" xfId="0" applyNumberFormat="1" applyFont="1" applyFill="1" applyBorder="1" applyAlignment="1">
      <alignment vertical="center" wrapText="1"/>
    </xf>
    <xf numFmtId="4" fontId="10" fillId="5" borderId="30" xfId="0" applyNumberFormat="1" applyFont="1" applyFill="1" applyBorder="1" applyAlignment="1">
      <alignment horizontal="center" vertical="center" wrapText="1" shrinkToFit="1"/>
    </xf>
    <xf numFmtId="4" fontId="7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0" fillId="0" borderId="32" xfId="0" applyNumberFormat="1" applyBorder="1" applyAlignment="1">
      <alignment vertical="center" wrapText="1"/>
    </xf>
    <xf numFmtId="4" fontId="3" fillId="0" borderId="33" xfId="0" applyNumberFormat="1" applyFont="1" applyBorder="1" applyAlignment="1">
      <alignment horizontal="right" vertical="center" wrapText="1" shrinkToFit="1"/>
    </xf>
    <xf numFmtId="4" fontId="3" fillId="0" borderId="33" xfId="0" applyNumberFormat="1" applyFont="1" applyBorder="1" applyAlignment="1">
      <alignment horizontal="right"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8" fillId="0" borderId="31" xfId="0" applyNumberFormat="1" applyFont="1" applyBorder="1" applyAlignment="1">
      <alignment vertical="center"/>
    </xf>
    <xf numFmtId="4" fontId="8" fillId="0" borderId="32" xfId="0" applyNumberFormat="1" applyFont="1" applyBorder="1" applyAlignment="1">
      <alignment vertical="center" wrapText="1"/>
    </xf>
    <xf numFmtId="4" fontId="8" fillId="0" borderId="33" xfId="0" applyNumberFormat="1" applyFont="1" applyBorder="1" applyAlignment="1">
      <alignment vertical="center" wrapText="1" shrinkToFit="1"/>
    </xf>
    <xf numFmtId="4" fontId="8" fillId="0" borderId="33" xfId="0" applyNumberFormat="1" applyFont="1" applyBorder="1" applyAlignment="1">
      <alignment vertical="center" shrinkToFit="1"/>
    </xf>
    <xf numFmtId="3" fontId="8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3" xfId="0" applyNumberFormat="1" applyBorder="1" applyAlignment="1">
      <alignment vertical="center" wrapText="1" shrinkToFit="1"/>
    </xf>
    <xf numFmtId="4" fontId="0" fillId="3" borderId="34" xfId="0" applyNumberFormat="1" applyFill="1" applyBorder="1" applyAlignment="1">
      <alignment vertical="center"/>
    </xf>
    <xf numFmtId="4" fontId="0" fillId="3" borderId="35" xfId="0" applyNumberFormat="1" applyFill="1" applyBorder="1" applyAlignment="1">
      <alignment vertical="center"/>
    </xf>
    <xf numFmtId="4" fontId="0" fillId="3" borderId="36" xfId="0" applyNumberFormat="1" applyFill="1" applyBorder="1" applyAlignment="1">
      <alignment vertical="center"/>
    </xf>
    <xf numFmtId="4" fontId="0" fillId="3" borderId="37" xfId="0" applyNumberFormat="1" applyFill="1" applyBorder="1" applyAlignment="1">
      <alignment vertical="center" wrapText="1" shrinkToFit="1"/>
    </xf>
    <xf numFmtId="4" fontId="0" fillId="3" borderId="37" xfId="0" applyNumberFormat="1" applyFill="1" applyBorder="1" applyAlignment="1">
      <alignment vertical="center" shrinkToFit="1"/>
    </xf>
    <xf numFmtId="3" fontId="0" fillId="3" borderId="37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2" fontId="12" fillId="3" borderId="7" xfId="0" applyNumberFormat="1" applyFont="1" applyFill="1" applyBorder="1" applyAlignment="1">
      <alignment horizontal="righ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" fontId="12" fillId="3" borderId="7" xfId="0" applyNumberFormat="1" applyFont="1" applyFill="1" applyBorder="1" applyAlignment="1">
      <alignment horizontal="right" vertical="center"/>
    </xf>
    <xf numFmtId="49" fontId="8" fillId="3" borderId="13" xfId="0" applyNumberFormat="1" applyFont="1" applyFill="1" applyBorder="1" applyAlignment="1">
      <alignment horizontal="left" vertical="center"/>
    </xf>
    <xf numFmtId="0" fontId="6" fillId="0" borderId="0" xfId="0" applyFont="1"/>
    <xf numFmtId="49" fontId="0" fillId="0" borderId="0" xfId="0" applyNumberFormat="1"/>
    <xf numFmtId="0" fontId="15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5" fillId="5" borderId="28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 wrapText="1"/>
    </xf>
    <xf numFmtId="49" fontId="7" fillId="0" borderId="31" xfId="0" applyNumberFormat="1" applyFont="1" applyBorder="1" applyAlignment="1">
      <alignment vertical="center"/>
    </xf>
    <xf numFmtId="49" fontId="7" fillId="0" borderId="31" xfId="0" applyNumberFormat="1" applyFont="1" applyBorder="1" applyAlignment="1">
      <alignment vertical="center" wrapText="1"/>
    </xf>
    <xf numFmtId="49" fontId="7" fillId="0" borderId="32" xfId="0" applyNumberFormat="1" applyFont="1" applyBorder="1" applyAlignment="1">
      <alignment vertical="center" wrapText="1"/>
    </xf>
    <xf numFmtId="0" fontId="7" fillId="3" borderId="34" xfId="0" applyFont="1" applyFill="1" applyBorder="1" applyAlignment="1">
      <alignment vertical="center"/>
    </xf>
    <xf numFmtId="0" fontId="7" fillId="3" borderId="34" xfId="0" applyFont="1" applyFill="1" applyBorder="1" applyAlignment="1">
      <alignment vertical="center" wrapText="1"/>
    </xf>
    <xf numFmtId="0" fontId="7" fillId="3" borderId="35" xfId="0" applyFont="1" applyFill="1" applyBorder="1" applyAlignment="1">
      <alignment vertical="center" wrapText="1"/>
    </xf>
    <xf numFmtId="164" fontId="7" fillId="0" borderId="33" xfId="0" applyNumberFormat="1" applyFont="1" applyBorder="1" applyAlignment="1">
      <alignment vertical="center"/>
    </xf>
    <xf numFmtId="164" fontId="7" fillId="3" borderId="37" xfId="0" applyNumberFormat="1" applyFont="1" applyFill="1" applyBorder="1" applyAlignment="1">
      <alignment vertical="center"/>
    </xf>
    <xf numFmtId="164" fontId="0" fillId="0" borderId="0" xfId="0" applyNumberFormat="1"/>
    <xf numFmtId="4" fontId="7" fillId="0" borderId="33" xfId="0" applyNumberFormat="1" applyFont="1" applyBorder="1" applyAlignment="1">
      <alignment horizontal="center" vertical="center"/>
    </xf>
    <xf numFmtId="4" fontId="7" fillId="0" borderId="33" xfId="0" applyNumberFormat="1" applyFont="1" applyBorder="1" applyAlignment="1">
      <alignment vertical="center"/>
    </xf>
    <xf numFmtId="4" fontId="7" fillId="3" borderId="37" xfId="0" applyNumberFormat="1" applyFont="1" applyFill="1" applyBorder="1" applyAlignment="1">
      <alignment horizontal="center" vertical="center"/>
    </xf>
    <xf numFmtId="4" fontId="7" fillId="3" borderId="37" xfId="0" applyNumberFormat="1" applyFont="1" applyFill="1" applyBorder="1" applyAlignment="1">
      <alignment vertical="center"/>
    </xf>
    <xf numFmtId="49" fontId="0" fillId="0" borderId="1" xfId="0" applyNumberFormat="1" applyBorder="1"/>
    <xf numFmtId="0" fontId="6" fillId="0" borderId="0" xfId="0" applyFont="1" applyAlignment="1">
      <alignment horizontal="center"/>
    </xf>
    <xf numFmtId="0" fontId="0" fillId="0" borderId="21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0" borderId="12" xfId="0" applyNumberFormat="1" applyBorder="1" applyAlignment="1">
      <alignment vertical="center"/>
    </xf>
    <xf numFmtId="0" fontId="0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6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6" fillId="0" borderId="0" xfId="0" applyFont="1" applyBorder="1" applyAlignment="1">
      <alignment vertical="top"/>
    </xf>
    <xf numFmtId="49" fontId="16" fillId="0" borderId="0" xfId="0" applyNumberFormat="1" applyFont="1" applyBorder="1" applyAlignment="1">
      <alignment vertical="top"/>
    </xf>
    <xf numFmtId="165" fontId="16" fillId="0" borderId="0" xfId="0" applyNumberFormat="1" applyFont="1" applyBorder="1" applyAlignment="1">
      <alignment vertical="top" shrinkToFit="1"/>
    </xf>
    <xf numFmtId="4" fontId="16" fillId="0" borderId="0" xfId="0" applyNumberFormat="1" applyFont="1" applyBorder="1" applyAlignment="1">
      <alignment vertical="top" shrinkToFit="1"/>
    </xf>
    <xf numFmtId="0" fontId="17" fillId="0" borderId="0" xfId="0" applyFont="1" applyBorder="1" applyAlignment="1">
      <alignment horizontal="center" vertical="top" shrinkToFit="1"/>
    </xf>
    <xf numFmtId="165" fontId="17" fillId="0" borderId="0" xfId="0" applyNumberFormat="1" applyFont="1" applyBorder="1" applyAlignment="1">
      <alignment vertical="top" shrinkToFit="1"/>
    </xf>
    <xf numFmtId="4" fontId="17" fillId="0" borderId="0" xfId="0" applyNumberFormat="1" applyFont="1" applyBorder="1" applyAlignment="1">
      <alignment vertical="top" shrinkToFit="1"/>
    </xf>
    <xf numFmtId="4" fontId="8" fillId="3" borderId="0" xfId="0" applyNumberFormat="1" applyFont="1" applyFill="1" applyBorder="1" applyAlignment="1">
      <alignment vertical="top" shrinkToFit="1"/>
    </xf>
    <xf numFmtId="0" fontId="8" fillId="3" borderId="27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5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38" xfId="0" applyNumberFormat="1" applyFont="1" applyFill="1" applyBorder="1" applyAlignment="1">
      <alignment vertical="top" shrinkToFit="1"/>
    </xf>
    <xf numFmtId="0" fontId="8" fillId="3" borderId="12" xfId="0" applyFont="1" applyFill="1" applyBorder="1" applyAlignment="1">
      <alignment horizontal="center" vertical="top" shrinkToFit="1"/>
    </xf>
    <xf numFmtId="165" fontId="8" fillId="3" borderId="12" xfId="0" applyNumberFormat="1" applyFont="1" applyFill="1" applyBorder="1" applyAlignment="1">
      <alignment vertical="top" shrinkToFit="1"/>
    </xf>
    <xf numFmtId="4" fontId="8" fillId="3" borderId="12" xfId="0" applyNumberFormat="1" applyFont="1" applyFill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 shrinkToFit="1"/>
    </xf>
    <xf numFmtId="0" fontId="16" fillId="0" borderId="39" xfId="0" applyFont="1" applyBorder="1" applyAlignment="1">
      <alignment vertical="top"/>
    </xf>
    <xf numFmtId="49" fontId="16" fillId="0" borderId="40" xfId="0" applyNumberFormat="1" applyFont="1" applyBorder="1" applyAlignment="1">
      <alignment vertical="top"/>
    </xf>
    <xf numFmtId="0" fontId="16" fillId="0" borderId="40" xfId="0" applyFont="1" applyBorder="1" applyAlignment="1">
      <alignment horizontal="center" vertical="top" shrinkToFit="1"/>
    </xf>
    <xf numFmtId="165" fontId="16" fillId="0" borderId="40" xfId="0" applyNumberFormat="1" applyFont="1" applyBorder="1" applyAlignment="1">
      <alignment vertical="top" shrinkToFit="1"/>
    </xf>
    <xf numFmtId="4" fontId="16" fillId="4" borderId="40" xfId="0" applyNumberFormat="1" applyFont="1" applyFill="1" applyBorder="1" applyAlignment="1" applyProtection="1">
      <alignment vertical="top" shrinkToFit="1"/>
      <protection locked="0"/>
    </xf>
    <xf numFmtId="4" fontId="16" fillId="0" borderId="40" xfId="0" applyNumberFormat="1" applyFont="1" applyBorder="1" applyAlignment="1">
      <alignment vertical="top" shrinkToFit="1"/>
    </xf>
    <xf numFmtId="4" fontId="16" fillId="0" borderId="41" xfId="0" applyNumberFormat="1" applyFont="1" applyBorder="1" applyAlignment="1">
      <alignment vertical="top" shrinkToFit="1"/>
    </xf>
    <xf numFmtId="0" fontId="17" fillId="0" borderId="18" xfId="0" applyNumberFormat="1" applyFont="1" applyBorder="1" applyAlignment="1">
      <alignment vertical="top" wrapText="1"/>
    </xf>
    <xf numFmtId="0" fontId="18" fillId="0" borderId="0" xfId="0" applyNumberFormat="1" applyFont="1" applyAlignment="1">
      <alignment wrapText="1"/>
    </xf>
    <xf numFmtId="0" fontId="16" fillId="0" borderId="42" xfId="0" applyFont="1" applyBorder="1" applyAlignment="1">
      <alignment vertical="top"/>
    </xf>
    <xf numFmtId="49" fontId="16" fillId="0" borderId="43" xfId="0" applyNumberFormat="1" applyFont="1" applyBorder="1" applyAlignment="1">
      <alignment vertical="top"/>
    </xf>
    <xf numFmtId="0" fontId="16" fillId="0" borderId="43" xfId="0" applyFont="1" applyBorder="1" applyAlignment="1">
      <alignment horizontal="center" vertical="top" shrinkToFit="1"/>
    </xf>
    <xf numFmtId="165" fontId="16" fillId="0" borderId="43" xfId="0" applyNumberFormat="1" applyFont="1" applyBorder="1" applyAlignment="1">
      <alignment vertical="top" shrinkToFit="1"/>
    </xf>
    <xf numFmtId="4" fontId="16" fillId="4" borderId="43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4" fontId="16" fillId="0" borderId="44" xfId="0" applyNumberFormat="1" applyFont="1" applyBorder="1" applyAlignment="1">
      <alignment vertical="top" shrinkToFit="1"/>
    </xf>
    <xf numFmtId="49" fontId="8" fillId="3" borderId="18" xfId="0" applyNumberFormat="1" applyFont="1" applyFill="1" applyBorder="1" applyAlignment="1">
      <alignment horizontal="left" vertical="top" wrapText="1"/>
    </xf>
    <xf numFmtId="49" fontId="16" fillId="0" borderId="40" xfId="0" applyNumberFormat="1" applyFont="1" applyBorder="1" applyAlignment="1">
      <alignment horizontal="left" vertical="top" wrapText="1"/>
    </xf>
    <xf numFmtId="0" fontId="17" fillId="0" borderId="18" xfId="0" applyNumberFormat="1" applyFont="1" applyBorder="1" applyAlignment="1">
      <alignment horizontal="left" vertical="top" wrapText="1"/>
    </xf>
    <xf numFmtId="49" fontId="16" fillId="0" borderId="43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5" fontId="19" fillId="0" borderId="0" xfId="0" applyNumberFormat="1" applyFont="1" applyBorder="1" applyAlignment="1">
      <alignment horizontal="center" vertical="top" wrapText="1" shrinkToFit="1"/>
    </xf>
    <xf numFmtId="165" fontId="19" fillId="0" borderId="0" xfId="0" applyNumberFormat="1" applyFont="1" applyBorder="1" applyAlignment="1">
      <alignment vertical="top" wrapText="1" shrinkToFit="1"/>
    </xf>
    <xf numFmtId="165" fontId="20" fillId="0" borderId="0" xfId="0" applyNumberFormat="1" applyFont="1" applyBorder="1" applyAlignment="1">
      <alignment horizontal="center" vertical="top" wrapText="1" shrinkToFit="1"/>
    </xf>
    <xf numFmtId="165" fontId="20" fillId="0" borderId="0" xfId="0" applyNumberFormat="1" applyFont="1" applyBorder="1" applyAlignment="1">
      <alignment vertical="top" wrapText="1" shrinkToFit="1"/>
    </xf>
    <xf numFmtId="0" fontId="16" fillId="0" borderId="18" xfId="0" applyNumberFormat="1" applyFont="1" applyBorder="1" applyAlignment="1">
      <alignment vertical="top" wrapText="1"/>
    </xf>
    <xf numFmtId="0" fontId="16" fillId="0" borderId="18" xfId="0" applyNumberFormat="1" applyFont="1" applyBorder="1" applyAlignment="1">
      <alignment horizontal="left" vertical="top" wrapText="1"/>
    </xf>
    <xf numFmtId="165" fontId="19" fillId="0" borderId="0" xfId="0" quotePrefix="1" applyNumberFormat="1" applyFont="1" applyBorder="1" applyAlignment="1">
      <alignment horizontal="left" vertical="top" wrapText="1"/>
    </xf>
    <xf numFmtId="165" fontId="20" fillId="0" borderId="0" xfId="0" applyNumberFormat="1" applyFont="1" applyBorder="1" applyAlignment="1">
      <alignment horizontal="left" vertical="top" wrapText="1"/>
    </xf>
    <xf numFmtId="165" fontId="20" fillId="0" borderId="0" xfId="0" quotePrefix="1" applyNumberFormat="1" applyFont="1" applyBorder="1" applyAlignment="1">
      <alignment horizontal="left" vertical="top" wrapText="1"/>
    </xf>
    <xf numFmtId="165" fontId="21" fillId="0" borderId="0" xfId="0" applyNumberFormat="1" applyFont="1" applyBorder="1" applyAlignment="1">
      <alignment horizontal="center" vertical="top" wrapText="1" shrinkToFit="1"/>
    </xf>
    <xf numFmtId="165" fontId="21" fillId="0" borderId="0" xfId="0" applyNumberFormat="1" applyFont="1" applyBorder="1" applyAlignment="1">
      <alignment vertical="top" wrapText="1" shrinkToFit="1"/>
    </xf>
    <xf numFmtId="165" fontId="22" fillId="0" borderId="0" xfId="0" applyNumberFormat="1" applyFont="1" applyBorder="1" applyAlignment="1">
      <alignment horizontal="center" vertical="top" wrapText="1" shrinkToFit="1"/>
    </xf>
    <xf numFmtId="165" fontId="22" fillId="0" borderId="0" xfId="0" applyNumberFormat="1" applyFont="1" applyBorder="1" applyAlignment="1">
      <alignment vertical="top" wrapText="1" shrinkToFit="1"/>
    </xf>
    <xf numFmtId="165" fontId="21" fillId="0" borderId="0" xfId="0" quotePrefix="1" applyNumberFormat="1" applyFont="1" applyBorder="1" applyAlignment="1">
      <alignment horizontal="left" vertical="top" wrapText="1"/>
    </xf>
    <xf numFmtId="165" fontId="22" fillId="0" borderId="0" xfId="0" quotePrefix="1" applyNumberFormat="1" applyFont="1" applyBorder="1" applyAlignment="1">
      <alignment horizontal="left" vertical="top" wrapText="1"/>
    </xf>
    <xf numFmtId="0" fontId="17" fillId="0" borderId="0" xfId="0" applyNumberFormat="1" applyFont="1" applyBorder="1" applyAlignment="1">
      <alignment vertical="top" wrapText="1"/>
    </xf>
    <xf numFmtId="49" fontId="17" fillId="0" borderId="0" xfId="0" applyNumberFormat="1" applyFont="1" applyBorder="1" applyAlignment="1">
      <alignment horizontal="left" vertical="top" wrapText="1"/>
    </xf>
    <xf numFmtId="0" fontId="17" fillId="0" borderId="0" xfId="0" applyNumberFormat="1" applyFont="1" applyBorder="1" applyAlignment="1">
      <alignment horizontal="left" vertical="top" wrapText="1"/>
    </xf>
    <xf numFmtId="0" fontId="8" fillId="0" borderId="18" xfId="0" applyFont="1" applyBorder="1" applyAlignment="1">
      <alignment horizontal="left" vertical="top" wrapText="1"/>
    </xf>
    <xf numFmtId="0" fontId="0" fillId="0" borderId="18" xfId="0" applyBorder="1" applyAlignment="1"/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UILDpowerS/Templates/Rozpocty/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G2"/>
  <sheetViews>
    <sheetView workbookViewId="0">
      <selection activeCell="A2" sqref="A2:G2"/>
    </sheetView>
  </sheetViews>
  <sheetFormatPr defaultRowHeight="12.75" x14ac:dyDescent="0.2"/>
  <sheetData>
    <row r="1" spans="1:7" x14ac:dyDescent="0.2">
      <c r="A1" s="21" t="s">
        <v>38</v>
      </c>
    </row>
    <row r="2" spans="1:7" ht="57.75" customHeight="1" x14ac:dyDescent="0.2">
      <c r="A2" s="74" t="s">
        <v>39</v>
      </c>
      <c r="B2" s="74"/>
      <c r="C2" s="74"/>
      <c r="D2" s="74"/>
      <c r="E2" s="74"/>
      <c r="F2" s="74"/>
      <c r="G2" s="74"/>
    </row>
  </sheetData>
  <sheetProtection algorithmName="SHA-512" hashValue="bsL5CGHmXTS/SgHIkyAgzxTymfhOIEGB/ol6f4wUj8XP0kyZ42HLD0bs/xQnAZaS6kfDpN5CkR3ALN7psPq9gQ==" saltValue="vzjrge5NDAD12rB5SW3qjA==" spinCount="100000" sheet="1" formatRows="0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86779-BCAB-491F-9B62-07DEC55E10F8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5" t="s">
        <v>221</v>
      </c>
      <c r="B1" s="195"/>
      <c r="C1" s="195"/>
      <c r="D1" s="195"/>
      <c r="E1" s="195"/>
      <c r="F1" s="195"/>
      <c r="G1" s="195"/>
      <c r="AG1" t="s">
        <v>155</v>
      </c>
    </row>
    <row r="2" spans="1:60" ht="24.95" customHeight="1" x14ac:dyDescent="0.2">
      <c r="A2" s="196" t="s">
        <v>7</v>
      </c>
      <c r="B2" s="49" t="s">
        <v>44</v>
      </c>
      <c r="C2" s="199" t="s">
        <v>45</v>
      </c>
      <c r="D2" s="197"/>
      <c r="E2" s="197"/>
      <c r="F2" s="197"/>
      <c r="G2" s="198"/>
      <c r="AG2" t="s">
        <v>156</v>
      </c>
    </row>
    <row r="3" spans="1:60" ht="24.95" customHeight="1" x14ac:dyDescent="0.2">
      <c r="A3" s="196" t="s">
        <v>8</v>
      </c>
      <c r="B3" s="49" t="s">
        <v>65</v>
      </c>
      <c r="C3" s="199" t="s">
        <v>66</v>
      </c>
      <c r="D3" s="197"/>
      <c r="E3" s="197"/>
      <c r="F3" s="197"/>
      <c r="G3" s="198"/>
      <c r="AC3" s="174" t="s">
        <v>156</v>
      </c>
      <c r="AG3" t="s">
        <v>159</v>
      </c>
    </row>
    <row r="4" spans="1:60" ht="24.95" customHeight="1" x14ac:dyDescent="0.2">
      <c r="A4" s="200" t="s">
        <v>9</v>
      </c>
      <c r="B4" s="201" t="s">
        <v>71</v>
      </c>
      <c r="C4" s="202" t="s">
        <v>72</v>
      </c>
      <c r="D4" s="203"/>
      <c r="E4" s="203"/>
      <c r="F4" s="203"/>
      <c r="G4" s="204"/>
      <c r="AG4" t="s">
        <v>160</v>
      </c>
    </row>
    <row r="5" spans="1:60" x14ac:dyDescent="0.2">
      <c r="D5" s="10"/>
    </row>
    <row r="6" spans="1:60" ht="38.25" x14ac:dyDescent="0.2">
      <c r="A6" s="206" t="s">
        <v>161</v>
      </c>
      <c r="B6" s="208" t="s">
        <v>162</v>
      </c>
      <c r="C6" s="208" t="s">
        <v>163</v>
      </c>
      <c r="D6" s="207" t="s">
        <v>164</v>
      </c>
      <c r="E6" s="206" t="s">
        <v>165</v>
      </c>
      <c r="F6" s="205" t="s">
        <v>166</v>
      </c>
      <c r="G6" s="206" t="s">
        <v>29</v>
      </c>
      <c r="H6" s="209" t="s">
        <v>30</v>
      </c>
      <c r="I6" s="209" t="s">
        <v>167</v>
      </c>
      <c r="J6" s="209" t="s">
        <v>31</v>
      </c>
      <c r="K6" s="209" t="s">
        <v>168</v>
      </c>
      <c r="L6" s="209" t="s">
        <v>169</v>
      </c>
      <c r="M6" s="209" t="s">
        <v>170</v>
      </c>
      <c r="N6" s="209" t="s">
        <v>171</v>
      </c>
      <c r="O6" s="209" t="s">
        <v>172</v>
      </c>
      <c r="P6" s="209" t="s">
        <v>173</v>
      </c>
      <c r="Q6" s="209" t="s">
        <v>174</v>
      </c>
      <c r="R6" s="209" t="s">
        <v>175</v>
      </c>
      <c r="S6" s="209" t="s">
        <v>176</v>
      </c>
      <c r="T6" s="209" t="s">
        <v>177</v>
      </c>
      <c r="U6" s="209" t="s">
        <v>178</v>
      </c>
      <c r="V6" s="209" t="s">
        <v>179</v>
      </c>
      <c r="W6" s="209" t="s">
        <v>180</v>
      </c>
      <c r="X6" s="209" t="s">
        <v>181</v>
      </c>
      <c r="Y6" s="209" t="s">
        <v>182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5" t="s">
        <v>183</v>
      </c>
      <c r="B8" s="226" t="s">
        <v>121</v>
      </c>
      <c r="C8" s="251" t="s">
        <v>122</v>
      </c>
      <c r="D8" s="227"/>
      <c r="E8" s="228"/>
      <c r="F8" s="229"/>
      <c r="G8" s="229">
        <f>SUMIF(AG9:AG78,"&lt;&gt;NOR",G9:G78)</f>
        <v>0</v>
      </c>
      <c r="H8" s="229"/>
      <c r="I8" s="229">
        <f>SUM(I9:I78)</f>
        <v>0</v>
      </c>
      <c r="J8" s="229"/>
      <c r="K8" s="229">
        <f>SUM(K9:K78)</f>
        <v>0</v>
      </c>
      <c r="L8" s="229"/>
      <c r="M8" s="229">
        <f>SUM(M9:M78)</f>
        <v>0</v>
      </c>
      <c r="N8" s="228"/>
      <c r="O8" s="228">
        <f>SUM(O9:O78)</f>
        <v>0</v>
      </c>
      <c r="P8" s="228"/>
      <c r="Q8" s="228">
        <f>SUM(Q9:Q78)</f>
        <v>0</v>
      </c>
      <c r="R8" s="229"/>
      <c r="S8" s="229"/>
      <c r="T8" s="230"/>
      <c r="U8" s="224"/>
      <c r="V8" s="224">
        <f>SUM(V9:V78)</f>
        <v>10.83</v>
      </c>
      <c r="W8" s="224"/>
      <c r="X8" s="224"/>
      <c r="Y8" s="224"/>
      <c r="AG8" t="s">
        <v>184</v>
      </c>
    </row>
    <row r="9" spans="1:60" outlineLevel="1" x14ac:dyDescent="0.2">
      <c r="A9" s="235">
        <v>1</v>
      </c>
      <c r="B9" s="236" t="s">
        <v>485</v>
      </c>
      <c r="C9" s="252" t="s">
        <v>486</v>
      </c>
      <c r="D9" s="237" t="s">
        <v>224</v>
      </c>
      <c r="E9" s="238">
        <v>0.79300000000000004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 t="s">
        <v>225</v>
      </c>
      <c r="S9" s="240" t="s">
        <v>188</v>
      </c>
      <c r="T9" s="241" t="s">
        <v>188</v>
      </c>
      <c r="U9" s="220">
        <v>1.548</v>
      </c>
      <c r="V9" s="220">
        <f>ROUND(E9*U9,2)</f>
        <v>1.23</v>
      </c>
      <c r="W9" s="220"/>
      <c r="X9" s="220" t="s">
        <v>226</v>
      </c>
      <c r="Y9" s="220" t="s">
        <v>191</v>
      </c>
      <c r="Z9" s="210"/>
      <c r="AA9" s="210"/>
      <c r="AB9" s="210"/>
      <c r="AC9" s="210"/>
      <c r="AD9" s="210"/>
      <c r="AE9" s="210"/>
      <c r="AF9" s="210"/>
      <c r="AG9" s="210" t="s">
        <v>227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">
      <c r="A10" s="217"/>
      <c r="B10" s="218"/>
      <c r="C10" s="263" t="s">
        <v>487</v>
      </c>
      <c r="D10" s="262"/>
      <c r="E10" s="262"/>
      <c r="F10" s="262"/>
      <c r="G10" s="262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229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43" t="str">
        <f>C10</f>
        <v>příplatek k cenám vykopávek za ztížení vykopávky v blízkosti podzemního vedení nebo výbušnin v horninách jakékoliv třídy,</v>
      </c>
      <c r="BB10" s="210"/>
      <c r="BC10" s="210"/>
      <c r="BD10" s="210"/>
      <c r="BE10" s="210"/>
      <c r="BF10" s="210"/>
      <c r="BG10" s="210"/>
      <c r="BH10" s="210"/>
    </row>
    <row r="11" spans="1:60" outlineLevel="2" x14ac:dyDescent="0.2">
      <c r="A11" s="217"/>
      <c r="B11" s="218"/>
      <c r="C11" s="264" t="s">
        <v>488</v>
      </c>
      <c r="D11" s="258"/>
      <c r="E11" s="259"/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231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3" x14ac:dyDescent="0.2">
      <c r="A12" s="217"/>
      <c r="B12" s="218"/>
      <c r="C12" s="264" t="s">
        <v>489</v>
      </c>
      <c r="D12" s="258"/>
      <c r="E12" s="259"/>
      <c r="F12" s="220"/>
      <c r="G12" s="220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10"/>
      <c r="AA12" s="210"/>
      <c r="AB12" s="210"/>
      <c r="AC12" s="210"/>
      <c r="AD12" s="210"/>
      <c r="AE12" s="210"/>
      <c r="AF12" s="210"/>
      <c r="AG12" s="210" t="s">
        <v>231</v>
      </c>
      <c r="AH12" s="210">
        <v>0</v>
      </c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3" x14ac:dyDescent="0.2">
      <c r="A13" s="217"/>
      <c r="B13" s="218"/>
      <c r="C13" s="264" t="s">
        <v>490</v>
      </c>
      <c r="D13" s="258"/>
      <c r="E13" s="259"/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231</v>
      </c>
      <c r="AH13" s="210">
        <v>0</v>
      </c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3" x14ac:dyDescent="0.2">
      <c r="A14" s="217"/>
      <c r="B14" s="218"/>
      <c r="C14" s="264" t="s">
        <v>832</v>
      </c>
      <c r="D14" s="258"/>
      <c r="E14" s="259">
        <v>0.79300000000000004</v>
      </c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231</v>
      </c>
      <c r="AH14" s="210">
        <v>5</v>
      </c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">
      <c r="A15" s="235">
        <v>2</v>
      </c>
      <c r="B15" s="236" t="s">
        <v>492</v>
      </c>
      <c r="C15" s="252" t="s">
        <v>493</v>
      </c>
      <c r="D15" s="237" t="s">
        <v>224</v>
      </c>
      <c r="E15" s="238">
        <v>7.93</v>
      </c>
      <c r="F15" s="239"/>
      <c r="G15" s="240">
        <f>ROUND(E15*F15,2)</f>
        <v>0</v>
      </c>
      <c r="H15" s="239"/>
      <c r="I15" s="240">
        <f>ROUND(E15*H15,2)</f>
        <v>0</v>
      </c>
      <c r="J15" s="239"/>
      <c r="K15" s="240">
        <f>ROUND(E15*J15,2)</f>
        <v>0</v>
      </c>
      <c r="L15" s="240">
        <v>21</v>
      </c>
      <c r="M15" s="240">
        <f>G15*(1+L15/100)</f>
        <v>0</v>
      </c>
      <c r="N15" s="238">
        <v>0</v>
      </c>
      <c r="O15" s="238">
        <f>ROUND(E15*N15,2)</f>
        <v>0</v>
      </c>
      <c r="P15" s="238">
        <v>0</v>
      </c>
      <c r="Q15" s="238">
        <f>ROUND(E15*P15,2)</f>
        <v>0</v>
      </c>
      <c r="R15" s="240" t="s">
        <v>225</v>
      </c>
      <c r="S15" s="240" t="s">
        <v>188</v>
      </c>
      <c r="T15" s="241" t="s">
        <v>188</v>
      </c>
      <c r="U15" s="220">
        <v>0.42199999999999999</v>
      </c>
      <c r="V15" s="220">
        <f>ROUND(E15*U15,2)</f>
        <v>3.35</v>
      </c>
      <c r="W15" s="220"/>
      <c r="X15" s="220" t="s">
        <v>226</v>
      </c>
      <c r="Y15" s="220" t="s">
        <v>191</v>
      </c>
      <c r="Z15" s="210"/>
      <c r="AA15" s="210"/>
      <c r="AB15" s="210"/>
      <c r="AC15" s="210"/>
      <c r="AD15" s="210"/>
      <c r="AE15" s="210"/>
      <c r="AF15" s="210"/>
      <c r="AG15" s="210" t="s">
        <v>255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2" x14ac:dyDescent="0.2">
      <c r="A16" s="217"/>
      <c r="B16" s="218"/>
      <c r="C16" s="263" t="s">
        <v>494</v>
      </c>
      <c r="D16" s="262"/>
      <c r="E16" s="262"/>
      <c r="F16" s="262"/>
      <c r="G16" s="262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229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43" t="str">
        <f>C16</f>
        <v>s přemístěním výkopku v příčných profilech na vzdálenost do 15 m nebo s naložením na dopravní prostředek.</v>
      </c>
      <c r="BB16" s="210"/>
      <c r="BC16" s="210"/>
      <c r="BD16" s="210"/>
      <c r="BE16" s="210"/>
      <c r="BF16" s="210"/>
      <c r="BG16" s="210"/>
      <c r="BH16" s="210"/>
    </row>
    <row r="17" spans="1:60" outlineLevel="2" x14ac:dyDescent="0.2">
      <c r="A17" s="217"/>
      <c r="B17" s="218"/>
      <c r="C17" s="264" t="s">
        <v>495</v>
      </c>
      <c r="D17" s="258"/>
      <c r="E17" s="259"/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231</v>
      </c>
      <c r="AH17" s="210">
        <v>0</v>
      </c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3" x14ac:dyDescent="0.2">
      <c r="A18" s="217"/>
      <c r="B18" s="218"/>
      <c r="C18" s="264" t="s">
        <v>498</v>
      </c>
      <c r="D18" s="258"/>
      <c r="E18" s="259"/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231</v>
      </c>
      <c r="AH18" s="210">
        <v>0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3" x14ac:dyDescent="0.2">
      <c r="A19" s="217"/>
      <c r="B19" s="218"/>
      <c r="C19" s="265" t="s">
        <v>233</v>
      </c>
      <c r="D19" s="260"/>
      <c r="E19" s="261"/>
      <c r="F19" s="220"/>
      <c r="G19" s="220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10"/>
      <c r="AA19" s="210"/>
      <c r="AB19" s="210"/>
      <c r="AC19" s="210"/>
      <c r="AD19" s="210"/>
      <c r="AE19" s="210"/>
      <c r="AF19" s="210"/>
      <c r="AG19" s="210" t="s">
        <v>231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3" x14ac:dyDescent="0.2">
      <c r="A20" s="217"/>
      <c r="B20" s="218"/>
      <c r="C20" s="266" t="s">
        <v>499</v>
      </c>
      <c r="D20" s="260"/>
      <c r="E20" s="261">
        <v>0.1125</v>
      </c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231</v>
      </c>
      <c r="AH20" s="210">
        <v>2</v>
      </c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3" x14ac:dyDescent="0.2">
      <c r="A21" s="217"/>
      <c r="B21" s="218"/>
      <c r="C21" s="265" t="s">
        <v>235</v>
      </c>
      <c r="D21" s="260"/>
      <c r="E21" s="261"/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231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3" x14ac:dyDescent="0.2">
      <c r="A22" s="217"/>
      <c r="B22" s="218"/>
      <c r="C22" s="264" t="s">
        <v>833</v>
      </c>
      <c r="D22" s="258"/>
      <c r="E22" s="259">
        <v>0.33750000000000002</v>
      </c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231</v>
      </c>
      <c r="AH22" s="210">
        <v>5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3" x14ac:dyDescent="0.2">
      <c r="A23" s="217"/>
      <c r="B23" s="218"/>
      <c r="C23" s="264" t="s">
        <v>501</v>
      </c>
      <c r="D23" s="258"/>
      <c r="E23" s="259"/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231</v>
      </c>
      <c r="AH23" s="210">
        <v>0</v>
      </c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3" x14ac:dyDescent="0.2">
      <c r="A24" s="217"/>
      <c r="B24" s="218"/>
      <c r="C24" s="265" t="s">
        <v>233</v>
      </c>
      <c r="D24" s="260"/>
      <c r="E24" s="261"/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231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3" x14ac:dyDescent="0.2">
      <c r="A25" s="217"/>
      <c r="B25" s="218"/>
      <c r="C25" s="266" t="s">
        <v>499</v>
      </c>
      <c r="D25" s="260"/>
      <c r="E25" s="261">
        <v>0.1125</v>
      </c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231</v>
      </c>
      <c r="AH25" s="210">
        <v>2</v>
      </c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3" x14ac:dyDescent="0.2">
      <c r="A26" s="217"/>
      <c r="B26" s="218"/>
      <c r="C26" s="265" t="s">
        <v>235</v>
      </c>
      <c r="D26" s="260"/>
      <c r="E26" s="261"/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231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3" x14ac:dyDescent="0.2">
      <c r="A27" s="217"/>
      <c r="B27" s="218"/>
      <c r="C27" s="264" t="s">
        <v>834</v>
      </c>
      <c r="D27" s="258"/>
      <c r="E27" s="259">
        <v>1.0125</v>
      </c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231</v>
      </c>
      <c r="AH27" s="210">
        <v>5</v>
      </c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3" x14ac:dyDescent="0.2">
      <c r="A28" s="217"/>
      <c r="B28" s="218"/>
      <c r="C28" s="264" t="s">
        <v>503</v>
      </c>
      <c r="D28" s="258"/>
      <c r="E28" s="259"/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231</v>
      </c>
      <c r="AH28" s="210">
        <v>0</v>
      </c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3" x14ac:dyDescent="0.2">
      <c r="A29" s="217"/>
      <c r="B29" s="218"/>
      <c r="C29" s="265" t="s">
        <v>233</v>
      </c>
      <c r="D29" s="260"/>
      <c r="E29" s="261"/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231</v>
      </c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3" x14ac:dyDescent="0.2">
      <c r="A30" s="217"/>
      <c r="B30" s="218"/>
      <c r="C30" s="266" t="s">
        <v>504</v>
      </c>
      <c r="D30" s="260"/>
      <c r="E30" s="261">
        <v>0.14000000000000001</v>
      </c>
      <c r="F30" s="220"/>
      <c r="G30" s="220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231</v>
      </c>
      <c r="AH30" s="210">
        <v>2</v>
      </c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3" x14ac:dyDescent="0.2">
      <c r="A31" s="217"/>
      <c r="B31" s="218"/>
      <c r="C31" s="265" t="s">
        <v>235</v>
      </c>
      <c r="D31" s="260"/>
      <c r="E31" s="261"/>
      <c r="F31" s="220"/>
      <c r="G31" s="220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231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3" x14ac:dyDescent="0.2">
      <c r="A32" s="217"/>
      <c r="B32" s="218"/>
      <c r="C32" s="264" t="s">
        <v>835</v>
      </c>
      <c r="D32" s="258"/>
      <c r="E32" s="259">
        <v>6.58</v>
      </c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231</v>
      </c>
      <c r="AH32" s="210">
        <v>5</v>
      </c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1" x14ac:dyDescent="0.2">
      <c r="A33" s="235">
        <v>3</v>
      </c>
      <c r="B33" s="236" t="s">
        <v>511</v>
      </c>
      <c r="C33" s="252" t="s">
        <v>512</v>
      </c>
      <c r="D33" s="237" t="s">
        <v>224</v>
      </c>
      <c r="E33" s="238">
        <v>3.9649999999999999</v>
      </c>
      <c r="F33" s="239"/>
      <c r="G33" s="240">
        <f>ROUND(E33*F33,2)</f>
        <v>0</v>
      </c>
      <c r="H33" s="239"/>
      <c r="I33" s="240">
        <f>ROUND(E33*H33,2)</f>
        <v>0</v>
      </c>
      <c r="J33" s="239"/>
      <c r="K33" s="240">
        <f>ROUND(E33*J33,2)</f>
        <v>0</v>
      </c>
      <c r="L33" s="240">
        <v>21</v>
      </c>
      <c r="M33" s="240">
        <f>G33*(1+L33/100)</f>
        <v>0</v>
      </c>
      <c r="N33" s="238">
        <v>0</v>
      </c>
      <c r="O33" s="238">
        <f>ROUND(E33*N33,2)</f>
        <v>0</v>
      </c>
      <c r="P33" s="238">
        <v>0</v>
      </c>
      <c r="Q33" s="238">
        <f>ROUND(E33*P33,2)</f>
        <v>0</v>
      </c>
      <c r="R33" s="240" t="s">
        <v>225</v>
      </c>
      <c r="S33" s="240" t="s">
        <v>188</v>
      </c>
      <c r="T33" s="241" t="s">
        <v>188</v>
      </c>
      <c r="U33" s="220">
        <v>8.7999999999999995E-2</v>
      </c>
      <c r="V33" s="220">
        <f>ROUND(E33*U33,2)</f>
        <v>0.35</v>
      </c>
      <c r="W33" s="220"/>
      <c r="X33" s="220" t="s">
        <v>226</v>
      </c>
      <c r="Y33" s="220" t="s">
        <v>191</v>
      </c>
      <c r="Z33" s="210"/>
      <c r="AA33" s="210"/>
      <c r="AB33" s="210"/>
      <c r="AC33" s="210"/>
      <c r="AD33" s="210"/>
      <c r="AE33" s="210"/>
      <c r="AF33" s="210"/>
      <c r="AG33" s="210" t="s">
        <v>255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2" x14ac:dyDescent="0.2">
      <c r="A34" s="217"/>
      <c r="B34" s="218"/>
      <c r="C34" s="263" t="s">
        <v>494</v>
      </c>
      <c r="D34" s="262"/>
      <c r="E34" s="262"/>
      <c r="F34" s="262"/>
      <c r="G34" s="262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229</v>
      </c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43" t="str">
        <f>C34</f>
        <v>s přemístěním výkopku v příčných profilech na vzdálenost do 15 m nebo s naložením na dopravní prostředek.</v>
      </c>
      <c r="BB34" s="210"/>
      <c r="BC34" s="210"/>
      <c r="BD34" s="210"/>
      <c r="BE34" s="210"/>
      <c r="BF34" s="210"/>
      <c r="BG34" s="210"/>
      <c r="BH34" s="210"/>
    </row>
    <row r="35" spans="1:60" outlineLevel="2" x14ac:dyDescent="0.2">
      <c r="A35" s="217"/>
      <c r="B35" s="218"/>
      <c r="C35" s="264" t="s">
        <v>239</v>
      </c>
      <c r="D35" s="258"/>
      <c r="E35" s="259"/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231</v>
      </c>
      <c r="AH35" s="210">
        <v>0</v>
      </c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3" x14ac:dyDescent="0.2">
      <c r="A36" s="217"/>
      <c r="B36" s="218"/>
      <c r="C36" s="264" t="s">
        <v>490</v>
      </c>
      <c r="D36" s="258"/>
      <c r="E36" s="259"/>
      <c r="F36" s="220"/>
      <c r="G36" s="220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231</v>
      </c>
      <c r="AH36" s="210">
        <v>0</v>
      </c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3" x14ac:dyDescent="0.2">
      <c r="A37" s="217"/>
      <c r="B37" s="218"/>
      <c r="C37" s="264" t="s">
        <v>836</v>
      </c>
      <c r="D37" s="258"/>
      <c r="E37" s="259">
        <v>3.9649999999999999</v>
      </c>
      <c r="F37" s="220"/>
      <c r="G37" s="220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10"/>
      <c r="AA37" s="210"/>
      <c r="AB37" s="210"/>
      <c r="AC37" s="210"/>
      <c r="AD37" s="210"/>
      <c r="AE37" s="210"/>
      <c r="AF37" s="210"/>
      <c r="AG37" s="210" t="s">
        <v>231</v>
      </c>
      <c r="AH37" s="210">
        <v>5</v>
      </c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ht="22.5" outlineLevel="1" x14ac:dyDescent="0.2">
      <c r="A38" s="235">
        <v>4</v>
      </c>
      <c r="B38" s="236" t="s">
        <v>242</v>
      </c>
      <c r="C38" s="252" t="s">
        <v>243</v>
      </c>
      <c r="D38" s="237" t="s">
        <v>224</v>
      </c>
      <c r="E38" s="238">
        <v>7.93</v>
      </c>
      <c r="F38" s="239"/>
      <c r="G38" s="240">
        <f>ROUND(E38*F38,2)</f>
        <v>0</v>
      </c>
      <c r="H38" s="239"/>
      <c r="I38" s="240">
        <f>ROUND(E38*H38,2)</f>
        <v>0</v>
      </c>
      <c r="J38" s="239"/>
      <c r="K38" s="240">
        <f>ROUND(E38*J38,2)</f>
        <v>0</v>
      </c>
      <c r="L38" s="240">
        <v>21</v>
      </c>
      <c r="M38" s="240">
        <f>G38*(1+L38/100)</f>
        <v>0</v>
      </c>
      <c r="N38" s="238">
        <v>0</v>
      </c>
      <c r="O38" s="238">
        <f>ROUND(E38*N38,2)</f>
        <v>0</v>
      </c>
      <c r="P38" s="238">
        <v>0</v>
      </c>
      <c r="Q38" s="238">
        <f>ROUND(E38*P38,2)</f>
        <v>0</v>
      </c>
      <c r="R38" s="240" t="s">
        <v>225</v>
      </c>
      <c r="S38" s="240" t="s">
        <v>188</v>
      </c>
      <c r="T38" s="241" t="s">
        <v>188</v>
      </c>
      <c r="U38" s="220">
        <v>1.0999999999999999E-2</v>
      </c>
      <c r="V38" s="220">
        <f>ROUND(E38*U38,2)</f>
        <v>0.09</v>
      </c>
      <c r="W38" s="220"/>
      <c r="X38" s="220" t="s">
        <v>226</v>
      </c>
      <c r="Y38" s="220" t="s">
        <v>191</v>
      </c>
      <c r="Z38" s="210"/>
      <c r="AA38" s="210"/>
      <c r="AB38" s="210"/>
      <c r="AC38" s="210"/>
      <c r="AD38" s="210"/>
      <c r="AE38" s="210"/>
      <c r="AF38" s="210"/>
      <c r="AG38" s="210" t="s">
        <v>227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2" x14ac:dyDescent="0.2">
      <c r="A39" s="217"/>
      <c r="B39" s="218"/>
      <c r="C39" s="263" t="s">
        <v>244</v>
      </c>
      <c r="D39" s="262"/>
      <c r="E39" s="262"/>
      <c r="F39" s="262"/>
      <c r="G39" s="262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229</v>
      </c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2" x14ac:dyDescent="0.2">
      <c r="A40" s="217"/>
      <c r="B40" s="218"/>
      <c r="C40" s="264" t="s">
        <v>245</v>
      </c>
      <c r="D40" s="258"/>
      <c r="E40" s="259"/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231</v>
      </c>
      <c r="AH40" s="210">
        <v>0</v>
      </c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3" x14ac:dyDescent="0.2">
      <c r="A41" s="217"/>
      <c r="B41" s="218"/>
      <c r="C41" s="264" t="s">
        <v>514</v>
      </c>
      <c r="D41" s="258"/>
      <c r="E41" s="259"/>
      <c r="F41" s="220"/>
      <c r="G41" s="220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231</v>
      </c>
      <c r="AH41" s="210">
        <v>0</v>
      </c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3" x14ac:dyDescent="0.2">
      <c r="A42" s="217"/>
      <c r="B42" s="218"/>
      <c r="C42" s="264" t="s">
        <v>837</v>
      </c>
      <c r="D42" s="258"/>
      <c r="E42" s="259">
        <v>7.93</v>
      </c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231</v>
      </c>
      <c r="AH42" s="210">
        <v>5</v>
      </c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ht="22.5" outlineLevel="1" x14ac:dyDescent="0.2">
      <c r="A43" s="235">
        <v>5</v>
      </c>
      <c r="B43" s="236" t="s">
        <v>516</v>
      </c>
      <c r="C43" s="252" t="s">
        <v>249</v>
      </c>
      <c r="D43" s="237" t="s">
        <v>224</v>
      </c>
      <c r="E43" s="238">
        <v>39.65</v>
      </c>
      <c r="F43" s="239"/>
      <c r="G43" s="240">
        <f>ROUND(E43*F43,2)</f>
        <v>0</v>
      </c>
      <c r="H43" s="239"/>
      <c r="I43" s="240">
        <f>ROUND(E43*H43,2)</f>
        <v>0</v>
      </c>
      <c r="J43" s="239"/>
      <c r="K43" s="240">
        <f>ROUND(E43*J43,2)</f>
        <v>0</v>
      </c>
      <c r="L43" s="240">
        <v>21</v>
      </c>
      <c r="M43" s="240">
        <f>G43*(1+L43/100)</f>
        <v>0</v>
      </c>
      <c r="N43" s="238">
        <v>0</v>
      </c>
      <c r="O43" s="238">
        <f>ROUND(E43*N43,2)</f>
        <v>0</v>
      </c>
      <c r="P43" s="238">
        <v>0</v>
      </c>
      <c r="Q43" s="238">
        <f>ROUND(E43*P43,2)</f>
        <v>0</v>
      </c>
      <c r="R43" s="240" t="s">
        <v>225</v>
      </c>
      <c r="S43" s="240" t="s">
        <v>188</v>
      </c>
      <c r="T43" s="241" t="s">
        <v>188</v>
      </c>
      <c r="U43" s="220">
        <v>0</v>
      </c>
      <c r="V43" s="220">
        <f>ROUND(E43*U43,2)</f>
        <v>0</v>
      </c>
      <c r="W43" s="220"/>
      <c r="X43" s="220" t="s">
        <v>226</v>
      </c>
      <c r="Y43" s="220" t="s">
        <v>191</v>
      </c>
      <c r="Z43" s="210"/>
      <c r="AA43" s="210"/>
      <c r="AB43" s="210"/>
      <c r="AC43" s="210"/>
      <c r="AD43" s="210"/>
      <c r="AE43" s="210"/>
      <c r="AF43" s="210"/>
      <c r="AG43" s="210" t="s">
        <v>227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2" x14ac:dyDescent="0.2">
      <c r="A44" s="217"/>
      <c r="B44" s="218"/>
      <c r="C44" s="263" t="s">
        <v>244</v>
      </c>
      <c r="D44" s="262"/>
      <c r="E44" s="262"/>
      <c r="F44" s="262"/>
      <c r="G44" s="262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10"/>
      <c r="AA44" s="210"/>
      <c r="AB44" s="210"/>
      <c r="AC44" s="210"/>
      <c r="AD44" s="210"/>
      <c r="AE44" s="210"/>
      <c r="AF44" s="210"/>
      <c r="AG44" s="210" t="s">
        <v>229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2" x14ac:dyDescent="0.2">
      <c r="A45" s="217"/>
      <c r="B45" s="218"/>
      <c r="C45" s="264" t="s">
        <v>517</v>
      </c>
      <c r="D45" s="258"/>
      <c r="E45" s="259"/>
      <c r="F45" s="220"/>
      <c r="G45" s="220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10"/>
      <c r="AA45" s="210"/>
      <c r="AB45" s="210"/>
      <c r="AC45" s="210"/>
      <c r="AD45" s="210"/>
      <c r="AE45" s="210"/>
      <c r="AF45" s="210"/>
      <c r="AG45" s="210" t="s">
        <v>231</v>
      </c>
      <c r="AH45" s="210">
        <v>0</v>
      </c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3" x14ac:dyDescent="0.2">
      <c r="A46" s="217"/>
      <c r="B46" s="218"/>
      <c r="C46" s="264" t="s">
        <v>251</v>
      </c>
      <c r="D46" s="258"/>
      <c r="E46" s="259"/>
      <c r="F46" s="220"/>
      <c r="G46" s="220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231</v>
      </c>
      <c r="AH46" s="210">
        <v>0</v>
      </c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3" x14ac:dyDescent="0.2">
      <c r="A47" s="217"/>
      <c r="B47" s="218"/>
      <c r="C47" s="264" t="s">
        <v>257</v>
      </c>
      <c r="D47" s="258"/>
      <c r="E47" s="259"/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10"/>
      <c r="AA47" s="210"/>
      <c r="AB47" s="210"/>
      <c r="AC47" s="210"/>
      <c r="AD47" s="210"/>
      <c r="AE47" s="210"/>
      <c r="AF47" s="210"/>
      <c r="AG47" s="210" t="s">
        <v>231</v>
      </c>
      <c r="AH47" s="210">
        <v>0</v>
      </c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3" x14ac:dyDescent="0.2">
      <c r="A48" s="217"/>
      <c r="B48" s="218"/>
      <c r="C48" s="264" t="s">
        <v>838</v>
      </c>
      <c r="D48" s="258"/>
      <c r="E48" s="259">
        <v>39.65</v>
      </c>
      <c r="F48" s="220"/>
      <c r="G48" s="220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10"/>
      <c r="AA48" s="210"/>
      <c r="AB48" s="210"/>
      <c r="AC48" s="210"/>
      <c r="AD48" s="210"/>
      <c r="AE48" s="210"/>
      <c r="AF48" s="210"/>
      <c r="AG48" s="210" t="s">
        <v>231</v>
      </c>
      <c r="AH48" s="210">
        <v>5</v>
      </c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ht="22.5" outlineLevel="1" x14ac:dyDescent="0.2">
      <c r="A49" s="235">
        <v>6</v>
      </c>
      <c r="B49" s="236" t="s">
        <v>519</v>
      </c>
      <c r="C49" s="252" t="s">
        <v>520</v>
      </c>
      <c r="D49" s="237" t="s">
        <v>224</v>
      </c>
      <c r="E49" s="238">
        <v>0.79300000000000004</v>
      </c>
      <c r="F49" s="239"/>
      <c r="G49" s="240">
        <f>ROUND(E49*F49,2)</f>
        <v>0</v>
      </c>
      <c r="H49" s="239"/>
      <c r="I49" s="240">
        <f>ROUND(E49*H49,2)</f>
        <v>0</v>
      </c>
      <c r="J49" s="239"/>
      <c r="K49" s="240">
        <f>ROUND(E49*J49,2)</f>
        <v>0</v>
      </c>
      <c r="L49" s="240">
        <v>21</v>
      </c>
      <c r="M49" s="240">
        <f>G49*(1+L49/100)</f>
        <v>0</v>
      </c>
      <c r="N49" s="238">
        <v>0</v>
      </c>
      <c r="O49" s="238">
        <f>ROUND(E49*N49,2)</f>
        <v>0</v>
      </c>
      <c r="P49" s="238">
        <v>0</v>
      </c>
      <c r="Q49" s="238">
        <f>ROUND(E49*P49,2)</f>
        <v>0</v>
      </c>
      <c r="R49" s="240" t="s">
        <v>225</v>
      </c>
      <c r="S49" s="240" t="s">
        <v>188</v>
      </c>
      <c r="T49" s="241" t="s">
        <v>188</v>
      </c>
      <c r="U49" s="220">
        <v>0.66800000000000004</v>
      </c>
      <c r="V49" s="220">
        <f>ROUND(E49*U49,2)</f>
        <v>0.53</v>
      </c>
      <c r="W49" s="220"/>
      <c r="X49" s="220" t="s">
        <v>226</v>
      </c>
      <c r="Y49" s="220" t="s">
        <v>191</v>
      </c>
      <c r="Z49" s="210"/>
      <c r="AA49" s="210"/>
      <c r="AB49" s="210"/>
      <c r="AC49" s="210"/>
      <c r="AD49" s="210"/>
      <c r="AE49" s="210"/>
      <c r="AF49" s="210"/>
      <c r="AG49" s="210" t="s">
        <v>227</v>
      </c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2" x14ac:dyDescent="0.2">
      <c r="A50" s="217"/>
      <c r="B50" s="218"/>
      <c r="C50" s="263" t="s">
        <v>521</v>
      </c>
      <c r="D50" s="262"/>
      <c r="E50" s="262"/>
      <c r="F50" s="262"/>
      <c r="G50" s="262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10"/>
      <c r="AA50" s="210"/>
      <c r="AB50" s="210"/>
      <c r="AC50" s="210"/>
      <c r="AD50" s="210"/>
      <c r="AE50" s="210"/>
      <c r="AF50" s="210"/>
      <c r="AG50" s="210" t="s">
        <v>229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2" x14ac:dyDescent="0.2">
      <c r="A51" s="217"/>
      <c r="B51" s="218"/>
      <c r="C51" s="264" t="s">
        <v>522</v>
      </c>
      <c r="D51" s="258"/>
      <c r="E51" s="259"/>
      <c r="F51" s="220"/>
      <c r="G51" s="220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10"/>
      <c r="AA51" s="210"/>
      <c r="AB51" s="210"/>
      <c r="AC51" s="210"/>
      <c r="AD51" s="210"/>
      <c r="AE51" s="210"/>
      <c r="AF51" s="210"/>
      <c r="AG51" s="210" t="s">
        <v>231</v>
      </c>
      <c r="AH51" s="210">
        <v>0</v>
      </c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3" x14ac:dyDescent="0.2">
      <c r="A52" s="217"/>
      <c r="B52" s="218"/>
      <c r="C52" s="264" t="s">
        <v>523</v>
      </c>
      <c r="D52" s="258"/>
      <c r="E52" s="259"/>
      <c r="F52" s="220"/>
      <c r="G52" s="220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10"/>
      <c r="AA52" s="210"/>
      <c r="AB52" s="210"/>
      <c r="AC52" s="210"/>
      <c r="AD52" s="210"/>
      <c r="AE52" s="210"/>
      <c r="AF52" s="210"/>
      <c r="AG52" s="210" t="s">
        <v>231</v>
      </c>
      <c r="AH52" s="210">
        <v>0</v>
      </c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3" x14ac:dyDescent="0.2">
      <c r="A53" s="217"/>
      <c r="B53" s="218"/>
      <c r="C53" s="264" t="s">
        <v>839</v>
      </c>
      <c r="D53" s="258"/>
      <c r="E53" s="259">
        <v>0.79300000000000004</v>
      </c>
      <c r="F53" s="220"/>
      <c r="G53" s="220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10"/>
      <c r="AA53" s="210"/>
      <c r="AB53" s="210"/>
      <c r="AC53" s="210"/>
      <c r="AD53" s="210"/>
      <c r="AE53" s="210"/>
      <c r="AF53" s="210"/>
      <c r="AG53" s="210" t="s">
        <v>231</v>
      </c>
      <c r="AH53" s="210">
        <v>5</v>
      </c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ht="22.5" outlineLevel="1" x14ac:dyDescent="0.2">
      <c r="A54" s="235">
        <v>7</v>
      </c>
      <c r="B54" s="236" t="s">
        <v>525</v>
      </c>
      <c r="C54" s="252" t="s">
        <v>526</v>
      </c>
      <c r="D54" s="237" t="s">
        <v>224</v>
      </c>
      <c r="E54" s="238">
        <v>0.79300000000000004</v>
      </c>
      <c r="F54" s="239"/>
      <c r="G54" s="240">
        <f>ROUND(E54*F54,2)</f>
        <v>0</v>
      </c>
      <c r="H54" s="239"/>
      <c r="I54" s="240">
        <f>ROUND(E54*H54,2)</f>
        <v>0</v>
      </c>
      <c r="J54" s="239"/>
      <c r="K54" s="240">
        <f>ROUND(E54*J54,2)</f>
        <v>0</v>
      </c>
      <c r="L54" s="240">
        <v>21</v>
      </c>
      <c r="M54" s="240">
        <f>G54*(1+L54/100)</f>
        <v>0</v>
      </c>
      <c r="N54" s="238">
        <v>0</v>
      </c>
      <c r="O54" s="238">
        <f>ROUND(E54*N54,2)</f>
        <v>0</v>
      </c>
      <c r="P54" s="238">
        <v>0</v>
      </c>
      <c r="Q54" s="238">
        <f>ROUND(E54*P54,2)</f>
        <v>0</v>
      </c>
      <c r="R54" s="240" t="s">
        <v>225</v>
      </c>
      <c r="S54" s="240" t="s">
        <v>188</v>
      </c>
      <c r="T54" s="241" t="s">
        <v>188</v>
      </c>
      <c r="U54" s="220">
        <v>1.9379999999999999</v>
      </c>
      <c r="V54" s="220">
        <f>ROUND(E54*U54,2)</f>
        <v>1.54</v>
      </c>
      <c r="W54" s="220"/>
      <c r="X54" s="220" t="s">
        <v>226</v>
      </c>
      <c r="Y54" s="220" t="s">
        <v>191</v>
      </c>
      <c r="Z54" s="210"/>
      <c r="AA54" s="210"/>
      <c r="AB54" s="210"/>
      <c r="AC54" s="210"/>
      <c r="AD54" s="210"/>
      <c r="AE54" s="210"/>
      <c r="AF54" s="210"/>
      <c r="AG54" s="210" t="s">
        <v>227</v>
      </c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2" x14ac:dyDescent="0.2">
      <c r="A55" s="217"/>
      <c r="B55" s="218"/>
      <c r="C55" s="264" t="s">
        <v>527</v>
      </c>
      <c r="D55" s="258"/>
      <c r="E55" s="259"/>
      <c r="F55" s="220"/>
      <c r="G55" s="220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10"/>
      <c r="AA55" s="210"/>
      <c r="AB55" s="210"/>
      <c r="AC55" s="210"/>
      <c r="AD55" s="210"/>
      <c r="AE55" s="210"/>
      <c r="AF55" s="210"/>
      <c r="AG55" s="210" t="s">
        <v>231</v>
      </c>
      <c r="AH55" s="210">
        <v>0</v>
      </c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3" x14ac:dyDescent="0.2">
      <c r="A56" s="217"/>
      <c r="B56" s="218"/>
      <c r="C56" s="264" t="s">
        <v>523</v>
      </c>
      <c r="D56" s="258"/>
      <c r="E56" s="259"/>
      <c r="F56" s="220"/>
      <c r="G56" s="220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10"/>
      <c r="AA56" s="210"/>
      <c r="AB56" s="210"/>
      <c r="AC56" s="210"/>
      <c r="AD56" s="210"/>
      <c r="AE56" s="210"/>
      <c r="AF56" s="210"/>
      <c r="AG56" s="210" t="s">
        <v>231</v>
      </c>
      <c r="AH56" s="210">
        <v>0</v>
      </c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3" x14ac:dyDescent="0.2">
      <c r="A57" s="217"/>
      <c r="B57" s="218"/>
      <c r="C57" s="264" t="s">
        <v>839</v>
      </c>
      <c r="D57" s="258"/>
      <c r="E57" s="259">
        <v>0.79300000000000004</v>
      </c>
      <c r="F57" s="220"/>
      <c r="G57" s="220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10"/>
      <c r="AA57" s="210"/>
      <c r="AB57" s="210"/>
      <c r="AC57" s="210"/>
      <c r="AD57" s="210"/>
      <c r="AE57" s="210"/>
      <c r="AF57" s="210"/>
      <c r="AG57" s="210" t="s">
        <v>231</v>
      </c>
      <c r="AH57" s="210">
        <v>5</v>
      </c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ht="22.5" outlineLevel="1" x14ac:dyDescent="0.2">
      <c r="A58" s="235">
        <v>8</v>
      </c>
      <c r="B58" s="236" t="s">
        <v>253</v>
      </c>
      <c r="C58" s="252" t="s">
        <v>254</v>
      </c>
      <c r="D58" s="237" t="s">
        <v>224</v>
      </c>
      <c r="E58" s="238">
        <v>7.93</v>
      </c>
      <c r="F58" s="239"/>
      <c r="G58" s="240">
        <f>ROUND(E58*F58,2)</f>
        <v>0</v>
      </c>
      <c r="H58" s="239"/>
      <c r="I58" s="240">
        <f>ROUND(E58*H58,2)</f>
        <v>0</v>
      </c>
      <c r="J58" s="239"/>
      <c r="K58" s="240">
        <f>ROUND(E58*J58,2)</f>
        <v>0</v>
      </c>
      <c r="L58" s="240">
        <v>21</v>
      </c>
      <c r="M58" s="240">
        <f>G58*(1+L58/100)</f>
        <v>0</v>
      </c>
      <c r="N58" s="238">
        <v>0</v>
      </c>
      <c r="O58" s="238">
        <f>ROUND(E58*N58,2)</f>
        <v>0</v>
      </c>
      <c r="P58" s="238">
        <v>0</v>
      </c>
      <c r="Q58" s="238">
        <f>ROUND(E58*P58,2)</f>
        <v>0</v>
      </c>
      <c r="R58" s="240" t="s">
        <v>225</v>
      </c>
      <c r="S58" s="240" t="s">
        <v>188</v>
      </c>
      <c r="T58" s="241" t="s">
        <v>188</v>
      </c>
      <c r="U58" s="220">
        <v>8.9999999999999993E-3</v>
      </c>
      <c r="V58" s="220">
        <f>ROUND(E58*U58,2)</f>
        <v>7.0000000000000007E-2</v>
      </c>
      <c r="W58" s="220"/>
      <c r="X58" s="220" t="s">
        <v>226</v>
      </c>
      <c r="Y58" s="220" t="s">
        <v>191</v>
      </c>
      <c r="Z58" s="210"/>
      <c r="AA58" s="210"/>
      <c r="AB58" s="210"/>
      <c r="AC58" s="210"/>
      <c r="AD58" s="210"/>
      <c r="AE58" s="210"/>
      <c r="AF58" s="210"/>
      <c r="AG58" s="210" t="s">
        <v>255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2" x14ac:dyDescent="0.2">
      <c r="A59" s="217"/>
      <c r="B59" s="218"/>
      <c r="C59" s="264" t="s">
        <v>256</v>
      </c>
      <c r="D59" s="258"/>
      <c r="E59" s="259"/>
      <c r="F59" s="220"/>
      <c r="G59" s="220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10"/>
      <c r="AA59" s="210"/>
      <c r="AB59" s="210"/>
      <c r="AC59" s="210"/>
      <c r="AD59" s="210"/>
      <c r="AE59" s="210"/>
      <c r="AF59" s="210"/>
      <c r="AG59" s="210" t="s">
        <v>231</v>
      </c>
      <c r="AH59" s="210">
        <v>0</v>
      </c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3" x14ac:dyDescent="0.2">
      <c r="A60" s="217"/>
      <c r="B60" s="218"/>
      <c r="C60" s="264" t="s">
        <v>257</v>
      </c>
      <c r="D60" s="258"/>
      <c r="E60" s="259"/>
      <c r="F60" s="220"/>
      <c r="G60" s="220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10"/>
      <c r="AA60" s="210"/>
      <c r="AB60" s="210"/>
      <c r="AC60" s="210"/>
      <c r="AD60" s="210"/>
      <c r="AE60" s="210"/>
      <c r="AF60" s="210"/>
      <c r="AG60" s="210" t="s">
        <v>231</v>
      </c>
      <c r="AH60" s="210">
        <v>0</v>
      </c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3" x14ac:dyDescent="0.2">
      <c r="A61" s="217"/>
      <c r="B61" s="218"/>
      <c r="C61" s="264" t="s">
        <v>840</v>
      </c>
      <c r="D61" s="258"/>
      <c r="E61" s="259">
        <v>7.93</v>
      </c>
      <c r="F61" s="220"/>
      <c r="G61" s="220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10"/>
      <c r="AA61" s="210"/>
      <c r="AB61" s="210"/>
      <c r="AC61" s="210"/>
      <c r="AD61" s="210"/>
      <c r="AE61" s="210"/>
      <c r="AF61" s="210"/>
      <c r="AG61" s="210" t="s">
        <v>231</v>
      </c>
      <c r="AH61" s="210">
        <v>5</v>
      </c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1" x14ac:dyDescent="0.2">
      <c r="A62" s="235">
        <v>9</v>
      </c>
      <c r="B62" s="236" t="s">
        <v>259</v>
      </c>
      <c r="C62" s="252" t="s">
        <v>260</v>
      </c>
      <c r="D62" s="237" t="s">
        <v>261</v>
      </c>
      <c r="E62" s="238">
        <v>21.85</v>
      </c>
      <c r="F62" s="239"/>
      <c r="G62" s="240">
        <f>ROUND(E62*F62,2)</f>
        <v>0</v>
      </c>
      <c r="H62" s="239"/>
      <c r="I62" s="240">
        <f>ROUND(E62*H62,2)</f>
        <v>0</v>
      </c>
      <c r="J62" s="239"/>
      <c r="K62" s="240">
        <f>ROUND(E62*J62,2)</f>
        <v>0</v>
      </c>
      <c r="L62" s="240">
        <v>21</v>
      </c>
      <c r="M62" s="240">
        <f>G62*(1+L62/100)</f>
        <v>0</v>
      </c>
      <c r="N62" s="238">
        <v>0</v>
      </c>
      <c r="O62" s="238">
        <f>ROUND(E62*N62,2)</f>
        <v>0</v>
      </c>
      <c r="P62" s="238">
        <v>0</v>
      </c>
      <c r="Q62" s="238">
        <f>ROUND(E62*P62,2)</f>
        <v>0</v>
      </c>
      <c r="R62" s="240" t="s">
        <v>225</v>
      </c>
      <c r="S62" s="240" t="s">
        <v>188</v>
      </c>
      <c r="T62" s="241" t="s">
        <v>188</v>
      </c>
      <c r="U62" s="220">
        <v>1.7999999999999999E-2</v>
      </c>
      <c r="V62" s="220">
        <f>ROUND(E62*U62,2)</f>
        <v>0.39</v>
      </c>
      <c r="W62" s="220"/>
      <c r="X62" s="220" t="s">
        <v>226</v>
      </c>
      <c r="Y62" s="220" t="s">
        <v>191</v>
      </c>
      <c r="Z62" s="210"/>
      <c r="AA62" s="210"/>
      <c r="AB62" s="210"/>
      <c r="AC62" s="210"/>
      <c r="AD62" s="210"/>
      <c r="AE62" s="210"/>
      <c r="AF62" s="210"/>
      <c r="AG62" s="210" t="s">
        <v>255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2" x14ac:dyDescent="0.2">
      <c r="A63" s="217"/>
      <c r="B63" s="218"/>
      <c r="C63" s="263" t="s">
        <v>262</v>
      </c>
      <c r="D63" s="262"/>
      <c r="E63" s="262"/>
      <c r="F63" s="262"/>
      <c r="G63" s="262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10"/>
      <c r="AA63" s="210"/>
      <c r="AB63" s="210"/>
      <c r="AC63" s="210"/>
      <c r="AD63" s="210"/>
      <c r="AE63" s="210"/>
      <c r="AF63" s="210"/>
      <c r="AG63" s="210" t="s">
        <v>229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2" x14ac:dyDescent="0.2">
      <c r="A64" s="217"/>
      <c r="B64" s="218"/>
      <c r="C64" s="264" t="s">
        <v>263</v>
      </c>
      <c r="D64" s="258"/>
      <c r="E64" s="259"/>
      <c r="F64" s="220"/>
      <c r="G64" s="220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10"/>
      <c r="AA64" s="210"/>
      <c r="AB64" s="210"/>
      <c r="AC64" s="210"/>
      <c r="AD64" s="210"/>
      <c r="AE64" s="210"/>
      <c r="AF64" s="210"/>
      <c r="AG64" s="210" t="s">
        <v>231</v>
      </c>
      <c r="AH64" s="210">
        <v>0</v>
      </c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3" x14ac:dyDescent="0.2">
      <c r="A65" s="217"/>
      <c r="B65" s="218"/>
      <c r="C65" s="264" t="s">
        <v>530</v>
      </c>
      <c r="D65" s="258"/>
      <c r="E65" s="259"/>
      <c r="F65" s="220"/>
      <c r="G65" s="220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10"/>
      <c r="AA65" s="210"/>
      <c r="AB65" s="210"/>
      <c r="AC65" s="210"/>
      <c r="AD65" s="210"/>
      <c r="AE65" s="210"/>
      <c r="AF65" s="210"/>
      <c r="AG65" s="210" t="s">
        <v>231</v>
      </c>
      <c r="AH65" s="210">
        <v>0</v>
      </c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3" x14ac:dyDescent="0.2">
      <c r="A66" s="217"/>
      <c r="B66" s="218"/>
      <c r="C66" s="264" t="s">
        <v>841</v>
      </c>
      <c r="D66" s="258"/>
      <c r="E66" s="259">
        <v>1.35</v>
      </c>
      <c r="F66" s="220"/>
      <c r="G66" s="220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10"/>
      <c r="AA66" s="210"/>
      <c r="AB66" s="210"/>
      <c r="AC66" s="210"/>
      <c r="AD66" s="210"/>
      <c r="AE66" s="210"/>
      <c r="AF66" s="210"/>
      <c r="AG66" s="210" t="s">
        <v>231</v>
      </c>
      <c r="AH66" s="210">
        <v>5</v>
      </c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3" x14ac:dyDescent="0.2">
      <c r="A67" s="217"/>
      <c r="B67" s="218"/>
      <c r="C67" s="264" t="s">
        <v>532</v>
      </c>
      <c r="D67" s="258"/>
      <c r="E67" s="259"/>
      <c r="F67" s="220"/>
      <c r="G67" s="220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10"/>
      <c r="AA67" s="210"/>
      <c r="AB67" s="210"/>
      <c r="AC67" s="210"/>
      <c r="AD67" s="210"/>
      <c r="AE67" s="210"/>
      <c r="AF67" s="210"/>
      <c r="AG67" s="210" t="s">
        <v>231</v>
      </c>
      <c r="AH67" s="210">
        <v>0</v>
      </c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3" x14ac:dyDescent="0.2">
      <c r="A68" s="217"/>
      <c r="B68" s="218"/>
      <c r="C68" s="264" t="s">
        <v>842</v>
      </c>
      <c r="D68" s="258"/>
      <c r="E68" s="259">
        <v>4.05</v>
      </c>
      <c r="F68" s="220"/>
      <c r="G68" s="220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10"/>
      <c r="AA68" s="210"/>
      <c r="AB68" s="210"/>
      <c r="AC68" s="210"/>
      <c r="AD68" s="210"/>
      <c r="AE68" s="210"/>
      <c r="AF68" s="210"/>
      <c r="AG68" s="210" t="s">
        <v>231</v>
      </c>
      <c r="AH68" s="210">
        <v>5</v>
      </c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3" x14ac:dyDescent="0.2">
      <c r="A69" s="217"/>
      <c r="B69" s="218"/>
      <c r="C69" s="264" t="s">
        <v>536</v>
      </c>
      <c r="D69" s="258"/>
      <c r="E69" s="259"/>
      <c r="F69" s="220"/>
      <c r="G69" s="220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10"/>
      <c r="AA69" s="210"/>
      <c r="AB69" s="210"/>
      <c r="AC69" s="210"/>
      <c r="AD69" s="210"/>
      <c r="AE69" s="210"/>
      <c r="AF69" s="210"/>
      <c r="AG69" s="210" t="s">
        <v>231</v>
      </c>
      <c r="AH69" s="210">
        <v>0</v>
      </c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3" x14ac:dyDescent="0.2">
      <c r="A70" s="217"/>
      <c r="B70" s="218"/>
      <c r="C70" s="264" t="s">
        <v>843</v>
      </c>
      <c r="D70" s="258"/>
      <c r="E70" s="259">
        <v>16.45</v>
      </c>
      <c r="F70" s="220"/>
      <c r="G70" s="220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10"/>
      <c r="AA70" s="210"/>
      <c r="AB70" s="210"/>
      <c r="AC70" s="210"/>
      <c r="AD70" s="210"/>
      <c r="AE70" s="210"/>
      <c r="AF70" s="210"/>
      <c r="AG70" s="210" t="s">
        <v>231</v>
      </c>
      <c r="AH70" s="210">
        <v>5</v>
      </c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1" x14ac:dyDescent="0.2">
      <c r="A71" s="235">
        <v>10</v>
      </c>
      <c r="B71" s="236" t="s">
        <v>266</v>
      </c>
      <c r="C71" s="252" t="s">
        <v>267</v>
      </c>
      <c r="D71" s="237" t="s">
        <v>224</v>
      </c>
      <c r="E71" s="238">
        <v>7.93</v>
      </c>
      <c r="F71" s="239"/>
      <c r="G71" s="240">
        <f>ROUND(E71*F71,2)</f>
        <v>0</v>
      </c>
      <c r="H71" s="239"/>
      <c r="I71" s="240">
        <f>ROUND(E71*H71,2)</f>
        <v>0</v>
      </c>
      <c r="J71" s="239"/>
      <c r="K71" s="240">
        <f>ROUND(E71*J71,2)</f>
        <v>0</v>
      </c>
      <c r="L71" s="240">
        <v>21</v>
      </c>
      <c r="M71" s="240">
        <f>G71*(1+L71/100)</f>
        <v>0</v>
      </c>
      <c r="N71" s="238">
        <v>0</v>
      </c>
      <c r="O71" s="238">
        <f>ROUND(E71*N71,2)</f>
        <v>0</v>
      </c>
      <c r="P71" s="238">
        <v>0</v>
      </c>
      <c r="Q71" s="238">
        <f>ROUND(E71*P71,2)</f>
        <v>0</v>
      </c>
      <c r="R71" s="240" t="s">
        <v>225</v>
      </c>
      <c r="S71" s="240" t="s">
        <v>188</v>
      </c>
      <c r="T71" s="241" t="s">
        <v>188</v>
      </c>
      <c r="U71" s="220">
        <v>0</v>
      </c>
      <c r="V71" s="220">
        <f>ROUND(E71*U71,2)</f>
        <v>0</v>
      </c>
      <c r="W71" s="220"/>
      <c r="X71" s="220" t="s">
        <v>226</v>
      </c>
      <c r="Y71" s="220" t="s">
        <v>191</v>
      </c>
      <c r="Z71" s="210"/>
      <c r="AA71" s="210"/>
      <c r="AB71" s="210"/>
      <c r="AC71" s="210"/>
      <c r="AD71" s="210"/>
      <c r="AE71" s="210"/>
      <c r="AF71" s="210"/>
      <c r="AG71" s="210" t="s">
        <v>227</v>
      </c>
      <c r="AH71" s="210"/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2" x14ac:dyDescent="0.2">
      <c r="A72" s="217"/>
      <c r="B72" s="218"/>
      <c r="C72" s="264" t="s">
        <v>268</v>
      </c>
      <c r="D72" s="258"/>
      <c r="E72" s="259"/>
      <c r="F72" s="220"/>
      <c r="G72" s="220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10"/>
      <c r="AA72" s="210"/>
      <c r="AB72" s="210"/>
      <c r="AC72" s="210"/>
      <c r="AD72" s="210"/>
      <c r="AE72" s="210"/>
      <c r="AF72" s="210"/>
      <c r="AG72" s="210" t="s">
        <v>231</v>
      </c>
      <c r="AH72" s="210">
        <v>0</v>
      </c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3" x14ac:dyDescent="0.2">
      <c r="A73" s="217"/>
      <c r="B73" s="218"/>
      <c r="C73" s="264" t="s">
        <v>257</v>
      </c>
      <c r="D73" s="258"/>
      <c r="E73" s="259"/>
      <c r="F73" s="220"/>
      <c r="G73" s="220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10"/>
      <c r="AA73" s="210"/>
      <c r="AB73" s="210"/>
      <c r="AC73" s="210"/>
      <c r="AD73" s="210"/>
      <c r="AE73" s="210"/>
      <c r="AF73" s="210"/>
      <c r="AG73" s="210" t="s">
        <v>231</v>
      </c>
      <c r="AH73" s="210">
        <v>0</v>
      </c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outlineLevel="3" x14ac:dyDescent="0.2">
      <c r="A74" s="217"/>
      <c r="B74" s="218"/>
      <c r="C74" s="264" t="s">
        <v>840</v>
      </c>
      <c r="D74" s="258"/>
      <c r="E74" s="259">
        <v>7.93</v>
      </c>
      <c r="F74" s="220"/>
      <c r="G74" s="220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10"/>
      <c r="AA74" s="210"/>
      <c r="AB74" s="210"/>
      <c r="AC74" s="210"/>
      <c r="AD74" s="210"/>
      <c r="AE74" s="210"/>
      <c r="AF74" s="210"/>
      <c r="AG74" s="210" t="s">
        <v>231</v>
      </c>
      <c r="AH74" s="210">
        <v>5</v>
      </c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ht="22.5" outlineLevel="1" x14ac:dyDescent="0.2">
      <c r="A75" s="235">
        <v>11</v>
      </c>
      <c r="B75" s="236" t="s">
        <v>270</v>
      </c>
      <c r="C75" s="252" t="s">
        <v>271</v>
      </c>
      <c r="D75" s="237" t="s">
        <v>261</v>
      </c>
      <c r="E75" s="238">
        <v>21.85</v>
      </c>
      <c r="F75" s="239"/>
      <c r="G75" s="240">
        <f>ROUND(E75*F75,2)</f>
        <v>0</v>
      </c>
      <c r="H75" s="239"/>
      <c r="I75" s="240">
        <f>ROUND(E75*H75,2)</f>
        <v>0</v>
      </c>
      <c r="J75" s="239"/>
      <c r="K75" s="240">
        <f>ROUND(E75*J75,2)</f>
        <v>0</v>
      </c>
      <c r="L75" s="240">
        <v>21</v>
      </c>
      <c r="M75" s="240">
        <f>G75*(1+L75/100)</f>
        <v>0</v>
      </c>
      <c r="N75" s="238">
        <v>0</v>
      </c>
      <c r="O75" s="238">
        <f>ROUND(E75*N75,2)</f>
        <v>0</v>
      </c>
      <c r="P75" s="238">
        <v>0</v>
      </c>
      <c r="Q75" s="238">
        <f>ROUND(E75*P75,2)</f>
        <v>0</v>
      </c>
      <c r="R75" s="240" t="s">
        <v>225</v>
      </c>
      <c r="S75" s="240" t="s">
        <v>188</v>
      </c>
      <c r="T75" s="241" t="s">
        <v>188</v>
      </c>
      <c r="U75" s="220">
        <v>0.15</v>
      </c>
      <c r="V75" s="220">
        <f>ROUND(E75*U75,2)</f>
        <v>3.28</v>
      </c>
      <c r="W75" s="220"/>
      <c r="X75" s="220" t="s">
        <v>226</v>
      </c>
      <c r="Y75" s="220" t="s">
        <v>191</v>
      </c>
      <c r="Z75" s="210"/>
      <c r="AA75" s="210"/>
      <c r="AB75" s="210"/>
      <c r="AC75" s="210"/>
      <c r="AD75" s="210"/>
      <c r="AE75" s="210"/>
      <c r="AF75" s="210"/>
      <c r="AG75" s="210" t="s">
        <v>227</v>
      </c>
      <c r="AH75" s="210"/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2" x14ac:dyDescent="0.2">
      <c r="A76" s="217"/>
      <c r="B76" s="218"/>
      <c r="C76" s="263" t="s">
        <v>272</v>
      </c>
      <c r="D76" s="262"/>
      <c r="E76" s="262"/>
      <c r="F76" s="262"/>
      <c r="G76" s="262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10"/>
      <c r="AA76" s="210"/>
      <c r="AB76" s="210"/>
      <c r="AC76" s="210"/>
      <c r="AD76" s="210"/>
      <c r="AE76" s="210"/>
      <c r="AF76" s="210"/>
      <c r="AG76" s="210" t="s">
        <v>229</v>
      </c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43" t="str">
        <f>C76</f>
        <v>z rostlé horniny tř.1 - 4 pod násypy z hornin soudržných do 92% PS a hornin nesoudržných sypkých relativní ulehlosti I(d) do 0,8</v>
      </c>
      <c r="BB76" s="210"/>
      <c r="BC76" s="210"/>
      <c r="BD76" s="210"/>
      <c r="BE76" s="210"/>
      <c r="BF76" s="210"/>
      <c r="BG76" s="210"/>
      <c r="BH76" s="210"/>
    </row>
    <row r="77" spans="1:60" outlineLevel="2" x14ac:dyDescent="0.2">
      <c r="A77" s="217"/>
      <c r="B77" s="218"/>
      <c r="C77" s="264" t="s">
        <v>273</v>
      </c>
      <c r="D77" s="258"/>
      <c r="E77" s="259"/>
      <c r="F77" s="220"/>
      <c r="G77" s="220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10"/>
      <c r="AA77" s="210"/>
      <c r="AB77" s="210"/>
      <c r="AC77" s="210"/>
      <c r="AD77" s="210"/>
      <c r="AE77" s="210"/>
      <c r="AF77" s="210"/>
      <c r="AG77" s="210" t="s">
        <v>231</v>
      </c>
      <c r="AH77" s="210">
        <v>0</v>
      </c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3" x14ac:dyDescent="0.2">
      <c r="A78" s="217"/>
      <c r="B78" s="218"/>
      <c r="C78" s="264" t="s">
        <v>844</v>
      </c>
      <c r="D78" s="258"/>
      <c r="E78" s="259">
        <v>21.85</v>
      </c>
      <c r="F78" s="220"/>
      <c r="G78" s="220"/>
      <c r="H78" s="220"/>
      <c r="I78" s="220"/>
      <c r="J78" s="220"/>
      <c r="K78" s="220"/>
      <c r="L78" s="220"/>
      <c r="M78" s="220"/>
      <c r="N78" s="219"/>
      <c r="O78" s="219"/>
      <c r="P78" s="219"/>
      <c r="Q78" s="219"/>
      <c r="R78" s="220"/>
      <c r="S78" s="220"/>
      <c r="T78" s="220"/>
      <c r="U78" s="220"/>
      <c r="V78" s="220"/>
      <c r="W78" s="220"/>
      <c r="X78" s="220"/>
      <c r="Y78" s="220"/>
      <c r="Z78" s="210"/>
      <c r="AA78" s="210"/>
      <c r="AB78" s="210"/>
      <c r="AC78" s="210"/>
      <c r="AD78" s="210"/>
      <c r="AE78" s="210"/>
      <c r="AF78" s="210"/>
      <c r="AG78" s="210" t="s">
        <v>231</v>
      </c>
      <c r="AH78" s="210">
        <v>5</v>
      </c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x14ac:dyDescent="0.2">
      <c r="A79" s="225" t="s">
        <v>183</v>
      </c>
      <c r="B79" s="226" t="s">
        <v>123</v>
      </c>
      <c r="C79" s="251" t="s">
        <v>124</v>
      </c>
      <c r="D79" s="227"/>
      <c r="E79" s="228"/>
      <c r="F79" s="229"/>
      <c r="G79" s="229">
        <f>SUMIF(AG80:AG104,"&lt;&gt;NOR",G80:G104)</f>
        <v>0</v>
      </c>
      <c r="H79" s="229"/>
      <c r="I79" s="229">
        <f>SUM(I80:I104)</f>
        <v>0</v>
      </c>
      <c r="J79" s="229"/>
      <c r="K79" s="229">
        <f>SUM(K80:K104)</f>
        <v>0</v>
      </c>
      <c r="L79" s="229"/>
      <c r="M79" s="229">
        <f>SUM(M80:M104)</f>
        <v>0</v>
      </c>
      <c r="N79" s="228"/>
      <c r="O79" s="228">
        <f>SUM(O80:O104)</f>
        <v>0</v>
      </c>
      <c r="P79" s="228"/>
      <c r="Q79" s="228">
        <f>SUM(Q80:Q104)</f>
        <v>28.55</v>
      </c>
      <c r="R79" s="229"/>
      <c r="S79" s="229"/>
      <c r="T79" s="230"/>
      <c r="U79" s="224"/>
      <c r="V79" s="224">
        <f>SUM(V80:V104)</f>
        <v>25.2</v>
      </c>
      <c r="W79" s="224"/>
      <c r="X79" s="224"/>
      <c r="Y79" s="224"/>
      <c r="AG79" t="s">
        <v>184</v>
      </c>
    </row>
    <row r="80" spans="1:60" ht="22.5" outlineLevel="1" x14ac:dyDescent="0.2">
      <c r="A80" s="235">
        <v>12</v>
      </c>
      <c r="B80" s="236" t="s">
        <v>544</v>
      </c>
      <c r="C80" s="252" t="s">
        <v>545</v>
      </c>
      <c r="D80" s="237" t="s">
        <v>261</v>
      </c>
      <c r="E80" s="238">
        <v>21.85</v>
      </c>
      <c r="F80" s="239"/>
      <c r="G80" s="240">
        <f>ROUND(E80*F80,2)</f>
        <v>0</v>
      </c>
      <c r="H80" s="239"/>
      <c r="I80" s="240">
        <f>ROUND(E80*H80,2)</f>
        <v>0</v>
      </c>
      <c r="J80" s="239"/>
      <c r="K80" s="240">
        <f>ROUND(E80*J80,2)</f>
        <v>0</v>
      </c>
      <c r="L80" s="240">
        <v>21</v>
      </c>
      <c r="M80" s="240">
        <f>G80*(1+L80/100)</f>
        <v>0</v>
      </c>
      <c r="N80" s="238">
        <v>0</v>
      </c>
      <c r="O80" s="238">
        <f>ROUND(E80*N80,2)</f>
        <v>0</v>
      </c>
      <c r="P80" s="238">
        <v>0.33</v>
      </c>
      <c r="Q80" s="238">
        <f>ROUND(E80*P80,2)</f>
        <v>7.21</v>
      </c>
      <c r="R80" s="240" t="s">
        <v>277</v>
      </c>
      <c r="S80" s="240" t="s">
        <v>188</v>
      </c>
      <c r="T80" s="241" t="s">
        <v>188</v>
      </c>
      <c r="U80" s="220">
        <v>0.52649999999999997</v>
      </c>
      <c r="V80" s="220">
        <f>ROUND(E80*U80,2)</f>
        <v>11.5</v>
      </c>
      <c r="W80" s="220"/>
      <c r="X80" s="220" t="s">
        <v>226</v>
      </c>
      <c r="Y80" s="220" t="s">
        <v>191</v>
      </c>
      <c r="Z80" s="210"/>
      <c r="AA80" s="210"/>
      <c r="AB80" s="210"/>
      <c r="AC80" s="210"/>
      <c r="AD80" s="210"/>
      <c r="AE80" s="210"/>
      <c r="AF80" s="210"/>
      <c r="AG80" s="210" t="s">
        <v>255</v>
      </c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outlineLevel="2" x14ac:dyDescent="0.2">
      <c r="A81" s="217"/>
      <c r="B81" s="218"/>
      <c r="C81" s="264" t="s">
        <v>546</v>
      </c>
      <c r="D81" s="258"/>
      <c r="E81" s="259"/>
      <c r="F81" s="220"/>
      <c r="G81" s="220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10"/>
      <c r="AA81" s="210"/>
      <c r="AB81" s="210"/>
      <c r="AC81" s="210"/>
      <c r="AD81" s="210"/>
      <c r="AE81" s="210"/>
      <c r="AF81" s="210"/>
      <c r="AG81" s="210" t="s">
        <v>231</v>
      </c>
      <c r="AH81" s="210">
        <v>0</v>
      </c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outlineLevel="3" x14ac:dyDescent="0.2">
      <c r="A82" s="217"/>
      <c r="B82" s="218"/>
      <c r="C82" s="264" t="s">
        <v>530</v>
      </c>
      <c r="D82" s="258"/>
      <c r="E82" s="259"/>
      <c r="F82" s="220"/>
      <c r="G82" s="220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10"/>
      <c r="AA82" s="210"/>
      <c r="AB82" s="210"/>
      <c r="AC82" s="210"/>
      <c r="AD82" s="210"/>
      <c r="AE82" s="210"/>
      <c r="AF82" s="210"/>
      <c r="AG82" s="210" t="s">
        <v>231</v>
      </c>
      <c r="AH82" s="210">
        <v>0</v>
      </c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outlineLevel="3" x14ac:dyDescent="0.2">
      <c r="A83" s="217"/>
      <c r="B83" s="218"/>
      <c r="C83" s="264" t="s">
        <v>841</v>
      </c>
      <c r="D83" s="258"/>
      <c r="E83" s="259">
        <v>1.35</v>
      </c>
      <c r="F83" s="220"/>
      <c r="G83" s="220"/>
      <c r="H83" s="220"/>
      <c r="I83" s="220"/>
      <c r="J83" s="220"/>
      <c r="K83" s="220"/>
      <c r="L83" s="220"/>
      <c r="M83" s="220"/>
      <c r="N83" s="219"/>
      <c r="O83" s="219"/>
      <c r="P83" s="219"/>
      <c r="Q83" s="219"/>
      <c r="R83" s="220"/>
      <c r="S83" s="220"/>
      <c r="T83" s="220"/>
      <c r="U83" s="220"/>
      <c r="V83" s="220"/>
      <c r="W83" s="220"/>
      <c r="X83" s="220"/>
      <c r="Y83" s="220"/>
      <c r="Z83" s="210"/>
      <c r="AA83" s="210"/>
      <c r="AB83" s="210"/>
      <c r="AC83" s="210"/>
      <c r="AD83" s="210"/>
      <c r="AE83" s="210"/>
      <c r="AF83" s="210"/>
      <c r="AG83" s="210" t="s">
        <v>231</v>
      </c>
      <c r="AH83" s="210">
        <v>5</v>
      </c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outlineLevel="3" x14ac:dyDescent="0.2">
      <c r="A84" s="217"/>
      <c r="B84" s="218"/>
      <c r="C84" s="264" t="s">
        <v>532</v>
      </c>
      <c r="D84" s="258"/>
      <c r="E84" s="259"/>
      <c r="F84" s="220"/>
      <c r="G84" s="220"/>
      <c r="H84" s="220"/>
      <c r="I84" s="220"/>
      <c r="J84" s="220"/>
      <c r="K84" s="220"/>
      <c r="L84" s="220"/>
      <c r="M84" s="220"/>
      <c r="N84" s="219"/>
      <c r="O84" s="219"/>
      <c r="P84" s="219"/>
      <c r="Q84" s="219"/>
      <c r="R84" s="220"/>
      <c r="S84" s="220"/>
      <c r="T84" s="220"/>
      <c r="U84" s="220"/>
      <c r="V84" s="220"/>
      <c r="W84" s="220"/>
      <c r="X84" s="220"/>
      <c r="Y84" s="220"/>
      <c r="Z84" s="210"/>
      <c r="AA84" s="210"/>
      <c r="AB84" s="210"/>
      <c r="AC84" s="210"/>
      <c r="AD84" s="210"/>
      <c r="AE84" s="210"/>
      <c r="AF84" s="210"/>
      <c r="AG84" s="210" t="s">
        <v>231</v>
      </c>
      <c r="AH84" s="210">
        <v>0</v>
      </c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</row>
    <row r="85" spans="1:60" outlineLevel="3" x14ac:dyDescent="0.2">
      <c r="A85" s="217"/>
      <c r="B85" s="218"/>
      <c r="C85" s="264" t="s">
        <v>842</v>
      </c>
      <c r="D85" s="258"/>
      <c r="E85" s="259">
        <v>4.05</v>
      </c>
      <c r="F85" s="220"/>
      <c r="G85" s="220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10"/>
      <c r="AA85" s="210"/>
      <c r="AB85" s="210"/>
      <c r="AC85" s="210"/>
      <c r="AD85" s="210"/>
      <c r="AE85" s="210"/>
      <c r="AF85" s="210"/>
      <c r="AG85" s="210" t="s">
        <v>231</v>
      </c>
      <c r="AH85" s="210">
        <v>5</v>
      </c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outlineLevel="3" x14ac:dyDescent="0.2">
      <c r="A86" s="217"/>
      <c r="B86" s="218"/>
      <c r="C86" s="264" t="s">
        <v>536</v>
      </c>
      <c r="D86" s="258"/>
      <c r="E86" s="259"/>
      <c r="F86" s="220"/>
      <c r="G86" s="220"/>
      <c r="H86" s="220"/>
      <c r="I86" s="220"/>
      <c r="J86" s="220"/>
      <c r="K86" s="220"/>
      <c r="L86" s="220"/>
      <c r="M86" s="220"/>
      <c r="N86" s="219"/>
      <c r="O86" s="219"/>
      <c r="P86" s="219"/>
      <c r="Q86" s="219"/>
      <c r="R86" s="220"/>
      <c r="S86" s="220"/>
      <c r="T86" s="220"/>
      <c r="U86" s="220"/>
      <c r="V86" s="220"/>
      <c r="W86" s="220"/>
      <c r="X86" s="220"/>
      <c r="Y86" s="220"/>
      <c r="Z86" s="210"/>
      <c r="AA86" s="210"/>
      <c r="AB86" s="210"/>
      <c r="AC86" s="210"/>
      <c r="AD86" s="210"/>
      <c r="AE86" s="210"/>
      <c r="AF86" s="210"/>
      <c r="AG86" s="210" t="s">
        <v>231</v>
      </c>
      <c r="AH86" s="210">
        <v>0</v>
      </c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outlineLevel="3" x14ac:dyDescent="0.2">
      <c r="A87" s="217"/>
      <c r="B87" s="218"/>
      <c r="C87" s="264" t="s">
        <v>843</v>
      </c>
      <c r="D87" s="258"/>
      <c r="E87" s="259">
        <v>16.45</v>
      </c>
      <c r="F87" s="220"/>
      <c r="G87" s="220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10"/>
      <c r="AA87" s="210"/>
      <c r="AB87" s="210"/>
      <c r="AC87" s="210"/>
      <c r="AD87" s="210"/>
      <c r="AE87" s="210"/>
      <c r="AF87" s="210"/>
      <c r="AG87" s="210" t="s">
        <v>231</v>
      </c>
      <c r="AH87" s="210">
        <v>5</v>
      </c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outlineLevel="1" x14ac:dyDescent="0.2">
      <c r="A88" s="235">
        <v>13</v>
      </c>
      <c r="B88" s="236" t="s">
        <v>555</v>
      </c>
      <c r="C88" s="252" t="s">
        <v>556</v>
      </c>
      <c r="D88" s="237" t="s">
        <v>293</v>
      </c>
      <c r="E88" s="238">
        <v>59</v>
      </c>
      <c r="F88" s="239"/>
      <c r="G88" s="240">
        <f>ROUND(E88*F88,2)</f>
        <v>0</v>
      </c>
      <c r="H88" s="239"/>
      <c r="I88" s="240">
        <f>ROUND(E88*H88,2)</f>
        <v>0</v>
      </c>
      <c r="J88" s="239"/>
      <c r="K88" s="240">
        <f>ROUND(E88*J88,2)</f>
        <v>0</v>
      </c>
      <c r="L88" s="240">
        <v>21</v>
      </c>
      <c r="M88" s="240">
        <f>G88*(1+L88/100)</f>
        <v>0</v>
      </c>
      <c r="N88" s="238">
        <v>0</v>
      </c>
      <c r="O88" s="238">
        <f>ROUND(E88*N88,2)</f>
        <v>0</v>
      </c>
      <c r="P88" s="238">
        <v>0.27</v>
      </c>
      <c r="Q88" s="238">
        <f>ROUND(E88*P88,2)</f>
        <v>15.93</v>
      </c>
      <c r="R88" s="240" t="s">
        <v>277</v>
      </c>
      <c r="S88" s="240" t="s">
        <v>188</v>
      </c>
      <c r="T88" s="241" t="s">
        <v>188</v>
      </c>
      <c r="U88" s="220">
        <v>0.123</v>
      </c>
      <c r="V88" s="220">
        <f>ROUND(E88*U88,2)</f>
        <v>7.26</v>
      </c>
      <c r="W88" s="220"/>
      <c r="X88" s="220" t="s">
        <v>226</v>
      </c>
      <c r="Y88" s="220" t="s">
        <v>191</v>
      </c>
      <c r="Z88" s="210"/>
      <c r="AA88" s="210"/>
      <c r="AB88" s="210"/>
      <c r="AC88" s="210"/>
      <c r="AD88" s="210"/>
      <c r="AE88" s="210"/>
      <c r="AF88" s="210"/>
      <c r="AG88" s="210" t="s">
        <v>227</v>
      </c>
      <c r="AH88" s="210"/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</row>
    <row r="89" spans="1:60" outlineLevel="2" x14ac:dyDescent="0.2">
      <c r="A89" s="217"/>
      <c r="B89" s="218"/>
      <c r="C89" s="263" t="s">
        <v>294</v>
      </c>
      <c r="D89" s="262"/>
      <c r="E89" s="262"/>
      <c r="F89" s="262"/>
      <c r="G89" s="262"/>
      <c r="H89" s="220"/>
      <c r="I89" s="220"/>
      <c r="J89" s="220"/>
      <c r="K89" s="220"/>
      <c r="L89" s="220"/>
      <c r="M89" s="220"/>
      <c r="N89" s="219"/>
      <c r="O89" s="219"/>
      <c r="P89" s="219"/>
      <c r="Q89" s="219"/>
      <c r="R89" s="220"/>
      <c r="S89" s="220"/>
      <c r="T89" s="220"/>
      <c r="U89" s="220"/>
      <c r="V89" s="220"/>
      <c r="W89" s="220"/>
      <c r="X89" s="220"/>
      <c r="Y89" s="220"/>
      <c r="Z89" s="210"/>
      <c r="AA89" s="210"/>
      <c r="AB89" s="210"/>
      <c r="AC89" s="210"/>
      <c r="AD89" s="210"/>
      <c r="AE89" s="210"/>
      <c r="AF89" s="210"/>
      <c r="AG89" s="210" t="s">
        <v>229</v>
      </c>
      <c r="AH89" s="210"/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43" t="str">
        <f>C89</f>
        <v>s vybouráním lože, s přemístěním hmot na skládku na vzdálenost do 3 m nebo naložením na dopravní prostředek</v>
      </c>
      <c r="BB89" s="210"/>
      <c r="BC89" s="210"/>
      <c r="BD89" s="210"/>
      <c r="BE89" s="210"/>
      <c r="BF89" s="210"/>
      <c r="BG89" s="210"/>
      <c r="BH89" s="210"/>
    </row>
    <row r="90" spans="1:60" outlineLevel="2" x14ac:dyDescent="0.2">
      <c r="A90" s="217"/>
      <c r="B90" s="218"/>
      <c r="C90" s="264" t="s">
        <v>557</v>
      </c>
      <c r="D90" s="258"/>
      <c r="E90" s="259"/>
      <c r="F90" s="220"/>
      <c r="G90" s="220"/>
      <c r="H90" s="220"/>
      <c r="I90" s="220"/>
      <c r="J90" s="220"/>
      <c r="K90" s="220"/>
      <c r="L90" s="220"/>
      <c r="M90" s="220"/>
      <c r="N90" s="219"/>
      <c r="O90" s="219"/>
      <c r="P90" s="219"/>
      <c r="Q90" s="219"/>
      <c r="R90" s="220"/>
      <c r="S90" s="220"/>
      <c r="T90" s="220"/>
      <c r="U90" s="220"/>
      <c r="V90" s="220"/>
      <c r="W90" s="220"/>
      <c r="X90" s="220"/>
      <c r="Y90" s="220"/>
      <c r="Z90" s="210"/>
      <c r="AA90" s="210"/>
      <c r="AB90" s="210"/>
      <c r="AC90" s="210"/>
      <c r="AD90" s="210"/>
      <c r="AE90" s="210"/>
      <c r="AF90" s="210"/>
      <c r="AG90" s="210" t="s">
        <v>231</v>
      </c>
      <c r="AH90" s="210">
        <v>0</v>
      </c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outlineLevel="3" x14ac:dyDescent="0.2">
      <c r="A91" s="217"/>
      <c r="B91" s="218"/>
      <c r="C91" s="264" t="s">
        <v>558</v>
      </c>
      <c r="D91" s="258"/>
      <c r="E91" s="259"/>
      <c r="F91" s="220"/>
      <c r="G91" s="220"/>
      <c r="H91" s="220"/>
      <c r="I91" s="220"/>
      <c r="J91" s="220"/>
      <c r="K91" s="220"/>
      <c r="L91" s="220"/>
      <c r="M91" s="220"/>
      <c r="N91" s="219"/>
      <c r="O91" s="219"/>
      <c r="P91" s="219"/>
      <c r="Q91" s="219"/>
      <c r="R91" s="220"/>
      <c r="S91" s="220"/>
      <c r="T91" s="220"/>
      <c r="U91" s="220"/>
      <c r="V91" s="220"/>
      <c r="W91" s="220"/>
      <c r="X91" s="220"/>
      <c r="Y91" s="220"/>
      <c r="Z91" s="210"/>
      <c r="AA91" s="210"/>
      <c r="AB91" s="210"/>
      <c r="AC91" s="210"/>
      <c r="AD91" s="210"/>
      <c r="AE91" s="210"/>
      <c r="AF91" s="210"/>
      <c r="AG91" s="210" t="s">
        <v>231</v>
      </c>
      <c r="AH91" s="210">
        <v>0</v>
      </c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outlineLevel="3" x14ac:dyDescent="0.2">
      <c r="A92" s="217"/>
      <c r="B92" s="218"/>
      <c r="C92" s="264" t="s">
        <v>845</v>
      </c>
      <c r="D92" s="258"/>
      <c r="E92" s="259">
        <v>47</v>
      </c>
      <c r="F92" s="220"/>
      <c r="G92" s="220"/>
      <c r="H92" s="220"/>
      <c r="I92" s="220"/>
      <c r="J92" s="220"/>
      <c r="K92" s="220"/>
      <c r="L92" s="220"/>
      <c r="M92" s="220"/>
      <c r="N92" s="219"/>
      <c r="O92" s="219"/>
      <c r="P92" s="219"/>
      <c r="Q92" s="219"/>
      <c r="R92" s="220"/>
      <c r="S92" s="220"/>
      <c r="T92" s="220"/>
      <c r="U92" s="220"/>
      <c r="V92" s="220"/>
      <c r="W92" s="220"/>
      <c r="X92" s="220"/>
      <c r="Y92" s="220"/>
      <c r="Z92" s="210"/>
      <c r="AA92" s="210"/>
      <c r="AB92" s="210"/>
      <c r="AC92" s="210"/>
      <c r="AD92" s="210"/>
      <c r="AE92" s="210"/>
      <c r="AF92" s="210"/>
      <c r="AG92" s="210" t="s">
        <v>231</v>
      </c>
      <c r="AH92" s="210">
        <v>5</v>
      </c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outlineLevel="3" x14ac:dyDescent="0.2">
      <c r="A93" s="217"/>
      <c r="B93" s="218"/>
      <c r="C93" s="264" t="s">
        <v>560</v>
      </c>
      <c r="D93" s="258"/>
      <c r="E93" s="259"/>
      <c r="F93" s="220"/>
      <c r="G93" s="220"/>
      <c r="H93" s="220"/>
      <c r="I93" s="220"/>
      <c r="J93" s="220"/>
      <c r="K93" s="220"/>
      <c r="L93" s="220"/>
      <c r="M93" s="220"/>
      <c r="N93" s="219"/>
      <c r="O93" s="219"/>
      <c r="P93" s="219"/>
      <c r="Q93" s="219"/>
      <c r="R93" s="220"/>
      <c r="S93" s="220"/>
      <c r="T93" s="220"/>
      <c r="U93" s="220"/>
      <c r="V93" s="220"/>
      <c r="W93" s="220"/>
      <c r="X93" s="220"/>
      <c r="Y93" s="220"/>
      <c r="Z93" s="210"/>
      <c r="AA93" s="210"/>
      <c r="AB93" s="210"/>
      <c r="AC93" s="210"/>
      <c r="AD93" s="210"/>
      <c r="AE93" s="210"/>
      <c r="AF93" s="210"/>
      <c r="AG93" s="210" t="s">
        <v>231</v>
      </c>
      <c r="AH93" s="210">
        <v>0</v>
      </c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outlineLevel="3" x14ac:dyDescent="0.2">
      <c r="A94" s="217"/>
      <c r="B94" s="218"/>
      <c r="C94" s="264" t="s">
        <v>846</v>
      </c>
      <c r="D94" s="258"/>
      <c r="E94" s="259">
        <v>3</v>
      </c>
      <c r="F94" s="220"/>
      <c r="G94" s="220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10"/>
      <c r="AA94" s="210"/>
      <c r="AB94" s="210"/>
      <c r="AC94" s="210"/>
      <c r="AD94" s="210"/>
      <c r="AE94" s="210"/>
      <c r="AF94" s="210"/>
      <c r="AG94" s="210" t="s">
        <v>231</v>
      </c>
      <c r="AH94" s="210">
        <v>5</v>
      </c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outlineLevel="3" x14ac:dyDescent="0.2">
      <c r="A95" s="217"/>
      <c r="B95" s="218"/>
      <c r="C95" s="264" t="s">
        <v>562</v>
      </c>
      <c r="D95" s="258"/>
      <c r="E95" s="259"/>
      <c r="F95" s="220"/>
      <c r="G95" s="220"/>
      <c r="H95" s="220"/>
      <c r="I95" s="220"/>
      <c r="J95" s="220"/>
      <c r="K95" s="220"/>
      <c r="L95" s="220"/>
      <c r="M95" s="220"/>
      <c r="N95" s="219"/>
      <c r="O95" s="219"/>
      <c r="P95" s="219"/>
      <c r="Q95" s="219"/>
      <c r="R95" s="220"/>
      <c r="S95" s="220"/>
      <c r="T95" s="220"/>
      <c r="U95" s="220"/>
      <c r="V95" s="220"/>
      <c r="W95" s="220"/>
      <c r="X95" s="220"/>
      <c r="Y95" s="220"/>
      <c r="Z95" s="210"/>
      <c r="AA95" s="210"/>
      <c r="AB95" s="210"/>
      <c r="AC95" s="210"/>
      <c r="AD95" s="210"/>
      <c r="AE95" s="210"/>
      <c r="AF95" s="210"/>
      <c r="AG95" s="210" t="s">
        <v>231</v>
      </c>
      <c r="AH95" s="210">
        <v>0</v>
      </c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outlineLevel="3" x14ac:dyDescent="0.2">
      <c r="A96" s="217"/>
      <c r="B96" s="218"/>
      <c r="C96" s="264" t="s">
        <v>847</v>
      </c>
      <c r="D96" s="258"/>
      <c r="E96" s="259">
        <v>9</v>
      </c>
      <c r="F96" s="220"/>
      <c r="G96" s="220"/>
      <c r="H96" s="220"/>
      <c r="I96" s="220"/>
      <c r="J96" s="220"/>
      <c r="K96" s="220"/>
      <c r="L96" s="220"/>
      <c r="M96" s="220"/>
      <c r="N96" s="219"/>
      <c r="O96" s="219"/>
      <c r="P96" s="219"/>
      <c r="Q96" s="219"/>
      <c r="R96" s="220"/>
      <c r="S96" s="220"/>
      <c r="T96" s="220"/>
      <c r="U96" s="220"/>
      <c r="V96" s="220"/>
      <c r="W96" s="220"/>
      <c r="X96" s="220"/>
      <c r="Y96" s="220"/>
      <c r="Z96" s="210"/>
      <c r="AA96" s="210"/>
      <c r="AB96" s="210"/>
      <c r="AC96" s="210"/>
      <c r="AD96" s="210"/>
      <c r="AE96" s="210"/>
      <c r="AF96" s="210"/>
      <c r="AG96" s="210" t="s">
        <v>231</v>
      </c>
      <c r="AH96" s="210">
        <v>5</v>
      </c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outlineLevel="1" x14ac:dyDescent="0.2">
      <c r="A97" s="235">
        <v>14</v>
      </c>
      <c r="B97" s="236" t="s">
        <v>291</v>
      </c>
      <c r="C97" s="252" t="s">
        <v>292</v>
      </c>
      <c r="D97" s="237" t="s">
        <v>293</v>
      </c>
      <c r="E97" s="238">
        <v>47</v>
      </c>
      <c r="F97" s="239"/>
      <c r="G97" s="240">
        <f>ROUND(E97*F97,2)</f>
        <v>0</v>
      </c>
      <c r="H97" s="239"/>
      <c r="I97" s="240">
        <f>ROUND(E97*H97,2)</f>
        <v>0</v>
      </c>
      <c r="J97" s="239"/>
      <c r="K97" s="240">
        <f>ROUND(E97*J97,2)</f>
        <v>0</v>
      </c>
      <c r="L97" s="240">
        <v>21</v>
      </c>
      <c r="M97" s="240">
        <f>G97*(1+L97/100)</f>
        <v>0</v>
      </c>
      <c r="N97" s="238">
        <v>0</v>
      </c>
      <c r="O97" s="238">
        <f>ROUND(E97*N97,2)</f>
        <v>0</v>
      </c>
      <c r="P97" s="238">
        <v>0.115</v>
      </c>
      <c r="Q97" s="238">
        <f>ROUND(E97*P97,2)</f>
        <v>5.41</v>
      </c>
      <c r="R97" s="240" t="s">
        <v>277</v>
      </c>
      <c r="S97" s="240" t="s">
        <v>188</v>
      </c>
      <c r="T97" s="241" t="s">
        <v>188</v>
      </c>
      <c r="U97" s="220">
        <v>0.13700000000000001</v>
      </c>
      <c r="V97" s="220">
        <f>ROUND(E97*U97,2)</f>
        <v>6.44</v>
      </c>
      <c r="W97" s="220"/>
      <c r="X97" s="220" t="s">
        <v>226</v>
      </c>
      <c r="Y97" s="220" t="s">
        <v>191</v>
      </c>
      <c r="Z97" s="210"/>
      <c r="AA97" s="210"/>
      <c r="AB97" s="210"/>
      <c r="AC97" s="210"/>
      <c r="AD97" s="210"/>
      <c r="AE97" s="210"/>
      <c r="AF97" s="210"/>
      <c r="AG97" s="210" t="s">
        <v>227</v>
      </c>
      <c r="AH97" s="210"/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outlineLevel="2" x14ac:dyDescent="0.2">
      <c r="A98" s="217"/>
      <c r="B98" s="218"/>
      <c r="C98" s="263" t="s">
        <v>294</v>
      </c>
      <c r="D98" s="262"/>
      <c r="E98" s="262"/>
      <c r="F98" s="262"/>
      <c r="G98" s="262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10"/>
      <c r="AA98" s="210"/>
      <c r="AB98" s="210"/>
      <c r="AC98" s="210"/>
      <c r="AD98" s="210"/>
      <c r="AE98" s="210"/>
      <c r="AF98" s="210"/>
      <c r="AG98" s="210" t="s">
        <v>229</v>
      </c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43" t="str">
        <f>C98</f>
        <v>s vybouráním lože, s přemístěním hmot na skládku na vzdálenost do 3 m nebo naložením na dopravní prostředek</v>
      </c>
      <c r="BB98" s="210"/>
      <c r="BC98" s="210"/>
      <c r="BD98" s="210"/>
      <c r="BE98" s="210"/>
      <c r="BF98" s="210"/>
      <c r="BG98" s="210"/>
      <c r="BH98" s="210"/>
    </row>
    <row r="99" spans="1:60" outlineLevel="2" x14ac:dyDescent="0.2">
      <c r="A99" s="217"/>
      <c r="B99" s="218"/>
      <c r="C99" s="264" t="s">
        <v>762</v>
      </c>
      <c r="D99" s="258"/>
      <c r="E99" s="259"/>
      <c r="F99" s="220"/>
      <c r="G99" s="220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10"/>
      <c r="AA99" s="210"/>
      <c r="AB99" s="210"/>
      <c r="AC99" s="210"/>
      <c r="AD99" s="210"/>
      <c r="AE99" s="210"/>
      <c r="AF99" s="210"/>
      <c r="AG99" s="210" t="s">
        <v>231</v>
      </c>
      <c r="AH99" s="210">
        <v>0</v>
      </c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outlineLevel="3" x14ac:dyDescent="0.2">
      <c r="A100" s="217"/>
      <c r="B100" s="218"/>
      <c r="C100" s="264" t="s">
        <v>325</v>
      </c>
      <c r="D100" s="258"/>
      <c r="E100" s="259"/>
      <c r="F100" s="220"/>
      <c r="G100" s="220"/>
      <c r="H100" s="220"/>
      <c r="I100" s="220"/>
      <c r="J100" s="220"/>
      <c r="K100" s="220"/>
      <c r="L100" s="220"/>
      <c r="M100" s="220"/>
      <c r="N100" s="219"/>
      <c r="O100" s="219"/>
      <c r="P100" s="219"/>
      <c r="Q100" s="219"/>
      <c r="R100" s="220"/>
      <c r="S100" s="220"/>
      <c r="T100" s="220"/>
      <c r="U100" s="220"/>
      <c r="V100" s="220"/>
      <c r="W100" s="220"/>
      <c r="X100" s="220"/>
      <c r="Y100" s="220"/>
      <c r="Z100" s="210"/>
      <c r="AA100" s="210"/>
      <c r="AB100" s="210"/>
      <c r="AC100" s="210"/>
      <c r="AD100" s="210"/>
      <c r="AE100" s="210"/>
      <c r="AF100" s="210"/>
      <c r="AG100" s="210" t="s">
        <v>231</v>
      </c>
      <c r="AH100" s="210">
        <v>0</v>
      </c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</row>
    <row r="101" spans="1:60" outlineLevel="3" x14ac:dyDescent="0.2">
      <c r="A101" s="217"/>
      <c r="B101" s="218"/>
      <c r="C101" s="264" t="s">
        <v>763</v>
      </c>
      <c r="D101" s="258"/>
      <c r="E101" s="259"/>
      <c r="F101" s="220"/>
      <c r="G101" s="220"/>
      <c r="H101" s="220"/>
      <c r="I101" s="220"/>
      <c r="J101" s="220"/>
      <c r="K101" s="220"/>
      <c r="L101" s="220"/>
      <c r="M101" s="220"/>
      <c r="N101" s="219"/>
      <c r="O101" s="219"/>
      <c r="P101" s="219"/>
      <c r="Q101" s="219"/>
      <c r="R101" s="220"/>
      <c r="S101" s="220"/>
      <c r="T101" s="220"/>
      <c r="U101" s="220"/>
      <c r="V101" s="220"/>
      <c r="W101" s="220"/>
      <c r="X101" s="220"/>
      <c r="Y101" s="220"/>
      <c r="Z101" s="210"/>
      <c r="AA101" s="210"/>
      <c r="AB101" s="210"/>
      <c r="AC101" s="210"/>
      <c r="AD101" s="210"/>
      <c r="AE101" s="210"/>
      <c r="AF101" s="210"/>
      <c r="AG101" s="210" t="s">
        <v>231</v>
      </c>
      <c r="AH101" s="210">
        <v>0</v>
      </c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</row>
    <row r="102" spans="1:60" outlineLevel="3" x14ac:dyDescent="0.2">
      <c r="A102" s="217"/>
      <c r="B102" s="218"/>
      <c r="C102" s="264" t="s">
        <v>764</v>
      </c>
      <c r="D102" s="258"/>
      <c r="E102" s="259"/>
      <c r="F102" s="220"/>
      <c r="G102" s="220"/>
      <c r="H102" s="220"/>
      <c r="I102" s="220"/>
      <c r="J102" s="220"/>
      <c r="K102" s="220"/>
      <c r="L102" s="220"/>
      <c r="M102" s="220"/>
      <c r="N102" s="219"/>
      <c r="O102" s="219"/>
      <c r="P102" s="219"/>
      <c r="Q102" s="219"/>
      <c r="R102" s="220"/>
      <c r="S102" s="220"/>
      <c r="T102" s="220"/>
      <c r="U102" s="220"/>
      <c r="V102" s="220"/>
      <c r="W102" s="220"/>
      <c r="X102" s="220"/>
      <c r="Y102" s="220"/>
      <c r="Z102" s="210"/>
      <c r="AA102" s="210"/>
      <c r="AB102" s="210"/>
      <c r="AC102" s="210"/>
      <c r="AD102" s="210"/>
      <c r="AE102" s="210"/>
      <c r="AF102" s="210"/>
      <c r="AG102" s="210" t="s">
        <v>231</v>
      </c>
      <c r="AH102" s="210">
        <v>0</v>
      </c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1:60" outlineLevel="3" x14ac:dyDescent="0.2">
      <c r="A103" s="217"/>
      <c r="B103" s="218"/>
      <c r="C103" s="264" t="s">
        <v>765</v>
      </c>
      <c r="D103" s="258"/>
      <c r="E103" s="259">
        <v>19</v>
      </c>
      <c r="F103" s="220"/>
      <c r="G103" s="220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10"/>
      <c r="AA103" s="210"/>
      <c r="AB103" s="210"/>
      <c r="AC103" s="210"/>
      <c r="AD103" s="210"/>
      <c r="AE103" s="210"/>
      <c r="AF103" s="210"/>
      <c r="AG103" s="210" t="s">
        <v>231</v>
      </c>
      <c r="AH103" s="210">
        <v>0</v>
      </c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outlineLevel="3" x14ac:dyDescent="0.2">
      <c r="A104" s="217"/>
      <c r="B104" s="218"/>
      <c r="C104" s="264" t="s">
        <v>766</v>
      </c>
      <c r="D104" s="258"/>
      <c r="E104" s="259">
        <v>28</v>
      </c>
      <c r="F104" s="220"/>
      <c r="G104" s="220"/>
      <c r="H104" s="220"/>
      <c r="I104" s="220"/>
      <c r="J104" s="220"/>
      <c r="K104" s="220"/>
      <c r="L104" s="220"/>
      <c r="M104" s="220"/>
      <c r="N104" s="219"/>
      <c r="O104" s="219"/>
      <c r="P104" s="219"/>
      <c r="Q104" s="219"/>
      <c r="R104" s="220"/>
      <c r="S104" s="220"/>
      <c r="T104" s="220"/>
      <c r="U104" s="220"/>
      <c r="V104" s="220"/>
      <c r="W104" s="220"/>
      <c r="X104" s="220"/>
      <c r="Y104" s="220"/>
      <c r="Z104" s="210"/>
      <c r="AA104" s="210"/>
      <c r="AB104" s="210"/>
      <c r="AC104" s="210"/>
      <c r="AD104" s="210"/>
      <c r="AE104" s="210"/>
      <c r="AF104" s="210"/>
      <c r="AG104" s="210" t="s">
        <v>231</v>
      </c>
      <c r="AH104" s="210">
        <v>0</v>
      </c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</row>
    <row r="105" spans="1:60" x14ac:dyDescent="0.2">
      <c r="A105" s="225" t="s">
        <v>183</v>
      </c>
      <c r="B105" s="226" t="s">
        <v>131</v>
      </c>
      <c r="C105" s="251" t="s">
        <v>132</v>
      </c>
      <c r="D105" s="227"/>
      <c r="E105" s="228"/>
      <c r="F105" s="229"/>
      <c r="G105" s="229">
        <f>SUMIF(AG106:AG113,"&lt;&gt;NOR",G106:G113)</f>
        <v>0</v>
      </c>
      <c r="H105" s="229"/>
      <c r="I105" s="229">
        <f>SUM(I106:I113)</f>
        <v>0</v>
      </c>
      <c r="J105" s="229"/>
      <c r="K105" s="229">
        <f>SUM(K106:K113)</f>
        <v>0</v>
      </c>
      <c r="L105" s="229"/>
      <c r="M105" s="229">
        <f>SUM(M106:M113)</f>
        <v>0</v>
      </c>
      <c r="N105" s="228"/>
      <c r="O105" s="228">
        <f>SUM(O106:O113)</f>
        <v>8.26</v>
      </c>
      <c r="P105" s="228"/>
      <c r="Q105" s="228">
        <f>SUM(Q106:Q113)</f>
        <v>0</v>
      </c>
      <c r="R105" s="229"/>
      <c r="S105" s="229"/>
      <c r="T105" s="230"/>
      <c r="U105" s="224"/>
      <c r="V105" s="224">
        <f>SUM(V106:V113)</f>
        <v>0.56999999999999995</v>
      </c>
      <c r="W105" s="224"/>
      <c r="X105" s="224"/>
      <c r="Y105" s="224"/>
      <c r="AG105" t="s">
        <v>184</v>
      </c>
    </row>
    <row r="106" spans="1:60" ht="22.5" outlineLevel="1" x14ac:dyDescent="0.2">
      <c r="A106" s="235">
        <v>15</v>
      </c>
      <c r="B106" s="236" t="s">
        <v>570</v>
      </c>
      <c r="C106" s="252" t="s">
        <v>571</v>
      </c>
      <c r="D106" s="237" t="s">
        <v>261</v>
      </c>
      <c r="E106" s="238">
        <v>21.85</v>
      </c>
      <c r="F106" s="239"/>
      <c r="G106" s="240">
        <f>ROUND(E106*F106,2)</f>
        <v>0</v>
      </c>
      <c r="H106" s="239"/>
      <c r="I106" s="240">
        <f>ROUND(E106*H106,2)</f>
        <v>0</v>
      </c>
      <c r="J106" s="239"/>
      <c r="K106" s="240">
        <f>ROUND(E106*J106,2)</f>
        <v>0</v>
      </c>
      <c r="L106" s="240">
        <v>21</v>
      </c>
      <c r="M106" s="240">
        <f>G106*(1+L106/100)</f>
        <v>0</v>
      </c>
      <c r="N106" s="238">
        <v>0.378</v>
      </c>
      <c r="O106" s="238">
        <f>ROUND(E106*N106,2)</f>
        <v>8.26</v>
      </c>
      <c r="P106" s="238">
        <v>0</v>
      </c>
      <c r="Q106" s="238">
        <f>ROUND(E106*P106,2)</f>
        <v>0</v>
      </c>
      <c r="R106" s="240" t="s">
        <v>277</v>
      </c>
      <c r="S106" s="240" t="s">
        <v>188</v>
      </c>
      <c r="T106" s="241" t="s">
        <v>188</v>
      </c>
      <c r="U106" s="220">
        <v>2.5999999999999999E-2</v>
      </c>
      <c r="V106" s="220">
        <f>ROUND(E106*U106,2)</f>
        <v>0.56999999999999995</v>
      </c>
      <c r="W106" s="220"/>
      <c r="X106" s="220" t="s">
        <v>226</v>
      </c>
      <c r="Y106" s="220" t="s">
        <v>191</v>
      </c>
      <c r="Z106" s="210"/>
      <c r="AA106" s="210"/>
      <c r="AB106" s="210"/>
      <c r="AC106" s="210"/>
      <c r="AD106" s="210"/>
      <c r="AE106" s="210"/>
      <c r="AF106" s="210"/>
      <c r="AG106" s="210" t="s">
        <v>255</v>
      </c>
      <c r="AH106" s="210"/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</row>
    <row r="107" spans="1:60" outlineLevel="2" x14ac:dyDescent="0.2">
      <c r="A107" s="217"/>
      <c r="B107" s="218"/>
      <c r="C107" s="264" t="s">
        <v>572</v>
      </c>
      <c r="D107" s="258"/>
      <c r="E107" s="259"/>
      <c r="F107" s="220"/>
      <c r="G107" s="220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10"/>
      <c r="AA107" s="210"/>
      <c r="AB107" s="210"/>
      <c r="AC107" s="210"/>
      <c r="AD107" s="210"/>
      <c r="AE107" s="210"/>
      <c r="AF107" s="210"/>
      <c r="AG107" s="210" t="s">
        <v>231</v>
      </c>
      <c r="AH107" s="210">
        <v>0</v>
      </c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outlineLevel="3" x14ac:dyDescent="0.2">
      <c r="A108" s="217"/>
      <c r="B108" s="218"/>
      <c r="C108" s="264" t="s">
        <v>530</v>
      </c>
      <c r="D108" s="258"/>
      <c r="E108" s="259"/>
      <c r="F108" s="220"/>
      <c r="G108" s="220"/>
      <c r="H108" s="220"/>
      <c r="I108" s="220"/>
      <c r="J108" s="220"/>
      <c r="K108" s="220"/>
      <c r="L108" s="220"/>
      <c r="M108" s="220"/>
      <c r="N108" s="219"/>
      <c r="O108" s="219"/>
      <c r="P108" s="219"/>
      <c r="Q108" s="219"/>
      <c r="R108" s="220"/>
      <c r="S108" s="220"/>
      <c r="T108" s="220"/>
      <c r="U108" s="220"/>
      <c r="V108" s="220"/>
      <c r="W108" s="220"/>
      <c r="X108" s="220"/>
      <c r="Y108" s="220"/>
      <c r="Z108" s="210"/>
      <c r="AA108" s="210"/>
      <c r="AB108" s="210"/>
      <c r="AC108" s="210"/>
      <c r="AD108" s="210"/>
      <c r="AE108" s="210"/>
      <c r="AF108" s="210"/>
      <c r="AG108" s="210" t="s">
        <v>231</v>
      </c>
      <c r="AH108" s="210">
        <v>0</v>
      </c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</row>
    <row r="109" spans="1:60" outlineLevel="3" x14ac:dyDescent="0.2">
      <c r="A109" s="217"/>
      <c r="B109" s="218"/>
      <c r="C109" s="264" t="s">
        <v>841</v>
      </c>
      <c r="D109" s="258"/>
      <c r="E109" s="259">
        <v>1.35</v>
      </c>
      <c r="F109" s="220"/>
      <c r="G109" s="220"/>
      <c r="H109" s="220"/>
      <c r="I109" s="220"/>
      <c r="J109" s="220"/>
      <c r="K109" s="220"/>
      <c r="L109" s="220"/>
      <c r="M109" s="220"/>
      <c r="N109" s="219"/>
      <c r="O109" s="219"/>
      <c r="P109" s="219"/>
      <c r="Q109" s="219"/>
      <c r="R109" s="220"/>
      <c r="S109" s="220"/>
      <c r="T109" s="220"/>
      <c r="U109" s="220"/>
      <c r="V109" s="220"/>
      <c r="W109" s="220"/>
      <c r="X109" s="220"/>
      <c r="Y109" s="220"/>
      <c r="Z109" s="210"/>
      <c r="AA109" s="210"/>
      <c r="AB109" s="210"/>
      <c r="AC109" s="210"/>
      <c r="AD109" s="210"/>
      <c r="AE109" s="210"/>
      <c r="AF109" s="210"/>
      <c r="AG109" s="210" t="s">
        <v>231</v>
      </c>
      <c r="AH109" s="210">
        <v>5</v>
      </c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</row>
    <row r="110" spans="1:60" outlineLevel="3" x14ac:dyDescent="0.2">
      <c r="A110" s="217"/>
      <c r="B110" s="218"/>
      <c r="C110" s="264" t="s">
        <v>532</v>
      </c>
      <c r="D110" s="258"/>
      <c r="E110" s="259"/>
      <c r="F110" s="220"/>
      <c r="G110" s="220"/>
      <c r="H110" s="220"/>
      <c r="I110" s="220"/>
      <c r="J110" s="220"/>
      <c r="K110" s="220"/>
      <c r="L110" s="220"/>
      <c r="M110" s="220"/>
      <c r="N110" s="219"/>
      <c r="O110" s="219"/>
      <c r="P110" s="219"/>
      <c r="Q110" s="219"/>
      <c r="R110" s="220"/>
      <c r="S110" s="220"/>
      <c r="T110" s="220"/>
      <c r="U110" s="220"/>
      <c r="V110" s="220"/>
      <c r="W110" s="220"/>
      <c r="X110" s="220"/>
      <c r="Y110" s="220"/>
      <c r="Z110" s="210"/>
      <c r="AA110" s="210"/>
      <c r="AB110" s="210"/>
      <c r="AC110" s="210"/>
      <c r="AD110" s="210"/>
      <c r="AE110" s="210"/>
      <c r="AF110" s="210"/>
      <c r="AG110" s="210" t="s">
        <v>231</v>
      </c>
      <c r="AH110" s="210">
        <v>0</v>
      </c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</row>
    <row r="111" spans="1:60" outlineLevel="3" x14ac:dyDescent="0.2">
      <c r="A111" s="217"/>
      <c r="B111" s="218"/>
      <c r="C111" s="264" t="s">
        <v>842</v>
      </c>
      <c r="D111" s="258"/>
      <c r="E111" s="259">
        <v>4.05</v>
      </c>
      <c r="F111" s="220"/>
      <c r="G111" s="220"/>
      <c r="H111" s="220"/>
      <c r="I111" s="220"/>
      <c r="J111" s="220"/>
      <c r="K111" s="220"/>
      <c r="L111" s="220"/>
      <c r="M111" s="220"/>
      <c r="N111" s="219"/>
      <c r="O111" s="219"/>
      <c r="P111" s="219"/>
      <c r="Q111" s="219"/>
      <c r="R111" s="220"/>
      <c r="S111" s="220"/>
      <c r="T111" s="220"/>
      <c r="U111" s="220"/>
      <c r="V111" s="220"/>
      <c r="W111" s="220"/>
      <c r="X111" s="220"/>
      <c r="Y111" s="220"/>
      <c r="Z111" s="210"/>
      <c r="AA111" s="210"/>
      <c r="AB111" s="210"/>
      <c r="AC111" s="210"/>
      <c r="AD111" s="210"/>
      <c r="AE111" s="210"/>
      <c r="AF111" s="210"/>
      <c r="AG111" s="210" t="s">
        <v>231</v>
      </c>
      <c r="AH111" s="210">
        <v>5</v>
      </c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</row>
    <row r="112" spans="1:60" outlineLevel="3" x14ac:dyDescent="0.2">
      <c r="A112" s="217"/>
      <c r="B112" s="218"/>
      <c r="C112" s="264" t="s">
        <v>536</v>
      </c>
      <c r="D112" s="258"/>
      <c r="E112" s="259"/>
      <c r="F112" s="220"/>
      <c r="G112" s="220"/>
      <c r="H112" s="220"/>
      <c r="I112" s="220"/>
      <c r="J112" s="220"/>
      <c r="K112" s="220"/>
      <c r="L112" s="220"/>
      <c r="M112" s="220"/>
      <c r="N112" s="219"/>
      <c r="O112" s="219"/>
      <c r="P112" s="219"/>
      <c r="Q112" s="219"/>
      <c r="R112" s="220"/>
      <c r="S112" s="220"/>
      <c r="T112" s="220"/>
      <c r="U112" s="220"/>
      <c r="V112" s="220"/>
      <c r="W112" s="220"/>
      <c r="X112" s="220"/>
      <c r="Y112" s="220"/>
      <c r="Z112" s="210"/>
      <c r="AA112" s="210"/>
      <c r="AB112" s="210"/>
      <c r="AC112" s="210"/>
      <c r="AD112" s="210"/>
      <c r="AE112" s="210"/>
      <c r="AF112" s="210"/>
      <c r="AG112" s="210" t="s">
        <v>231</v>
      </c>
      <c r="AH112" s="210">
        <v>0</v>
      </c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</row>
    <row r="113" spans="1:60" outlineLevel="3" x14ac:dyDescent="0.2">
      <c r="A113" s="217"/>
      <c r="B113" s="218"/>
      <c r="C113" s="264" t="s">
        <v>843</v>
      </c>
      <c r="D113" s="258"/>
      <c r="E113" s="259">
        <v>16.45</v>
      </c>
      <c r="F113" s="220"/>
      <c r="G113" s="220"/>
      <c r="H113" s="220"/>
      <c r="I113" s="220"/>
      <c r="J113" s="220"/>
      <c r="K113" s="220"/>
      <c r="L113" s="220"/>
      <c r="M113" s="220"/>
      <c r="N113" s="219"/>
      <c r="O113" s="219"/>
      <c r="P113" s="219"/>
      <c r="Q113" s="219"/>
      <c r="R113" s="220"/>
      <c r="S113" s="220"/>
      <c r="T113" s="220"/>
      <c r="U113" s="220"/>
      <c r="V113" s="220"/>
      <c r="W113" s="220"/>
      <c r="X113" s="220"/>
      <c r="Y113" s="220"/>
      <c r="Z113" s="210"/>
      <c r="AA113" s="210"/>
      <c r="AB113" s="210"/>
      <c r="AC113" s="210"/>
      <c r="AD113" s="210"/>
      <c r="AE113" s="210"/>
      <c r="AF113" s="210"/>
      <c r="AG113" s="210" t="s">
        <v>231</v>
      </c>
      <c r="AH113" s="210">
        <v>5</v>
      </c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</row>
    <row r="114" spans="1:60" x14ac:dyDescent="0.2">
      <c r="A114" s="225" t="s">
        <v>183</v>
      </c>
      <c r="B114" s="226" t="s">
        <v>141</v>
      </c>
      <c r="C114" s="251" t="s">
        <v>142</v>
      </c>
      <c r="D114" s="227"/>
      <c r="E114" s="228"/>
      <c r="F114" s="229"/>
      <c r="G114" s="229">
        <f>SUMIF(AG115:AG174,"&lt;&gt;NOR",G115:G174)</f>
        <v>0</v>
      </c>
      <c r="H114" s="229"/>
      <c r="I114" s="229">
        <f>SUM(I115:I174)</f>
        <v>0</v>
      </c>
      <c r="J114" s="229"/>
      <c r="K114" s="229">
        <f>SUM(K115:K174)</f>
        <v>0</v>
      </c>
      <c r="L114" s="229"/>
      <c r="M114" s="229">
        <f>SUM(M115:M174)</f>
        <v>0</v>
      </c>
      <c r="N114" s="228"/>
      <c r="O114" s="228">
        <f>SUM(O115:O174)</f>
        <v>16.399999999999999</v>
      </c>
      <c r="P114" s="228"/>
      <c r="Q114" s="228">
        <f>SUM(Q115:Q174)</f>
        <v>0</v>
      </c>
      <c r="R114" s="229"/>
      <c r="S114" s="229"/>
      <c r="T114" s="230"/>
      <c r="U114" s="224"/>
      <c r="V114" s="224">
        <f>SUM(V115:V174)</f>
        <v>25.91</v>
      </c>
      <c r="W114" s="224"/>
      <c r="X114" s="224"/>
      <c r="Y114" s="224"/>
      <c r="AG114" t="s">
        <v>184</v>
      </c>
    </row>
    <row r="115" spans="1:60" ht="22.5" outlineLevel="1" x14ac:dyDescent="0.2">
      <c r="A115" s="235">
        <v>16</v>
      </c>
      <c r="B115" s="236" t="s">
        <v>613</v>
      </c>
      <c r="C115" s="252" t="s">
        <v>614</v>
      </c>
      <c r="D115" s="237" t="s">
        <v>293</v>
      </c>
      <c r="E115" s="238">
        <v>3</v>
      </c>
      <c r="F115" s="239"/>
      <c r="G115" s="240">
        <f>ROUND(E115*F115,2)</f>
        <v>0</v>
      </c>
      <c r="H115" s="239"/>
      <c r="I115" s="240">
        <f>ROUND(E115*H115,2)</f>
        <v>0</v>
      </c>
      <c r="J115" s="239"/>
      <c r="K115" s="240">
        <f>ROUND(E115*J115,2)</f>
        <v>0</v>
      </c>
      <c r="L115" s="240">
        <v>21</v>
      </c>
      <c r="M115" s="240">
        <f>G115*(1+L115/100)</f>
        <v>0</v>
      </c>
      <c r="N115" s="238">
        <v>0.185</v>
      </c>
      <c r="O115" s="238">
        <f>ROUND(E115*N115,2)</f>
        <v>0.56000000000000005</v>
      </c>
      <c r="P115" s="238">
        <v>0</v>
      </c>
      <c r="Q115" s="238">
        <f>ROUND(E115*P115,2)</f>
        <v>0</v>
      </c>
      <c r="R115" s="240" t="s">
        <v>277</v>
      </c>
      <c r="S115" s="240" t="s">
        <v>188</v>
      </c>
      <c r="T115" s="241" t="s">
        <v>188</v>
      </c>
      <c r="U115" s="220">
        <v>0.33704000000000001</v>
      </c>
      <c r="V115" s="220">
        <f>ROUND(E115*U115,2)</f>
        <v>1.01</v>
      </c>
      <c r="W115" s="220"/>
      <c r="X115" s="220" t="s">
        <v>226</v>
      </c>
      <c r="Y115" s="220" t="s">
        <v>191</v>
      </c>
      <c r="Z115" s="210"/>
      <c r="AA115" s="210"/>
      <c r="AB115" s="210"/>
      <c r="AC115" s="210"/>
      <c r="AD115" s="210"/>
      <c r="AE115" s="210"/>
      <c r="AF115" s="210"/>
      <c r="AG115" s="210" t="s">
        <v>255</v>
      </c>
      <c r="AH115" s="210"/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</row>
    <row r="116" spans="1:60" outlineLevel="2" x14ac:dyDescent="0.2">
      <c r="A116" s="217"/>
      <c r="B116" s="218"/>
      <c r="C116" s="263" t="s">
        <v>615</v>
      </c>
      <c r="D116" s="262"/>
      <c r="E116" s="262"/>
      <c r="F116" s="262"/>
      <c r="G116" s="262"/>
      <c r="H116" s="220"/>
      <c r="I116" s="220"/>
      <c r="J116" s="220"/>
      <c r="K116" s="220"/>
      <c r="L116" s="220"/>
      <c r="M116" s="220"/>
      <c r="N116" s="219"/>
      <c r="O116" s="219"/>
      <c r="P116" s="219"/>
      <c r="Q116" s="219"/>
      <c r="R116" s="220"/>
      <c r="S116" s="220"/>
      <c r="T116" s="220"/>
      <c r="U116" s="220"/>
      <c r="V116" s="220"/>
      <c r="W116" s="220"/>
      <c r="X116" s="220"/>
      <c r="Y116" s="220"/>
      <c r="Z116" s="210"/>
      <c r="AA116" s="210"/>
      <c r="AB116" s="210"/>
      <c r="AC116" s="210"/>
      <c r="AD116" s="210"/>
      <c r="AE116" s="210"/>
      <c r="AF116" s="210"/>
      <c r="AG116" s="210" t="s">
        <v>229</v>
      </c>
      <c r="AH116" s="210"/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</row>
    <row r="117" spans="1:60" outlineLevel="2" x14ac:dyDescent="0.2">
      <c r="A117" s="217"/>
      <c r="B117" s="218"/>
      <c r="C117" s="264" t="s">
        <v>616</v>
      </c>
      <c r="D117" s="258"/>
      <c r="E117" s="259"/>
      <c r="F117" s="220"/>
      <c r="G117" s="220"/>
      <c r="H117" s="220"/>
      <c r="I117" s="220"/>
      <c r="J117" s="220"/>
      <c r="K117" s="220"/>
      <c r="L117" s="220"/>
      <c r="M117" s="220"/>
      <c r="N117" s="219"/>
      <c r="O117" s="219"/>
      <c r="P117" s="219"/>
      <c r="Q117" s="219"/>
      <c r="R117" s="220"/>
      <c r="S117" s="220"/>
      <c r="T117" s="220"/>
      <c r="U117" s="220"/>
      <c r="V117" s="220"/>
      <c r="W117" s="220"/>
      <c r="X117" s="220"/>
      <c r="Y117" s="220"/>
      <c r="Z117" s="210"/>
      <c r="AA117" s="210"/>
      <c r="AB117" s="210"/>
      <c r="AC117" s="210"/>
      <c r="AD117" s="210"/>
      <c r="AE117" s="210"/>
      <c r="AF117" s="210"/>
      <c r="AG117" s="210" t="s">
        <v>231</v>
      </c>
      <c r="AH117" s="210">
        <v>0</v>
      </c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</row>
    <row r="118" spans="1:60" outlineLevel="3" x14ac:dyDescent="0.2">
      <c r="A118" s="217"/>
      <c r="B118" s="218"/>
      <c r="C118" s="264" t="s">
        <v>848</v>
      </c>
      <c r="D118" s="258"/>
      <c r="E118" s="259"/>
      <c r="F118" s="220"/>
      <c r="G118" s="220"/>
      <c r="H118" s="220"/>
      <c r="I118" s="220"/>
      <c r="J118" s="220"/>
      <c r="K118" s="220"/>
      <c r="L118" s="220"/>
      <c r="M118" s="220"/>
      <c r="N118" s="219"/>
      <c r="O118" s="219"/>
      <c r="P118" s="219"/>
      <c r="Q118" s="219"/>
      <c r="R118" s="220"/>
      <c r="S118" s="220"/>
      <c r="T118" s="220"/>
      <c r="U118" s="220"/>
      <c r="V118" s="220"/>
      <c r="W118" s="220"/>
      <c r="X118" s="220"/>
      <c r="Y118" s="220"/>
      <c r="Z118" s="210"/>
      <c r="AA118" s="210"/>
      <c r="AB118" s="210"/>
      <c r="AC118" s="210"/>
      <c r="AD118" s="210"/>
      <c r="AE118" s="210"/>
      <c r="AF118" s="210"/>
      <c r="AG118" s="210" t="s">
        <v>231</v>
      </c>
      <c r="AH118" s="210">
        <v>0</v>
      </c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</row>
    <row r="119" spans="1:60" outlineLevel="3" x14ac:dyDescent="0.2">
      <c r="A119" s="217"/>
      <c r="B119" s="218"/>
      <c r="C119" s="264" t="s">
        <v>325</v>
      </c>
      <c r="D119" s="258"/>
      <c r="E119" s="259"/>
      <c r="F119" s="220"/>
      <c r="G119" s="220"/>
      <c r="H119" s="220"/>
      <c r="I119" s="220"/>
      <c r="J119" s="220"/>
      <c r="K119" s="220"/>
      <c r="L119" s="220"/>
      <c r="M119" s="220"/>
      <c r="N119" s="219"/>
      <c r="O119" s="219"/>
      <c r="P119" s="219"/>
      <c r="Q119" s="219"/>
      <c r="R119" s="220"/>
      <c r="S119" s="220"/>
      <c r="T119" s="220"/>
      <c r="U119" s="220"/>
      <c r="V119" s="220"/>
      <c r="W119" s="220"/>
      <c r="X119" s="220"/>
      <c r="Y119" s="220"/>
      <c r="Z119" s="210"/>
      <c r="AA119" s="210"/>
      <c r="AB119" s="210"/>
      <c r="AC119" s="210"/>
      <c r="AD119" s="210"/>
      <c r="AE119" s="210"/>
      <c r="AF119" s="210"/>
      <c r="AG119" s="210" t="s">
        <v>231</v>
      </c>
      <c r="AH119" s="210">
        <v>0</v>
      </c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</row>
    <row r="120" spans="1:60" outlineLevel="3" x14ac:dyDescent="0.2">
      <c r="A120" s="217"/>
      <c r="B120" s="218"/>
      <c r="C120" s="264" t="s">
        <v>763</v>
      </c>
      <c r="D120" s="258"/>
      <c r="E120" s="259"/>
      <c r="F120" s="220"/>
      <c r="G120" s="220"/>
      <c r="H120" s="220"/>
      <c r="I120" s="220"/>
      <c r="J120" s="220"/>
      <c r="K120" s="220"/>
      <c r="L120" s="220"/>
      <c r="M120" s="220"/>
      <c r="N120" s="219"/>
      <c r="O120" s="219"/>
      <c r="P120" s="219"/>
      <c r="Q120" s="219"/>
      <c r="R120" s="220"/>
      <c r="S120" s="220"/>
      <c r="T120" s="220"/>
      <c r="U120" s="220"/>
      <c r="V120" s="220"/>
      <c r="W120" s="220"/>
      <c r="X120" s="220"/>
      <c r="Y120" s="220"/>
      <c r="Z120" s="210"/>
      <c r="AA120" s="210"/>
      <c r="AB120" s="210"/>
      <c r="AC120" s="210"/>
      <c r="AD120" s="210"/>
      <c r="AE120" s="210"/>
      <c r="AF120" s="210"/>
      <c r="AG120" s="210" t="s">
        <v>231</v>
      </c>
      <c r="AH120" s="210">
        <v>0</v>
      </c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</row>
    <row r="121" spans="1:60" outlineLevel="3" x14ac:dyDescent="0.2">
      <c r="A121" s="217"/>
      <c r="B121" s="218"/>
      <c r="C121" s="264" t="s">
        <v>764</v>
      </c>
      <c r="D121" s="258"/>
      <c r="E121" s="259"/>
      <c r="F121" s="220"/>
      <c r="G121" s="220"/>
      <c r="H121" s="220"/>
      <c r="I121" s="220"/>
      <c r="J121" s="220"/>
      <c r="K121" s="220"/>
      <c r="L121" s="220"/>
      <c r="M121" s="220"/>
      <c r="N121" s="219"/>
      <c r="O121" s="219"/>
      <c r="P121" s="219"/>
      <c r="Q121" s="219"/>
      <c r="R121" s="220"/>
      <c r="S121" s="220"/>
      <c r="T121" s="220"/>
      <c r="U121" s="220"/>
      <c r="V121" s="220"/>
      <c r="W121" s="220"/>
      <c r="X121" s="220"/>
      <c r="Y121" s="220"/>
      <c r="Z121" s="210"/>
      <c r="AA121" s="210"/>
      <c r="AB121" s="210"/>
      <c r="AC121" s="210"/>
      <c r="AD121" s="210"/>
      <c r="AE121" s="210"/>
      <c r="AF121" s="210"/>
      <c r="AG121" s="210" t="s">
        <v>231</v>
      </c>
      <c r="AH121" s="210">
        <v>0</v>
      </c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</row>
    <row r="122" spans="1:60" outlineLevel="3" x14ac:dyDescent="0.2">
      <c r="A122" s="217"/>
      <c r="B122" s="218"/>
      <c r="C122" s="264" t="s">
        <v>849</v>
      </c>
      <c r="D122" s="258"/>
      <c r="E122" s="259">
        <v>2</v>
      </c>
      <c r="F122" s="220"/>
      <c r="G122" s="220"/>
      <c r="H122" s="220"/>
      <c r="I122" s="220"/>
      <c r="J122" s="220"/>
      <c r="K122" s="220"/>
      <c r="L122" s="220"/>
      <c r="M122" s="220"/>
      <c r="N122" s="219"/>
      <c r="O122" s="219"/>
      <c r="P122" s="219"/>
      <c r="Q122" s="219"/>
      <c r="R122" s="220"/>
      <c r="S122" s="220"/>
      <c r="T122" s="220"/>
      <c r="U122" s="220"/>
      <c r="V122" s="220"/>
      <c r="W122" s="220"/>
      <c r="X122" s="220"/>
      <c r="Y122" s="220"/>
      <c r="Z122" s="210"/>
      <c r="AA122" s="210"/>
      <c r="AB122" s="210"/>
      <c r="AC122" s="210"/>
      <c r="AD122" s="210"/>
      <c r="AE122" s="210"/>
      <c r="AF122" s="210"/>
      <c r="AG122" s="210" t="s">
        <v>231</v>
      </c>
      <c r="AH122" s="210">
        <v>0</v>
      </c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</row>
    <row r="123" spans="1:60" outlineLevel="3" x14ac:dyDescent="0.2">
      <c r="A123" s="217"/>
      <c r="B123" s="218"/>
      <c r="C123" s="264" t="s">
        <v>850</v>
      </c>
      <c r="D123" s="258"/>
      <c r="E123" s="259">
        <v>1</v>
      </c>
      <c r="F123" s="220"/>
      <c r="G123" s="220"/>
      <c r="H123" s="220"/>
      <c r="I123" s="220"/>
      <c r="J123" s="220"/>
      <c r="K123" s="220"/>
      <c r="L123" s="220"/>
      <c r="M123" s="220"/>
      <c r="N123" s="219"/>
      <c r="O123" s="219"/>
      <c r="P123" s="219"/>
      <c r="Q123" s="219"/>
      <c r="R123" s="220"/>
      <c r="S123" s="220"/>
      <c r="T123" s="220"/>
      <c r="U123" s="220"/>
      <c r="V123" s="220"/>
      <c r="W123" s="220"/>
      <c r="X123" s="220"/>
      <c r="Y123" s="220"/>
      <c r="Z123" s="210"/>
      <c r="AA123" s="210"/>
      <c r="AB123" s="210"/>
      <c r="AC123" s="210"/>
      <c r="AD123" s="210"/>
      <c r="AE123" s="210"/>
      <c r="AF123" s="210"/>
      <c r="AG123" s="210" t="s">
        <v>231</v>
      </c>
      <c r="AH123" s="210">
        <v>0</v>
      </c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</row>
    <row r="124" spans="1:60" ht="22.5" outlineLevel="1" x14ac:dyDescent="0.2">
      <c r="A124" s="235">
        <v>17</v>
      </c>
      <c r="B124" s="236" t="s">
        <v>613</v>
      </c>
      <c r="C124" s="252" t="s">
        <v>614</v>
      </c>
      <c r="D124" s="237" t="s">
        <v>293</v>
      </c>
      <c r="E124" s="238">
        <v>9</v>
      </c>
      <c r="F124" s="239"/>
      <c r="G124" s="240">
        <f>ROUND(E124*F124,2)</f>
        <v>0</v>
      </c>
      <c r="H124" s="239"/>
      <c r="I124" s="240">
        <f>ROUND(E124*H124,2)</f>
        <v>0</v>
      </c>
      <c r="J124" s="239"/>
      <c r="K124" s="240">
        <f>ROUND(E124*J124,2)</f>
        <v>0</v>
      </c>
      <c r="L124" s="240">
        <v>21</v>
      </c>
      <c r="M124" s="240">
        <f>G124*(1+L124/100)</f>
        <v>0</v>
      </c>
      <c r="N124" s="238">
        <v>0.185</v>
      </c>
      <c r="O124" s="238">
        <f>ROUND(E124*N124,2)</f>
        <v>1.67</v>
      </c>
      <c r="P124" s="238">
        <v>0</v>
      </c>
      <c r="Q124" s="238">
        <f>ROUND(E124*P124,2)</f>
        <v>0</v>
      </c>
      <c r="R124" s="240" t="s">
        <v>277</v>
      </c>
      <c r="S124" s="240" t="s">
        <v>188</v>
      </c>
      <c r="T124" s="241" t="s">
        <v>188</v>
      </c>
      <c r="U124" s="220">
        <v>0.33704000000000001</v>
      </c>
      <c r="V124" s="220">
        <f>ROUND(E124*U124,2)</f>
        <v>3.03</v>
      </c>
      <c r="W124" s="220"/>
      <c r="X124" s="220" t="s">
        <v>226</v>
      </c>
      <c r="Y124" s="220" t="s">
        <v>191</v>
      </c>
      <c r="Z124" s="210"/>
      <c r="AA124" s="210"/>
      <c r="AB124" s="210"/>
      <c r="AC124" s="210"/>
      <c r="AD124" s="210"/>
      <c r="AE124" s="210"/>
      <c r="AF124" s="210"/>
      <c r="AG124" s="210" t="s">
        <v>255</v>
      </c>
      <c r="AH124" s="210"/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</row>
    <row r="125" spans="1:60" outlineLevel="2" x14ac:dyDescent="0.2">
      <c r="A125" s="217"/>
      <c r="B125" s="218"/>
      <c r="C125" s="263" t="s">
        <v>615</v>
      </c>
      <c r="D125" s="262"/>
      <c r="E125" s="262"/>
      <c r="F125" s="262"/>
      <c r="G125" s="262"/>
      <c r="H125" s="220"/>
      <c r="I125" s="220"/>
      <c r="J125" s="220"/>
      <c r="K125" s="220"/>
      <c r="L125" s="220"/>
      <c r="M125" s="220"/>
      <c r="N125" s="219"/>
      <c r="O125" s="219"/>
      <c r="P125" s="219"/>
      <c r="Q125" s="219"/>
      <c r="R125" s="220"/>
      <c r="S125" s="220"/>
      <c r="T125" s="220"/>
      <c r="U125" s="220"/>
      <c r="V125" s="220"/>
      <c r="W125" s="220"/>
      <c r="X125" s="220"/>
      <c r="Y125" s="220"/>
      <c r="Z125" s="210"/>
      <c r="AA125" s="210"/>
      <c r="AB125" s="210"/>
      <c r="AC125" s="210"/>
      <c r="AD125" s="210"/>
      <c r="AE125" s="210"/>
      <c r="AF125" s="210"/>
      <c r="AG125" s="210" t="s">
        <v>229</v>
      </c>
      <c r="AH125" s="210"/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</row>
    <row r="126" spans="1:60" outlineLevel="2" x14ac:dyDescent="0.2">
      <c r="A126" s="217"/>
      <c r="B126" s="218"/>
      <c r="C126" s="264" t="s">
        <v>619</v>
      </c>
      <c r="D126" s="258"/>
      <c r="E126" s="259"/>
      <c r="F126" s="220"/>
      <c r="G126" s="220"/>
      <c r="H126" s="220"/>
      <c r="I126" s="220"/>
      <c r="J126" s="220"/>
      <c r="K126" s="220"/>
      <c r="L126" s="220"/>
      <c r="M126" s="220"/>
      <c r="N126" s="219"/>
      <c r="O126" s="219"/>
      <c r="P126" s="219"/>
      <c r="Q126" s="219"/>
      <c r="R126" s="220"/>
      <c r="S126" s="220"/>
      <c r="T126" s="220"/>
      <c r="U126" s="220"/>
      <c r="V126" s="220"/>
      <c r="W126" s="220"/>
      <c r="X126" s="220"/>
      <c r="Y126" s="220"/>
      <c r="Z126" s="210"/>
      <c r="AA126" s="210"/>
      <c r="AB126" s="210"/>
      <c r="AC126" s="210"/>
      <c r="AD126" s="210"/>
      <c r="AE126" s="210"/>
      <c r="AF126" s="210"/>
      <c r="AG126" s="210" t="s">
        <v>231</v>
      </c>
      <c r="AH126" s="210">
        <v>0</v>
      </c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10"/>
      <c r="AT126" s="210"/>
      <c r="AU126" s="210"/>
      <c r="AV126" s="210"/>
      <c r="AW126" s="210"/>
      <c r="AX126" s="210"/>
      <c r="AY126" s="210"/>
      <c r="AZ126" s="210"/>
      <c r="BA126" s="210"/>
      <c r="BB126" s="210"/>
      <c r="BC126" s="210"/>
      <c r="BD126" s="210"/>
      <c r="BE126" s="210"/>
      <c r="BF126" s="210"/>
      <c r="BG126" s="210"/>
      <c r="BH126" s="210"/>
    </row>
    <row r="127" spans="1:60" outlineLevel="3" x14ac:dyDescent="0.2">
      <c r="A127" s="217"/>
      <c r="B127" s="218"/>
      <c r="C127" s="264" t="s">
        <v>848</v>
      </c>
      <c r="D127" s="258"/>
      <c r="E127" s="259"/>
      <c r="F127" s="220"/>
      <c r="G127" s="220"/>
      <c r="H127" s="220"/>
      <c r="I127" s="220"/>
      <c r="J127" s="220"/>
      <c r="K127" s="220"/>
      <c r="L127" s="220"/>
      <c r="M127" s="220"/>
      <c r="N127" s="219"/>
      <c r="O127" s="219"/>
      <c r="P127" s="219"/>
      <c r="Q127" s="219"/>
      <c r="R127" s="220"/>
      <c r="S127" s="220"/>
      <c r="T127" s="220"/>
      <c r="U127" s="220"/>
      <c r="V127" s="220"/>
      <c r="W127" s="220"/>
      <c r="X127" s="220"/>
      <c r="Y127" s="220"/>
      <c r="Z127" s="210"/>
      <c r="AA127" s="210"/>
      <c r="AB127" s="210"/>
      <c r="AC127" s="210"/>
      <c r="AD127" s="210"/>
      <c r="AE127" s="210"/>
      <c r="AF127" s="210"/>
      <c r="AG127" s="210" t="s">
        <v>231</v>
      </c>
      <c r="AH127" s="210">
        <v>0</v>
      </c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10"/>
      <c r="AT127" s="210"/>
      <c r="AU127" s="210"/>
      <c r="AV127" s="210"/>
      <c r="AW127" s="210"/>
      <c r="AX127" s="210"/>
      <c r="AY127" s="210"/>
      <c r="AZ127" s="210"/>
      <c r="BA127" s="210"/>
      <c r="BB127" s="210"/>
      <c r="BC127" s="210"/>
      <c r="BD127" s="210"/>
      <c r="BE127" s="210"/>
      <c r="BF127" s="210"/>
      <c r="BG127" s="210"/>
      <c r="BH127" s="210"/>
    </row>
    <row r="128" spans="1:60" outlineLevel="3" x14ac:dyDescent="0.2">
      <c r="A128" s="217"/>
      <c r="B128" s="218"/>
      <c r="C128" s="264" t="s">
        <v>325</v>
      </c>
      <c r="D128" s="258"/>
      <c r="E128" s="259"/>
      <c r="F128" s="220"/>
      <c r="G128" s="220"/>
      <c r="H128" s="220"/>
      <c r="I128" s="220"/>
      <c r="J128" s="220"/>
      <c r="K128" s="220"/>
      <c r="L128" s="220"/>
      <c r="M128" s="220"/>
      <c r="N128" s="219"/>
      <c r="O128" s="219"/>
      <c r="P128" s="219"/>
      <c r="Q128" s="219"/>
      <c r="R128" s="220"/>
      <c r="S128" s="220"/>
      <c r="T128" s="220"/>
      <c r="U128" s="220"/>
      <c r="V128" s="220"/>
      <c r="W128" s="220"/>
      <c r="X128" s="220"/>
      <c r="Y128" s="220"/>
      <c r="Z128" s="210"/>
      <c r="AA128" s="210"/>
      <c r="AB128" s="210"/>
      <c r="AC128" s="210"/>
      <c r="AD128" s="210"/>
      <c r="AE128" s="210"/>
      <c r="AF128" s="210"/>
      <c r="AG128" s="210" t="s">
        <v>231</v>
      </c>
      <c r="AH128" s="210">
        <v>0</v>
      </c>
      <c r="AI128" s="210"/>
      <c r="AJ128" s="210"/>
      <c r="AK128" s="210"/>
      <c r="AL128" s="210"/>
      <c r="AM128" s="210"/>
      <c r="AN128" s="210"/>
      <c r="AO128" s="210"/>
      <c r="AP128" s="210"/>
      <c r="AQ128" s="210"/>
      <c r="AR128" s="210"/>
      <c r="AS128" s="210"/>
      <c r="AT128" s="210"/>
      <c r="AU128" s="210"/>
      <c r="AV128" s="210"/>
      <c r="AW128" s="210"/>
      <c r="AX128" s="210"/>
      <c r="AY128" s="210"/>
      <c r="AZ128" s="210"/>
      <c r="BA128" s="210"/>
      <c r="BB128" s="210"/>
      <c r="BC128" s="210"/>
      <c r="BD128" s="210"/>
      <c r="BE128" s="210"/>
      <c r="BF128" s="210"/>
      <c r="BG128" s="210"/>
      <c r="BH128" s="210"/>
    </row>
    <row r="129" spans="1:60" outlineLevel="3" x14ac:dyDescent="0.2">
      <c r="A129" s="217"/>
      <c r="B129" s="218"/>
      <c r="C129" s="264" t="s">
        <v>763</v>
      </c>
      <c r="D129" s="258"/>
      <c r="E129" s="259"/>
      <c r="F129" s="220"/>
      <c r="G129" s="220"/>
      <c r="H129" s="220"/>
      <c r="I129" s="220"/>
      <c r="J129" s="220"/>
      <c r="K129" s="220"/>
      <c r="L129" s="220"/>
      <c r="M129" s="220"/>
      <c r="N129" s="219"/>
      <c r="O129" s="219"/>
      <c r="P129" s="219"/>
      <c r="Q129" s="219"/>
      <c r="R129" s="220"/>
      <c r="S129" s="220"/>
      <c r="T129" s="220"/>
      <c r="U129" s="220"/>
      <c r="V129" s="220"/>
      <c r="W129" s="220"/>
      <c r="X129" s="220"/>
      <c r="Y129" s="220"/>
      <c r="Z129" s="210"/>
      <c r="AA129" s="210"/>
      <c r="AB129" s="210"/>
      <c r="AC129" s="210"/>
      <c r="AD129" s="210"/>
      <c r="AE129" s="210"/>
      <c r="AF129" s="210"/>
      <c r="AG129" s="210" t="s">
        <v>231</v>
      </c>
      <c r="AH129" s="210">
        <v>0</v>
      </c>
      <c r="AI129" s="210"/>
      <c r="AJ129" s="210"/>
      <c r="AK129" s="210"/>
      <c r="AL129" s="210"/>
      <c r="AM129" s="210"/>
      <c r="AN129" s="210"/>
      <c r="AO129" s="210"/>
      <c r="AP129" s="210"/>
      <c r="AQ129" s="210"/>
      <c r="AR129" s="210"/>
      <c r="AS129" s="210"/>
      <c r="AT129" s="210"/>
      <c r="AU129" s="210"/>
      <c r="AV129" s="210"/>
      <c r="AW129" s="210"/>
      <c r="AX129" s="210"/>
      <c r="AY129" s="210"/>
      <c r="AZ129" s="210"/>
      <c r="BA129" s="210"/>
      <c r="BB129" s="210"/>
      <c r="BC129" s="210"/>
      <c r="BD129" s="210"/>
      <c r="BE129" s="210"/>
      <c r="BF129" s="210"/>
      <c r="BG129" s="210"/>
      <c r="BH129" s="210"/>
    </row>
    <row r="130" spans="1:60" outlineLevel="3" x14ac:dyDescent="0.2">
      <c r="A130" s="217"/>
      <c r="B130" s="218"/>
      <c r="C130" s="264" t="s">
        <v>764</v>
      </c>
      <c r="D130" s="258"/>
      <c r="E130" s="259"/>
      <c r="F130" s="220"/>
      <c r="G130" s="220"/>
      <c r="H130" s="220"/>
      <c r="I130" s="220"/>
      <c r="J130" s="220"/>
      <c r="K130" s="220"/>
      <c r="L130" s="220"/>
      <c r="M130" s="220"/>
      <c r="N130" s="219"/>
      <c r="O130" s="219"/>
      <c r="P130" s="219"/>
      <c r="Q130" s="219"/>
      <c r="R130" s="220"/>
      <c r="S130" s="220"/>
      <c r="T130" s="220"/>
      <c r="U130" s="220"/>
      <c r="V130" s="220"/>
      <c r="W130" s="220"/>
      <c r="X130" s="220"/>
      <c r="Y130" s="220"/>
      <c r="Z130" s="210"/>
      <c r="AA130" s="210"/>
      <c r="AB130" s="210"/>
      <c r="AC130" s="210"/>
      <c r="AD130" s="210"/>
      <c r="AE130" s="210"/>
      <c r="AF130" s="210"/>
      <c r="AG130" s="210" t="s">
        <v>231</v>
      </c>
      <c r="AH130" s="210">
        <v>0</v>
      </c>
      <c r="AI130" s="210"/>
      <c r="AJ130" s="210"/>
      <c r="AK130" s="210"/>
      <c r="AL130" s="210"/>
      <c r="AM130" s="210"/>
      <c r="AN130" s="210"/>
      <c r="AO130" s="210"/>
      <c r="AP130" s="210"/>
      <c r="AQ130" s="210"/>
      <c r="AR130" s="210"/>
      <c r="AS130" s="210"/>
      <c r="AT130" s="210"/>
      <c r="AU130" s="210"/>
      <c r="AV130" s="210"/>
      <c r="AW130" s="210"/>
      <c r="AX130" s="210"/>
      <c r="AY130" s="210"/>
      <c r="AZ130" s="210"/>
      <c r="BA130" s="210"/>
      <c r="BB130" s="210"/>
      <c r="BC130" s="210"/>
      <c r="BD130" s="210"/>
      <c r="BE130" s="210"/>
      <c r="BF130" s="210"/>
      <c r="BG130" s="210"/>
      <c r="BH130" s="210"/>
    </row>
    <row r="131" spans="1:60" outlineLevel="3" x14ac:dyDescent="0.2">
      <c r="A131" s="217"/>
      <c r="B131" s="218"/>
      <c r="C131" s="264" t="s">
        <v>851</v>
      </c>
      <c r="D131" s="258"/>
      <c r="E131" s="259">
        <v>9</v>
      </c>
      <c r="F131" s="220"/>
      <c r="G131" s="220"/>
      <c r="H131" s="220"/>
      <c r="I131" s="220"/>
      <c r="J131" s="220"/>
      <c r="K131" s="220"/>
      <c r="L131" s="220"/>
      <c r="M131" s="220"/>
      <c r="N131" s="219"/>
      <c r="O131" s="219"/>
      <c r="P131" s="219"/>
      <c r="Q131" s="219"/>
      <c r="R131" s="220"/>
      <c r="S131" s="220"/>
      <c r="T131" s="220"/>
      <c r="U131" s="220"/>
      <c r="V131" s="220"/>
      <c r="W131" s="220"/>
      <c r="X131" s="220"/>
      <c r="Y131" s="220"/>
      <c r="Z131" s="210"/>
      <c r="AA131" s="210"/>
      <c r="AB131" s="210"/>
      <c r="AC131" s="210"/>
      <c r="AD131" s="210"/>
      <c r="AE131" s="210"/>
      <c r="AF131" s="210"/>
      <c r="AG131" s="210" t="s">
        <v>231</v>
      </c>
      <c r="AH131" s="210">
        <v>0</v>
      </c>
      <c r="AI131" s="210"/>
      <c r="AJ131" s="210"/>
      <c r="AK131" s="210"/>
      <c r="AL131" s="210"/>
      <c r="AM131" s="210"/>
      <c r="AN131" s="210"/>
      <c r="AO131" s="210"/>
      <c r="AP131" s="210"/>
      <c r="AQ131" s="210"/>
      <c r="AR131" s="210"/>
      <c r="AS131" s="210"/>
      <c r="AT131" s="210"/>
      <c r="AU131" s="210"/>
      <c r="AV131" s="210"/>
      <c r="AW131" s="210"/>
      <c r="AX131" s="210"/>
      <c r="AY131" s="210"/>
      <c r="AZ131" s="210"/>
      <c r="BA131" s="210"/>
      <c r="BB131" s="210"/>
      <c r="BC131" s="210"/>
      <c r="BD131" s="210"/>
      <c r="BE131" s="210"/>
      <c r="BF131" s="210"/>
      <c r="BG131" s="210"/>
      <c r="BH131" s="210"/>
    </row>
    <row r="132" spans="1:60" ht="22.5" outlineLevel="1" x14ac:dyDescent="0.2">
      <c r="A132" s="235">
        <v>18</v>
      </c>
      <c r="B132" s="236" t="s">
        <v>623</v>
      </c>
      <c r="C132" s="252" t="s">
        <v>624</v>
      </c>
      <c r="D132" s="237" t="s">
        <v>293</v>
      </c>
      <c r="E132" s="238">
        <v>47</v>
      </c>
      <c r="F132" s="239"/>
      <c r="G132" s="240">
        <f>ROUND(E132*F132,2)</f>
        <v>0</v>
      </c>
      <c r="H132" s="239"/>
      <c r="I132" s="240">
        <f>ROUND(E132*H132,2)</f>
        <v>0</v>
      </c>
      <c r="J132" s="239"/>
      <c r="K132" s="240">
        <f>ROUND(E132*J132,2)</f>
        <v>0</v>
      </c>
      <c r="L132" s="240">
        <v>21</v>
      </c>
      <c r="M132" s="240">
        <f>G132*(1+L132/100)</f>
        <v>0</v>
      </c>
      <c r="N132" s="238">
        <v>0.188</v>
      </c>
      <c r="O132" s="238">
        <f>ROUND(E132*N132,2)</f>
        <v>8.84</v>
      </c>
      <c r="P132" s="238">
        <v>0</v>
      </c>
      <c r="Q132" s="238">
        <f>ROUND(E132*P132,2)</f>
        <v>0</v>
      </c>
      <c r="R132" s="240" t="s">
        <v>277</v>
      </c>
      <c r="S132" s="240" t="s">
        <v>188</v>
      </c>
      <c r="T132" s="241" t="s">
        <v>188</v>
      </c>
      <c r="U132" s="220">
        <v>0.27200000000000002</v>
      </c>
      <c r="V132" s="220">
        <f>ROUND(E132*U132,2)</f>
        <v>12.78</v>
      </c>
      <c r="W132" s="220"/>
      <c r="X132" s="220" t="s">
        <v>226</v>
      </c>
      <c r="Y132" s="220" t="s">
        <v>191</v>
      </c>
      <c r="Z132" s="210"/>
      <c r="AA132" s="210"/>
      <c r="AB132" s="210"/>
      <c r="AC132" s="210"/>
      <c r="AD132" s="210"/>
      <c r="AE132" s="210"/>
      <c r="AF132" s="210"/>
      <c r="AG132" s="210" t="s">
        <v>227</v>
      </c>
      <c r="AH132" s="210"/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10"/>
      <c r="BB132" s="210"/>
      <c r="BC132" s="210"/>
      <c r="BD132" s="210"/>
      <c r="BE132" s="210"/>
      <c r="BF132" s="210"/>
      <c r="BG132" s="210"/>
      <c r="BH132" s="210"/>
    </row>
    <row r="133" spans="1:60" outlineLevel="2" x14ac:dyDescent="0.2">
      <c r="A133" s="217"/>
      <c r="B133" s="218"/>
      <c r="C133" s="263" t="s">
        <v>615</v>
      </c>
      <c r="D133" s="262"/>
      <c r="E133" s="262"/>
      <c r="F133" s="262"/>
      <c r="G133" s="262"/>
      <c r="H133" s="220"/>
      <c r="I133" s="220"/>
      <c r="J133" s="220"/>
      <c r="K133" s="220"/>
      <c r="L133" s="220"/>
      <c r="M133" s="220"/>
      <c r="N133" s="219"/>
      <c r="O133" s="219"/>
      <c r="P133" s="219"/>
      <c r="Q133" s="219"/>
      <c r="R133" s="220"/>
      <c r="S133" s="220"/>
      <c r="T133" s="220"/>
      <c r="U133" s="220"/>
      <c r="V133" s="220"/>
      <c r="W133" s="220"/>
      <c r="X133" s="220"/>
      <c r="Y133" s="220"/>
      <c r="Z133" s="210"/>
      <c r="AA133" s="210"/>
      <c r="AB133" s="210"/>
      <c r="AC133" s="210"/>
      <c r="AD133" s="210"/>
      <c r="AE133" s="210"/>
      <c r="AF133" s="210"/>
      <c r="AG133" s="210" t="s">
        <v>229</v>
      </c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</row>
    <row r="134" spans="1:60" outlineLevel="2" x14ac:dyDescent="0.2">
      <c r="A134" s="217"/>
      <c r="B134" s="218"/>
      <c r="C134" s="264" t="s">
        <v>625</v>
      </c>
      <c r="D134" s="258"/>
      <c r="E134" s="259"/>
      <c r="F134" s="220"/>
      <c r="G134" s="220"/>
      <c r="H134" s="220"/>
      <c r="I134" s="220"/>
      <c r="J134" s="220"/>
      <c r="K134" s="220"/>
      <c r="L134" s="220"/>
      <c r="M134" s="220"/>
      <c r="N134" s="219"/>
      <c r="O134" s="219"/>
      <c r="P134" s="219"/>
      <c r="Q134" s="219"/>
      <c r="R134" s="220"/>
      <c r="S134" s="220"/>
      <c r="T134" s="220"/>
      <c r="U134" s="220"/>
      <c r="V134" s="220"/>
      <c r="W134" s="220"/>
      <c r="X134" s="220"/>
      <c r="Y134" s="220"/>
      <c r="Z134" s="210"/>
      <c r="AA134" s="210"/>
      <c r="AB134" s="210"/>
      <c r="AC134" s="210"/>
      <c r="AD134" s="210"/>
      <c r="AE134" s="210"/>
      <c r="AF134" s="210"/>
      <c r="AG134" s="210" t="s">
        <v>231</v>
      </c>
      <c r="AH134" s="210">
        <v>0</v>
      </c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</row>
    <row r="135" spans="1:60" outlineLevel="3" x14ac:dyDescent="0.2">
      <c r="A135" s="217"/>
      <c r="B135" s="218"/>
      <c r="C135" s="264" t="s">
        <v>325</v>
      </c>
      <c r="D135" s="258"/>
      <c r="E135" s="259"/>
      <c r="F135" s="220"/>
      <c r="G135" s="220"/>
      <c r="H135" s="220"/>
      <c r="I135" s="220"/>
      <c r="J135" s="220"/>
      <c r="K135" s="220"/>
      <c r="L135" s="220"/>
      <c r="M135" s="220"/>
      <c r="N135" s="219"/>
      <c r="O135" s="219"/>
      <c r="P135" s="219"/>
      <c r="Q135" s="219"/>
      <c r="R135" s="220"/>
      <c r="S135" s="220"/>
      <c r="T135" s="220"/>
      <c r="U135" s="220"/>
      <c r="V135" s="220"/>
      <c r="W135" s="220"/>
      <c r="X135" s="220"/>
      <c r="Y135" s="220"/>
      <c r="Z135" s="210"/>
      <c r="AA135" s="210"/>
      <c r="AB135" s="210"/>
      <c r="AC135" s="210"/>
      <c r="AD135" s="210"/>
      <c r="AE135" s="210"/>
      <c r="AF135" s="210"/>
      <c r="AG135" s="210" t="s">
        <v>231</v>
      </c>
      <c r="AH135" s="210">
        <v>0</v>
      </c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</row>
    <row r="136" spans="1:60" outlineLevel="3" x14ac:dyDescent="0.2">
      <c r="A136" s="217"/>
      <c r="B136" s="218"/>
      <c r="C136" s="264" t="s">
        <v>763</v>
      </c>
      <c r="D136" s="258"/>
      <c r="E136" s="259"/>
      <c r="F136" s="220"/>
      <c r="G136" s="220"/>
      <c r="H136" s="220"/>
      <c r="I136" s="220"/>
      <c r="J136" s="220"/>
      <c r="K136" s="220"/>
      <c r="L136" s="220"/>
      <c r="M136" s="220"/>
      <c r="N136" s="219"/>
      <c r="O136" s="219"/>
      <c r="P136" s="219"/>
      <c r="Q136" s="219"/>
      <c r="R136" s="220"/>
      <c r="S136" s="220"/>
      <c r="T136" s="220"/>
      <c r="U136" s="220"/>
      <c r="V136" s="220"/>
      <c r="W136" s="220"/>
      <c r="X136" s="220"/>
      <c r="Y136" s="220"/>
      <c r="Z136" s="210"/>
      <c r="AA136" s="210"/>
      <c r="AB136" s="210"/>
      <c r="AC136" s="210"/>
      <c r="AD136" s="210"/>
      <c r="AE136" s="210"/>
      <c r="AF136" s="210"/>
      <c r="AG136" s="210" t="s">
        <v>231</v>
      </c>
      <c r="AH136" s="210">
        <v>0</v>
      </c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</row>
    <row r="137" spans="1:60" outlineLevel="3" x14ac:dyDescent="0.2">
      <c r="A137" s="217"/>
      <c r="B137" s="218"/>
      <c r="C137" s="264" t="s">
        <v>764</v>
      </c>
      <c r="D137" s="258"/>
      <c r="E137" s="259"/>
      <c r="F137" s="220"/>
      <c r="G137" s="220"/>
      <c r="H137" s="220"/>
      <c r="I137" s="220"/>
      <c r="J137" s="220"/>
      <c r="K137" s="220"/>
      <c r="L137" s="220"/>
      <c r="M137" s="220"/>
      <c r="N137" s="219"/>
      <c r="O137" s="219"/>
      <c r="P137" s="219"/>
      <c r="Q137" s="219"/>
      <c r="R137" s="220"/>
      <c r="S137" s="220"/>
      <c r="T137" s="220"/>
      <c r="U137" s="220"/>
      <c r="V137" s="220"/>
      <c r="W137" s="220"/>
      <c r="X137" s="220"/>
      <c r="Y137" s="220"/>
      <c r="Z137" s="210"/>
      <c r="AA137" s="210"/>
      <c r="AB137" s="210"/>
      <c r="AC137" s="210"/>
      <c r="AD137" s="210"/>
      <c r="AE137" s="210"/>
      <c r="AF137" s="210"/>
      <c r="AG137" s="210" t="s">
        <v>231</v>
      </c>
      <c r="AH137" s="210">
        <v>0</v>
      </c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</row>
    <row r="138" spans="1:60" outlineLevel="3" x14ac:dyDescent="0.2">
      <c r="A138" s="217"/>
      <c r="B138" s="218"/>
      <c r="C138" s="264" t="s">
        <v>765</v>
      </c>
      <c r="D138" s="258"/>
      <c r="E138" s="259">
        <v>19</v>
      </c>
      <c r="F138" s="220"/>
      <c r="G138" s="220"/>
      <c r="H138" s="220"/>
      <c r="I138" s="220"/>
      <c r="J138" s="220"/>
      <c r="K138" s="220"/>
      <c r="L138" s="220"/>
      <c r="M138" s="220"/>
      <c r="N138" s="219"/>
      <c r="O138" s="219"/>
      <c r="P138" s="219"/>
      <c r="Q138" s="219"/>
      <c r="R138" s="220"/>
      <c r="S138" s="220"/>
      <c r="T138" s="220"/>
      <c r="U138" s="220"/>
      <c r="V138" s="220"/>
      <c r="W138" s="220"/>
      <c r="X138" s="220"/>
      <c r="Y138" s="220"/>
      <c r="Z138" s="210"/>
      <c r="AA138" s="210"/>
      <c r="AB138" s="210"/>
      <c r="AC138" s="210"/>
      <c r="AD138" s="210"/>
      <c r="AE138" s="210"/>
      <c r="AF138" s="210"/>
      <c r="AG138" s="210" t="s">
        <v>231</v>
      </c>
      <c r="AH138" s="210">
        <v>0</v>
      </c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</row>
    <row r="139" spans="1:60" outlineLevel="3" x14ac:dyDescent="0.2">
      <c r="A139" s="217"/>
      <c r="B139" s="218"/>
      <c r="C139" s="264" t="s">
        <v>766</v>
      </c>
      <c r="D139" s="258"/>
      <c r="E139" s="259">
        <v>28</v>
      </c>
      <c r="F139" s="220"/>
      <c r="G139" s="220"/>
      <c r="H139" s="220"/>
      <c r="I139" s="220"/>
      <c r="J139" s="220"/>
      <c r="K139" s="220"/>
      <c r="L139" s="220"/>
      <c r="M139" s="220"/>
      <c r="N139" s="219"/>
      <c r="O139" s="219"/>
      <c r="P139" s="219"/>
      <c r="Q139" s="219"/>
      <c r="R139" s="220"/>
      <c r="S139" s="220"/>
      <c r="T139" s="220"/>
      <c r="U139" s="220"/>
      <c r="V139" s="220"/>
      <c r="W139" s="220"/>
      <c r="X139" s="220"/>
      <c r="Y139" s="220"/>
      <c r="Z139" s="210"/>
      <c r="AA139" s="210"/>
      <c r="AB139" s="210"/>
      <c r="AC139" s="210"/>
      <c r="AD139" s="210"/>
      <c r="AE139" s="210"/>
      <c r="AF139" s="210"/>
      <c r="AG139" s="210" t="s">
        <v>231</v>
      </c>
      <c r="AH139" s="210">
        <v>0</v>
      </c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</row>
    <row r="140" spans="1:60" outlineLevel="1" x14ac:dyDescent="0.2">
      <c r="A140" s="235">
        <v>19</v>
      </c>
      <c r="B140" s="236" t="s">
        <v>409</v>
      </c>
      <c r="C140" s="252" t="s">
        <v>410</v>
      </c>
      <c r="D140" s="237" t="s">
        <v>293</v>
      </c>
      <c r="E140" s="238">
        <v>59</v>
      </c>
      <c r="F140" s="239"/>
      <c r="G140" s="240">
        <f>ROUND(E140*F140,2)</f>
        <v>0</v>
      </c>
      <c r="H140" s="239"/>
      <c r="I140" s="240">
        <f>ROUND(E140*H140,2)</f>
        <v>0</v>
      </c>
      <c r="J140" s="239"/>
      <c r="K140" s="240">
        <f>ROUND(E140*J140,2)</f>
        <v>0</v>
      </c>
      <c r="L140" s="240">
        <v>21</v>
      </c>
      <c r="M140" s="240">
        <f>G140*(1+L140/100)</f>
        <v>0</v>
      </c>
      <c r="N140" s="238">
        <v>0</v>
      </c>
      <c r="O140" s="238">
        <f>ROUND(E140*N140,2)</f>
        <v>0</v>
      </c>
      <c r="P140" s="238">
        <v>0</v>
      </c>
      <c r="Q140" s="238">
        <f>ROUND(E140*P140,2)</f>
        <v>0</v>
      </c>
      <c r="R140" s="240" t="s">
        <v>277</v>
      </c>
      <c r="S140" s="240" t="s">
        <v>188</v>
      </c>
      <c r="T140" s="241" t="s">
        <v>188</v>
      </c>
      <c r="U140" s="220">
        <v>6.7000000000000004E-2</v>
      </c>
      <c r="V140" s="220">
        <f>ROUND(E140*U140,2)</f>
        <v>3.95</v>
      </c>
      <c r="W140" s="220"/>
      <c r="X140" s="220" t="s">
        <v>226</v>
      </c>
      <c r="Y140" s="220" t="s">
        <v>191</v>
      </c>
      <c r="Z140" s="210"/>
      <c r="AA140" s="210"/>
      <c r="AB140" s="210"/>
      <c r="AC140" s="210"/>
      <c r="AD140" s="210"/>
      <c r="AE140" s="210"/>
      <c r="AF140" s="210"/>
      <c r="AG140" s="210" t="s">
        <v>227</v>
      </c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</row>
    <row r="141" spans="1:60" outlineLevel="2" x14ac:dyDescent="0.2">
      <c r="A141" s="217"/>
      <c r="B141" s="218"/>
      <c r="C141" s="263" t="s">
        <v>411</v>
      </c>
      <c r="D141" s="262"/>
      <c r="E141" s="262"/>
      <c r="F141" s="262"/>
      <c r="G141" s="262"/>
      <c r="H141" s="220"/>
      <c r="I141" s="220"/>
      <c r="J141" s="220"/>
      <c r="K141" s="220"/>
      <c r="L141" s="220"/>
      <c r="M141" s="220"/>
      <c r="N141" s="219"/>
      <c r="O141" s="219"/>
      <c r="P141" s="219"/>
      <c r="Q141" s="219"/>
      <c r="R141" s="220"/>
      <c r="S141" s="220"/>
      <c r="T141" s="220"/>
      <c r="U141" s="220"/>
      <c r="V141" s="220"/>
      <c r="W141" s="220"/>
      <c r="X141" s="220"/>
      <c r="Y141" s="220"/>
      <c r="Z141" s="210"/>
      <c r="AA141" s="210"/>
      <c r="AB141" s="210"/>
      <c r="AC141" s="210"/>
      <c r="AD141" s="210"/>
      <c r="AE141" s="210"/>
      <c r="AF141" s="210"/>
      <c r="AG141" s="210" t="s">
        <v>229</v>
      </c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</row>
    <row r="142" spans="1:60" outlineLevel="2" x14ac:dyDescent="0.2">
      <c r="A142" s="217"/>
      <c r="B142" s="218"/>
      <c r="C142" s="264" t="s">
        <v>633</v>
      </c>
      <c r="D142" s="258"/>
      <c r="E142" s="259"/>
      <c r="F142" s="220"/>
      <c r="G142" s="220"/>
      <c r="H142" s="220"/>
      <c r="I142" s="220"/>
      <c r="J142" s="220"/>
      <c r="K142" s="220"/>
      <c r="L142" s="220"/>
      <c r="M142" s="220"/>
      <c r="N142" s="219"/>
      <c r="O142" s="219"/>
      <c r="P142" s="219"/>
      <c r="Q142" s="219"/>
      <c r="R142" s="220"/>
      <c r="S142" s="220"/>
      <c r="T142" s="220"/>
      <c r="U142" s="220"/>
      <c r="V142" s="220"/>
      <c r="W142" s="220"/>
      <c r="X142" s="220"/>
      <c r="Y142" s="220"/>
      <c r="Z142" s="210"/>
      <c r="AA142" s="210"/>
      <c r="AB142" s="210"/>
      <c r="AC142" s="210"/>
      <c r="AD142" s="210"/>
      <c r="AE142" s="210"/>
      <c r="AF142" s="210"/>
      <c r="AG142" s="210" t="s">
        <v>231</v>
      </c>
      <c r="AH142" s="210">
        <v>0</v>
      </c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</row>
    <row r="143" spans="1:60" outlineLevel="3" x14ac:dyDescent="0.2">
      <c r="A143" s="217"/>
      <c r="B143" s="218"/>
      <c r="C143" s="264" t="s">
        <v>634</v>
      </c>
      <c r="D143" s="258"/>
      <c r="E143" s="259"/>
      <c r="F143" s="220"/>
      <c r="G143" s="220"/>
      <c r="H143" s="220"/>
      <c r="I143" s="220"/>
      <c r="J143" s="220"/>
      <c r="K143" s="220"/>
      <c r="L143" s="220"/>
      <c r="M143" s="220"/>
      <c r="N143" s="219"/>
      <c r="O143" s="219"/>
      <c r="P143" s="219"/>
      <c r="Q143" s="219"/>
      <c r="R143" s="220"/>
      <c r="S143" s="220"/>
      <c r="T143" s="220"/>
      <c r="U143" s="220"/>
      <c r="V143" s="220"/>
      <c r="W143" s="220"/>
      <c r="X143" s="220"/>
      <c r="Y143" s="220"/>
      <c r="Z143" s="210"/>
      <c r="AA143" s="210"/>
      <c r="AB143" s="210"/>
      <c r="AC143" s="210"/>
      <c r="AD143" s="210"/>
      <c r="AE143" s="210"/>
      <c r="AF143" s="210"/>
      <c r="AG143" s="210" t="s">
        <v>231</v>
      </c>
      <c r="AH143" s="210">
        <v>0</v>
      </c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  <c r="BD143" s="210"/>
      <c r="BE143" s="210"/>
      <c r="BF143" s="210"/>
      <c r="BG143" s="210"/>
      <c r="BH143" s="210"/>
    </row>
    <row r="144" spans="1:60" outlineLevel="3" x14ac:dyDescent="0.2">
      <c r="A144" s="217"/>
      <c r="B144" s="218"/>
      <c r="C144" s="264" t="s">
        <v>852</v>
      </c>
      <c r="D144" s="258"/>
      <c r="E144" s="259">
        <v>59</v>
      </c>
      <c r="F144" s="220"/>
      <c r="G144" s="220"/>
      <c r="H144" s="220"/>
      <c r="I144" s="220"/>
      <c r="J144" s="220"/>
      <c r="K144" s="220"/>
      <c r="L144" s="220"/>
      <c r="M144" s="220"/>
      <c r="N144" s="219"/>
      <c r="O144" s="219"/>
      <c r="P144" s="219"/>
      <c r="Q144" s="219"/>
      <c r="R144" s="220"/>
      <c r="S144" s="220"/>
      <c r="T144" s="220"/>
      <c r="U144" s="220"/>
      <c r="V144" s="220"/>
      <c r="W144" s="220"/>
      <c r="X144" s="220"/>
      <c r="Y144" s="220"/>
      <c r="Z144" s="210"/>
      <c r="AA144" s="210"/>
      <c r="AB144" s="210"/>
      <c r="AC144" s="210"/>
      <c r="AD144" s="210"/>
      <c r="AE144" s="210"/>
      <c r="AF144" s="210"/>
      <c r="AG144" s="210" t="s">
        <v>231</v>
      </c>
      <c r="AH144" s="210">
        <v>5</v>
      </c>
      <c r="AI144" s="210"/>
      <c r="AJ144" s="210"/>
      <c r="AK144" s="210"/>
      <c r="AL144" s="210"/>
      <c r="AM144" s="210"/>
      <c r="AN144" s="210"/>
      <c r="AO144" s="210"/>
      <c r="AP144" s="210"/>
      <c r="AQ144" s="210"/>
      <c r="AR144" s="210"/>
      <c r="AS144" s="210"/>
      <c r="AT144" s="210"/>
      <c r="AU144" s="210"/>
      <c r="AV144" s="210"/>
      <c r="AW144" s="210"/>
      <c r="AX144" s="210"/>
      <c r="AY144" s="210"/>
      <c r="AZ144" s="210"/>
      <c r="BA144" s="210"/>
      <c r="BB144" s="210"/>
      <c r="BC144" s="210"/>
      <c r="BD144" s="210"/>
      <c r="BE144" s="210"/>
      <c r="BF144" s="210"/>
      <c r="BG144" s="210"/>
      <c r="BH144" s="210"/>
    </row>
    <row r="145" spans="1:60" outlineLevel="1" x14ac:dyDescent="0.2">
      <c r="A145" s="235">
        <v>20</v>
      </c>
      <c r="B145" s="236" t="s">
        <v>635</v>
      </c>
      <c r="C145" s="252" t="s">
        <v>636</v>
      </c>
      <c r="D145" s="237" t="s">
        <v>293</v>
      </c>
      <c r="E145" s="238">
        <v>59</v>
      </c>
      <c r="F145" s="239"/>
      <c r="G145" s="240">
        <f>ROUND(E145*F145,2)</f>
        <v>0</v>
      </c>
      <c r="H145" s="239"/>
      <c r="I145" s="240">
        <f>ROUND(E145*H145,2)</f>
        <v>0</v>
      </c>
      <c r="J145" s="239"/>
      <c r="K145" s="240">
        <f>ROUND(E145*J145,2)</f>
        <v>0</v>
      </c>
      <c r="L145" s="240">
        <v>21</v>
      </c>
      <c r="M145" s="240">
        <f>G145*(1+L145/100)</f>
        <v>0</v>
      </c>
      <c r="N145" s="238">
        <v>0</v>
      </c>
      <c r="O145" s="238">
        <f>ROUND(E145*N145,2)</f>
        <v>0</v>
      </c>
      <c r="P145" s="238">
        <v>0</v>
      </c>
      <c r="Q145" s="238">
        <f>ROUND(E145*P145,2)</f>
        <v>0</v>
      </c>
      <c r="R145" s="240" t="s">
        <v>277</v>
      </c>
      <c r="S145" s="240" t="s">
        <v>188</v>
      </c>
      <c r="T145" s="241" t="s">
        <v>188</v>
      </c>
      <c r="U145" s="220">
        <v>3.2000000000000001E-2</v>
      </c>
      <c r="V145" s="220">
        <f>ROUND(E145*U145,2)</f>
        <v>1.89</v>
      </c>
      <c r="W145" s="220"/>
      <c r="X145" s="220" t="s">
        <v>226</v>
      </c>
      <c r="Y145" s="220" t="s">
        <v>191</v>
      </c>
      <c r="Z145" s="210"/>
      <c r="AA145" s="210"/>
      <c r="AB145" s="210"/>
      <c r="AC145" s="210"/>
      <c r="AD145" s="210"/>
      <c r="AE145" s="210"/>
      <c r="AF145" s="210"/>
      <c r="AG145" s="210" t="s">
        <v>255</v>
      </c>
      <c r="AH145" s="210"/>
      <c r="AI145" s="210"/>
      <c r="AJ145" s="210"/>
      <c r="AK145" s="210"/>
      <c r="AL145" s="210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210"/>
      <c r="BA145" s="210"/>
      <c r="BB145" s="210"/>
      <c r="BC145" s="210"/>
      <c r="BD145" s="210"/>
      <c r="BE145" s="210"/>
      <c r="BF145" s="210"/>
      <c r="BG145" s="210"/>
      <c r="BH145" s="210"/>
    </row>
    <row r="146" spans="1:60" outlineLevel="2" x14ac:dyDescent="0.2">
      <c r="A146" s="217"/>
      <c r="B146" s="218"/>
      <c r="C146" s="263" t="s">
        <v>430</v>
      </c>
      <c r="D146" s="262"/>
      <c r="E146" s="262"/>
      <c r="F146" s="262"/>
      <c r="G146" s="262"/>
      <c r="H146" s="220"/>
      <c r="I146" s="220"/>
      <c r="J146" s="220"/>
      <c r="K146" s="220"/>
      <c r="L146" s="220"/>
      <c r="M146" s="220"/>
      <c r="N146" s="219"/>
      <c r="O146" s="219"/>
      <c r="P146" s="219"/>
      <c r="Q146" s="219"/>
      <c r="R146" s="220"/>
      <c r="S146" s="220"/>
      <c r="T146" s="220"/>
      <c r="U146" s="220"/>
      <c r="V146" s="220"/>
      <c r="W146" s="220"/>
      <c r="X146" s="220"/>
      <c r="Y146" s="220"/>
      <c r="Z146" s="210"/>
      <c r="AA146" s="210"/>
      <c r="AB146" s="210"/>
      <c r="AC146" s="210"/>
      <c r="AD146" s="210"/>
      <c r="AE146" s="210"/>
      <c r="AF146" s="210"/>
      <c r="AG146" s="210" t="s">
        <v>229</v>
      </c>
      <c r="AH146" s="210"/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  <c r="BD146" s="210"/>
      <c r="BE146" s="210"/>
      <c r="BF146" s="210"/>
      <c r="BG146" s="210"/>
      <c r="BH146" s="210"/>
    </row>
    <row r="147" spans="1:60" outlineLevel="2" x14ac:dyDescent="0.2">
      <c r="A147" s="217"/>
      <c r="B147" s="218"/>
      <c r="C147" s="264" t="s">
        <v>637</v>
      </c>
      <c r="D147" s="258"/>
      <c r="E147" s="259"/>
      <c r="F147" s="220"/>
      <c r="G147" s="220"/>
      <c r="H147" s="220"/>
      <c r="I147" s="220"/>
      <c r="J147" s="220"/>
      <c r="K147" s="220"/>
      <c r="L147" s="220"/>
      <c r="M147" s="220"/>
      <c r="N147" s="219"/>
      <c r="O147" s="219"/>
      <c r="P147" s="219"/>
      <c r="Q147" s="219"/>
      <c r="R147" s="220"/>
      <c r="S147" s="220"/>
      <c r="T147" s="220"/>
      <c r="U147" s="220"/>
      <c r="V147" s="220"/>
      <c r="W147" s="220"/>
      <c r="X147" s="220"/>
      <c r="Y147" s="220"/>
      <c r="Z147" s="210"/>
      <c r="AA147" s="210"/>
      <c r="AB147" s="210"/>
      <c r="AC147" s="210"/>
      <c r="AD147" s="210"/>
      <c r="AE147" s="210"/>
      <c r="AF147" s="210"/>
      <c r="AG147" s="210" t="s">
        <v>231</v>
      </c>
      <c r="AH147" s="210">
        <v>0</v>
      </c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</row>
    <row r="148" spans="1:60" outlineLevel="3" x14ac:dyDescent="0.2">
      <c r="A148" s="217"/>
      <c r="B148" s="218"/>
      <c r="C148" s="264" t="s">
        <v>582</v>
      </c>
      <c r="D148" s="258"/>
      <c r="E148" s="259"/>
      <c r="F148" s="220"/>
      <c r="G148" s="220"/>
      <c r="H148" s="220"/>
      <c r="I148" s="220"/>
      <c r="J148" s="220"/>
      <c r="K148" s="220"/>
      <c r="L148" s="220"/>
      <c r="M148" s="220"/>
      <c r="N148" s="219"/>
      <c r="O148" s="219"/>
      <c r="P148" s="219"/>
      <c r="Q148" s="219"/>
      <c r="R148" s="220"/>
      <c r="S148" s="220"/>
      <c r="T148" s="220"/>
      <c r="U148" s="220"/>
      <c r="V148" s="220"/>
      <c r="W148" s="220"/>
      <c r="X148" s="220"/>
      <c r="Y148" s="220"/>
      <c r="Z148" s="210"/>
      <c r="AA148" s="210"/>
      <c r="AB148" s="210"/>
      <c r="AC148" s="210"/>
      <c r="AD148" s="210"/>
      <c r="AE148" s="210"/>
      <c r="AF148" s="210"/>
      <c r="AG148" s="210" t="s">
        <v>231</v>
      </c>
      <c r="AH148" s="210">
        <v>0</v>
      </c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  <c r="BD148" s="210"/>
      <c r="BE148" s="210"/>
      <c r="BF148" s="210"/>
      <c r="BG148" s="210"/>
      <c r="BH148" s="210"/>
    </row>
    <row r="149" spans="1:60" outlineLevel="3" x14ac:dyDescent="0.2">
      <c r="A149" s="217"/>
      <c r="B149" s="218"/>
      <c r="C149" s="264" t="s">
        <v>558</v>
      </c>
      <c r="D149" s="258"/>
      <c r="E149" s="259"/>
      <c r="F149" s="220"/>
      <c r="G149" s="220"/>
      <c r="H149" s="220"/>
      <c r="I149" s="220"/>
      <c r="J149" s="220"/>
      <c r="K149" s="220"/>
      <c r="L149" s="220"/>
      <c r="M149" s="220"/>
      <c r="N149" s="219"/>
      <c r="O149" s="219"/>
      <c r="P149" s="219"/>
      <c r="Q149" s="219"/>
      <c r="R149" s="220"/>
      <c r="S149" s="220"/>
      <c r="T149" s="220"/>
      <c r="U149" s="220"/>
      <c r="V149" s="220"/>
      <c r="W149" s="220"/>
      <c r="X149" s="220"/>
      <c r="Y149" s="220"/>
      <c r="Z149" s="210"/>
      <c r="AA149" s="210"/>
      <c r="AB149" s="210"/>
      <c r="AC149" s="210"/>
      <c r="AD149" s="210"/>
      <c r="AE149" s="210"/>
      <c r="AF149" s="210"/>
      <c r="AG149" s="210" t="s">
        <v>231</v>
      </c>
      <c r="AH149" s="210">
        <v>0</v>
      </c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  <c r="BD149" s="210"/>
      <c r="BE149" s="210"/>
      <c r="BF149" s="210"/>
      <c r="BG149" s="210"/>
      <c r="BH149" s="210"/>
    </row>
    <row r="150" spans="1:60" outlineLevel="3" x14ac:dyDescent="0.2">
      <c r="A150" s="217"/>
      <c r="B150" s="218"/>
      <c r="C150" s="264" t="s">
        <v>845</v>
      </c>
      <c r="D150" s="258"/>
      <c r="E150" s="259">
        <v>47</v>
      </c>
      <c r="F150" s="220"/>
      <c r="G150" s="220"/>
      <c r="H150" s="220"/>
      <c r="I150" s="220"/>
      <c r="J150" s="220"/>
      <c r="K150" s="220"/>
      <c r="L150" s="220"/>
      <c r="M150" s="220"/>
      <c r="N150" s="219"/>
      <c r="O150" s="219"/>
      <c r="P150" s="219"/>
      <c r="Q150" s="219"/>
      <c r="R150" s="220"/>
      <c r="S150" s="220"/>
      <c r="T150" s="220"/>
      <c r="U150" s="220"/>
      <c r="V150" s="220"/>
      <c r="W150" s="220"/>
      <c r="X150" s="220"/>
      <c r="Y150" s="220"/>
      <c r="Z150" s="210"/>
      <c r="AA150" s="210"/>
      <c r="AB150" s="210"/>
      <c r="AC150" s="210"/>
      <c r="AD150" s="210"/>
      <c r="AE150" s="210"/>
      <c r="AF150" s="210"/>
      <c r="AG150" s="210" t="s">
        <v>231</v>
      </c>
      <c r="AH150" s="210">
        <v>5</v>
      </c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</row>
    <row r="151" spans="1:60" outlineLevel="3" x14ac:dyDescent="0.2">
      <c r="A151" s="217"/>
      <c r="B151" s="218"/>
      <c r="C151" s="264" t="s">
        <v>560</v>
      </c>
      <c r="D151" s="258"/>
      <c r="E151" s="259"/>
      <c r="F151" s="220"/>
      <c r="G151" s="220"/>
      <c r="H151" s="220"/>
      <c r="I151" s="220"/>
      <c r="J151" s="220"/>
      <c r="K151" s="220"/>
      <c r="L151" s="220"/>
      <c r="M151" s="220"/>
      <c r="N151" s="219"/>
      <c r="O151" s="219"/>
      <c r="P151" s="219"/>
      <c r="Q151" s="219"/>
      <c r="R151" s="220"/>
      <c r="S151" s="220"/>
      <c r="T151" s="220"/>
      <c r="U151" s="220"/>
      <c r="V151" s="220"/>
      <c r="W151" s="220"/>
      <c r="X151" s="220"/>
      <c r="Y151" s="220"/>
      <c r="Z151" s="210"/>
      <c r="AA151" s="210"/>
      <c r="AB151" s="210"/>
      <c r="AC151" s="210"/>
      <c r="AD151" s="210"/>
      <c r="AE151" s="210"/>
      <c r="AF151" s="210"/>
      <c r="AG151" s="210" t="s">
        <v>231</v>
      </c>
      <c r="AH151" s="210">
        <v>0</v>
      </c>
      <c r="AI151" s="210"/>
      <c r="AJ151" s="210"/>
      <c r="AK151" s="210"/>
      <c r="AL151" s="210"/>
      <c r="AM151" s="210"/>
      <c r="AN151" s="210"/>
      <c r="AO151" s="210"/>
      <c r="AP151" s="210"/>
      <c r="AQ151" s="210"/>
      <c r="AR151" s="210"/>
      <c r="AS151" s="210"/>
      <c r="AT151" s="210"/>
      <c r="AU151" s="210"/>
      <c r="AV151" s="210"/>
      <c r="AW151" s="210"/>
      <c r="AX151" s="210"/>
      <c r="AY151" s="210"/>
      <c r="AZ151" s="210"/>
      <c r="BA151" s="210"/>
      <c r="BB151" s="210"/>
      <c r="BC151" s="210"/>
      <c r="BD151" s="210"/>
      <c r="BE151" s="210"/>
      <c r="BF151" s="210"/>
      <c r="BG151" s="210"/>
      <c r="BH151" s="210"/>
    </row>
    <row r="152" spans="1:60" outlineLevel="3" x14ac:dyDescent="0.2">
      <c r="A152" s="217"/>
      <c r="B152" s="218"/>
      <c r="C152" s="264" t="s">
        <v>846</v>
      </c>
      <c r="D152" s="258"/>
      <c r="E152" s="259">
        <v>3</v>
      </c>
      <c r="F152" s="220"/>
      <c r="G152" s="220"/>
      <c r="H152" s="220"/>
      <c r="I152" s="220"/>
      <c r="J152" s="220"/>
      <c r="K152" s="220"/>
      <c r="L152" s="220"/>
      <c r="M152" s="220"/>
      <c r="N152" s="219"/>
      <c r="O152" s="219"/>
      <c r="P152" s="219"/>
      <c r="Q152" s="219"/>
      <c r="R152" s="220"/>
      <c r="S152" s="220"/>
      <c r="T152" s="220"/>
      <c r="U152" s="220"/>
      <c r="V152" s="220"/>
      <c r="W152" s="220"/>
      <c r="X152" s="220"/>
      <c r="Y152" s="220"/>
      <c r="Z152" s="210"/>
      <c r="AA152" s="210"/>
      <c r="AB152" s="210"/>
      <c r="AC152" s="210"/>
      <c r="AD152" s="210"/>
      <c r="AE152" s="210"/>
      <c r="AF152" s="210"/>
      <c r="AG152" s="210" t="s">
        <v>231</v>
      </c>
      <c r="AH152" s="210">
        <v>5</v>
      </c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10"/>
      <c r="BB152" s="210"/>
      <c r="BC152" s="210"/>
      <c r="BD152" s="210"/>
      <c r="BE152" s="210"/>
      <c r="BF152" s="210"/>
      <c r="BG152" s="210"/>
      <c r="BH152" s="210"/>
    </row>
    <row r="153" spans="1:60" outlineLevel="3" x14ac:dyDescent="0.2">
      <c r="A153" s="217"/>
      <c r="B153" s="218"/>
      <c r="C153" s="264" t="s">
        <v>562</v>
      </c>
      <c r="D153" s="258"/>
      <c r="E153" s="259"/>
      <c r="F153" s="220"/>
      <c r="G153" s="220"/>
      <c r="H153" s="220"/>
      <c r="I153" s="220"/>
      <c r="J153" s="220"/>
      <c r="K153" s="220"/>
      <c r="L153" s="220"/>
      <c r="M153" s="220"/>
      <c r="N153" s="219"/>
      <c r="O153" s="219"/>
      <c r="P153" s="219"/>
      <c r="Q153" s="219"/>
      <c r="R153" s="220"/>
      <c r="S153" s="220"/>
      <c r="T153" s="220"/>
      <c r="U153" s="220"/>
      <c r="V153" s="220"/>
      <c r="W153" s="220"/>
      <c r="X153" s="220"/>
      <c r="Y153" s="220"/>
      <c r="Z153" s="210"/>
      <c r="AA153" s="210"/>
      <c r="AB153" s="210"/>
      <c r="AC153" s="210"/>
      <c r="AD153" s="210"/>
      <c r="AE153" s="210"/>
      <c r="AF153" s="210"/>
      <c r="AG153" s="210" t="s">
        <v>231</v>
      </c>
      <c r="AH153" s="210">
        <v>0</v>
      </c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  <c r="BD153" s="210"/>
      <c r="BE153" s="210"/>
      <c r="BF153" s="210"/>
      <c r="BG153" s="210"/>
      <c r="BH153" s="210"/>
    </row>
    <row r="154" spans="1:60" outlineLevel="3" x14ac:dyDescent="0.2">
      <c r="A154" s="217"/>
      <c r="B154" s="218"/>
      <c r="C154" s="264" t="s">
        <v>847</v>
      </c>
      <c r="D154" s="258"/>
      <c r="E154" s="259">
        <v>9</v>
      </c>
      <c r="F154" s="220"/>
      <c r="G154" s="220"/>
      <c r="H154" s="220"/>
      <c r="I154" s="220"/>
      <c r="J154" s="220"/>
      <c r="K154" s="220"/>
      <c r="L154" s="220"/>
      <c r="M154" s="220"/>
      <c r="N154" s="219"/>
      <c r="O154" s="219"/>
      <c r="P154" s="219"/>
      <c r="Q154" s="219"/>
      <c r="R154" s="220"/>
      <c r="S154" s="220"/>
      <c r="T154" s="220"/>
      <c r="U154" s="220"/>
      <c r="V154" s="220"/>
      <c r="W154" s="220"/>
      <c r="X154" s="220"/>
      <c r="Y154" s="220"/>
      <c r="Z154" s="210"/>
      <c r="AA154" s="210"/>
      <c r="AB154" s="210"/>
      <c r="AC154" s="210"/>
      <c r="AD154" s="210"/>
      <c r="AE154" s="210"/>
      <c r="AF154" s="210"/>
      <c r="AG154" s="210" t="s">
        <v>231</v>
      </c>
      <c r="AH154" s="210">
        <v>5</v>
      </c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210"/>
      <c r="BB154" s="210"/>
      <c r="BC154" s="210"/>
      <c r="BD154" s="210"/>
      <c r="BE154" s="210"/>
      <c r="BF154" s="210"/>
      <c r="BG154" s="210"/>
      <c r="BH154" s="210"/>
    </row>
    <row r="155" spans="1:60" outlineLevel="1" x14ac:dyDescent="0.2">
      <c r="A155" s="235">
        <v>21</v>
      </c>
      <c r="B155" s="236" t="s">
        <v>638</v>
      </c>
      <c r="C155" s="252" t="s">
        <v>639</v>
      </c>
      <c r="D155" s="237" t="s">
        <v>293</v>
      </c>
      <c r="E155" s="238">
        <v>59</v>
      </c>
      <c r="F155" s="239"/>
      <c r="G155" s="240">
        <f>ROUND(E155*F155,2)</f>
        <v>0</v>
      </c>
      <c r="H155" s="239"/>
      <c r="I155" s="240">
        <f>ROUND(E155*H155,2)</f>
        <v>0</v>
      </c>
      <c r="J155" s="239"/>
      <c r="K155" s="240">
        <f>ROUND(E155*J155,2)</f>
        <v>0</v>
      </c>
      <c r="L155" s="240">
        <v>21</v>
      </c>
      <c r="M155" s="240">
        <f>G155*(1+L155/100)</f>
        <v>0</v>
      </c>
      <c r="N155" s="238">
        <v>0</v>
      </c>
      <c r="O155" s="238">
        <f>ROUND(E155*N155,2)</f>
        <v>0</v>
      </c>
      <c r="P155" s="238">
        <v>0</v>
      </c>
      <c r="Q155" s="238">
        <f>ROUND(E155*P155,2)</f>
        <v>0</v>
      </c>
      <c r="R155" s="240" t="s">
        <v>277</v>
      </c>
      <c r="S155" s="240" t="s">
        <v>188</v>
      </c>
      <c r="T155" s="241" t="s">
        <v>188</v>
      </c>
      <c r="U155" s="220">
        <v>5.5E-2</v>
      </c>
      <c r="V155" s="220">
        <f>ROUND(E155*U155,2)</f>
        <v>3.25</v>
      </c>
      <c r="W155" s="220"/>
      <c r="X155" s="220" t="s">
        <v>226</v>
      </c>
      <c r="Y155" s="220" t="s">
        <v>191</v>
      </c>
      <c r="Z155" s="210"/>
      <c r="AA155" s="210"/>
      <c r="AB155" s="210"/>
      <c r="AC155" s="210"/>
      <c r="AD155" s="210"/>
      <c r="AE155" s="210"/>
      <c r="AF155" s="210"/>
      <c r="AG155" s="210" t="s">
        <v>255</v>
      </c>
      <c r="AH155" s="210"/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10"/>
      <c r="BB155" s="210"/>
      <c r="BC155" s="210"/>
      <c r="BD155" s="210"/>
      <c r="BE155" s="210"/>
      <c r="BF155" s="210"/>
      <c r="BG155" s="210"/>
      <c r="BH155" s="210"/>
    </row>
    <row r="156" spans="1:60" outlineLevel="2" x14ac:dyDescent="0.2">
      <c r="A156" s="217"/>
      <c r="B156" s="218"/>
      <c r="C156" s="263" t="s">
        <v>430</v>
      </c>
      <c r="D156" s="262"/>
      <c r="E156" s="262"/>
      <c r="F156" s="262"/>
      <c r="G156" s="262"/>
      <c r="H156" s="220"/>
      <c r="I156" s="220"/>
      <c r="J156" s="220"/>
      <c r="K156" s="220"/>
      <c r="L156" s="220"/>
      <c r="M156" s="220"/>
      <c r="N156" s="219"/>
      <c r="O156" s="219"/>
      <c r="P156" s="219"/>
      <c r="Q156" s="219"/>
      <c r="R156" s="220"/>
      <c r="S156" s="220"/>
      <c r="T156" s="220"/>
      <c r="U156" s="220"/>
      <c r="V156" s="220"/>
      <c r="W156" s="220"/>
      <c r="X156" s="220"/>
      <c r="Y156" s="220"/>
      <c r="Z156" s="210"/>
      <c r="AA156" s="210"/>
      <c r="AB156" s="210"/>
      <c r="AC156" s="210"/>
      <c r="AD156" s="210"/>
      <c r="AE156" s="210"/>
      <c r="AF156" s="210"/>
      <c r="AG156" s="210" t="s">
        <v>229</v>
      </c>
      <c r="AH156" s="210"/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10"/>
      <c r="BB156" s="210"/>
      <c r="BC156" s="210"/>
      <c r="BD156" s="210"/>
      <c r="BE156" s="210"/>
      <c r="BF156" s="210"/>
      <c r="BG156" s="210"/>
      <c r="BH156" s="210"/>
    </row>
    <row r="157" spans="1:60" outlineLevel="2" x14ac:dyDescent="0.2">
      <c r="A157" s="217"/>
      <c r="B157" s="218"/>
      <c r="C157" s="264" t="s">
        <v>640</v>
      </c>
      <c r="D157" s="258"/>
      <c r="E157" s="259"/>
      <c r="F157" s="220"/>
      <c r="G157" s="220"/>
      <c r="H157" s="220"/>
      <c r="I157" s="220"/>
      <c r="J157" s="220"/>
      <c r="K157" s="220"/>
      <c r="L157" s="220"/>
      <c r="M157" s="220"/>
      <c r="N157" s="219"/>
      <c r="O157" s="219"/>
      <c r="P157" s="219"/>
      <c r="Q157" s="219"/>
      <c r="R157" s="220"/>
      <c r="S157" s="220"/>
      <c r="T157" s="220"/>
      <c r="U157" s="220"/>
      <c r="V157" s="220"/>
      <c r="W157" s="220"/>
      <c r="X157" s="220"/>
      <c r="Y157" s="220"/>
      <c r="Z157" s="210"/>
      <c r="AA157" s="210"/>
      <c r="AB157" s="210"/>
      <c r="AC157" s="210"/>
      <c r="AD157" s="210"/>
      <c r="AE157" s="210"/>
      <c r="AF157" s="210"/>
      <c r="AG157" s="210" t="s">
        <v>231</v>
      </c>
      <c r="AH157" s="210">
        <v>0</v>
      </c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  <c r="BD157" s="210"/>
      <c r="BE157" s="210"/>
      <c r="BF157" s="210"/>
      <c r="BG157" s="210"/>
      <c r="BH157" s="210"/>
    </row>
    <row r="158" spans="1:60" outlineLevel="3" x14ac:dyDescent="0.2">
      <c r="A158" s="217"/>
      <c r="B158" s="218"/>
      <c r="C158" s="264" t="s">
        <v>582</v>
      </c>
      <c r="D158" s="258"/>
      <c r="E158" s="259"/>
      <c r="F158" s="220"/>
      <c r="G158" s="220"/>
      <c r="H158" s="220"/>
      <c r="I158" s="220"/>
      <c r="J158" s="220"/>
      <c r="K158" s="220"/>
      <c r="L158" s="220"/>
      <c r="M158" s="220"/>
      <c r="N158" s="219"/>
      <c r="O158" s="219"/>
      <c r="P158" s="219"/>
      <c r="Q158" s="219"/>
      <c r="R158" s="220"/>
      <c r="S158" s="220"/>
      <c r="T158" s="220"/>
      <c r="U158" s="220"/>
      <c r="V158" s="220"/>
      <c r="W158" s="220"/>
      <c r="X158" s="220"/>
      <c r="Y158" s="220"/>
      <c r="Z158" s="210"/>
      <c r="AA158" s="210"/>
      <c r="AB158" s="210"/>
      <c r="AC158" s="210"/>
      <c r="AD158" s="210"/>
      <c r="AE158" s="210"/>
      <c r="AF158" s="210"/>
      <c r="AG158" s="210" t="s">
        <v>231</v>
      </c>
      <c r="AH158" s="210">
        <v>0</v>
      </c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210"/>
      <c r="BB158" s="210"/>
      <c r="BC158" s="210"/>
      <c r="BD158" s="210"/>
      <c r="BE158" s="210"/>
      <c r="BF158" s="210"/>
      <c r="BG158" s="210"/>
      <c r="BH158" s="210"/>
    </row>
    <row r="159" spans="1:60" outlineLevel="3" x14ac:dyDescent="0.2">
      <c r="A159" s="217"/>
      <c r="B159" s="218"/>
      <c r="C159" s="264" t="s">
        <v>852</v>
      </c>
      <c r="D159" s="258"/>
      <c r="E159" s="259">
        <v>59</v>
      </c>
      <c r="F159" s="220"/>
      <c r="G159" s="220"/>
      <c r="H159" s="220"/>
      <c r="I159" s="220"/>
      <c r="J159" s="220"/>
      <c r="K159" s="220"/>
      <c r="L159" s="220"/>
      <c r="M159" s="220"/>
      <c r="N159" s="219"/>
      <c r="O159" s="219"/>
      <c r="P159" s="219"/>
      <c r="Q159" s="219"/>
      <c r="R159" s="220"/>
      <c r="S159" s="220"/>
      <c r="T159" s="220"/>
      <c r="U159" s="220"/>
      <c r="V159" s="220"/>
      <c r="W159" s="220"/>
      <c r="X159" s="220"/>
      <c r="Y159" s="220"/>
      <c r="Z159" s="210"/>
      <c r="AA159" s="210"/>
      <c r="AB159" s="210"/>
      <c r="AC159" s="210"/>
      <c r="AD159" s="210"/>
      <c r="AE159" s="210"/>
      <c r="AF159" s="210"/>
      <c r="AG159" s="210" t="s">
        <v>231</v>
      </c>
      <c r="AH159" s="210">
        <v>5</v>
      </c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</row>
    <row r="160" spans="1:60" ht="22.5" outlineLevel="1" x14ac:dyDescent="0.2">
      <c r="A160" s="235">
        <v>22</v>
      </c>
      <c r="B160" s="236" t="s">
        <v>650</v>
      </c>
      <c r="C160" s="252" t="s">
        <v>651</v>
      </c>
      <c r="D160" s="237" t="s">
        <v>347</v>
      </c>
      <c r="E160" s="238">
        <v>1.5449999999999999</v>
      </c>
      <c r="F160" s="239"/>
      <c r="G160" s="240">
        <f>ROUND(E160*F160,2)</f>
        <v>0</v>
      </c>
      <c r="H160" s="239"/>
      <c r="I160" s="240">
        <f>ROUND(E160*H160,2)</f>
        <v>0</v>
      </c>
      <c r="J160" s="239"/>
      <c r="K160" s="240">
        <f>ROUND(E160*J160,2)</f>
        <v>0</v>
      </c>
      <c r="L160" s="240">
        <v>21</v>
      </c>
      <c r="M160" s="240">
        <f>G160*(1+L160/100)</f>
        <v>0</v>
      </c>
      <c r="N160" s="238">
        <v>6.7000000000000004E-2</v>
      </c>
      <c r="O160" s="238">
        <f>ROUND(E160*N160,2)</f>
        <v>0.1</v>
      </c>
      <c r="P160" s="238">
        <v>0</v>
      </c>
      <c r="Q160" s="238">
        <f>ROUND(E160*P160,2)</f>
        <v>0</v>
      </c>
      <c r="R160" s="240" t="s">
        <v>435</v>
      </c>
      <c r="S160" s="240" t="s">
        <v>188</v>
      </c>
      <c r="T160" s="241" t="s">
        <v>188</v>
      </c>
      <c r="U160" s="220">
        <v>0</v>
      </c>
      <c r="V160" s="220">
        <f>ROUND(E160*U160,2)</f>
        <v>0</v>
      </c>
      <c r="W160" s="220"/>
      <c r="X160" s="220" t="s">
        <v>436</v>
      </c>
      <c r="Y160" s="220" t="s">
        <v>191</v>
      </c>
      <c r="Z160" s="210"/>
      <c r="AA160" s="210"/>
      <c r="AB160" s="210"/>
      <c r="AC160" s="210"/>
      <c r="AD160" s="210"/>
      <c r="AE160" s="210"/>
      <c r="AF160" s="210"/>
      <c r="AG160" s="210" t="s">
        <v>437</v>
      </c>
      <c r="AH160" s="210"/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</row>
    <row r="161" spans="1:60" outlineLevel="2" x14ac:dyDescent="0.2">
      <c r="A161" s="217"/>
      <c r="B161" s="218"/>
      <c r="C161" s="264" t="s">
        <v>652</v>
      </c>
      <c r="D161" s="258"/>
      <c r="E161" s="259"/>
      <c r="F161" s="220"/>
      <c r="G161" s="220"/>
      <c r="H161" s="220"/>
      <c r="I161" s="220"/>
      <c r="J161" s="220"/>
      <c r="K161" s="220"/>
      <c r="L161" s="220"/>
      <c r="M161" s="220"/>
      <c r="N161" s="219"/>
      <c r="O161" s="219"/>
      <c r="P161" s="219"/>
      <c r="Q161" s="219"/>
      <c r="R161" s="220"/>
      <c r="S161" s="220"/>
      <c r="T161" s="220"/>
      <c r="U161" s="220"/>
      <c r="V161" s="220"/>
      <c r="W161" s="220"/>
      <c r="X161" s="220"/>
      <c r="Y161" s="220"/>
      <c r="Z161" s="210"/>
      <c r="AA161" s="210"/>
      <c r="AB161" s="210"/>
      <c r="AC161" s="210"/>
      <c r="AD161" s="210"/>
      <c r="AE161" s="210"/>
      <c r="AF161" s="210"/>
      <c r="AG161" s="210" t="s">
        <v>231</v>
      </c>
      <c r="AH161" s="210">
        <v>0</v>
      </c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</row>
    <row r="162" spans="1:60" outlineLevel="3" x14ac:dyDescent="0.2">
      <c r="A162" s="217"/>
      <c r="B162" s="218"/>
      <c r="C162" s="265" t="s">
        <v>233</v>
      </c>
      <c r="D162" s="260"/>
      <c r="E162" s="261"/>
      <c r="F162" s="220"/>
      <c r="G162" s="220"/>
      <c r="H162" s="220"/>
      <c r="I162" s="220"/>
      <c r="J162" s="220"/>
      <c r="K162" s="220"/>
      <c r="L162" s="220"/>
      <c r="M162" s="220"/>
      <c r="N162" s="219"/>
      <c r="O162" s="219"/>
      <c r="P162" s="219"/>
      <c r="Q162" s="219"/>
      <c r="R162" s="220"/>
      <c r="S162" s="220"/>
      <c r="T162" s="220"/>
      <c r="U162" s="220"/>
      <c r="V162" s="220"/>
      <c r="W162" s="220"/>
      <c r="X162" s="220"/>
      <c r="Y162" s="220"/>
      <c r="Z162" s="210"/>
      <c r="AA162" s="210"/>
      <c r="AB162" s="210"/>
      <c r="AC162" s="210"/>
      <c r="AD162" s="210"/>
      <c r="AE162" s="210"/>
      <c r="AF162" s="210"/>
      <c r="AG162" s="210" t="s">
        <v>231</v>
      </c>
      <c r="AH162" s="210"/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</row>
    <row r="163" spans="1:60" outlineLevel="3" x14ac:dyDescent="0.2">
      <c r="A163" s="217"/>
      <c r="B163" s="218"/>
      <c r="C163" s="266" t="s">
        <v>653</v>
      </c>
      <c r="D163" s="260"/>
      <c r="E163" s="261">
        <v>0.51500000000000001</v>
      </c>
      <c r="F163" s="220"/>
      <c r="G163" s="220"/>
      <c r="H163" s="220"/>
      <c r="I163" s="220"/>
      <c r="J163" s="220"/>
      <c r="K163" s="220"/>
      <c r="L163" s="220"/>
      <c r="M163" s="220"/>
      <c r="N163" s="219"/>
      <c r="O163" s="219"/>
      <c r="P163" s="219"/>
      <c r="Q163" s="219"/>
      <c r="R163" s="220"/>
      <c r="S163" s="220"/>
      <c r="T163" s="220"/>
      <c r="U163" s="220"/>
      <c r="V163" s="220"/>
      <c r="W163" s="220"/>
      <c r="X163" s="220"/>
      <c r="Y163" s="220"/>
      <c r="Z163" s="210"/>
      <c r="AA163" s="210"/>
      <c r="AB163" s="210"/>
      <c r="AC163" s="210"/>
      <c r="AD163" s="210"/>
      <c r="AE163" s="210"/>
      <c r="AF163" s="210"/>
      <c r="AG163" s="210" t="s">
        <v>231</v>
      </c>
      <c r="AH163" s="210">
        <v>2</v>
      </c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</row>
    <row r="164" spans="1:60" outlineLevel="3" x14ac:dyDescent="0.2">
      <c r="A164" s="217"/>
      <c r="B164" s="218"/>
      <c r="C164" s="265" t="s">
        <v>235</v>
      </c>
      <c r="D164" s="260"/>
      <c r="E164" s="261"/>
      <c r="F164" s="220"/>
      <c r="G164" s="220"/>
      <c r="H164" s="220"/>
      <c r="I164" s="220"/>
      <c r="J164" s="220"/>
      <c r="K164" s="220"/>
      <c r="L164" s="220"/>
      <c r="M164" s="220"/>
      <c r="N164" s="219"/>
      <c r="O164" s="219"/>
      <c r="P164" s="219"/>
      <c r="Q164" s="219"/>
      <c r="R164" s="220"/>
      <c r="S164" s="220"/>
      <c r="T164" s="220"/>
      <c r="U164" s="220"/>
      <c r="V164" s="220"/>
      <c r="W164" s="220"/>
      <c r="X164" s="220"/>
      <c r="Y164" s="220"/>
      <c r="Z164" s="210"/>
      <c r="AA164" s="210"/>
      <c r="AB164" s="210"/>
      <c r="AC164" s="210"/>
      <c r="AD164" s="210"/>
      <c r="AE164" s="210"/>
      <c r="AF164" s="210"/>
      <c r="AG164" s="210" t="s">
        <v>231</v>
      </c>
      <c r="AH164" s="210"/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</row>
    <row r="165" spans="1:60" outlineLevel="3" x14ac:dyDescent="0.2">
      <c r="A165" s="217"/>
      <c r="B165" s="218"/>
      <c r="C165" s="264" t="s">
        <v>853</v>
      </c>
      <c r="D165" s="258"/>
      <c r="E165" s="259">
        <v>1.5449999999999999</v>
      </c>
      <c r="F165" s="220"/>
      <c r="G165" s="220"/>
      <c r="H165" s="220"/>
      <c r="I165" s="220"/>
      <c r="J165" s="220"/>
      <c r="K165" s="220"/>
      <c r="L165" s="220"/>
      <c r="M165" s="220"/>
      <c r="N165" s="219"/>
      <c r="O165" s="219"/>
      <c r="P165" s="219"/>
      <c r="Q165" s="219"/>
      <c r="R165" s="220"/>
      <c r="S165" s="220"/>
      <c r="T165" s="220"/>
      <c r="U165" s="220"/>
      <c r="V165" s="220"/>
      <c r="W165" s="220"/>
      <c r="X165" s="220"/>
      <c r="Y165" s="220"/>
      <c r="Z165" s="210"/>
      <c r="AA165" s="210"/>
      <c r="AB165" s="210"/>
      <c r="AC165" s="210"/>
      <c r="AD165" s="210"/>
      <c r="AE165" s="210"/>
      <c r="AF165" s="210"/>
      <c r="AG165" s="210" t="s">
        <v>231</v>
      </c>
      <c r="AH165" s="210">
        <v>5</v>
      </c>
      <c r="AI165" s="210"/>
      <c r="AJ165" s="210"/>
      <c r="AK165" s="210"/>
      <c r="AL165" s="210"/>
      <c r="AM165" s="210"/>
      <c r="AN165" s="210"/>
      <c r="AO165" s="210"/>
      <c r="AP165" s="210"/>
      <c r="AQ165" s="210"/>
      <c r="AR165" s="210"/>
      <c r="AS165" s="210"/>
      <c r="AT165" s="210"/>
      <c r="AU165" s="210"/>
      <c r="AV165" s="210"/>
      <c r="AW165" s="210"/>
      <c r="AX165" s="210"/>
      <c r="AY165" s="210"/>
      <c r="AZ165" s="210"/>
      <c r="BA165" s="210"/>
      <c r="BB165" s="210"/>
      <c r="BC165" s="210"/>
      <c r="BD165" s="210"/>
      <c r="BE165" s="210"/>
      <c r="BF165" s="210"/>
      <c r="BG165" s="210"/>
      <c r="BH165" s="210"/>
    </row>
    <row r="166" spans="1:60" ht="22.5" outlineLevel="1" x14ac:dyDescent="0.2">
      <c r="A166" s="235">
        <v>23</v>
      </c>
      <c r="B166" s="236" t="s">
        <v>655</v>
      </c>
      <c r="C166" s="252" t="s">
        <v>656</v>
      </c>
      <c r="D166" s="237" t="s">
        <v>347</v>
      </c>
      <c r="E166" s="238">
        <v>1.5449999999999999</v>
      </c>
      <c r="F166" s="239"/>
      <c r="G166" s="240">
        <f>ROUND(E166*F166,2)</f>
        <v>0</v>
      </c>
      <c r="H166" s="239"/>
      <c r="I166" s="240">
        <f>ROUND(E166*H166,2)</f>
        <v>0</v>
      </c>
      <c r="J166" s="239"/>
      <c r="K166" s="240">
        <f>ROUND(E166*J166,2)</f>
        <v>0</v>
      </c>
      <c r="L166" s="240">
        <v>21</v>
      </c>
      <c r="M166" s="240">
        <f>G166*(1+L166/100)</f>
        <v>0</v>
      </c>
      <c r="N166" s="238">
        <v>6.7000000000000004E-2</v>
      </c>
      <c r="O166" s="238">
        <f>ROUND(E166*N166,2)</f>
        <v>0.1</v>
      </c>
      <c r="P166" s="238">
        <v>0</v>
      </c>
      <c r="Q166" s="238">
        <f>ROUND(E166*P166,2)</f>
        <v>0</v>
      </c>
      <c r="R166" s="240" t="s">
        <v>435</v>
      </c>
      <c r="S166" s="240" t="s">
        <v>188</v>
      </c>
      <c r="T166" s="241" t="s">
        <v>188</v>
      </c>
      <c r="U166" s="220">
        <v>0</v>
      </c>
      <c r="V166" s="220">
        <f>ROUND(E166*U166,2)</f>
        <v>0</v>
      </c>
      <c r="W166" s="220"/>
      <c r="X166" s="220" t="s">
        <v>436</v>
      </c>
      <c r="Y166" s="220" t="s">
        <v>191</v>
      </c>
      <c r="Z166" s="210"/>
      <c r="AA166" s="210"/>
      <c r="AB166" s="210"/>
      <c r="AC166" s="210"/>
      <c r="AD166" s="210"/>
      <c r="AE166" s="210"/>
      <c r="AF166" s="210"/>
      <c r="AG166" s="210" t="s">
        <v>437</v>
      </c>
      <c r="AH166" s="210"/>
      <c r="AI166" s="210"/>
      <c r="AJ166" s="210"/>
      <c r="AK166" s="210"/>
      <c r="AL166" s="210"/>
      <c r="AM166" s="210"/>
      <c r="AN166" s="210"/>
      <c r="AO166" s="210"/>
      <c r="AP166" s="210"/>
      <c r="AQ166" s="210"/>
      <c r="AR166" s="210"/>
      <c r="AS166" s="210"/>
      <c r="AT166" s="210"/>
      <c r="AU166" s="210"/>
      <c r="AV166" s="210"/>
      <c r="AW166" s="210"/>
      <c r="AX166" s="210"/>
      <c r="AY166" s="210"/>
      <c r="AZ166" s="210"/>
      <c r="BA166" s="210"/>
      <c r="BB166" s="210"/>
      <c r="BC166" s="210"/>
      <c r="BD166" s="210"/>
      <c r="BE166" s="210"/>
      <c r="BF166" s="210"/>
      <c r="BG166" s="210"/>
      <c r="BH166" s="210"/>
    </row>
    <row r="167" spans="1:60" outlineLevel="2" x14ac:dyDescent="0.2">
      <c r="A167" s="217"/>
      <c r="B167" s="218"/>
      <c r="C167" s="264" t="s">
        <v>657</v>
      </c>
      <c r="D167" s="258"/>
      <c r="E167" s="259"/>
      <c r="F167" s="220"/>
      <c r="G167" s="220"/>
      <c r="H167" s="220"/>
      <c r="I167" s="220"/>
      <c r="J167" s="220"/>
      <c r="K167" s="220"/>
      <c r="L167" s="220"/>
      <c r="M167" s="220"/>
      <c r="N167" s="219"/>
      <c r="O167" s="219"/>
      <c r="P167" s="219"/>
      <c r="Q167" s="219"/>
      <c r="R167" s="220"/>
      <c r="S167" s="220"/>
      <c r="T167" s="220"/>
      <c r="U167" s="220"/>
      <c r="V167" s="220"/>
      <c r="W167" s="220"/>
      <c r="X167" s="220"/>
      <c r="Y167" s="220"/>
      <c r="Z167" s="210"/>
      <c r="AA167" s="210"/>
      <c r="AB167" s="210"/>
      <c r="AC167" s="210"/>
      <c r="AD167" s="210"/>
      <c r="AE167" s="210"/>
      <c r="AF167" s="210"/>
      <c r="AG167" s="210" t="s">
        <v>231</v>
      </c>
      <c r="AH167" s="210">
        <v>0</v>
      </c>
      <c r="AI167" s="210"/>
      <c r="AJ167" s="210"/>
      <c r="AK167" s="210"/>
      <c r="AL167" s="210"/>
      <c r="AM167" s="210"/>
      <c r="AN167" s="210"/>
      <c r="AO167" s="210"/>
      <c r="AP167" s="210"/>
      <c r="AQ167" s="210"/>
      <c r="AR167" s="210"/>
      <c r="AS167" s="210"/>
      <c r="AT167" s="210"/>
      <c r="AU167" s="210"/>
      <c r="AV167" s="210"/>
      <c r="AW167" s="210"/>
      <c r="AX167" s="210"/>
      <c r="AY167" s="210"/>
      <c r="AZ167" s="210"/>
      <c r="BA167" s="210"/>
      <c r="BB167" s="210"/>
      <c r="BC167" s="210"/>
      <c r="BD167" s="210"/>
      <c r="BE167" s="210"/>
      <c r="BF167" s="210"/>
      <c r="BG167" s="210"/>
      <c r="BH167" s="210"/>
    </row>
    <row r="168" spans="1:60" outlineLevel="3" x14ac:dyDescent="0.2">
      <c r="A168" s="217"/>
      <c r="B168" s="218"/>
      <c r="C168" s="264" t="s">
        <v>854</v>
      </c>
      <c r="D168" s="258"/>
      <c r="E168" s="259">
        <v>1.5449999999999999</v>
      </c>
      <c r="F168" s="220"/>
      <c r="G168" s="220"/>
      <c r="H168" s="220"/>
      <c r="I168" s="220"/>
      <c r="J168" s="220"/>
      <c r="K168" s="220"/>
      <c r="L168" s="220"/>
      <c r="M168" s="220"/>
      <c r="N168" s="219"/>
      <c r="O168" s="219"/>
      <c r="P168" s="219"/>
      <c r="Q168" s="219"/>
      <c r="R168" s="220"/>
      <c r="S168" s="220"/>
      <c r="T168" s="220"/>
      <c r="U168" s="220"/>
      <c r="V168" s="220"/>
      <c r="W168" s="220"/>
      <c r="X168" s="220"/>
      <c r="Y168" s="220"/>
      <c r="Z168" s="210"/>
      <c r="AA168" s="210"/>
      <c r="AB168" s="210"/>
      <c r="AC168" s="210"/>
      <c r="AD168" s="210"/>
      <c r="AE168" s="210"/>
      <c r="AF168" s="210"/>
      <c r="AG168" s="210" t="s">
        <v>231</v>
      </c>
      <c r="AH168" s="210">
        <v>5</v>
      </c>
      <c r="AI168" s="210"/>
      <c r="AJ168" s="210"/>
      <c r="AK168" s="210"/>
      <c r="AL168" s="210"/>
      <c r="AM168" s="210"/>
      <c r="AN168" s="210"/>
      <c r="AO168" s="210"/>
      <c r="AP168" s="210"/>
      <c r="AQ168" s="210"/>
      <c r="AR168" s="210"/>
      <c r="AS168" s="210"/>
      <c r="AT168" s="210"/>
      <c r="AU168" s="210"/>
      <c r="AV168" s="210"/>
      <c r="AW168" s="210"/>
      <c r="AX168" s="210"/>
      <c r="AY168" s="210"/>
      <c r="AZ168" s="210"/>
      <c r="BA168" s="210"/>
      <c r="BB168" s="210"/>
      <c r="BC168" s="210"/>
      <c r="BD168" s="210"/>
      <c r="BE168" s="210"/>
      <c r="BF168" s="210"/>
      <c r="BG168" s="210"/>
      <c r="BH168" s="210"/>
    </row>
    <row r="169" spans="1:60" outlineLevel="1" x14ac:dyDescent="0.2">
      <c r="A169" s="235">
        <v>24</v>
      </c>
      <c r="B169" s="236" t="s">
        <v>659</v>
      </c>
      <c r="C169" s="252" t="s">
        <v>660</v>
      </c>
      <c r="D169" s="237" t="s">
        <v>347</v>
      </c>
      <c r="E169" s="238">
        <v>48.41</v>
      </c>
      <c r="F169" s="239"/>
      <c r="G169" s="240">
        <f>ROUND(E169*F169,2)</f>
        <v>0</v>
      </c>
      <c r="H169" s="239"/>
      <c r="I169" s="240">
        <f>ROUND(E169*H169,2)</f>
        <v>0</v>
      </c>
      <c r="J169" s="239"/>
      <c r="K169" s="240">
        <f>ROUND(E169*J169,2)</f>
        <v>0</v>
      </c>
      <c r="L169" s="240">
        <v>21</v>
      </c>
      <c r="M169" s="240">
        <f>G169*(1+L169/100)</f>
        <v>0</v>
      </c>
      <c r="N169" s="238">
        <v>9.6000000000000002E-2</v>
      </c>
      <c r="O169" s="238">
        <f>ROUND(E169*N169,2)</f>
        <v>4.6500000000000004</v>
      </c>
      <c r="P169" s="238">
        <v>0</v>
      </c>
      <c r="Q169" s="238">
        <f>ROUND(E169*P169,2)</f>
        <v>0</v>
      </c>
      <c r="R169" s="240" t="s">
        <v>435</v>
      </c>
      <c r="S169" s="240" t="s">
        <v>188</v>
      </c>
      <c r="T169" s="241" t="s">
        <v>188</v>
      </c>
      <c r="U169" s="220">
        <v>0</v>
      </c>
      <c r="V169" s="220">
        <f>ROUND(E169*U169,2)</f>
        <v>0</v>
      </c>
      <c r="W169" s="220"/>
      <c r="X169" s="220" t="s">
        <v>436</v>
      </c>
      <c r="Y169" s="220" t="s">
        <v>191</v>
      </c>
      <c r="Z169" s="210"/>
      <c r="AA169" s="210"/>
      <c r="AB169" s="210"/>
      <c r="AC169" s="210"/>
      <c r="AD169" s="210"/>
      <c r="AE169" s="210"/>
      <c r="AF169" s="210"/>
      <c r="AG169" s="210" t="s">
        <v>437</v>
      </c>
      <c r="AH169" s="210"/>
      <c r="AI169" s="210"/>
      <c r="AJ169" s="210"/>
      <c r="AK169" s="210"/>
      <c r="AL169" s="210"/>
      <c r="AM169" s="210"/>
      <c r="AN169" s="210"/>
      <c r="AO169" s="210"/>
      <c r="AP169" s="210"/>
      <c r="AQ169" s="210"/>
      <c r="AR169" s="210"/>
      <c r="AS169" s="210"/>
      <c r="AT169" s="210"/>
      <c r="AU169" s="210"/>
      <c r="AV169" s="210"/>
      <c r="AW169" s="210"/>
      <c r="AX169" s="210"/>
      <c r="AY169" s="210"/>
      <c r="AZ169" s="210"/>
      <c r="BA169" s="210"/>
      <c r="BB169" s="210"/>
      <c r="BC169" s="210"/>
      <c r="BD169" s="210"/>
      <c r="BE169" s="210"/>
      <c r="BF169" s="210"/>
      <c r="BG169" s="210"/>
      <c r="BH169" s="210"/>
    </row>
    <row r="170" spans="1:60" outlineLevel="2" x14ac:dyDescent="0.2">
      <c r="A170" s="217"/>
      <c r="B170" s="218"/>
      <c r="C170" s="264" t="s">
        <v>661</v>
      </c>
      <c r="D170" s="258"/>
      <c r="E170" s="259"/>
      <c r="F170" s="220"/>
      <c r="G170" s="220"/>
      <c r="H170" s="220"/>
      <c r="I170" s="220"/>
      <c r="J170" s="220"/>
      <c r="K170" s="220"/>
      <c r="L170" s="220"/>
      <c r="M170" s="220"/>
      <c r="N170" s="219"/>
      <c r="O170" s="219"/>
      <c r="P170" s="219"/>
      <c r="Q170" s="219"/>
      <c r="R170" s="220"/>
      <c r="S170" s="220"/>
      <c r="T170" s="220"/>
      <c r="U170" s="220"/>
      <c r="V170" s="220"/>
      <c r="W170" s="220"/>
      <c r="X170" s="220"/>
      <c r="Y170" s="220"/>
      <c r="Z170" s="210"/>
      <c r="AA170" s="210"/>
      <c r="AB170" s="210"/>
      <c r="AC170" s="210"/>
      <c r="AD170" s="210"/>
      <c r="AE170" s="210"/>
      <c r="AF170" s="210"/>
      <c r="AG170" s="210" t="s">
        <v>231</v>
      </c>
      <c r="AH170" s="210">
        <v>0</v>
      </c>
      <c r="AI170" s="210"/>
      <c r="AJ170" s="210"/>
      <c r="AK170" s="210"/>
      <c r="AL170" s="210"/>
      <c r="AM170" s="210"/>
      <c r="AN170" s="210"/>
      <c r="AO170" s="210"/>
      <c r="AP170" s="210"/>
      <c r="AQ170" s="210"/>
      <c r="AR170" s="210"/>
      <c r="AS170" s="210"/>
      <c r="AT170" s="210"/>
      <c r="AU170" s="210"/>
      <c r="AV170" s="210"/>
      <c r="AW170" s="210"/>
      <c r="AX170" s="210"/>
      <c r="AY170" s="210"/>
      <c r="AZ170" s="210"/>
      <c r="BA170" s="210"/>
      <c r="BB170" s="210"/>
      <c r="BC170" s="210"/>
      <c r="BD170" s="210"/>
      <c r="BE170" s="210"/>
      <c r="BF170" s="210"/>
      <c r="BG170" s="210"/>
      <c r="BH170" s="210"/>
    </row>
    <row r="171" spans="1:60" outlineLevel="3" x14ac:dyDescent="0.2">
      <c r="A171" s="217"/>
      <c r="B171" s="218"/>
      <c r="C171" s="264" t="s">
        <v>855</v>
      </c>
      <c r="D171" s="258"/>
      <c r="E171" s="259">
        <v>48.41</v>
      </c>
      <c r="F171" s="220"/>
      <c r="G171" s="220"/>
      <c r="H171" s="220"/>
      <c r="I171" s="220"/>
      <c r="J171" s="220"/>
      <c r="K171" s="220"/>
      <c r="L171" s="220"/>
      <c r="M171" s="220"/>
      <c r="N171" s="219"/>
      <c r="O171" s="219"/>
      <c r="P171" s="219"/>
      <c r="Q171" s="219"/>
      <c r="R171" s="220"/>
      <c r="S171" s="220"/>
      <c r="T171" s="220"/>
      <c r="U171" s="220"/>
      <c r="V171" s="220"/>
      <c r="W171" s="220"/>
      <c r="X171" s="220"/>
      <c r="Y171" s="220"/>
      <c r="Z171" s="210"/>
      <c r="AA171" s="210"/>
      <c r="AB171" s="210"/>
      <c r="AC171" s="210"/>
      <c r="AD171" s="210"/>
      <c r="AE171" s="210"/>
      <c r="AF171" s="210"/>
      <c r="AG171" s="210" t="s">
        <v>231</v>
      </c>
      <c r="AH171" s="210">
        <v>5</v>
      </c>
      <c r="AI171" s="210"/>
      <c r="AJ171" s="210"/>
      <c r="AK171" s="210"/>
      <c r="AL171" s="210"/>
      <c r="AM171" s="210"/>
      <c r="AN171" s="210"/>
      <c r="AO171" s="210"/>
      <c r="AP171" s="210"/>
      <c r="AQ171" s="210"/>
      <c r="AR171" s="210"/>
      <c r="AS171" s="210"/>
      <c r="AT171" s="210"/>
      <c r="AU171" s="210"/>
      <c r="AV171" s="210"/>
      <c r="AW171" s="210"/>
      <c r="AX171" s="210"/>
      <c r="AY171" s="210"/>
      <c r="AZ171" s="210"/>
      <c r="BA171" s="210"/>
      <c r="BB171" s="210"/>
      <c r="BC171" s="210"/>
      <c r="BD171" s="210"/>
      <c r="BE171" s="210"/>
      <c r="BF171" s="210"/>
      <c r="BG171" s="210"/>
      <c r="BH171" s="210"/>
    </row>
    <row r="172" spans="1:60" ht="22.5" outlineLevel="1" x14ac:dyDescent="0.2">
      <c r="A172" s="235">
        <v>25</v>
      </c>
      <c r="B172" s="236" t="s">
        <v>663</v>
      </c>
      <c r="C172" s="252" t="s">
        <v>664</v>
      </c>
      <c r="D172" s="237" t="s">
        <v>347</v>
      </c>
      <c r="E172" s="238">
        <v>9.27</v>
      </c>
      <c r="F172" s="239"/>
      <c r="G172" s="240">
        <f>ROUND(E172*F172,2)</f>
        <v>0</v>
      </c>
      <c r="H172" s="239"/>
      <c r="I172" s="240">
        <f>ROUND(E172*H172,2)</f>
        <v>0</v>
      </c>
      <c r="J172" s="239"/>
      <c r="K172" s="240">
        <f>ROUND(E172*J172,2)</f>
        <v>0</v>
      </c>
      <c r="L172" s="240">
        <v>21</v>
      </c>
      <c r="M172" s="240">
        <f>G172*(1+L172/100)</f>
        <v>0</v>
      </c>
      <c r="N172" s="238">
        <v>5.1999999999999998E-2</v>
      </c>
      <c r="O172" s="238">
        <f>ROUND(E172*N172,2)</f>
        <v>0.48</v>
      </c>
      <c r="P172" s="238">
        <v>0</v>
      </c>
      <c r="Q172" s="238">
        <f>ROUND(E172*P172,2)</f>
        <v>0</v>
      </c>
      <c r="R172" s="240" t="s">
        <v>435</v>
      </c>
      <c r="S172" s="240" t="s">
        <v>188</v>
      </c>
      <c r="T172" s="241" t="s">
        <v>188</v>
      </c>
      <c r="U172" s="220">
        <v>0</v>
      </c>
      <c r="V172" s="220">
        <f>ROUND(E172*U172,2)</f>
        <v>0</v>
      </c>
      <c r="W172" s="220"/>
      <c r="X172" s="220" t="s">
        <v>436</v>
      </c>
      <c r="Y172" s="220" t="s">
        <v>191</v>
      </c>
      <c r="Z172" s="210"/>
      <c r="AA172" s="210"/>
      <c r="AB172" s="210"/>
      <c r="AC172" s="210"/>
      <c r="AD172" s="210"/>
      <c r="AE172" s="210"/>
      <c r="AF172" s="210"/>
      <c r="AG172" s="210" t="s">
        <v>437</v>
      </c>
      <c r="AH172" s="210"/>
      <c r="AI172" s="210"/>
      <c r="AJ172" s="210"/>
      <c r="AK172" s="210"/>
      <c r="AL172" s="210"/>
      <c r="AM172" s="210"/>
      <c r="AN172" s="210"/>
      <c r="AO172" s="210"/>
      <c r="AP172" s="210"/>
      <c r="AQ172" s="210"/>
      <c r="AR172" s="210"/>
      <c r="AS172" s="210"/>
      <c r="AT172" s="210"/>
      <c r="AU172" s="210"/>
      <c r="AV172" s="210"/>
      <c r="AW172" s="210"/>
      <c r="AX172" s="210"/>
      <c r="AY172" s="210"/>
      <c r="AZ172" s="210"/>
      <c r="BA172" s="210"/>
      <c r="BB172" s="210"/>
      <c r="BC172" s="210"/>
      <c r="BD172" s="210"/>
      <c r="BE172" s="210"/>
      <c r="BF172" s="210"/>
      <c r="BG172" s="210"/>
      <c r="BH172" s="210"/>
    </row>
    <row r="173" spans="1:60" outlineLevel="2" x14ac:dyDescent="0.2">
      <c r="A173" s="217"/>
      <c r="B173" s="218"/>
      <c r="C173" s="264" t="s">
        <v>665</v>
      </c>
      <c r="D173" s="258"/>
      <c r="E173" s="259"/>
      <c r="F173" s="220"/>
      <c r="G173" s="220"/>
      <c r="H173" s="220"/>
      <c r="I173" s="220"/>
      <c r="J173" s="220"/>
      <c r="K173" s="220"/>
      <c r="L173" s="220"/>
      <c r="M173" s="220"/>
      <c r="N173" s="219"/>
      <c r="O173" s="219"/>
      <c r="P173" s="219"/>
      <c r="Q173" s="219"/>
      <c r="R173" s="220"/>
      <c r="S173" s="220"/>
      <c r="T173" s="220"/>
      <c r="U173" s="220"/>
      <c r="V173" s="220"/>
      <c r="W173" s="220"/>
      <c r="X173" s="220"/>
      <c r="Y173" s="220"/>
      <c r="Z173" s="210"/>
      <c r="AA173" s="210"/>
      <c r="AB173" s="210"/>
      <c r="AC173" s="210"/>
      <c r="AD173" s="210"/>
      <c r="AE173" s="210"/>
      <c r="AF173" s="210"/>
      <c r="AG173" s="210" t="s">
        <v>231</v>
      </c>
      <c r="AH173" s="210">
        <v>0</v>
      </c>
      <c r="AI173" s="210"/>
      <c r="AJ173" s="210"/>
      <c r="AK173" s="210"/>
      <c r="AL173" s="210"/>
      <c r="AM173" s="210"/>
      <c r="AN173" s="210"/>
      <c r="AO173" s="210"/>
      <c r="AP173" s="210"/>
      <c r="AQ173" s="210"/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210"/>
      <c r="BB173" s="210"/>
      <c r="BC173" s="210"/>
      <c r="BD173" s="210"/>
      <c r="BE173" s="210"/>
      <c r="BF173" s="210"/>
      <c r="BG173" s="210"/>
      <c r="BH173" s="210"/>
    </row>
    <row r="174" spans="1:60" outlineLevel="3" x14ac:dyDescent="0.2">
      <c r="A174" s="217"/>
      <c r="B174" s="218"/>
      <c r="C174" s="264" t="s">
        <v>856</v>
      </c>
      <c r="D174" s="258"/>
      <c r="E174" s="259">
        <v>9.27</v>
      </c>
      <c r="F174" s="220"/>
      <c r="G174" s="220"/>
      <c r="H174" s="220"/>
      <c r="I174" s="220"/>
      <c r="J174" s="220"/>
      <c r="K174" s="220"/>
      <c r="L174" s="220"/>
      <c r="M174" s="220"/>
      <c r="N174" s="219"/>
      <c r="O174" s="219"/>
      <c r="P174" s="219"/>
      <c r="Q174" s="219"/>
      <c r="R174" s="220"/>
      <c r="S174" s="220"/>
      <c r="T174" s="220"/>
      <c r="U174" s="220"/>
      <c r="V174" s="220"/>
      <c r="W174" s="220"/>
      <c r="X174" s="220"/>
      <c r="Y174" s="220"/>
      <c r="Z174" s="210"/>
      <c r="AA174" s="210"/>
      <c r="AB174" s="210"/>
      <c r="AC174" s="210"/>
      <c r="AD174" s="210"/>
      <c r="AE174" s="210"/>
      <c r="AF174" s="210"/>
      <c r="AG174" s="210" t="s">
        <v>231</v>
      </c>
      <c r="AH174" s="210">
        <v>5</v>
      </c>
      <c r="AI174" s="210"/>
      <c r="AJ174" s="210"/>
      <c r="AK174" s="210"/>
      <c r="AL174" s="210"/>
      <c r="AM174" s="210"/>
      <c r="AN174" s="210"/>
      <c r="AO174" s="210"/>
      <c r="AP174" s="210"/>
      <c r="AQ174" s="210"/>
      <c r="AR174" s="210"/>
      <c r="AS174" s="210"/>
      <c r="AT174" s="210"/>
      <c r="AU174" s="210"/>
      <c r="AV174" s="210"/>
      <c r="AW174" s="210"/>
      <c r="AX174" s="210"/>
      <c r="AY174" s="210"/>
      <c r="AZ174" s="210"/>
      <c r="BA174" s="210"/>
      <c r="BB174" s="210"/>
      <c r="BC174" s="210"/>
      <c r="BD174" s="210"/>
      <c r="BE174" s="210"/>
      <c r="BF174" s="210"/>
      <c r="BG174" s="210"/>
      <c r="BH174" s="210"/>
    </row>
    <row r="175" spans="1:60" x14ac:dyDescent="0.2">
      <c r="A175" s="225" t="s">
        <v>183</v>
      </c>
      <c r="B175" s="226" t="s">
        <v>143</v>
      </c>
      <c r="C175" s="251" t="s">
        <v>144</v>
      </c>
      <c r="D175" s="227"/>
      <c r="E175" s="228"/>
      <c r="F175" s="229"/>
      <c r="G175" s="229">
        <f>SUMIF(AG176:AG180,"&lt;&gt;NOR",G176:G180)</f>
        <v>0</v>
      </c>
      <c r="H175" s="229"/>
      <c r="I175" s="229">
        <f>SUM(I176:I180)</f>
        <v>0</v>
      </c>
      <c r="J175" s="229"/>
      <c r="K175" s="229">
        <f>SUM(K176:K180)</f>
        <v>0</v>
      </c>
      <c r="L175" s="229"/>
      <c r="M175" s="229">
        <f>SUM(M176:M180)</f>
        <v>0</v>
      </c>
      <c r="N175" s="228"/>
      <c r="O175" s="228">
        <f>SUM(O176:O180)</f>
        <v>0</v>
      </c>
      <c r="P175" s="228"/>
      <c r="Q175" s="228">
        <f>SUM(Q176:Q180)</f>
        <v>0</v>
      </c>
      <c r="R175" s="229"/>
      <c r="S175" s="229"/>
      <c r="T175" s="230"/>
      <c r="U175" s="224"/>
      <c r="V175" s="224">
        <f>SUM(V176:V180)</f>
        <v>9.61</v>
      </c>
      <c r="W175" s="224"/>
      <c r="X175" s="224"/>
      <c r="Y175" s="224"/>
      <c r="AG175" t="s">
        <v>184</v>
      </c>
    </row>
    <row r="176" spans="1:60" outlineLevel="1" x14ac:dyDescent="0.2">
      <c r="A176" s="235">
        <v>26</v>
      </c>
      <c r="B176" s="236" t="s">
        <v>667</v>
      </c>
      <c r="C176" s="252" t="s">
        <v>668</v>
      </c>
      <c r="D176" s="237" t="s">
        <v>434</v>
      </c>
      <c r="E176" s="238">
        <v>24.651730000000001</v>
      </c>
      <c r="F176" s="239"/>
      <c r="G176" s="240">
        <f>ROUND(E176*F176,2)</f>
        <v>0</v>
      </c>
      <c r="H176" s="239"/>
      <c r="I176" s="240">
        <f>ROUND(E176*H176,2)</f>
        <v>0</v>
      </c>
      <c r="J176" s="239"/>
      <c r="K176" s="240">
        <f>ROUND(E176*J176,2)</f>
        <v>0</v>
      </c>
      <c r="L176" s="240">
        <v>21</v>
      </c>
      <c r="M176" s="240">
        <f>G176*(1+L176/100)</f>
        <v>0</v>
      </c>
      <c r="N176" s="238">
        <v>0</v>
      </c>
      <c r="O176" s="238">
        <f>ROUND(E176*N176,2)</f>
        <v>0</v>
      </c>
      <c r="P176" s="238">
        <v>0</v>
      </c>
      <c r="Q176" s="238">
        <f>ROUND(E176*P176,2)</f>
        <v>0</v>
      </c>
      <c r="R176" s="240" t="s">
        <v>277</v>
      </c>
      <c r="S176" s="240" t="s">
        <v>188</v>
      </c>
      <c r="T176" s="241" t="s">
        <v>188</v>
      </c>
      <c r="U176" s="220">
        <v>0.39</v>
      </c>
      <c r="V176" s="220">
        <f>ROUND(E176*U176,2)</f>
        <v>9.61</v>
      </c>
      <c r="W176" s="220"/>
      <c r="X176" s="220" t="s">
        <v>444</v>
      </c>
      <c r="Y176" s="220" t="s">
        <v>191</v>
      </c>
      <c r="Z176" s="210"/>
      <c r="AA176" s="210"/>
      <c r="AB176" s="210"/>
      <c r="AC176" s="210"/>
      <c r="AD176" s="210"/>
      <c r="AE176" s="210"/>
      <c r="AF176" s="210"/>
      <c r="AG176" s="210" t="s">
        <v>445</v>
      </c>
      <c r="AH176" s="210"/>
      <c r="AI176" s="210"/>
      <c r="AJ176" s="210"/>
      <c r="AK176" s="210"/>
      <c r="AL176" s="210"/>
      <c r="AM176" s="210"/>
      <c r="AN176" s="210"/>
      <c r="AO176" s="210"/>
      <c r="AP176" s="210"/>
      <c r="AQ176" s="210"/>
      <c r="AR176" s="210"/>
      <c r="AS176" s="210"/>
      <c r="AT176" s="210"/>
      <c r="AU176" s="210"/>
      <c r="AV176" s="210"/>
      <c r="AW176" s="210"/>
      <c r="AX176" s="210"/>
      <c r="AY176" s="210"/>
      <c r="AZ176" s="210"/>
      <c r="BA176" s="210"/>
      <c r="BB176" s="210"/>
      <c r="BC176" s="210"/>
      <c r="BD176" s="210"/>
      <c r="BE176" s="210"/>
      <c r="BF176" s="210"/>
      <c r="BG176" s="210"/>
      <c r="BH176" s="210"/>
    </row>
    <row r="177" spans="1:60" outlineLevel="2" x14ac:dyDescent="0.2">
      <c r="A177" s="217"/>
      <c r="B177" s="218"/>
      <c r="C177" s="263" t="s">
        <v>446</v>
      </c>
      <c r="D177" s="262"/>
      <c r="E177" s="262"/>
      <c r="F177" s="262"/>
      <c r="G177" s="262"/>
      <c r="H177" s="220"/>
      <c r="I177" s="220"/>
      <c r="J177" s="220"/>
      <c r="K177" s="220"/>
      <c r="L177" s="220"/>
      <c r="M177" s="220"/>
      <c r="N177" s="219"/>
      <c r="O177" s="219"/>
      <c r="P177" s="219"/>
      <c r="Q177" s="219"/>
      <c r="R177" s="220"/>
      <c r="S177" s="220"/>
      <c r="T177" s="220"/>
      <c r="U177" s="220"/>
      <c r="V177" s="220"/>
      <c r="W177" s="220"/>
      <c r="X177" s="220"/>
      <c r="Y177" s="220"/>
      <c r="Z177" s="210"/>
      <c r="AA177" s="210"/>
      <c r="AB177" s="210"/>
      <c r="AC177" s="210"/>
      <c r="AD177" s="210"/>
      <c r="AE177" s="210"/>
      <c r="AF177" s="210"/>
      <c r="AG177" s="210" t="s">
        <v>229</v>
      </c>
      <c r="AH177" s="210"/>
      <c r="AI177" s="210"/>
      <c r="AJ177" s="210"/>
      <c r="AK177" s="210"/>
      <c r="AL177" s="210"/>
      <c r="AM177" s="210"/>
      <c r="AN177" s="210"/>
      <c r="AO177" s="210"/>
      <c r="AP177" s="210"/>
      <c r="AQ177" s="210"/>
      <c r="AR177" s="210"/>
      <c r="AS177" s="210"/>
      <c r="AT177" s="210"/>
      <c r="AU177" s="210"/>
      <c r="AV177" s="210"/>
      <c r="AW177" s="210"/>
      <c r="AX177" s="210"/>
      <c r="AY177" s="210"/>
      <c r="AZ177" s="210"/>
      <c r="BA177" s="210"/>
      <c r="BB177" s="210"/>
      <c r="BC177" s="210"/>
      <c r="BD177" s="210"/>
      <c r="BE177" s="210"/>
      <c r="BF177" s="210"/>
      <c r="BG177" s="210"/>
      <c r="BH177" s="210"/>
    </row>
    <row r="178" spans="1:60" outlineLevel="2" x14ac:dyDescent="0.2">
      <c r="A178" s="217"/>
      <c r="B178" s="218"/>
      <c r="C178" s="264" t="s">
        <v>447</v>
      </c>
      <c r="D178" s="258"/>
      <c r="E178" s="259"/>
      <c r="F178" s="220"/>
      <c r="G178" s="220"/>
      <c r="H178" s="220"/>
      <c r="I178" s="220"/>
      <c r="J178" s="220"/>
      <c r="K178" s="220"/>
      <c r="L178" s="220"/>
      <c r="M178" s="220"/>
      <c r="N178" s="219"/>
      <c r="O178" s="219"/>
      <c r="P178" s="219"/>
      <c r="Q178" s="219"/>
      <c r="R178" s="220"/>
      <c r="S178" s="220"/>
      <c r="T178" s="220"/>
      <c r="U178" s="220"/>
      <c r="V178" s="220"/>
      <c r="W178" s="220"/>
      <c r="X178" s="220"/>
      <c r="Y178" s="220"/>
      <c r="Z178" s="210"/>
      <c r="AA178" s="210"/>
      <c r="AB178" s="210"/>
      <c r="AC178" s="210"/>
      <c r="AD178" s="210"/>
      <c r="AE178" s="210"/>
      <c r="AF178" s="210"/>
      <c r="AG178" s="210" t="s">
        <v>231</v>
      </c>
      <c r="AH178" s="210">
        <v>0</v>
      </c>
      <c r="AI178" s="210"/>
      <c r="AJ178" s="210"/>
      <c r="AK178" s="210"/>
      <c r="AL178" s="210"/>
      <c r="AM178" s="210"/>
      <c r="AN178" s="210"/>
      <c r="AO178" s="210"/>
      <c r="AP178" s="210"/>
      <c r="AQ178" s="210"/>
      <c r="AR178" s="210"/>
      <c r="AS178" s="210"/>
      <c r="AT178" s="210"/>
      <c r="AU178" s="210"/>
      <c r="AV178" s="210"/>
      <c r="AW178" s="210"/>
      <c r="AX178" s="210"/>
      <c r="AY178" s="210"/>
      <c r="AZ178" s="210"/>
      <c r="BA178" s="210"/>
      <c r="BB178" s="210"/>
      <c r="BC178" s="210"/>
      <c r="BD178" s="210"/>
      <c r="BE178" s="210"/>
      <c r="BF178" s="210"/>
      <c r="BG178" s="210"/>
      <c r="BH178" s="210"/>
    </row>
    <row r="179" spans="1:60" outlineLevel="3" x14ac:dyDescent="0.2">
      <c r="A179" s="217"/>
      <c r="B179" s="218"/>
      <c r="C179" s="264" t="s">
        <v>857</v>
      </c>
      <c r="D179" s="258"/>
      <c r="E179" s="259"/>
      <c r="F179" s="220"/>
      <c r="G179" s="220"/>
      <c r="H179" s="220"/>
      <c r="I179" s="220"/>
      <c r="J179" s="220"/>
      <c r="K179" s="220"/>
      <c r="L179" s="220"/>
      <c r="M179" s="220"/>
      <c r="N179" s="219"/>
      <c r="O179" s="219"/>
      <c r="P179" s="219"/>
      <c r="Q179" s="219"/>
      <c r="R179" s="220"/>
      <c r="S179" s="220"/>
      <c r="T179" s="220"/>
      <c r="U179" s="220"/>
      <c r="V179" s="220"/>
      <c r="W179" s="220"/>
      <c r="X179" s="220"/>
      <c r="Y179" s="220"/>
      <c r="Z179" s="210"/>
      <c r="AA179" s="210"/>
      <c r="AB179" s="210"/>
      <c r="AC179" s="210"/>
      <c r="AD179" s="210"/>
      <c r="AE179" s="210"/>
      <c r="AF179" s="210"/>
      <c r="AG179" s="210" t="s">
        <v>231</v>
      </c>
      <c r="AH179" s="210">
        <v>0</v>
      </c>
      <c r="AI179" s="210"/>
      <c r="AJ179" s="210"/>
      <c r="AK179" s="210"/>
      <c r="AL179" s="210"/>
      <c r="AM179" s="210"/>
      <c r="AN179" s="210"/>
      <c r="AO179" s="210"/>
      <c r="AP179" s="210"/>
      <c r="AQ179" s="210"/>
      <c r="AR179" s="210"/>
      <c r="AS179" s="210"/>
      <c r="AT179" s="210"/>
      <c r="AU179" s="210"/>
      <c r="AV179" s="210"/>
      <c r="AW179" s="210"/>
      <c r="AX179" s="210"/>
      <c r="AY179" s="210"/>
      <c r="AZ179" s="210"/>
      <c r="BA179" s="210"/>
      <c r="BB179" s="210"/>
      <c r="BC179" s="210"/>
      <c r="BD179" s="210"/>
      <c r="BE179" s="210"/>
      <c r="BF179" s="210"/>
      <c r="BG179" s="210"/>
      <c r="BH179" s="210"/>
    </row>
    <row r="180" spans="1:60" outlineLevel="3" x14ac:dyDescent="0.2">
      <c r="A180" s="217"/>
      <c r="B180" s="218"/>
      <c r="C180" s="264" t="s">
        <v>858</v>
      </c>
      <c r="D180" s="258"/>
      <c r="E180" s="259">
        <v>24.651730000000001</v>
      </c>
      <c r="F180" s="220"/>
      <c r="G180" s="220"/>
      <c r="H180" s="220"/>
      <c r="I180" s="220"/>
      <c r="J180" s="220"/>
      <c r="K180" s="220"/>
      <c r="L180" s="220"/>
      <c r="M180" s="220"/>
      <c r="N180" s="219"/>
      <c r="O180" s="219"/>
      <c r="P180" s="219"/>
      <c r="Q180" s="219"/>
      <c r="R180" s="220"/>
      <c r="S180" s="220"/>
      <c r="T180" s="220"/>
      <c r="U180" s="220"/>
      <c r="V180" s="220"/>
      <c r="W180" s="220"/>
      <c r="X180" s="220"/>
      <c r="Y180" s="220"/>
      <c r="Z180" s="210"/>
      <c r="AA180" s="210"/>
      <c r="AB180" s="210"/>
      <c r="AC180" s="210"/>
      <c r="AD180" s="210"/>
      <c r="AE180" s="210"/>
      <c r="AF180" s="210"/>
      <c r="AG180" s="210" t="s">
        <v>231</v>
      </c>
      <c r="AH180" s="210">
        <v>0</v>
      </c>
      <c r="AI180" s="210"/>
      <c r="AJ180" s="210"/>
      <c r="AK180" s="210"/>
      <c r="AL180" s="210"/>
      <c r="AM180" s="210"/>
      <c r="AN180" s="210"/>
      <c r="AO180" s="210"/>
      <c r="AP180" s="210"/>
      <c r="AQ180" s="210"/>
      <c r="AR180" s="210"/>
      <c r="AS180" s="210"/>
      <c r="AT180" s="210"/>
      <c r="AU180" s="210"/>
      <c r="AV180" s="210"/>
      <c r="AW180" s="210"/>
      <c r="AX180" s="210"/>
      <c r="AY180" s="210"/>
      <c r="AZ180" s="210"/>
      <c r="BA180" s="210"/>
      <c r="BB180" s="210"/>
      <c r="BC180" s="210"/>
      <c r="BD180" s="210"/>
      <c r="BE180" s="210"/>
      <c r="BF180" s="210"/>
      <c r="BG180" s="210"/>
      <c r="BH180" s="210"/>
    </row>
    <row r="181" spans="1:60" x14ac:dyDescent="0.2">
      <c r="A181" s="225" t="s">
        <v>183</v>
      </c>
      <c r="B181" s="226" t="s">
        <v>147</v>
      </c>
      <c r="C181" s="251" t="s">
        <v>148</v>
      </c>
      <c r="D181" s="227"/>
      <c r="E181" s="228"/>
      <c r="F181" s="229"/>
      <c r="G181" s="229">
        <f>SUMIF(AG182:AG201,"&lt;&gt;NOR",G182:G201)</f>
        <v>0</v>
      </c>
      <c r="H181" s="229"/>
      <c r="I181" s="229">
        <f>SUM(I182:I201)</f>
        <v>0</v>
      </c>
      <c r="J181" s="229"/>
      <c r="K181" s="229">
        <f>SUM(K182:K201)</f>
        <v>0</v>
      </c>
      <c r="L181" s="229"/>
      <c r="M181" s="229">
        <f>SUM(M182:M201)</f>
        <v>0</v>
      </c>
      <c r="N181" s="228"/>
      <c r="O181" s="228">
        <f>SUM(O182:O201)</f>
        <v>0</v>
      </c>
      <c r="P181" s="228"/>
      <c r="Q181" s="228">
        <f>SUM(Q182:Q201)</f>
        <v>0</v>
      </c>
      <c r="R181" s="229"/>
      <c r="S181" s="229"/>
      <c r="T181" s="230"/>
      <c r="U181" s="224"/>
      <c r="V181" s="224">
        <f>SUM(V182:V201)</f>
        <v>6.05</v>
      </c>
      <c r="W181" s="224"/>
      <c r="X181" s="224"/>
      <c r="Y181" s="224"/>
      <c r="AG181" t="s">
        <v>184</v>
      </c>
    </row>
    <row r="182" spans="1:60" outlineLevel="1" x14ac:dyDescent="0.2">
      <c r="A182" s="235">
        <v>27</v>
      </c>
      <c r="B182" s="236" t="s">
        <v>456</v>
      </c>
      <c r="C182" s="252" t="s">
        <v>671</v>
      </c>
      <c r="D182" s="237" t="s">
        <v>434</v>
      </c>
      <c r="E182" s="238">
        <v>28.545500000000001</v>
      </c>
      <c r="F182" s="239"/>
      <c r="G182" s="240">
        <f>ROUND(E182*F182,2)</f>
        <v>0</v>
      </c>
      <c r="H182" s="239"/>
      <c r="I182" s="240">
        <f>ROUND(E182*H182,2)</f>
        <v>0</v>
      </c>
      <c r="J182" s="239"/>
      <c r="K182" s="240">
        <f>ROUND(E182*J182,2)</f>
        <v>0</v>
      </c>
      <c r="L182" s="240">
        <v>21</v>
      </c>
      <c r="M182" s="240">
        <f>G182*(1+L182/100)</f>
        <v>0</v>
      </c>
      <c r="N182" s="238">
        <v>0</v>
      </c>
      <c r="O182" s="238">
        <f>ROUND(E182*N182,2)</f>
        <v>0</v>
      </c>
      <c r="P182" s="238">
        <v>0</v>
      </c>
      <c r="Q182" s="238">
        <f>ROUND(E182*P182,2)</f>
        <v>0</v>
      </c>
      <c r="R182" s="240" t="s">
        <v>458</v>
      </c>
      <c r="S182" s="240" t="s">
        <v>188</v>
      </c>
      <c r="T182" s="241" t="s">
        <v>188</v>
      </c>
      <c r="U182" s="220">
        <v>0.16400000000000001</v>
      </c>
      <c r="V182" s="220">
        <f>ROUND(E182*U182,2)</f>
        <v>4.68</v>
      </c>
      <c r="W182" s="220"/>
      <c r="X182" s="220" t="s">
        <v>672</v>
      </c>
      <c r="Y182" s="220" t="s">
        <v>191</v>
      </c>
      <c r="Z182" s="210"/>
      <c r="AA182" s="210"/>
      <c r="AB182" s="210"/>
      <c r="AC182" s="210"/>
      <c r="AD182" s="210"/>
      <c r="AE182" s="210"/>
      <c r="AF182" s="210"/>
      <c r="AG182" s="210" t="s">
        <v>673</v>
      </c>
      <c r="AH182" s="210"/>
      <c r="AI182" s="210"/>
      <c r="AJ182" s="210"/>
      <c r="AK182" s="210"/>
      <c r="AL182" s="210"/>
      <c r="AM182" s="210"/>
      <c r="AN182" s="210"/>
      <c r="AO182" s="210"/>
      <c r="AP182" s="210"/>
      <c r="AQ182" s="210"/>
      <c r="AR182" s="210"/>
      <c r="AS182" s="210"/>
      <c r="AT182" s="210"/>
      <c r="AU182" s="210"/>
      <c r="AV182" s="210"/>
      <c r="AW182" s="210"/>
      <c r="AX182" s="210"/>
      <c r="AY182" s="210"/>
      <c r="AZ182" s="210"/>
      <c r="BA182" s="210"/>
      <c r="BB182" s="210"/>
      <c r="BC182" s="210"/>
      <c r="BD182" s="210"/>
      <c r="BE182" s="210"/>
      <c r="BF182" s="210"/>
      <c r="BG182" s="210"/>
      <c r="BH182" s="210"/>
    </row>
    <row r="183" spans="1:60" ht="22.5" outlineLevel="2" x14ac:dyDescent="0.2">
      <c r="A183" s="217"/>
      <c r="B183" s="218"/>
      <c r="C183" s="263" t="s">
        <v>459</v>
      </c>
      <c r="D183" s="262"/>
      <c r="E183" s="262"/>
      <c r="F183" s="262"/>
      <c r="G183" s="262"/>
      <c r="H183" s="220"/>
      <c r="I183" s="220"/>
      <c r="J183" s="220"/>
      <c r="K183" s="220"/>
      <c r="L183" s="220"/>
      <c r="M183" s="220"/>
      <c r="N183" s="219"/>
      <c r="O183" s="219"/>
      <c r="P183" s="219"/>
      <c r="Q183" s="219"/>
      <c r="R183" s="220"/>
      <c r="S183" s="220"/>
      <c r="T183" s="220"/>
      <c r="U183" s="220"/>
      <c r="V183" s="220"/>
      <c r="W183" s="220"/>
      <c r="X183" s="220"/>
      <c r="Y183" s="220"/>
      <c r="Z183" s="210"/>
      <c r="AA183" s="210"/>
      <c r="AB183" s="210"/>
      <c r="AC183" s="210"/>
      <c r="AD183" s="210"/>
      <c r="AE183" s="210"/>
      <c r="AF183" s="210"/>
      <c r="AG183" s="210" t="s">
        <v>229</v>
      </c>
      <c r="AH183" s="210"/>
      <c r="AI183" s="210"/>
      <c r="AJ183" s="210"/>
      <c r="AK183" s="210"/>
      <c r="AL183" s="210"/>
      <c r="AM183" s="210"/>
      <c r="AN183" s="210"/>
      <c r="AO183" s="210"/>
      <c r="AP183" s="210"/>
      <c r="AQ183" s="210"/>
      <c r="AR183" s="210"/>
      <c r="AS183" s="210"/>
      <c r="AT183" s="210"/>
      <c r="AU183" s="210"/>
      <c r="AV183" s="210"/>
      <c r="AW183" s="210"/>
      <c r="AX183" s="210"/>
      <c r="AY183" s="210"/>
      <c r="AZ183" s="210"/>
      <c r="BA183" s="243" t="str">
        <f>C183</f>
        <v>se složením a hrubým urovnáním nebo s přeložením na jiný dopravní prostředek kromě lodi, vč. příplatku za každých dalších i započatých 1000 m přes 1000 m,</v>
      </c>
      <c r="BB183" s="210"/>
      <c r="BC183" s="210"/>
      <c r="BD183" s="210"/>
      <c r="BE183" s="210"/>
      <c r="BF183" s="210"/>
      <c r="BG183" s="210"/>
      <c r="BH183" s="210"/>
    </row>
    <row r="184" spans="1:60" outlineLevel="2" x14ac:dyDescent="0.2">
      <c r="A184" s="217"/>
      <c r="B184" s="218"/>
      <c r="C184" s="264" t="s">
        <v>674</v>
      </c>
      <c r="D184" s="258"/>
      <c r="E184" s="259"/>
      <c r="F184" s="220"/>
      <c r="G184" s="220"/>
      <c r="H184" s="220"/>
      <c r="I184" s="220"/>
      <c r="J184" s="220"/>
      <c r="K184" s="220"/>
      <c r="L184" s="220"/>
      <c r="M184" s="220"/>
      <c r="N184" s="219"/>
      <c r="O184" s="219"/>
      <c r="P184" s="219"/>
      <c r="Q184" s="219"/>
      <c r="R184" s="220"/>
      <c r="S184" s="220"/>
      <c r="T184" s="220"/>
      <c r="U184" s="220"/>
      <c r="V184" s="220"/>
      <c r="W184" s="220"/>
      <c r="X184" s="220"/>
      <c r="Y184" s="220"/>
      <c r="Z184" s="210"/>
      <c r="AA184" s="210"/>
      <c r="AB184" s="210"/>
      <c r="AC184" s="210"/>
      <c r="AD184" s="210"/>
      <c r="AE184" s="210"/>
      <c r="AF184" s="210"/>
      <c r="AG184" s="210" t="s">
        <v>231</v>
      </c>
      <c r="AH184" s="210">
        <v>0</v>
      </c>
      <c r="AI184" s="210"/>
      <c r="AJ184" s="210"/>
      <c r="AK184" s="210"/>
      <c r="AL184" s="210"/>
      <c r="AM184" s="210"/>
      <c r="AN184" s="210"/>
      <c r="AO184" s="210"/>
      <c r="AP184" s="210"/>
      <c r="AQ184" s="210"/>
      <c r="AR184" s="210"/>
      <c r="AS184" s="210"/>
      <c r="AT184" s="210"/>
      <c r="AU184" s="210"/>
      <c r="AV184" s="210"/>
      <c r="AW184" s="210"/>
      <c r="AX184" s="210"/>
      <c r="AY184" s="210"/>
      <c r="AZ184" s="210"/>
      <c r="BA184" s="210"/>
      <c r="BB184" s="210"/>
      <c r="BC184" s="210"/>
      <c r="BD184" s="210"/>
      <c r="BE184" s="210"/>
      <c r="BF184" s="210"/>
      <c r="BG184" s="210"/>
      <c r="BH184" s="210"/>
    </row>
    <row r="185" spans="1:60" outlineLevel="3" x14ac:dyDescent="0.2">
      <c r="A185" s="217"/>
      <c r="B185" s="218"/>
      <c r="C185" s="264" t="s">
        <v>859</v>
      </c>
      <c r="D185" s="258"/>
      <c r="E185" s="259"/>
      <c r="F185" s="220"/>
      <c r="G185" s="220"/>
      <c r="H185" s="220"/>
      <c r="I185" s="220"/>
      <c r="J185" s="220"/>
      <c r="K185" s="220"/>
      <c r="L185" s="220"/>
      <c r="M185" s="220"/>
      <c r="N185" s="219"/>
      <c r="O185" s="219"/>
      <c r="P185" s="219"/>
      <c r="Q185" s="219"/>
      <c r="R185" s="220"/>
      <c r="S185" s="220"/>
      <c r="T185" s="220"/>
      <c r="U185" s="220"/>
      <c r="V185" s="220"/>
      <c r="W185" s="220"/>
      <c r="X185" s="220"/>
      <c r="Y185" s="220"/>
      <c r="Z185" s="210"/>
      <c r="AA185" s="210"/>
      <c r="AB185" s="210"/>
      <c r="AC185" s="210"/>
      <c r="AD185" s="210"/>
      <c r="AE185" s="210"/>
      <c r="AF185" s="210"/>
      <c r="AG185" s="210" t="s">
        <v>231</v>
      </c>
      <c r="AH185" s="210">
        <v>0</v>
      </c>
      <c r="AI185" s="210"/>
      <c r="AJ185" s="210"/>
      <c r="AK185" s="210"/>
      <c r="AL185" s="210"/>
      <c r="AM185" s="210"/>
      <c r="AN185" s="210"/>
      <c r="AO185" s="210"/>
      <c r="AP185" s="210"/>
      <c r="AQ185" s="210"/>
      <c r="AR185" s="210"/>
      <c r="AS185" s="210"/>
      <c r="AT185" s="210"/>
      <c r="AU185" s="210"/>
      <c r="AV185" s="210"/>
      <c r="AW185" s="210"/>
      <c r="AX185" s="210"/>
      <c r="AY185" s="210"/>
      <c r="AZ185" s="210"/>
      <c r="BA185" s="210"/>
      <c r="BB185" s="210"/>
      <c r="BC185" s="210"/>
      <c r="BD185" s="210"/>
      <c r="BE185" s="210"/>
      <c r="BF185" s="210"/>
      <c r="BG185" s="210"/>
      <c r="BH185" s="210"/>
    </row>
    <row r="186" spans="1:60" outlineLevel="3" x14ac:dyDescent="0.2">
      <c r="A186" s="217"/>
      <c r="B186" s="218"/>
      <c r="C186" s="264" t="s">
        <v>860</v>
      </c>
      <c r="D186" s="258"/>
      <c r="E186" s="259">
        <v>28.545500000000001</v>
      </c>
      <c r="F186" s="220"/>
      <c r="G186" s="220"/>
      <c r="H186" s="220"/>
      <c r="I186" s="220"/>
      <c r="J186" s="220"/>
      <c r="K186" s="220"/>
      <c r="L186" s="220"/>
      <c r="M186" s="220"/>
      <c r="N186" s="219"/>
      <c r="O186" s="219"/>
      <c r="P186" s="219"/>
      <c r="Q186" s="219"/>
      <c r="R186" s="220"/>
      <c r="S186" s="220"/>
      <c r="T186" s="220"/>
      <c r="U186" s="220"/>
      <c r="V186" s="220"/>
      <c r="W186" s="220"/>
      <c r="X186" s="220"/>
      <c r="Y186" s="220"/>
      <c r="Z186" s="210"/>
      <c r="AA186" s="210"/>
      <c r="AB186" s="210"/>
      <c r="AC186" s="210"/>
      <c r="AD186" s="210"/>
      <c r="AE186" s="210"/>
      <c r="AF186" s="210"/>
      <c r="AG186" s="210" t="s">
        <v>231</v>
      </c>
      <c r="AH186" s="210">
        <v>0</v>
      </c>
      <c r="AI186" s="210"/>
      <c r="AJ186" s="210"/>
      <c r="AK186" s="210"/>
      <c r="AL186" s="210"/>
      <c r="AM186" s="210"/>
      <c r="AN186" s="210"/>
      <c r="AO186" s="210"/>
      <c r="AP186" s="210"/>
      <c r="AQ186" s="210"/>
      <c r="AR186" s="210"/>
      <c r="AS186" s="210"/>
      <c r="AT186" s="210"/>
      <c r="AU186" s="210"/>
      <c r="AV186" s="210"/>
      <c r="AW186" s="210"/>
      <c r="AX186" s="210"/>
      <c r="AY186" s="210"/>
      <c r="AZ186" s="210"/>
      <c r="BA186" s="210"/>
      <c r="BB186" s="210"/>
      <c r="BC186" s="210"/>
      <c r="BD186" s="210"/>
      <c r="BE186" s="210"/>
      <c r="BF186" s="210"/>
      <c r="BG186" s="210"/>
      <c r="BH186" s="210"/>
    </row>
    <row r="187" spans="1:60" outlineLevel="1" x14ac:dyDescent="0.2">
      <c r="A187" s="235">
        <v>28</v>
      </c>
      <c r="B187" s="236" t="s">
        <v>463</v>
      </c>
      <c r="C187" s="252" t="s">
        <v>464</v>
      </c>
      <c r="D187" s="237" t="s">
        <v>434</v>
      </c>
      <c r="E187" s="238">
        <v>28.545500000000001</v>
      </c>
      <c r="F187" s="239"/>
      <c r="G187" s="240">
        <f>ROUND(E187*F187,2)</f>
        <v>0</v>
      </c>
      <c r="H187" s="239"/>
      <c r="I187" s="240">
        <f>ROUND(E187*H187,2)</f>
        <v>0</v>
      </c>
      <c r="J187" s="239"/>
      <c r="K187" s="240">
        <f>ROUND(E187*J187,2)</f>
        <v>0</v>
      </c>
      <c r="L187" s="240">
        <v>21</v>
      </c>
      <c r="M187" s="240">
        <f>G187*(1+L187/100)</f>
        <v>0</v>
      </c>
      <c r="N187" s="238">
        <v>0</v>
      </c>
      <c r="O187" s="238">
        <f>ROUND(E187*N187,2)</f>
        <v>0</v>
      </c>
      <c r="P187" s="238">
        <v>0</v>
      </c>
      <c r="Q187" s="238">
        <f>ROUND(E187*P187,2)</f>
        <v>0</v>
      </c>
      <c r="R187" s="240" t="s">
        <v>465</v>
      </c>
      <c r="S187" s="240" t="s">
        <v>188</v>
      </c>
      <c r="T187" s="241" t="s">
        <v>188</v>
      </c>
      <c r="U187" s="220">
        <v>4.2000000000000003E-2</v>
      </c>
      <c r="V187" s="220">
        <f>ROUND(E187*U187,2)</f>
        <v>1.2</v>
      </c>
      <c r="W187" s="220"/>
      <c r="X187" s="220" t="s">
        <v>672</v>
      </c>
      <c r="Y187" s="220" t="s">
        <v>191</v>
      </c>
      <c r="Z187" s="210"/>
      <c r="AA187" s="210"/>
      <c r="AB187" s="210"/>
      <c r="AC187" s="210"/>
      <c r="AD187" s="210"/>
      <c r="AE187" s="210"/>
      <c r="AF187" s="210"/>
      <c r="AG187" s="210" t="s">
        <v>673</v>
      </c>
      <c r="AH187" s="210"/>
      <c r="AI187" s="210"/>
      <c r="AJ187" s="210"/>
      <c r="AK187" s="210"/>
      <c r="AL187" s="210"/>
      <c r="AM187" s="210"/>
      <c r="AN187" s="210"/>
      <c r="AO187" s="210"/>
      <c r="AP187" s="210"/>
      <c r="AQ187" s="210"/>
      <c r="AR187" s="210"/>
      <c r="AS187" s="210"/>
      <c r="AT187" s="210"/>
      <c r="AU187" s="210"/>
      <c r="AV187" s="210"/>
      <c r="AW187" s="210"/>
      <c r="AX187" s="210"/>
      <c r="AY187" s="210"/>
      <c r="AZ187" s="210"/>
      <c r="BA187" s="210"/>
      <c r="BB187" s="210"/>
      <c r="BC187" s="210"/>
      <c r="BD187" s="210"/>
      <c r="BE187" s="210"/>
      <c r="BF187" s="210"/>
      <c r="BG187" s="210"/>
      <c r="BH187" s="210"/>
    </row>
    <row r="188" spans="1:60" outlineLevel="2" x14ac:dyDescent="0.2">
      <c r="A188" s="217"/>
      <c r="B188" s="218"/>
      <c r="C188" s="263" t="s">
        <v>466</v>
      </c>
      <c r="D188" s="262"/>
      <c r="E188" s="262"/>
      <c r="F188" s="262"/>
      <c r="G188" s="262"/>
      <c r="H188" s="220"/>
      <c r="I188" s="220"/>
      <c r="J188" s="220"/>
      <c r="K188" s="220"/>
      <c r="L188" s="220"/>
      <c r="M188" s="220"/>
      <c r="N188" s="219"/>
      <c r="O188" s="219"/>
      <c r="P188" s="219"/>
      <c r="Q188" s="219"/>
      <c r="R188" s="220"/>
      <c r="S188" s="220"/>
      <c r="T188" s="220"/>
      <c r="U188" s="220"/>
      <c r="V188" s="220"/>
      <c r="W188" s="220"/>
      <c r="X188" s="220"/>
      <c r="Y188" s="220"/>
      <c r="Z188" s="210"/>
      <c r="AA188" s="210"/>
      <c r="AB188" s="210"/>
      <c r="AC188" s="210"/>
      <c r="AD188" s="210"/>
      <c r="AE188" s="210"/>
      <c r="AF188" s="210"/>
      <c r="AG188" s="210" t="s">
        <v>229</v>
      </c>
      <c r="AH188" s="210"/>
      <c r="AI188" s="210"/>
      <c r="AJ188" s="210"/>
      <c r="AK188" s="210"/>
      <c r="AL188" s="210"/>
      <c r="AM188" s="210"/>
      <c r="AN188" s="210"/>
      <c r="AO188" s="210"/>
      <c r="AP188" s="210"/>
      <c r="AQ188" s="210"/>
      <c r="AR188" s="210"/>
      <c r="AS188" s="210"/>
      <c r="AT188" s="210"/>
      <c r="AU188" s="210"/>
      <c r="AV188" s="210"/>
      <c r="AW188" s="210"/>
      <c r="AX188" s="210"/>
      <c r="AY188" s="210"/>
      <c r="AZ188" s="210"/>
      <c r="BA188" s="210"/>
      <c r="BB188" s="210"/>
      <c r="BC188" s="210"/>
      <c r="BD188" s="210"/>
      <c r="BE188" s="210"/>
      <c r="BF188" s="210"/>
      <c r="BG188" s="210"/>
      <c r="BH188" s="210"/>
    </row>
    <row r="189" spans="1:60" outlineLevel="2" x14ac:dyDescent="0.2">
      <c r="A189" s="217"/>
      <c r="B189" s="218"/>
      <c r="C189" s="264" t="s">
        <v>674</v>
      </c>
      <c r="D189" s="258"/>
      <c r="E189" s="259"/>
      <c r="F189" s="220"/>
      <c r="G189" s="220"/>
      <c r="H189" s="220"/>
      <c r="I189" s="220"/>
      <c r="J189" s="220"/>
      <c r="K189" s="220"/>
      <c r="L189" s="220"/>
      <c r="M189" s="220"/>
      <c r="N189" s="219"/>
      <c r="O189" s="219"/>
      <c r="P189" s="219"/>
      <c r="Q189" s="219"/>
      <c r="R189" s="220"/>
      <c r="S189" s="220"/>
      <c r="T189" s="220"/>
      <c r="U189" s="220"/>
      <c r="V189" s="220"/>
      <c r="W189" s="220"/>
      <c r="X189" s="220"/>
      <c r="Y189" s="220"/>
      <c r="Z189" s="210"/>
      <c r="AA189" s="210"/>
      <c r="AB189" s="210"/>
      <c r="AC189" s="210"/>
      <c r="AD189" s="210"/>
      <c r="AE189" s="210"/>
      <c r="AF189" s="210"/>
      <c r="AG189" s="210" t="s">
        <v>231</v>
      </c>
      <c r="AH189" s="210">
        <v>0</v>
      </c>
      <c r="AI189" s="210"/>
      <c r="AJ189" s="210"/>
      <c r="AK189" s="210"/>
      <c r="AL189" s="210"/>
      <c r="AM189" s="210"/>
      <c r="AN189" s="210"/>
      <c r="AO189" s="210"/>
      <c r="AP189" s="210"/>
      <c r="AQ189" s="210"/>
      <c r="AR189" s="210"/>
      <c r="AS189" s="210"/>
      <c r="AT189" s="210"/>
      <c r="AU189" s="210"/>
      <c r="AV189" s="210"/>
      <c r="AW189" s="210"/>
      <c r="AX189" s="210"/>
      <c r="AY189" s="210"/>
      <c r="AZ189" s="210"/>
      <c r="BA189" s="210"/>
      <c r="BB189" s="210"/>
      <c r="BC189" s="210"/>
      <c r="BD189" s="210"/>
      <c r="BE189" s="210"/>
      <c r="BF189" s="210"/>
      <c r="BG189" s="210"/>
      <c r="BH189" s="210"/>
    </row>
    <row r="190" spans="1:60" outlineLevel="3" x14ac:dyDescent="0.2">
      <c r="A190" s="217"/>
      <c r="B190" s="218"/>
      <c r="C190" s="264" t="s">
        <v>859</v>
      </c>
      <c r="D190" s="258"/>
      <c r="E190" s="259"/>
      <c r="F190" s="220"/>
      <c r="G190" s="220"/>
      <c r="H190" s="220"/>
      <c r="I190" s="220"/>
      <c r="J190" s="220"/>
      <c r="K190" s="220"/>
      <c r="L190" s="220"/>
      <c r="M190" s="220"/>
      <c r="N190" s="219"/>
      <c r="O190" s="219"/>
      <c r="P190" s="219"/>
      <c r="Q190" s="219"/>
      <c r="R190" s="220"/>
      <c r="S190" s="220"/>
      <c r="T190" s="220"/>
      <c r="U190" s="220"/>
      <c r="V190" s="220"/>
      <c r="W190" s="220"/>
      <c r="X190" s="220"/>
      <c r="Y190" s="220"/>
      <c r="Z190" s="210"/>
      <c r="AA190" s="210"/>
      <c r="AB190" s="210"/>
      <c r="AC190" s="210"/>
      <c r="AD190" s="210"/>
      <c r="AE190" s="210"/>
      <c r="AF190" s="210"/>
      <c r="AG190" s="210" t="s">
        <v>231</v>
      </c>
      <c r="AH190" s="210">
        <v>0</v>
      </c>
      <c r="AI190" s="210"/>
      <c r="AJ190" s="210"/>
      <c r="AK190" s="210"/>
      <c r="AL190" s="210"/>
      <c r="AM190" s="210"/>
      <c r="AN190" s="210"/>
      <c r="AO190" s="210"/>
      <c r="AP190" s="210"/>
      <c r="AQ190" s="210"/>
      <c r="AR190" s="210"/>
      <c r="AS190" s="210"/>
      <c r="AT190" s="210"/>
      <c r="AU190" s="210"/>
      <c r="AV190" s="210"/>
      <c r="AW190" s="210"/>
      <c r="AX190" s="210"/>
      <c r="AY190" s="210"/>
      <c r="AZ190" s="210"/>
      <c r="BA190" s="210"/>
      <c r="BB190" s="210"/>
      <c r="BC190" s="210"/>
      <c r="BD190" s="210"/>
      <c r="BE190" s="210"/>
      <c r="BF190" s="210"/>
      <c r="BG190" s="210"/>
      <c r="BH190" s="210"/>
    </row>
    <row r="191" spans="1:60" outlineLevel="3" x14ac:dyDescent="0.2">
      <c r="A191" s="217"/>
      <c r="B191" s="218"/>
      <c r="C191" s="264" t="s">
        <v>860</v>
      </c>
      <c r="D191" s="258"/>
      <c r="E191" s="259">
        <v>28.545500000000001</v>
      </c>
      <c r="F191" s="220"/>
      <c r="G191" s="220"/>
      <c r="H191" s="220"/>
      <c r="I191" s="220"/>
      <c r="J191" s="220"/>
      <c r="K191" s="220"/>
      <c r="L191" s="220"/>
      <c r="M191" s="220"/>
      <c r="N191" s="219"/>
      <c r="O191" s="219"/>
      <c r="P191" s="219"/>
      <c r="Q191" s="219"/>
      <c r="R191" s="220"/>
      <c r="S191" s="220"/>
      <c r="T191" s="220"/>
      <c r="U191" s="220"/>
      <c r="V191" s="220"/>
      <c r="W191" s="220"/>
      <c r="X191" s="220"/>
      <c r="Y191" s="220"/>
      <c r="Z191" s="210"/>
      <c r="AA191" s="210"/>
      <c r="AB191" s="210"/>
      <c r="AC191" s="210"/>
      <c r="AD191" s="210"/>
      <c r="AE191" s="210"/>
      <c r="AF191" s="210"/>
      <c r="AG191" s="210" t="s">
        <v>231</v>
      </c>
      <c r="AH191" s="210">
        <v>0</v>
      </c>
      <c r="AI191" s="210"/>
      <c r="AJ191" s="210"/>
      <c r="AK191" s="210"/>
      <c r="AL191" s="210"/>
      <c r="AM191" s="210"/>
      <c r="AN191" s="210"/>
      <c r="AO191" s="210"/>
      <c r="AP191" s="210"/>
      <c r="AQ191" s="210"/>
      <c r="AR191" s="210"/>
      <c r="AS191" s="210"/>
      <c r="AT191" s="210"/>
      <c r="AU191" s="210"/>
      <c r="AV191" s="210"/>
      <c r="AW191" s="210"/>
      <c r="AX191" s="210"/>
      <c r="AY191" s="210"/>
      <c r="AZ191" s="210"/>
      <c r="BA191" s="210"/>
      <c r="BB191" s="210"/>
      <c r="BC191" s="210"/>
      <c r="BD191" s="210"/>
      <c r="BE191" s="210"/>
      <c r="BF191" s="210"/>
      <c r="BG191" s="210"/>
      <c r="BH191" s="210"/>
    </row>
    <row r="192" spans="1:60" outlineLevel="1" x14ac:dyDescent="0.2">
      <c r="A192" s="235">
        <v>29</v>
      </c>
      <c r="B192" s="236" t="s">
        <v>473</v>
      </c>
      <c r="C192" s="252" t="s">
        <v>474</v>
      </c>
      <c r="D192" s="237" t="s">
        <v>434</v>
      </c>
      <c r="E192" s="238">
        <v>256.90949999999998</v>
      </c>
      <c r="F192" s="239"/>
      <c r="G192" s="240">
        <f>ROUND(E192*F192,2)</f>
        <v>0</v>
      </c>
      <c r="H192" s="239"/>
      <c r="I192" s="240">
        <f>ROUND(E192*H192,2)</f>
        <v>0</v>
      </c>
      <c r="J192" s="239"/>
      <c r="K192" s="240">
        <f>ROUND(E192*J192,2)</f>
        <v>0</v>
      </c>
      <c r="L192" s="240">
        <v>21</v>
      </c>
      <c r="M192" s="240">
        <f>G192*(1+L192/100)</f>
        <v>0</v>
      </c>
      <c r="N192" s="238">
        <v>0</v>
      </c>
      <c r="O192" s="238">
        <f>ROUND(E192*N192,2)</f>
        <v>0</v>
      </c>
      <c r="P192" s="238">
        <v>0</v>
      </c>
      <c r="Q192" s="238">
        <f>ROUND(E192*P192,2)</f>
        <v>0</v>
      </c>
      <c r="R192" s="240" t="s">
        <v>465</v>
      </c>
      <c r="S192" s="240" t="s">
        <v>188</v>
      </c>
      <c r="T192" s="241" t="s">
        <v>188</v>
      </c>
      <c r="U192" s="220">
        <v>0</v>
      </c>
      <c r="V192" s="220">
        <f>ROUND(E192*U192,2)</f>
        <v>0</v>
      </c>
      <c r="W192" s="220"/>
      <c r="X192" s="220" t="s">
        <v>672</v>
      </c>
      <c r="Y192" s="220" t="s">
        <v>191</v>
      </c>
      <c r="Z192" s="210"/>
      <c r="AA192" s="210"/>
      <c r="AB192" s="210"/>
      <c r="AC192" s="210"/>
      <c r="AD192" s="210"/>
      <c r="AE192" s="210"/>
      <c r="AF192" s="210"/>
      <c r="AG192" s="210" t="s">
        <v>673</v>
      </c>
      <c r="AH192" s="210"/>
      <c r="AI192" s="210"/>
      <c r="AJ192" s="210"/>
      <c r="AK192" s="210"/>
      <c r="AL192" s="210"/>
      <c r="AM192" s="210"/>
      <c r="AN192" s="210"/>
      <c r="AO192" s="210"/>
      <c r="AP192" s="210"/>
      <c r="AQ192" s="210"/>
      <c r="AR192" s="210"/>
      <c r="AS192" s="210"/>
      <c r="AT192" s="210"/>
      <c r="AU192" s="210"/>
      <c r="AV192" s="210"/>
      <c r="AW192" s="210"/>
      <c r="AX192" s="210"/>
      <c r="AY192" s="210"/>
      <c r="AZ192" s="210"/>
      <c r="BA192" s="210"/>
      <c r="BB192" s="210"/>
      <c r="BC192" s="210"/>
      <c r="BD192" s="210"/>
      <c r="BE192" s="210"/>
      <c r="BF192" s="210"/>
      <c r="BG192" s="210"/>
      <c r="BH192" s="210"/>
    </row>
    <row r="193" spans="1:60" outlineLevel="2" x14ac:dyDescent="0.2">
      <c r="A193" s="217"/>
      <c r="B193" s="218"/>
      <c r="C193" s="263" t="s">
        <v>466</v>
      </c>
      <c r="D193" s="262"/>
      <c r="E193" s="262"/>
      <c r="F193" s="262"/>
      <c r="G193" s="262"/>
      <c r="H193" s="220"/>
      <c r="I193" s="220"/>
      <c r="J193" s="220"/>
      <c r="K193" s="220"/>
      <c r="L193" s="220"/>
      <c r="M193" s="220"/>
      <c r="N193" s="219"/>
      <c r="O193" s="219"/>
      <c r="P193" s="219"/>
      <c r="Q193" s="219"/>
      <c r="R193" s="220"/>
      <c r="S193" s="220"/>
      <c r="T193" s="220"/>
      <c r="U193" s="220"/>
      <c r="V193" s="220"/>
      <c r="W193" s="220"/>
      <c r="X193" s="220"/>
      <c r="Y193" s="220"/>
      <c r="Z193" s="210"/>
      <c r="AA193" s="210"/>
      <c r="AB193" s="210"/>
      <c r="AC193" s="210"/>
      <c r="AD193" s="210"/>
      <c r="AE193" s="210"/>
      <c r="AF193" s="210"/>
      <c r="AG193" s="210" t="s">
        <v>229</v>
      </c>
      <c r="AH193" s="210"/>
      <c r="AI193" s="210"/>
      <c r="AJ193" s="210"/>
      <c r="AK193" s="210"/>
      <c r="AL193" s="210"/>
      <c r="AM193" s="210"/>
      <c r="AN193" s="210"/>
      <c r="AO193" s="210"/>
      <c r="AP193" s="210"/>
      <c r="AQ193" s="210"/>
      <c r="AR193" s="210"/>
      <c r="AS193" s="210"/>
      <c r="AT193" s="210"/>
      <c r="AU193" s="210"/>
      <c r="AV193" s="210"/>
      <c r="AW193" s="210"/>
      <c r="AX193" s="210"/>
      <c r="AY193" s="210"/>
      <c r="AZ193" s="210"/>
      <c r="BA193" s="210"/>
      <c r="BB193" s="210"/>
      <c r="BC193" s="210"/>
      <c r="BD193" s="210"/>
      <c r="BE193" s="210"/>
      <c r="BF193" s="210"/>
      <c r="BG193" s="210"/>
      <c r="BH193" s="210"/>
    </row>
    <row r="194" spans="1:60" outlineLevel="2" x14ac:dyDescent="0.2">
      <c r="A194" s="217"/>
      <c r="B194" s="218"/>
      <c r="C194" s="264" t="s">
        <v>674</v>
      </c>
      <c r="D194" s="258"/>
      <c r="E194" s="259"/>
      <c r="F194" s="220"/>
      <c r="G194" s="220"/>
      <c r="H194" s="220"/>
      <c r="I194" s="220"/>
      <c r="J194" s="220"/>
      <c r="K194" s="220"/>
      <c r="L194" s="220"/>
      <c r="M194" s="220"/>
      <c r="N194" s="219"/>
      <c r="O194" s="219"/>
      <c r="P194" s="219"/>
      <c r="Q194" s="219"/>
      <c r="R194" s="220"/>
      <c r="S194" s="220"/>
      <c r="T194" s="220"/>
      <c r="U194" s="220"/>
      <c r="V194" s="220"/>
      <c r="W194" s="220"/>
      <c r="X194" s="220"/>
      <c r="Y194" s="220"/>
      <c r="Z194" s="210"/>
      <c r="AA194" s="210"/>
      <c r="AB194" s="210"/>
      <c r="AC194" s="210"/>
      <c r="AD194" s="210"/>
      <c r="AE194" s="210"/>
      <c r="AF194" s="210"/>
      <c r="AG194" s="210" t="s">
        <v>231</v>
      </c>
      <c r="AH194" s="210">
        <v>0</v>
      </c>
      <c r="AI194" s="210"/>
      <c r="AJ194" s="210"/>
      <c r="AK194" s="210"/>
      <c r="AL194" s="210"/>
      <c r="AM194" s="210"/>
      <c r="AN194" s="210"/>
      <c r="AO194" s="210"/>
      <c r="AP194" s="210"/>
      <c r="AQ194" s="210"/>
      <c r="AR194" s="210"/>
      <c r="AS194" s="210"/>
      <c r="AT194" s="210"/>
      <c r="AU194" s="210"/>
      <c r="AV194" s="210"/>
      <c r="AW194" s="210"/>
      <c r="AX194" s="210"/>
      <c r="AY194" s="210"/>
      <c r="AZ194" s="210"/>
      <c r="BA194" s="210"/>
      <c r="BB194" s="210"/>
      <c r="BC194" s="210"/>
      <c r="BD194" s="210"/>
      <c r="BE194" s="210"/>
      <c r="BF194" s="210"/>
      <c r="BG194" s="210"/>
      <c r="BH194" s="210"/>
    </row>
    <row r="195" spans="1:60" outlineLevel="3" x14ac:dyDescent="0.2">
      <c r="A195" s="217"/>
      <c r="B195" s="218"/>
      <c r="C195" s="264" t="s">
        <v>859</v>
      </c>
      <c r="D195" s="258"/>
      <c r="E195" s="259"/>
      <c r="F195" s="220"/>
      <c r="G195" s="220"/>
      <c r="H195" s="220"/>
      <c r="I195" s="220"/>
      <c r="J195" s="220"/>
      <c r="K195" s="220"/>
      <c r="L195" s="220"/>
      <c r="M195" s="220"/>
      <c r="N195" s="219"/>
      <c r="O195" s="219"/>
      <c r="P195" s="219"/>
      <c r="Q195" s="219"/>
      <c r="R195" s="220"/>
      <c r="S195" s="220"/>
      <c r="T195" s="220"/>
      <c r="U195" s="220"/>
      <c r="V195" s="220"/>
      <c r="W195" s="220"/>
      <c r="X195" s="220"/>
      <c r="Y195" s="220"/>
      <c r="Z195" s="210"/>
      <c r="AA195" s="210"/>
      <c r="AB195" s="210"/>
      <c r="AC195" s="210"/>
      <c r="AD195" s="210"/>
      <c r="AE195" s="210"/>
      <c r="AF195" s="210"/>
      <c r="AG195" s="210" t="s">
        <v>231</v>
      </c>
      <c r="AH195" s="210">
        <v>0</v>
      </c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  <c r="BD195" s="210"/>
      <c r="BE195" s="210"/>
      <c r="BF195" s="210"/>
      <c r="BG195" s="210"/>
      <c r="BH195" s="210"/>
    </row>
    <row r="196" spans="1:60" outlineLevel="3" x14ac:dyDescent="0.2">
      <c r="A196" s="217"/>
      <c r="B196" s="218"/>
      <c r="C196" s="264" t="s">
        <v>861</v>
      </c>
      <c r="D196" s="258"/>
      <c r="E196" s="259">
        <v>256.90949999999998</v>
      </c>
      <c r="F196" s="220"/>
      <c r="G196" s="220"/>
      <c r="H196" s="220"/>
      <c r="I196" s="220"/>
      <c r="J196" s="220"/>
      <c r="K196" s="220"/>
      <c r="L196" s="220"/>
      <c r="M196" s="220"/>
      <c r="N196" s="219"/>
      <c r="O196" s="219"/>
      <c r="P196" s="219"/>
      <c r="Q196" s="219"/>
      <c r="R196" s="220"/>
      <c r="S196" s="220"/>
      <c r="T196" s="220"/>
      <c r="U196" s="220"/>
      <c r="V196" s="220"/>
      <c r="W196" s="220"/>
      <c r="X196" s="220"/>
      <c r="Y196" s="220"/>
      <c r="Z196" s="210"/>
      <c r="AA196" s="210"/>
      <c r="AB196" s="210"/>
      <c r="AC196" s="210"/>
      <c r="AD196" s="210"/>
      <c r="AE196" s="210"/>
      <c r="AF196" s="210"/>
      <c r="AG196" s="210" t="s">
        <v>231</v>
      </c>
      <c r="AH196" s="210">
        <v>0</v>
      </c>
      <c r="AI196" s="210"/>
      <c r="AJ196" s="210"/>
      <c r="AK196" s="210"/>
      <c r="AL196" s="210"/>
      <c r="AM196" s="210"/>
      <c r="AN196" s="210"/>
      <c r="AO196" s="210"/>
      <c r="AP196" s="210"/>
      <c r="AQ196" s="210"/>
      <c r="AR196" s="210"/>
      <c r="AS196" s="210"/>
      <c r="AT196" s="210"/>
      <c r="AU196" s="210"/>
      <c r="AV196" s="210"/>
      <c r="AW196" s="210"/>
      <c r="AX196" s="210"/>
      <c r="AY196" s="210"/>
      <c r="AZ196" s="210"/>
      <c r="BA196" s="210"/>
      <c r="BB196" s="210"/>
      <c r="BC196" s="210"/>
      <c r="BD196" s="210"/>
      <c r="BE196" s="210"/>
      <c r="BF196" s="210"/>
      <c r="BG196" s="210"/>
      <c r="BH196" s="210"/>
    </row>
    <row r="197" spans="1:60" outlineLevel="1" x14ac:dyDescent="0.2">
      <c r="A197" s="235">
        <v>30</v>
      </c>
      <c r="B197" s="236" t="s">
        <v>477</v>
      </c>
      <c r="C197" s="252" t="s">
        <v>478</v>
      </c>
      <c r="D197" s="237" t="s">
        <v>434</v>
      </c>
      <c r="E197" s="238">
        <v>28.545500000000001</v>
      </c>
      <c r="F197" s="239"/>
      <c r="G197" s="240">
        <f>ROUND(E197*F197,2)</f>
        <v>0</v>
      </c>
      <c r="H197" s="239"/>
      <c r="I197" s="240">
        <f>ROUND(E197*H197,2)</f>
        <v>0</v>
      </c>
      <c r="J197" s="239"/>
      <c r="K197" s="240">
        <f>ROUND(E197*J197,2)</f>
        <v>0</v>
      </c>
      <c r="L197" s="240">
        <v>21</v>
      </c>
      <c r="M197" s="240">
        <f>G197*(1+L197/100)</f>
        <v>0</v>
      </c>
      <c r="N197" s="238">
        <v>0</v>
      </c>
      <c r="O197" s="238">
        <f>ROUND(E197*N197,2)</f>
        <v>0</v>
      </c>
      <c r="P197" s="238">
        <v>0</v>
      </c>
      <c r="Q197" s="238">
        <f>ROUND(E197*P197,2)</f>
        <v>0</v>
      </c>
      <c r="R197" s="240" t="s">
        <v>465</v>
      </c>
      <c r="S197" s="240" t="s">
        <v>188</v>
      </c>
      <c r="T197" s="241" t="s">
        <v>188</v>
      </c>
      <c r="U197" s="220">
        <v>6.0000000000000001E-3</v>
      </c>
      <c r="V197" s="220">
        <f>ROUND(E197*U197,2)</f>
        <v>0.17</v>
      </c>
      <c r="W197" s="220"/>
      <c r="X197" s="220" t="s">
        <v>672</v>
      </c>
      <c r="Y197" s="220" t="s">
        <v>191</v>
      </c>
      <c r="Z197" s="210"/>
      <c r="AA197" s="210"/>
      <c r="AB197" s="210"/>
      <c r="AC197" s="210"/>
      <c r="AD197" s="210"/>
      <c r="AE197" s="210"/>
      <c r="AF197" s="210"/>
      <c r="AG197" s="210" t="s">
        <v>673</v>
      </c>
      <c r="AH197" s="210"/>
      <c r="AI197" s="210"/>
      <c r="AJ197" s="210"/>
      <c r="AK197" s="210"/>
      <c r="AL197" s="210"/>
      <c r="AM197" s="210"/>
      <c r="AN197" s="210"/>
      <c r="AO197" s="210"/>
      <c r="AP197" s="210"/>
      <c r="AQ197" s="210"/>
      <c r="AR197" s="210"/>
      <c r="AS197" s="210"/>
      <c r="AT197" s="210"/>
      <c r="AU197" s="210"/>
      <c r="AV197" s="210"/>
      <c r="AW197" s="210"/>
      <c r="AX197" s="210"/>
      <c r="AY197" s="210"/>
      <c r="AZ197" s="210"/>
      <c r="BA197" s="210"/>
      <c r="BB197" s="210"/>
      <c r="BC197" s="210"/>
      <c r="BD197" s="210"/>
      <c r="BE197" s="210"/>
      <c r="BF197" s="210"/>
      <c r="BG197" s="210"/>
      <c r="BH197" s="210"/>
    </row>
    <row r="198" spans="1:60" outlineLevel="2" x14ac:dyDescent="0.2">
      <c r="A198" s="217"/>
      <c r="B198" s="218"/>
      <c r="C198" s="263" t="s">
        <v>479</v>
      </c>
      <c r="D198" s="262"/>
      <c r="E198" s="262"/>
      <c r="F198" s="262"/>
      <c r="G198" s="262"/>
      <c r="H198" s="220"/>
      <c r="I198" s="220"/>
      <c r="J198" s="220"/>
      <c r="K198" s="220"/>
      <c r="L198" s="220"/>
      <c r="M198" s="220"/>
      <c r="N198" s="219"/>
      <c r="O198" s="219"/>
      <c r="P198" s="219"/>
      <c r="Q198" s="219"/>
      <c r="R198" s="220"/>
      <c r="S198" s="220"/>
      <c r="T198" s="220"/>
      <c r="U198" s="220"/>
      <c r="V198" s="220"/>
      <c r="W198" s="220"/>
      <c r="X198" s="220"/>
      <c r="Y198" s="220"/>
      <c r="Z198" s="210"/>
      <c r="AA198" s="210"/>
      <c r="AB198" s="210"/>
      <c r="AC198" s="210"/>
      <c r="AD198" s="210"/>
      <c r="AE198" s="210"/>
      <c r="AF198" s="210"/>
      <c r="AG198" s="210" t="s">
        <v>229</v>
      </c>
      <c r="AH198" s="210"/>
      <c r="AI198" s="210"/>
      <c r="AJ198" s="210"/>
      <c r="AK198" s="210"/>
      <c r="AL198" s="210"/>
      <c r="AM198" s="210"/>
      <c r="AN198" s="210"/>
      <c r="AO198" s="210"/>
      <c r="AP198" s="210"/>
      <c r="AQ198" s="210"/>
      <c r="AR198" s="210"/>
      <c r="AS198" s="210"/>
      <c r="AT198" s="210"/>
      <c r="AU198" s="210"/>
      <c r="AV198" s="210"/>
      <c r="AW198" s="210"/>
      <c r="AX198" s="210"/>
      <c r="AY198" s="210"/>
      <c r="AZ198" s="210"/>
      <c r="BA198" s="210"/>
      <c r="BB198" s="210"/>
      <c r="BC198" s="210"/>
      <c r="BD198" s="210"/>
      <c r="BE198" s="210"/>
      <c r="BF198" s="210"/>
      <c r="BG198" s="210"/>
      <c r="BH198" s="210"/>
    </row>
    <row r="199" spans="1:60" outlineLevel="2" x14ac:dyDescent="0.2">
      <c r="A199" s="217"/>
      <c r="B199" s="218"/>
      <c r="C199" s="264" t="s">
        <v>674</v>
      </c>
      <c r="D199" s="258"/>
      <c r="E199" s="259"/>
      <c r="F199" s="220"/>
      <c r="G199" s="220"/>
      <c r="H199" s="220"/>
      <c r="I199" s="220"/>
      <c r="J199" s="220"/>
      <c r="K199" s="220"/>
      <c r="L199" s="220"/>
      <c r="M199" s="220"/>
      <c r="N199" s="219"/>
      <c r="O199" s="219"/>
      <c r="P199" s="219"/>
      <c r="Q199" s="219"/>
      <c r="R199" s="220"/>
      <c r="S199" s="220"/>
      <c r="T199" s="220"/>
      <c r="U199" s="220"/>
      <c r="V199" s="220"/>
      <c r="W199" s="220"/>
      <c r="X199" s="220"/>
      <c r="Y199" s="220"/>
      <c r="Z199" s="210"/>
      <c r="AA199" s="210"/>
      <c r="AB199" s="210"/>
      <c r="AC199" s="210"/>
      <c r="AD199" s="210"/>
      <c r="AE199" s="210"/>
      <c r="AF199" s="210"/>
      <c r="AG199" s="210" t="s">
        <v>231</v>
      </c>
      <c r="AH199" s="210">
        <v>0</v>
      </c>
      <c r="AI199" s="210"/>
      <c r="AJ199" s="210"/>
      <c r="AK199" s="210"/>
      <c r="AL199" s="210"/>
      <c r="AM199" s="210"/>
      <c r="AN199" s="210"/>
      <c r="AO199" s="210"/>
      <c r="AP199" s="210"/>
      <c r="AQ199" s="210"/>
      <c r="AR199" s="210"/>
      <c r="AS199" s="210"/>
      <c r="AT199" s="210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210"/>
      <c r="BE199" s="210"/>
      <c r="BF199" s="210"/>
      <c r="BG199" s="210"/>
      <c r="BH199" s="210"/>
    </row>
    <row r="200" spans="1:60" outlineLevel="3" x14ac:dyDescent="0.2">
      <c r="A200" s="217"/>
      <c r="B200" s="218"/>
      <c r="C200" s="264" t="s">
        <v>859</v>
      </c>
      <c r="D200" s="258"/>
      <c r="E200" s="259"/>
      <c r="F200" s="220"/>
      <c r="G200" s="220"/>
      <c r="H200" s="220"/>
      <c r="I200" s="220"/>
      <c r="J200" s="220"/>
      <c r="K200" s="220"/>
      <c r="L200" s="220"/>
      <c r="M200" s="220"/>
      <c r="N200" s="219"/>
      <c r="O200" s="219"/>
      <c r="P200" s="219"/>
      <c r="Q200" s="219"/>
      <c r="R200" s="220"/>
      <c r="S200" s="220"/>
      <c r="T200" s="220"/>
      <c r="U200" s="220"/>
      <c r="V200" s="220"/>
      <c r="W200" s="220"/>
      <c r="X200" s="220"/>
      <c r="Y200" s="220"/>
      <c r="Z200" s="210"/>
      <c r="AA200" s="210"/>
      <c r="AB200" s="210"/>
      <c r="AC200" s="210"/>
      <c r="AD200" s="210"/>
      <c r="AE200" s="210"/>
      <c r="AF200" s="210"/>
      <c r="AG200" s="210" t="s">
        <v>231</v>
      </c>
      <c r="AH200" s="210">
        <v>0</v>
      </c>
      <c r="AI200" s="210"/>
      <c r="AJ200" s="210"/>
      <c r="AK200" s="210"/>
      <c r="AL200" s="210"/>
      <c r="AM200" s="210"/>
      <c r="AN200" s="210"/>
      <c r="AO200" s="210"/>
      <c r="AP200" s="210"/>
      <c r="AQ200" s="210"/>
      <c r="AR200" s="210"/>
      <c r="AS200" s="210"/>
      <c r="AT200" s="210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210"/>
      <c r="BE200" s="210"/>
      <c r="BF200" s="210"/>
      <c r="BG200" s="210"/>
      <c r="BH200" s="210"/>
    </row>
    <row r="201" spans="1:60" outlineLevel="3" x14ac:dyDescent="0.2">
      <c r="A201" s="217"/>
      <c r="B201" s="218"/>
      <c r="C201" s="264" t="s">
        <v>860</v>
      </c>
      <c r="D201" s="258"/>
      <c r="E201" s="259">
        <v>28.545500000000001</v>
      </c>
      <c r="F201" s="220"/>
      <c r="G201" s="220"/>
      <c r="H201" s="220"/>
      <c r="I201" s="220"/>
      <c r="J201" s="220"/>
      <c r="K201" s="220"/>
      <c r="L201" s="220"/>
      <c r="M201" s="220"/>
      <c r="N201" s="219"/>
      <c r="O201" s="219"/>
      <c r="P201" s="219"/>
      <c r="Q201" s="219"/>
      <c r="R201" s="220"/>
      <c r="S201" s="220"/>
      <c r="T201" s="220"/>
      <c r="U201" s="220"/>
      <c r="V201" s="220"/>
      <c r="W201" s="220"/>
      <c r="X201" s="220"/>
      <c r="Y201" s="220"/>
      <c r="Z201" s="210"/>
      <c r="AA201" s="210"/>
      <c r="AB201" s="210"/>
      <c r="AC201" s="210"/>
      <c r="AD201" s="210"/>
      <c r="AE201" s="210"/>
      <c r="AF201" s="210"/>
      <c r="AG201" s="210" t="s">
        <v>231</v>
      </c>
      <c r="AH201" s="210">
        <v>0</v>
      </c>
      <c r="AI201" s="210"/>
      <c r="AJ201" s="210"/>
      <c r="AK201" s="210"/>
      <c r="AL201" s="210"/>
      <c r="AM201" s="210"/>
      <c r="AN201" s="210"/>
      <c r="AO201" s="210"/>
      <c r="AP201" s="210"/>
      <c r="AQ201" s="210"/>
      <c r="AR201" s="210"/>
      <c r="AS201" s="210"/>
      <c r="AT201" s="210"/>
      <c r="AU201" s="210"/>
      <c r="AV201" s="210"/>
      <c r="AW201" s="210"/>
      <c r="AX201" s="210"/>
      <c r="AY201" s="210"/>
      <c r="AZ201" s="210"/>
      <c r="BA201" s="210"/>
      <c r="BB201" s="210"/>
      <c r="BC201" s="210"/>
      <c r="BD201" s="210"/>
      <c r="BE201" s="210"/>
      <c r="BF201" s="210"/>
      <c r="BG201" s="210"/>
      <c r="BH201" s="210"/>
    </row>
    <row r="202" spans="1:60" x14ac:dyDescent="0.2">
      <c r="A202" s="225" t="s">
        <v>183</v>
      </c>
      <c r="B202" s="226" t="s">
        <v>150</v>
      </c>
      <c r="C202" s="251" t="s">
        <v>151</v>
      </c>
      <c r="D202" s="227"/>
      <c r="E202" s="228"/>
      <c r="F202" s="229"/>
      <c r="G202" s="229">
        <f>SUMIF(AG203:AG212,"&lt;&gt;NOR",G203:G212)</f>
        <v>0</v>
      </c>
      <c r="H202" s="229"/>
      <c r="I202" s="229">
        <f>SUM(I203:I212)</f>
        <v>0</v>
      </c>
      <c r="J202" s="229"/>
      <c r="K202" s="229">
        <f>SUM(K203:K212)</f>
        <v>0</v>
      </c>
      <c r="L202" s="229"/>
      <c r="M202" s="229">
        <f>SUM(M203:M212)</f>
        <v>0</v>
      </c>
      <c r="N202" s="228"/>
      <c r="O202" s="228">
        <f>SUM(O203:O212)</f>
        <v>0</v>
      </c>
      <c r="P202" s="228"/>
      <c r="Q202" s="228">
        <f>SUM(Q203:Q212)</f>
        <v>0</v>
      </c>
      <c r="R202" s="229"/>
      <c r="S202" s="229"/>
      <c r="T202" s="230"/>
      <c r="U202" s="224"/>
      <c r="V202" s="224">
        <f>SUM(V203:V212)</f>
        <v>0</v>
      </c>
      <c r="W202" s="224"/>
      <c r="X202" s="224"/>
      <c r="Y202" s="224"/>
      <c r="AG202" t="s">
        <v>184</v>
      </c>
    </row>
    <row r="203" spans="1:60" outlineLevel="1" x14ac:dyDescent="0.2">
      <c r="A203" s="235">
        <v>31</v>
      </c>
      <c r="B203" s="236" t="s">
        <v>481</v>
      </c>
      <c r="C203" s="252" t="s">
        <v>482</v>
      </c>
      <c r="D203" s="237" t="s">
        <v>434</v>
      </c>
      <c r="E203" s="238">
        <v>12.615500000000001</v>
      </c>
      <c r="F203" s="239"/>
      <c r="G203" s="240">
        <f>ROUND(E203*F203,2)</f>
        <v>0</v>
      </c>
      <c r="H203" s="239"/>
      <c r="I203" s="240">
        <f>ROUND(E203*H203,2)</f>
        <v>0</v>
      </c>
      <c r="J203" s="239"/>
      <c r="K203" s="240">
        <f>ROUND(E203*J203,2)</f>
        <v>0</v>
      </c>
      <c r="L203" s="240">
        <v>21</v>
      </c>
      <c r="M203" s="240">
        <f>G203*(1+L203/100)</f>
        <v>0</v>
      </c>
      <c r="N203" s="238">
        <v>0</v>
      </c>
      <c r="O203" s="238">
        <f>ROUND(E203*N203,2)</f>
        <v>0</v>
      </c>
      <c r="P203" s="238">
        <v>0</v>
      </c>
      <c r="Q203" s="238">
        <f>ROUND(E203*P203,2)</f>
        <v>0</v>
      </c>
      <c r="R203" s="240" t="s">
        <v>483</v>
      </c>
      <c r="S203" s="240" t="s">
        <v>188</v>
      </c>
      <c r="T203" s="241" t="s">
        <v>188</v>
      </c>
      <c r="U203" s="220">
        <v>0</v>
      </c>
      <c r="V203" s="220">
        <f>ROUND(E203*U203,2)</f>
        <v>0</v>
      </c>
      <c r="W203" s="220"/>
      <c r="X203" s="220" t="s">
        <v>226</v>
      </c>
      <c r="Y203" s="220" t="s">
        <v>191</v>
      </c>
      <c r="Z203" s="210"/>
      <c r="AA203" s="210"/>
      <c r="AB203" s="210"/>
      <c r="AC203" s="210"/>
      <c r="AD203" s="210"/>
      <c r="AE203" s="210"/>
      <c r="AF203" s="210"/>
      <c r="AG203" s="210" t="s">
        <v>227</v>
      </c>
      <c r="AH203" s="210"/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  <c r="BD203" s="210"/>
      <c r="BE203" s="210"/>
      <c r="BF203" s="210"/>
      <c r="BG203" s="210"/>
      <c r="BH203" s="210"/>
    </row>
    <row r="204" spans="1:60" outlineLevel="2" x14ac:dyDescent="0.2">
      <c r="A204" s="217"/>
      <c r="B204" s="218"/>
      <c r="C204" s="264" t="s">
        <v>484</v>
      </c>
      <c r="D204" s="258"/>
      <c r="E204" s="259"/>
      <c r="F204" s="220"/>
      <c r="G204" s="220"/>
      <c r="H204" s="220"/>
      <c r="I204" s="220"/>
      <c r="J204" s="220"/>
      <c r="K204" s="220"/>
      <c r="L204" s="220"/>
      <c r="M204" s="220"/>
      <c r="N204" s="219"/>
      <c r="O204" s="219"/>
      <c r="P204" s="219"/>
      <c r="Q204" s="219"/>
      <c r="R204" s="220"/>
      <c r="S204" s="220"/>
      <c r="T204" s="220"/>
      <c r="U204" s="220"/>
      <c r="V204" s="220"/>
      <c r="W204" s="220"/>
      <c r="X204" s="220"/>
      <c r="Y204" s="220"/>
      <c r="Z204" s="210"/>
      <c r="AA204" s="210"/>
      <c r="AB204" s="210"/>
      <c r="AC204" s="210"/>
      <c r="AD204" s="210"/>
      <c r="AE204" s="210"/>
      <c r="AF204" s="210"/>
      <c r="AG204" s="210" t="s">
        <v>231</v>
      </c>
      <c r="AH204" s="210">
        <v>0</v>
      </c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</row>
    <row r="205" spans="1:60" outlineLevel="3" x14ac:dyDescent="0.2">
      <c r="A205" s="217"/>
      <c r="B205" s="218"/>
      <c r="C205" s="264" t="s">
        <v>678</v>
      </c>
      <c r="D205" s="258"/>
      <c r="E205" s="259"/>
      <c r="F205" s="220"/>
      <c r="G205" s="220"/>
      <c r="H205" s="220"/>
      <c r="I205" s="220"/>
      <c r="J205" s="220"/>
      <c r="K205" s="220"/>
      <c r="L205" s="220"/>
      <c r="M205" s="220"/>
      <c r="N205" s="219"/>
      <c r="O205" s="219"/>
      <c r="P205" s="219"/>
      <c r="Q205" s="219"/>
      <c r="R205" s="220"/>
      <c r="S205" s="220"/>
      <c r="T205" s="220"/>
      <c r="U205" s="220"/>
      <c r="V205" s="220"/>
      <c r="W205" s="220"/>
      <c r="X205" s="220"/>
      <c r="Y205" s="220"/>
      <c r="Z205" s="210"/>
      <c r="AA205" s="210"/>
      <c r="AB205" s="210"/>
      <c r="AC205" s="210"/>
      <c r="AD205" s="210"/>
      <c r="AE205" s="210"/>
      <c r="AF205" s="210"/>
      <c r="AG205" s="210" t="s">
        <v>231</v>
      </c>
      <c r="AH205" s="210">
        <v>0</v>
      </c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</row>
    <row r="206" spans="1:60" outlineLevel="3" x14ac:dyDescent="0.2">
      <c r="A206" s="217"/>
      <c r="B206" s="218"/>
      <c r="C206" s="264" t="s">
        <v>862</v>
      </c>
      <c r="D206" s="258"/>
      <c r="E206" s="259">
        <v>7.2104999999999997</v>
      </c>
      <c r="F206" s="220"/>
      <c r="G206" s="220"/>
      <c r="H206" s="220"/>
      <c r="I206" s="220"/>
      <c r="J206" s="220"/>
      <c r="K206" s="220"/>
      <c r="L206" s="220"/>
      <c r="M206" s="220"/>
      <c r="N206" s="219"/>
      <c r="O206" s="219"/>
      <c r="P206" s="219"/>
      <c r="Q206" s="219"/>
      <c r="R206" s="220"/>
      <c r="S206" s="220"/>
      <c r="T206" s="220"/>
      <c r="U206" s="220"/>
      <c r="V206" s="220"/>
      <c r="W206" s="220"/>
      <c r="X206" s="220"/>
      <c r="Y206" s="220"/>
      <c r="Z206" s="210"/>
      <c r="AA206" s="210"/>
      <c r="AB206" s="210"/>
      <c r="AC206" s="210"/>
      <c r="AD206" s="210"/>
      <c r="AE206" s="210"/>
      <c r="AF206" s="210"/>
      <c r="AG206" s="210" t="s">
        <v>231</v>
      </c>
      <c r="AH206" s="210">
        <v>7</v>
      </c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</row>
    <row r="207" spans="1:60" outlineLevel="3" x14ac:dyDescent="0.2">
      <c r="A207" s="217"/>
      <c r="B207" s="218"/>
      <c r="C207" s="264" t="s">
        <v>863</v>
      </c>
      <c r="D207" s="258"/>
      <c r="E207" s="259"/>
      <c r="F207" s="220"/>
      <c r="G207" s="220"/>
      <c r="H207" s="220"/>
      <c r="I207" s="220"/>
      <c r="J207" s="220"/>
      <c r="K207" s="220"/>
      <c r="L207" s="220"/>
      <c r="M207" s="220"/>
      <c r="N207" s="219"/>
      <c r="O207" s="219"/>
      <c r="P207" s="219"/>
      <c r="Q207" s="219"/>
      <c r="R207" s="220"/>
      <c r="S207" s="220"/>
      <c r="T207" s="220"/>
      <c r="U207" s="220"/>
      <c r="V207" s="220"/>
      <c r="W207" s="220"/>
      <c r="X207" s="220"/>
      <c r="Y207" s="220"/>
      <c r="Z207" s="210"/>
      <c r="AA207" s="210"/>
      <c r="AB207" s="210"/>
      <c r="AC207" s="210"/>
      <c r="AD207" s="210"/>
      <c r="AE207" s="210"/>
      <c r="AF207" s="210"/>
      <c r="AG207" s="210" t="s">
        <v>231</v>
      </c>
      <c r="AH207" s="210">
        <v>0</v>
      </c>
      <c r="AI207" s="210"/>
      <c r="AJ207" s="210"/>
      <c r="AK207" s="210"/>
      <c r="AL207" s="210"/>
      <c r="AM207" s="210"/>
      <c r="AN207" s="210"/>
      <c r="AO207" s="210"/>
      <c r="AP207" s="210"/>
      <c r="AQ207" s="210"/>
      <c r="AR207" s="210"/>
      <c r="AS207" s="210"/>
      <c r="AT207" s="210"/>
      <c r="AU207" s="210"/>
      <c r="AV207" s="210"/>
      <c r="AW207" s="210"/>
      <c r="AX207" s="210"/>
      <c r="AY207" s="210"/>
      <c r="AZ207" s="210"/>
      <c r="BA207" s="210"/>
      <c r="BB207" s="210"/>
      <c r="BC207" s="210"/>
      <c r="BD207" s="210"/>
      <c r="BE207" s="210"/>
      <c r="BF207" s="210"/>
      <c r="BG207" s="210"/>
      <c r="BH207" s="210"/>
    </row>
    <row r="208" spans="1:60" outlineLevel="3" x14ac:dyDescent="0.2">
      <c r="A208" s="217"/>
      <c r="B208" s="218"/>
      <c r="C208" s="264" t="s">
        <v>864</v>
      </c>
      <c r="D208" s="258"/>
      <c r="E208" s="259">
        <v>5.4050000000000002</v>
      </c>
      <c r="F208" s="220"/>
      <c r="G208" s="220"/>
      <c r="H208" s="220"/>
      <c r="I208" s="220"/>
      <c r="J208" s="220"/>
      <c r="K208" s="220"/>
      <c r="L208" s="220"/>
      <c r="M208" s="220"/>
      <c r="N208" s="219"/>
      <c r="O208" s="219"/>
      <c r="P208" s="219"/>
      <c r="Q208" s="219"/>
      <c r="R208" s="220"/>
      <c r="S208" s="220"/>
      <c r="T208" s="220"/>
      <c r="U208" s="220"/>
      <c r="V208" s="220"/>
      <c r="W208" s="220"/>
      <c r="X208" s="220"/>
      <c r="Y208" s="220"/>
      <c r="Z208" s="210"/>
      <c r="AA208" s="210"/>
      <c r="AB208" s="210"/>
      <c r="AC208" s="210"/>
      <c r="AD208" s="210"/>
      <c r="AE208" s="210"/>
      <c r="AF208" s="210"/>
      <c r="AG208" s="210" t="s">
        <v>231</v>
      </c>
      <c r="AH208" s="210">
        <v>7</v>
      </c>
      <c r="AI208" s="210"/>
      <c r="AJ208" s="210"/>
      <c r="AK208" s="210"/>
      <c r="AL208" s="210"/>
      <c r="AM208" s="210"/>
      <c r="AN208" s="210"/>
      <c r="AO208" s="210"/>
      <c r="AP208" s="210"/>
      <c r="AQ208" s="210"/>
      <c r="AR208" s="210"/>
      <c r="AS208" s="210"/>
      <c r="AT208" s="210"/>
      <c r="AU208" s="210"/>
      <c r="AV208" s="210"/>
      <c r="AW208" s="210"/>
      <c r="AX208" s="210"/>
      <c r="AY208" s="210"/>
      <c r="AZ208" s="210"/>
      <c r="BA208" s="210"/>
      <c r="BB208" s="210"/>
      <c r="BC208" s="210"/>
      <c r="BD208" s="210"/>
      <c r="BE208" s="210"/>
      <c r="BF208" s="210"/>
      <c r="BG208" s="210"/>
      <c r="BH208" s="210"/>
    </row>
    <row r="209" spans="1:60" ht="22.5" outlineLevel="1" x14ac:dyDescent="0.2">
      <c r="A209" s="235">
        <v>32</v>
      </c>
      <c r="B209" s="236" t="s">
        <v>686</v>
      </c>
      <c r="C209" s="252" t="s">
        <v>687</v>
      </c>
      <c r="D209" s="237" t="s">
        <v>434</v>
      </c>
      <c r="E209" s="238">
        <v>15.93</v>
      </c>
      <c r="F209" s="239"/>
      <c r="G209" s="240">
        <f>ROUND(E209*F209,2)</f>
        <v>0</v>
      </c>
      <c r="H209" s="239"/>
      <c r="I209" s="240">
        <f>ROUND(E209*H209,2)</f>
        <v>0</v>
      </c>
      <c r="J209" s="239"/>
      <c r="K209" s="240">
        <f>ROUND(E209*J209,2)</f>
        <v>0</v>
      </c>
      <c r="L209" s="240">
        <v>21</v>
      </c>
      <c r="M209" s="240">
        <f>G209*(1+L209/100)</f>
        <v>0</v>
      </c>
      <c r="N209" s="238">
        <v>0</v>
      </c>
      <c r="O209" s="238">
        <f>ROUND(E209*N209,2)</f>
        <v>0</v>
      </c>
      <c r="P209" s="238">
        <v>0</v>
      </c>
      <c r="Q209" s="238">
        <f>ROUND(E209*P209,2)</f>
        <v>0</v>
      </c>
      <c r="R209" s="240" t="s">
        <v>483</v>
      </c>
      <c r="S209" s="240" t="s">
        <v>188</v>
      </c>
      <c r="T209" s="241" t="s">
        <v>188</v>
      </c>
      <c r="U209" s="220">
        <v>0</v>
      </c>
      <c r="V209" s="220">
        <f>ROUND(E209*U209,2)</f>
        <v>0</v>
      </c>
      <c r="W209" s="220"/>
      <c r="X209" s="220" t="s">
        <v>226</v>
      </c>
      <c r="Y209" s="220" t="s">
        <v>191</v>
      </c>
      <c r="Z209" s="210"/>
      <c r="AA209" s="210"/>
      <c r="AB209" s="210"/>
      <c r="AC209" s="210"/>
      <c r="AD209" s="210"/>
      <c r="AE209" s="210"/>
      <c r="AF209" s="210"/>
      <c r="AG209" s="210" t="s">
        <v>227</v>
      </c>
      <c r="AH209" s="210"/>
      <c r="AI209" s="210"/>
      <c r="AJ209" s="210"/>
      <c r="AK209" s="210"/>
      <c r="AL209" s="210"/>
      <c r="AM209" s="210"/>
      <c r="AN209" s="210"/>
      <c r="AO209" s="210"/>
      <c r="AP209" s="210"/>
      <c r="AQ209" s="210"/>
      <c r="AR209" s="210"/>
      <c r="AS209" s="210"/>
      <c r="AT209" s="210"/>
      <c r="AU209" s="210"/>
      <c r="AV209" s="210"/>
      <c r="AW209" s="210"/>
      <c r="AX209" s="210"/>
      <c r="AY209" s="210"/>
      <c r="AZ209" s="210"/>
      <c r="BA209" s="210"/>
      <c r="BB209" s="210"/>
      <c r="BC209" s="210"/>
      <c r="BD209" s="210"/>
      <c r="BE209" s="210"/>
      <c r="BF209" s="210"/>
      <c r="BG209" s="210"/>
      <c r="BH209" s="210"/>
    </row>
    <row r="210" spans="1:60" outlineLevel="2" x14ac:dyDescent="0.2">
      <c r="A210" s="217"/>
      <c r="B210" s="218"/>
      <c r="C210" s="264" t="s">
        <v>683</v>
      </c>
      <c r="D210" s="258"/>
      <c r="E210" s="259"/>
      <c r="F210" s="220"/>
      <c r="G210" s="220"/>
      <c r="H210" s="220"/>
      <c r="I210" s="220"/>
      <c r="J210" s="220"/>
      <c r="K210" s="220"/>
      <c r="L210" s="220"/>
      <c r="M210" s="220"/>
      <c r="N210" s="219"/>
      <c r="O210" s="219"/>
      <c r="P210" s="219"/>
      <c r="Q210" s="219"/>
      <c r="R210" s="220"/>
      <c r="S210" s="220"/>
      <c r="T210" s="220"/>
      <c r="U210" s="220"/>
      <c r="V210" s="220"/>
      <c r="W210" s="220"/>
      <c r="X210" s="220"/>
      <c r="Y210" s="220"/>
      <c r="Z210" s="210"/>
      <c r="AA210" s="210"/>
      <c r="AB210" s="210"/>
      <c r="AC210" s="210"/>
      <c r="AD210" s="210"/>
      <c r="AE210" s="210"/>
      <c r="AF210" s="210"/>
      <c r="AG210" s="210" t="s">
        <v>231</v>
      </c>
      <c r="AH210" s="210">
        <v>0</v>
      </c>
      <c r="AI210" s="210"/>
      <c r="AJ210" s="210"/>
      <c r="AK210" s="210"/>
      <c r="AL210" s="210"/>
      <c r="AM210" s="210"/>
      <c r="AN210" s="210"/>
      <c r="AO210" s="210"/>
      <c r="AP210" s="210"/>
      <c r="AQ210" s="210"/>
      <c r="AR210" s="210"/>
      <c r="AS210" s="210"/>
      <c r="AT210" s="210"/>
      <c r="AU210" s="210"/>
      <c r="AV210" s="210"/>
      <c r="AW210" s="210"/>
      <c r="AX210" s="210"/>
      <c r="AY210" s="210"/>
      <c r="AZ210" s="210"/>
      <c r="BA210" s="210"/>
      <c r="BB210" s="210"/>
      <c r="BC210" s="210"/>
      <c r="BD210" s="210"/>
      <c r="BE210" s="210"/>
      <c r="BF210" s="210"/>
      <c r="BG210" s="210"/>
      <c r="BH210" s="210"/>
    </row>
    <row r="211" spans="1:60" outlineLevel="3" x14ac:dyDescent="0.2">
      <c r="A211" s="217"/>
      <c r="B211" s="218"/>
      <c r="C211" s="264" t="s">
        <v>688</v>
      </c>
      <c r="D211" s="258"/>
      <c r="E211" s="259"/>
      <c r="F211" s="220"/>
      <c r="G211" s="220"/>
      <c r="H211" s="220"/>
      <c r="I211" s="220"/>
      <c r="J211" s="220"/>
      <c r="K211" s="220"/>
      <c r="L211" s="220"/>
      <c r="M211" s="220"/>
      <c r="N211" s="219"/>
      <c r="O211" s="219"/>
      <c r="P211" s="219"/>
      <c r="Q211" s="219"/>
      <c r="R211" s="220"/>
      <c r="S211" s="220"/>
      <c r="T211" s="220"/>
      <c r="U211" s="220"/>
      <c r="V211" s="220"/>
      <c r="W211" s="220"/>
      <c r="X211" s="220"/>
      <c r="Y211" s="220"/>
      <c r="Z211" s="210"/>
      <c r="AA211" s="210"/>
      <c r="AB211" s="210"/>
      <c r="AC211" s="210"/>
      <c r="AD211" s="210"/>
      <c r="AE211" s="210"/>
      <c r="AF211" s="210"/>
      <c r="AG211" s="210" t="s">
        <v>231</v>
      </c>
      <c r="AH211" s="210">
        <v>0</v>
      </c>
      <c r="AI211" s="210"/>
      <c r="AJ211" s="210"/>
      <c r="AK211" s="210"/>
      <c r="AL211" s="210"/>
      <c r="AM211" s="210"/>
      <c r="AN211" s="210"/>
      <c r="AO211" s="210"/>
      <c r="AP211" s="210"/>
      <c r="AQ211" s="210"/>
      <c r="AR211" s="210"/>
      <c r="AS211" s="210"/>
      <c r="AT211" s="210"/>
      <c r="AU211" s="210"/>
      <c r="AV211" s="210"/>
      <c r="AW211" s="210"/>
      <c r="AX211" s="210"/>
      <c r="AY211" s="210"/>
      <c r="AZ211" s="210"/>
      <c r="BA211" s="210"/>
      <c r="BB211" s="210"/>
      <c r="BC211" s="210"/>
      <c r="BD211" s="210"/>
      <c r="BE211" s="210"/>
      <c r="BF211" s="210"/>
      <c r="BG211" s="210"/>
      <c r="BH211" s="210"/>
    </row>
    <row r="212" spans="1:60" outlineLevel="3" x14ac:dyDescent="0.2">
      <c r="A212" s="217"/>
      <c r="B212" s="218"/>
      <c r="C212" s="264" t="s">
        <v>865</v>
      </c>
      <c r="D212" s="258"/>
      <c r="E212" s="259">
        <v>15.93</v>
      </c>
      <c r="F212" s="220"/>
      <c r="G212" s="220"/>
      <c r="H212" s="220"/>
      <c r="I212" s="220"/>
      <c r="J212" s="220"/>
      <c r="K212" s="220"/>
      <c r="L212" s="220"/>
      <c r="M212" s="220"/>
      <c r="N212" s="219"/>
      <c r="O212" s="219"/>
      <c r="P212" s="219"/>
      <c r="Q212" s="219"/>
      <c r="R212" s="220"/>
      <c r="S212" s="220"/>
      <c r="T212" s="220"/>
      <c r="U212" s="220"/>
      <c r="V212" s="220"/>
      <c r="W212" s="220"/>
      <c r="X212" s="220"/>
      <c r="Y212" s="220"/>
      <c r="Z212" s="210"/>
      <c r="AA212" s="210"/>
      <c r="AB212" s="210"/>
      <c r="AC212" s="210"/>
      <c r="AD212" s="210"/>
      <c r="AE212" s="210"/>
      <c r="AF212" s="210"/>
      <c r="AG212" s="210" t="s">
        <v>231</v>
      </c>
      <c r="AH212" s="210">
        <v>7</v>
      </c>
      <c r="AI212" s="210"/>
      <c r="AJ212" s="210"/>
      <c r="AK212" s="210"/>
      <c r="AL212" s="210"/>
      <c r="AM212" s="210"/>
      <c r="AN212" s="210"/>
      <c r="AO212" s="210"/>
      <c r="AP212" s="210"/>
      <c r="AQ212" s="210"/>
      <c r="AR212" s="210"/>
      <c r="AS212" s="210"/>
      <c r="AT212" s="210"/>
      <c r="AU212" s="210"/>
      <c r="AV212" s="210"/>
      <c r="AW212" s="210"/>
      <c r="AX212" s="210"/>
      <c r="AY212" s="210"/>
      <c r="AZ212" s="210"/>
      <c r="BA212" s="210"/>
      <c r="BB212" s="210"/>
      <c r="BC212" s="210"/>
      <c r="BD212" s="210"/>
      <c r="BE212" s="210"/>
      <c r="BF212" s="210"/>
      <c r="BG212" s="210"/>
      <c r="BH212" s="210"/>
    </row>
    <row r="213" spans="1:60" x14ac:dyDescent="0.2">
      <c r="A213" s="3"/>
      <c r="B213" s="4"/>
      <c r="C213" s="255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AE213">
        <v>12</v>
      </c>
      <c r="AF213">
        <v>21</v>
      </c>
      <c r="AG213" t="s">
        <v>169</v>
      </c>
    </row>
    <row r="214" spans="1:60" x14ac:dyDescent="0.2">
      <c r="A214" s="213"/>
      <c r="B214" s="214" t="s">
        <v>29</v>
      </c>
      <c r="C214" s="256"/>
      <c r="D214" s="215"/>
      <c r="E214" s="216"/>
      <c r="F214" s="216"/>
      <c r="G214" s="234">
        <f>G8+G79+G105+G114+G175+G181+G202</f>
        <v>0</v>
      </c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AE214">
        <f>SUMIF(L7:L212,AE213,G7:G212)</f>
        <v>0</v>
      </c>
      <c r="AF214">
        <f>SUMIF(L7:L212,AF213,G7:G212)</f>
        <v>0</v>
      </c>
      <c r="AG214" t="s">
        <v>219</v>
      </c>
    </row>
    <row r="215" spans="1:60" x14ac:dyDescent="0.2">
      <c r="C215" s="257"/>
      <c r="D215" s="10"/>
      <c r="AG215" t="s">
        <v>220</v>
      </c>
    </row>
    <row r="216" spans="1:60" x14ac:dyDescent="0.2">
      <c r="D216" s="10"/>
    </row>
    <row r="217" spans="1:60" x14ac:dyDescent="0.2">
      <c r="D217" s="10"/>
    </row>
    <row r="218" spans="1:60" x14ac:dyDescent="0.2">
      <c r="D218" s="10"/>
    </row>
    <row r="219" spans="1:60" x14ac:dyDescent="0.2">
      <c r="D219" s="10"/>
    </row>
    <row r="220" spans="1:60" x14ac:dyDescent="0.2">
      <c r="D220" s="10"/>
    </row>
    <row r="221" spans="1:60" x14ac:dyDescent="0.2">
      <c r="D221" s="10"/>
    </row>
    <row r="222" spans="1:60" x14ac:dyDescent="0.2">
      <c r="D222" s="10"/>
    </row>
    <row r="223" spans="1:60" x14ac:dyDescent="0.2">
      <c r="D223" s="10"/>
    </row>
    <row r="224" spans="1:60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pMcB7/ePulHv7dDlQgKgpv12tFekhAYxj84rbAKXcCeJAzoQio4BgtTiHT7otHaKMrbJGQpBMcl9xdYFwD5fUg==" saltValue="YBI03VWqvn8VAp31P32Wyw==" spinCount="100000" sheet="1" formatRows="0"/>
  <mergeCells count="25">
    <mergeCell ref="C198:G198"/>
    <mergeCell ref="C146:G146"/>
    <mergeCell ref="C156:G156"/>
    <mergeCell ref="C177:G177"/>
    <mergeCell ref="C183:G183"/>
    <mergeCell ref="C188:G188"/>
    <mergeCell ref="C193:G193"/>
    <mergeCell ref="C89:G89"/>
    <mergeCell ref="C98:G98"/>
    <mergeCell ref="C116:G116"/>
    <mergeCell ref="C125:G125"/>
    <mergeCell ref="C133:G133"/>
    <mergeCell ref="C141:G141"/>
    <mergeCell ref="C34:G34"/>
    <mergeCell ref="C39:G39"/>
    <mergeCell ref="C44:G44"/>
    <mergeCell ref="C50:G50"/>
    <mergeCell ref="C63:G63"/>
    <mergeCell ref="C76:G76"/>
    <mergeCell ref="A1:G1"/>
    <mergeCell ref="C2:G2"/>
    <mergeCell ref="C3:G3"/>
    <mergeCell ref="C4:G4"/>
    <mergeCell ref="C10:G10"/>
    <mergeCell ref="C16:G1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75C9D-A7B9-41D0-AE57-C7D1FD82A8D1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5" t="s">
        <v>221</v>
      </c>
      <c r="B1" s="195"/>
      <c r="C1" s="195"/>
      <c r="D1" s="195"/>
      <c r="E1" s="195"/>
      <c r="F1" s="195"/>
      <c r="G1" s="195"/>
      <c r="AG1" t="s">
        <v>155</v>
      </c>
    </row>
    <row r="2" spans="1:60" ht="24.95" customHeight="1" x14ac:dyDescent="0.2">
      <c r="A2" s="196" t="s">
        <v>7</v>
      </c>
      <c r="B2" s="49" t="s">
        <v>44</v>
      </c>
      <c r="C2" s="199" t="s">
        <v>45</v>
      </c>
      <c r="D2" s="197"/>
      <c r="E2" s="197"/>
      <c r="F2" s="197"/>
      <c r="G2" s="198"/>
      <c r="AG2" t="s">
        <v>156</v>
      </c>
    </row>
    <row r="3" spans="1:60" ht="24.95" customHeight="1" x14ac:dyDescent="0.2">
      <c r="A3" s="196" t="s">
        <v>8</v>
      </c>
      <c r="B3" s="49" t="s">
        <v>73</v>
      </c>
      <c r="C3" s="199" t="s">
        <v>74</v>
      </c>
      <c r="D3" s="197"/>
      <c r="E3" s="197"/>
      <c r="F3" s="197"/>
      <c r="G3" s="198"/>
      <c r="AC3" s="174" t="s">
        <v>156</v>
      </c>
      <c r="AG3" t="s">
        <v>159</v>
      </c>
    </row>
    <row r="4" spans="1:60" ht="24.95" customHeight="1" x14ac:dyDescent="0.2">
      <c r="A4" s="200" t="s">
        <v>9</v>
      </c>
      <c r="B4" s="201" t="s">
        <v>75</v>
      </c>
      <c r="C4" s="202" t="s">
        <v>76</v>
      </c>
      <c r="D4" s="203"/>
      <c r="E4" s="203"/>
      <c r="F4" s="203"/>
      <c r="G4" s="204"/>
      <c r="AG4" t="s">
        <v>160</v>
      </c>
    </row>
    <row r="5" spans="1:60" x14ac:dyDescent="0.2">
      <c r="D5" s="10"/>
    </row>
    <row r="6" spans="1:60" ht="38.25" x14ac:dyDescent="0.2">
      <c r="A6" s="206" t="s">
        <v>161</v>
      </c>
      <c r="B6" s="208" t="s">
        <v>162</v>
      </c>
      <c r="C6" s="208" t="s">
        <v>163</v>
      </c>
      <c r="D6" s="207" t="s">
        <v>164</v>
      </c>
      <c r="E6" s="206" t="s">
        <v>165</v>
      </c>
      <c r="F6" s="205" t="s">
        <v>166</v>
      </c>
      <c r="G6" s="206" t="s">
        <v>29</v>
      </c>
      <c r="H6" s="209" t="s">
        <v>30</v>
      </c>
      <c r="I6" s="209" t="s">
        <v>167</v>
      </c>
      <c r="J6" s="209" t="s">
        <v>31</v>
      </c>
      <c r="K6" s="209" t="s">
        <v>168</v>
      </c>
      <c r="L6" s="209" t="s">
        <v>169</v>
      </c>
      <c r="M6" s="209" t="s">
        <v>170</v>
      </c>
      <c r="N6" s="209" t="s">
        <v>171</v>
      </c>
      <c r="O6" s="209" t="s">
        <v>172</v>
      </c>
      <c r="P6" s="209" t="s">
        <v>173</v>
      </c>
      <c r="Q6" s="209" t="s">
        <v>174</v>
      </c>
      <c r="R6" s="209" t="s">
        <v>175</v>
      </c>
      <c r="S6" s="209" t="s">
        <v>176</v>
      </c>
      <c r="T6" s="209" t="s">
        <v>177</v>
      </c>
      <c r="U6" s="209" t="s">
        <v>178</v>
      </c>
      <c r="V6" s="209" t="s">
        <v>179</v>
      </c>
      <c r="W6" s="209" t="s">
        <v>180</v>
      </c>
      <c r="X6" s="209" t="s">
        <v>181</v>
      </c>
      <c r="Y6" s="209" t="s">
        <v>182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5" t="s">
        <v>183</v>
      </c>
      <c r="B8" s="226" t="s">
        <v>123</v>
      </c>
      <c r="C8" s="251" t="s">
        <v>124</v>
      </c>
      <c r="D8" s="227"/>
      <c r="E8" s="228"/>
      <c r="F8" s="229"/>
      <c r="G8" s="229">
        <f>SUMIF(AG9:AG29,"&lt;&gt;NOR",G9:G29)</f>
        <v>0</v>
      </c>
      <c r="H8" s="229"/>
      <c r="I8" s="229">
        <f>SUM(I9:I29)</f>
        <v>0</v>
      </c>
      <c r="J8" s="229"/>
      <c r="K8" s="229">
        <f>SUM(K9:K29)</f>
        <v>0</v>
      </c>
      <c r="L8" s="229"/>
      <c r="M8" s="229">
        <f>SUM(M9:M29)</f>
        <v>0</v>
      </c>
      <c r="N8" s="228"/>
      <c r="O8" s="228">
        <f>SUM(O9:O29)</f>
        <v>0</v>
      </c>
      <c r="P8" s="228"/>
      <c r="Q8" s="228">
        <f>SUM(Q9:Q29)</f>
        <v>90.54</v>
      </c>
      <c r="R8" s="229"/>
      <c r="S8" s="229"/>
      <c r="T8" s="230"/>
      <c r="U8" s="224"/>
      <c r="V8" s="224">
        <f>SUM(V9:V29)</f>
        <v>44.389999999999993</v>
      </c>
      <c r="W8" s="224"/>
      <c r="X8" s="224"/>
      <c r="Y8" s="224"/>
      <c r="AG8" t="s">
        <v>184</v>
      </c>
    </row>
    <row r="9" spans="1:60" ht="22.5" outlineLevel="1" x14ac:dyDescent="0.2">
      <c r="A9" s="235">
        <v>1</v>
      </c>
      <c r="B9" s="236" t="s">
        <v>280</v>
      </c>
      <c r="C9" s="252" t="s">
        <v>281</v>
      </c>
      <c r="D9" s="237" t="s">
        <v>261</v>
      </c>
      <c r="E9" s="238">
        <v>69.919600000000003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0.13200000000000001</v>
      </c>
      <c r="Q9" s="238">
        <f>ROUND(E9*P9,2)</f>
        <v>9.23</v>
      </c>
      <c r="R9" s="240" t="s">
        <v>277</v>
      </c>
      <c r="S9" s="240" t="s">
        <v>188</v>
      </c>
      <c r="T9" s="241" t="s">
        <v>188</v>
      </c>
      <c r="U9" s="220">
        <v>8.0799999999999997E-2</v>
      </c>
      <c r="V9" s="220">
        <f>ROUND(E9*U9,2)</f>
        <v>5.65</v>
      </c>
      <c r="W9" s="220"/>
      <c r="X9" s="220" t="s">
        <v>226</v>
      </c>
      <c r="Y9" s="220" t="s">
        <v>191</v>
      </c>
      <c r="Z9" s="210"/>
      <c r="AA9" s="210"/>
      <c r="AB9" s="210"/>
      <c r="AC9" s="210"/>
      <c r="AD9" s="210"/>
      <c r="AE9" s="210"/>
      <c r="AF9" s="210"/>
      <c r="AG9" s="210" t="s">
        <v>255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ht="22.5" outlineLevel="2" x14ac:dyDescent="0.2">
      <c r="A10" s="217"/>
      <c r="B10" s="218"/>
      <c r="C10" s="263" t="s">
        <v>282</v>
      </c>
      <c r="D10" s="262"/>
      <c r="E10" s="262"/>
      <c r="F10" s="262"/>
      <c r="G10" s="262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229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43" t="str">
        <f>C10</f>
        <v>s naložením na dopravní prostředek, očištění povrchu od frézované plochy, opotřebování frézovacích nástrojů (nožů, upínacích kroužků, držáků) nutné ruční odstranění (vybourání) živičného krytu kolem překážek,</v>
      </c>
      <c r="BB10" s="210"/>
      <c r="BC10" s="210"/>
      <c r="BD10" s="210"/>
      <c r="BE10" s="210"/>
      <c r="BF10" s="210"/>
      <c r="BG10" s="210"/>
      <c r="BH10" s="210"/>
    </row>
    <row r="11" spans="1:60" outlineLevel="2" x14ac:dyDescent="0.2">
      <c r="A11" s="217"/>
      <c r="B11" s="218"/>
      <c r="C11" s="264" t="s">
        <v>283</v>
      </c>
      <c r="D11" s="258"/>
      <c r="E11" s="259"/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231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3" x14ac:dyDescent="0.2">
      <c r="A12" s="217"/>
      <c r="B12" s="218"/>
      <c r="C12" s="264" t="s">
        <v>284</v>
      </c>
      <c r="D12" s="258"/>
      <c r="E12" s="259"/>
      <c r="F12" s="220"/>
      <c r="G12" s="220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10"/>
      <c r="AA12" s="210"/>
      <c r="AB12" s="210"/>
      <c r="AC12" s="210"/>
      <c r="AD12" s="210"/>
      <c r="AE12" s="210"/>
      <c r="AF12" s="210"/>
      <c r="AG12" s="210" t="s">
        <v>231</v>
      </c>
      <c r="AH12" s="210">
        <v>0</v>
      </c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3" x14ac:dyDescent="0.2">
      <c r="A13" s="217"/>
      <c r="B13" s="218"/>
      <c r="C13" s="264" t="s">
        <v>866</v>
      </c>
      <c r="D13" s="258"/>
      <c r="E13" s="259">
        <v>69.919600000000003</v>
      </c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231</v>
      </c>
      <c r="AH13" s="210">
        <v>5</v>
      </c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33.75" outlineLevel="1" x14ac:dyDescent="0.2">
      <c r="A14" s="235">
        <v>2</v>
      </c>
      <c r="B14" s="236" t="s">
        <v>286</v>
      </c>
      <c r="C14" s="252" t="s">
        <v>287</v>
      </c>
      <c r="D14" s="237" t="s">
        <v>261</v>
      </c>
      <c r="E14" s="238">
        <v>699.19600000000003</v>
      </c>
      <c r="F14" s="239"/>
      <c r="G14" s="240">
        <f>ROUND(E14*F14,2)</f>
        <v>0</v>
      </c>
      <c r="H14" s="239"/>
      <c r="I14" s="240">
        <f>ROUND(E14*H14,2)</f>
        <v>0</v>
      </c>
      <c r="J14" s="239"/>
      <c r="K14" s="240">
        <f>ROUND(E14*J14,2)</f>
        <v>0</v>
      </c>
      <c r="L14" s="240">
        <v>21</v>
      </c>
      <c r="M14" s="240">
        <f>G14*(1+L14/100)</f>
        <v>0</v>
      </c>
      <c r="N14" s="238">
        <v>0</v>
      </c>
      <c r="O14" s="238">
        <f>ROUND(E14*N14,2)</f>
        <v>0</v>
      </c>
      <c r="P14" s="238">
        <v>0.11</v>
      </c>
      <c r="Q14" s="238">
        <f>ROUND(E14*P14,2)</f>
        <v>76.91</v>
      </c>
      <c r="R14" s="240" t="s">
        <v>277</v>
      </c>
      <c r="S14" s="240" t="s">
        <v>188</v>
      </c>
      <c r="T14" s="241" t="s">
        <v>188</v>
      </c>
      <c r="U14" s="220">
        <v>5.1499999999999997E-2</v>
      </c>
      <c r="V14" s="220">
        <f>ROUND(E14*U14,2)</f>
        <v>36.01</v>
      </c>
      <c r="W14" s="220"/>
      <c r="X14" s="220" t="s">
        <v>226</v>
      </c>
      <c r="Y14" s="220" t="s">
        <v>191</v>
      </c>
      <c r="Z14" s="210"/>
      <c r="AA14" s="210"/>
      <c r="AB14" s="210"/>
      <c r="AC14" s="210"/>
      <c r="AD14" s="210"/>
      <c r="AE14" s="210"/>
      <c r="AF14" s="210"/>
      <c r="AG14" s="210" t="s">
        <v>255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22.5" outlineLevel="2" x14ac:dyDescent="0.2">
      <c r="A15" s="217"/>
      <c r="B15" s="218"/>
      <c r="C15" s="263" t="s">
        <v>282</v>
      </c>
      <c r="D15" s="262"/>
      <c r="E15" s="262"/>
      <c r="F15" s="262"/>
      <c r="G15" s="262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10"/>
      <c r="AA15" s="210"/>
      <c r="AB15" s="210"/>
      <c r="AC15" s="210"/>
      <c r="AD15" s="210"/>
      <c r="AE15" s="210"/>
      <c r="AF15" s="210"/>
      <c r="AG15" s="210" t="s">
        <v>229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43" t="str">
        <f>C15</f>
        <v>s naložením na dopravní prostředek, očištění povrchu od frézované plochy, opotřebování frézovacích nástrojů (nožů, upínacích kroužků, držáků) nutné ruční odstranění (vybourání) živičného krytu kolem překážek,</v>
      </c>
      <c r="BB15" s="210"/>
      <c r="BC15" s="210"/>
      <c r="BD15" s="210"/>
      <c r="BE15" s="210"/>
      <c r="BF15" s="210"/>
      <c r="BG15" s="210"/>
      <c r="BH15" s="210"/>
    </row>
    <row r="16" spans="1:60" outlineLevel="2" x14ac:dyDescent="0.2">
      <c r="A16" s="217"/>
      <c r="B16" s="218"/>
      <c r="C16" s="264" t="s">
        <v>288</v>
      </c>
      <c r="D16" s="258"/>
      <c r="E16" s="259"/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231</v>
      </c>
      <c r="AH16" s="210">
        <v>0</v>
      </c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3" x14ac:dyDescent="0.2">
      <c r="A17" s="217"/>
      <c r="B17" s="218"/>
      <c r="C17" s="264" t="s">
        <v>289</v>
      </c>
      <c r="D17" s="258"/>
      <c r="E17" s="259"/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231</v>
      </c>
      <c r="AH17" s="210">
        <v>0</v>
      </c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3" x14ac:dyDescent="0.2">
      <c r="A18" s="217"/>
      <c r="B18" s="218"/>
      <c r="C18" s="264" t="s">
        <v>867</v>
      </c>
      <c r="D18" s="258"/>
      <c r="E18" s="259">
        <v>699.19600000000003</v>
      </c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231</v>
      </c>
      <c r="AH18" s="210">
        <v>5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1" x14ac:dyDescent="0.2">
      <c r="A19" s="235">
        <v>3</v>
      </c>
      <c r="B19" s="236" t="s">
        <v>297</v>
      </c>
      <c r="C19" s="252" t="s">
        <v>298</v>
      </c>
      <c r="D19" s="237" t="s">
        <v>261</v>
      </c>
      <c r="E19" s="238">
        <v>769.11559999999997</v>
      </c>
      <c r="F19" s="239"/>
      <c r="G19" s="240">
        <f>ROUND(E19*F19,2)</f>
        <v>0</v>
      </c>
      <c r="H19" s="239"/>
      <c r="I19" s="240">
        <f>ROUND(E19*H19,2)</f>
        <v>0</v>
      </c>
      <c r="J19" s="239"/>
      <c r="K19" s="240">
        <f>ROUND(E19*J19,2)</f>
        <v>0</v>
      </c>
      <c r="L19" s="240">
        <v>21</v>
      </c>
      <c r="M19" s="240">
        <f>G19*(1+L19/100)</f>
        <v>0</v>
      </c>
      <c r="N19" s="238">
        <v>0</v>
      </c>
      <c r="O19" s="238">
        <f>ROUND(E19*N19,2)</f>
        <v>0</v>
      </c>
      <c r="P19" s="238">
        <v>0</v>
      </c>
      <c r="Q19" s="238">
        <f>ROUND(E19*P19,2)</f>
        <v>0</v>
      </c>
      <c r="R19" s="240" t="s">
        <v>277</v>
      </c>
      <c r="S19" s="240" t="s">
        <v>188</v>
      </c>
      <c r="T19" s="241" t="s">
        <v>188</v>
      </c>
      <c r="U19" s="220">
        <v>2E-3</v>
      </c>
      <c r="V19" s="220">
        <f>ROUND(E19*U19,2)</f>
        <v>1.54</v>
      </c>
      <c r="W19" s="220"/>
      <c r="X19" s="220" t="s">
        <v>226</v>
      </c>
      <c r="Y19" s="220" t="s">
        <v>191</v>
      </c>
      <c r="Z19" s="210"/>
      <c r="AA19" s="210"/>
      <c r="AB19" s="210"/>
      <c r="AC19" s="210"/>
      <c r="AD19" s="210"/>
      <c r="AE19" s="210"/>
      <c r="AF19" s="210"/>
      <c r="AG19" s="210" t="s">
        <v>227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2" x14ac:dyDescent="0.2">
      <c r="A20" s="217"/>
      <c r="B20" s="218"/>
      <c r="C20" s="264" t="s">
        <v>299</v>
      </c>
      <c r="D20" s="258"/>
      <c r="E20" s="259"/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231</v>
      </c>
      <c r="AH20" s="210">
        <v>0</v>
      </c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3" x14ac:dyDescent="0.2">
      <c r="A21" s="217"/>
      <c r="B21" s="218"/>
      <c r="C21" s="264" t="s">
        <v>284</v>
      </c>
      <c r="D21" s="258"/>
      <c r="E21" s="259"/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231</v>
      </c>
      <c r="AH21" s="210">
        <v>0</v>
      </c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3" x14ac:dyDescent="0.2">
      <c r="A22" s="217"/>
      <c r="B22" s="218"/>
      <c r="C22" s="264" t="s">
        <v>866</v>
      </c>
      <c r="D22" s="258"/>
      <c r="E22" s="259">
        <v>69.919600000000003</v>
      </c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231</v>
      </c>
      <c r="AH22" s="210">
        <v>5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3" x14ac:dyDescent="0.2">
      <c r="A23" s="217"/>
      <c r="B23" s="218"/>
      <c r="C23" s="264" t="s">
        <v>289</v>
      </c>
      <c r="D23" s="258"/>
      <c r="E23" s="259"/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231</v>
      </c>
      <c r="AH23" s="210">
        <v>0</v>
      </c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3" x14ac:dyDescent="0.2">
      <c r="A24" s="217"/>
      <c r="B24" s="218"/>
      <c r="C24" s="264" t="s">
        <v>867</v>
      </c>
      <c r="D24" s="258"/>
      <c r="E24" s="259">
        <v>699.19600000000003</v>
      </c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231</v>
      </c>
      <c r="AH24" s="210">
        <v>5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1" x14ac:dyDescent="0.2">
      <c r="A25" s="235">
        <v>4</v>
      </c>
      <c r="B25" s="236" t="s">
        <v>300</v>
      </c>
      <c r="C25" s="252" t="s">
        <v>301</v>
      </c>
      <c r="D25" s="237" t="s">
        <v>261</v>
      </c>
      <c r="E25" s="238">
        <v>34.959800000000001</v>
      </c>
      <c r="F25" s="239"/>
      <c r="G25" s="240">
        <f>ROUND(E25*F25,2)</f>
        <v>0</v>
      </c>
      <c r="H25" s="239"/>
      <c r="I25" s="240">
        <f>ROUND(E25*H25,2)</f>
        <v>0</v>
      </c>
      <c r="J25" s="239"/>
      <c r="K25" s="240">
        <f>ROUND(E25*J25,2)</f>
        <v>0</v>
      </c>
      <c r="L25" s="240">
        <v>21</v>
      </c>
      <c r="M25" s="240">
        <f>G25*(1+L25/100)</f>
        <v>0</v>
      </c>
      <c r="N25" s="238">
        <v>0</v>
      </c>
      <c r="O25" s="238">
        <f>ROUND(E25*N25,2)</f>
        <v>0</v>
      </c>
      <c r="P25" s="238">
        <v>0.126</v>
      </c>
      <c r="Q25" s="238">
        <f>ROUND(E25*P25,2)</f>
        <v>4.4000000000000004</v>
      </c>
      <c r="R25" s="240" t="s">
        <v>277</v>
      </c>
      <c r="S25" s="240" t="s">
        <v>188</v>
      </c>
      <c r="T25" s="241" t="s">
        <v>188</v>
      </c>
      <c r="U25" s="220">
        <v>3.4000000000000002E-2</v>
      </c>
      <c r="V25" s="220">
        <f>ROUND(E25*U25,2)</f>
        <v>1.19</v>
      </c>
      <c r="W25" s="220"/>
      <c r="X25" s="220" t="s">
        <v>226</v>
      </c>
      <c r="Y25" s="220" t="s">
        <v>191</v>
      </c>
      <c r="Z25" s="210"/>
      <c r="AA25" s="210"/>
      <c r="AB25" s="210"/>
      <c r="AC25" s="210"/>
      <c r="AD25" s="210"/>
      <c r="AE25" s="210"/>
      <c r="AF25" s="210"/>
      <c r="AG25" s="210" t="s">
        <v>227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2" x14ac:dyDescent="0.2">
      <c r="A26" s="217"/>
      <c r="B26" s="218"/>
      <c r="C26" s="264" t="s">
        <v>302</v>
      </c>
      <c r="D26" s="258"/>
      <c r="E26" s="259"/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231</v>
      </c>
      <c r="AH26" s="210">
        <v>0</v>
      </c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3" x14ac:dyDescent="0.2">
      <c r="A27" s="217"/>
      <c r="B27" s="218"/>
      <c r="C27" s="264" t="s">
        <v>303</v>
      </c>
      <c r="D27" s="258"/>
      <c r="E27" s="259"/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231</v>
      </c>
      <c r="AH27" s="210">
        <v>0</v>
      </c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3" x14ac:dyDescent="0.2">
      <c r="A28" s="217"/>
      <c r="B28" s="218"/>
      <c r="C28" s="264" t="s">
        <v>289</v>
      </c>
      <c r="D28" s="258"/>
      <c r="E28" s="259"/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231</v>
      </c>
      <c r="AH28" s="210">
        <v>0</v>
      </c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3" x14ac:dyDescent="0.2">
      <c r="A29" s="217"/>
      <c r="B29" s="218"/>
      <c r="C29" s="264" t="s">
        <v>868</v>
      </c>
      <c r="D29" s="258"/>
      <c r="E29" s="259">
        <v>34.959800000000001</v>
      </c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231</v>
      </c>
      <c r="AH29" s="210">
        <v>5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x14ac:dyDescent="0.2">
      <c r="A30" s="213" t="s">
        <v>183</v>
      </c>
      <c r="B30" s="214" t="s">
        <v>129</v>
      </c>
      <c r="C30" s="256" t="s">
        <v>130</v>
      </c>
      <c r="D30" s="231"/>
      <c r="E30" s="232"/>
      <c r="F30" s="233"/>
      <c r="G30" s="233">
        <f>SUMIF(AG31:AG52,"&lt;&gt;NOR",G31:G52)</f>
        <v>0</v>
      </c>
      <c r="H30" s="233"/>
      <c r="I30" s="233">
        <f>SUM(I31:I52)</f>
        <v>0</v>
      </c>
      <c r="J30" s="233"/>
      <c r="K30" s="233">
        <f>SUM(K31:K52)</f>
        <v>0</v>
      </c>
      <c r="L30" s="233"/>
      <c r="M30" s="233">
        <f>SUM(M31:M52)</f>
        <v>0</v>
      </c>
      <c r="N30" s="232"/>
      <c r="O30" s="232">
        <f>SUM(O31:O52)</f>
        <v>102.27</v>
      </c>
      <c r="P30" s="232"/>
      <c r="Q30" s="232">
        <f>SUM(Q31:Q52)</f>
        <v>0</v>
      </c>
      <c r="R30" s="233"/>
      <c r="S30" s="233"/>
      <c r="T30" s="234"/>
      <c r="U30" s="224"/>
      <c r="V30" s="224">
        <f>SUM(V31:V52)</f>
        <v>55.800000000000004</v>
      </c>
      <c r="W30" s="224"/>
      <c r="X30" s="224"/>
      <c r="Y30" s="224"/>
      <c r="AG30" t="s">
        <v>184</v>
      </c>
    </row>
    <row r="31" spans="1:60" outlineLevel="1" x14ac:dyDescent="0.2">
      <c r="A31" s="217"/>
      <c r="B31" s="218"/>
      <c r="C31" s="253" t="s">
        <v>311</v>
      </c>
      <c r="D31" s="242"/>
      <c r="E31" s="242"/>
      <c r="F31" s="242"/>
      <c r="G31" s="242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194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ht="22.5" outlineLevel="1" x14ac:dyDescent="0.2">
      <c r="A32" s="235">
        <v>5</v>
      </c>
      <c r="B32" s="236" t="s">
        <v>312</v>
      </c>
      <c r="C32" s="252" t="s">
        <v>313</v>
      </c>
      <c r="D32" s="237" t="s">
        <v>261</v>
      </c>
      <c r="E32" s="238">
        <v>69.919600000000003</v>
      </c>
      <c r="F32" s="239"/>
      <c r="G32" s="240">
        <f>ROUND(E32*F32,2)</f>
        <v>0</v>
      </c>
      <c r="H32" s="239"/>
      <c r="I32" s="240">
        <f>ROUND(E32*H32,2)</f>
        <v>0</v>
      </c>
      <c r="J32" s="239"/>
      <c r="K32" s="240">
        <f>ROUND(E32*J32,2)</f>
        <v>0</v>
      </c>
      <c r="L32" s="240">
        <v>21</v>
      </c>
      <c r="M32" s="240">
        <f>G32*(1+L32/100)</f>
        <v>0</v>
      </c>
      <c r="N32" s="238">
        <v>0.15826000000000001</v>
      </c>
      <c r="O32" s="238">
        <f>ROUND(E32*N32,2)</f>
        <v>11.07</v>
      </c>
      <c r="P32" s="238">
        <v>0</v>
      </c>
      <c r="Q32" s="238">
        <f>ROUND(E32*P32,2)</f>
        <v>0</v>
      </c>
      <c r="R32" s="240" t="s">
        <v>277</v>
      </c>
      <c r="S32" s="240" t="s">
        <v>188</v>
      </c>
      <c r="T32" s="241" t="s">
        <v>188</v>
      </c>
      <c r="U32" s="220">
        <v>5.6000000000000001E-2</v>
      </c>
      <c r="V32" s="220">
        <f>ROUND(E32*U32,2)</f>
        <v>3.92</v>
      </c>
      <c r="W32" s="220"/>
      <c r="X32" s="220" t="s">
        <v>226</v>
      </c>
      <c r="Y32" s="220" t="s">
        <v>191</v>
      </c>
      <c r="Z32" s="210"/>
      <c r="AA32" s="210"/>
      <c r="AB32" s="210"/>
      <c r="AC32" s="210"/>
      <c r="AD32" s="210"/>
      <c r="AE32" s="210"/>
      <c r="AF32" s="210"/>
      <c r="AG32" s="210" t="s">
        <v>227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2" x14ac:dyDescent="0.2">
      <c r="A33" s="217"/>
      <c r="B33" s="218"/>
      <c r="C33" s="263" t="s">
        <v>314</v>
      </c>
      <c r="D33" s="262"/>
      <c r="E33" s="262"/>
      <c r="F33" s="262"/>
      <c r="G33" s="262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229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2" x14ac:dyDescent="0.2">
      <c r="A34" s="217"/>
      <c r="B34" s="218"/>
      <c r="C34" s="264" t="s">
        <v>284</v>
      </c>
      <c r="D34" s="258"/>
      <c r="E34" s="259"/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231</v>
      </c>
      <c r="AH34" s="210">
        <v>0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3" x14ac:dyDescent="0.2">
      <c r="A35" s="217"/>
      <c r="B35" s="218"/>
      <c r="C35" s="264" t="s">
        <v>315</v>
      </c>
      <c r="D35" s="258"/>
      <c r="E35" s="259"/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231</v>
      </c>
      <c r="AH35" s="210">
        <v>0</v>
      </c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3" x14ac:dyDescent="0.2">
      <c r="A36" s="217"/>
      <c r="B36" s="218"/>
      <c r="C36" s="264" t="s">
        <v>869</v>
      </c>
      <c r="D36" s="258"/>
      <c r="E36" s="259">
        <v>69.919600000000003</v>
      </c>
      <c r="F36" s="220"/>
      <c r="G36" s="220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231</v>
      </c>
      <c r="AH36" s="210">
        <v>5</v>
      </c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ht="22.5" outlineLevel="1" x14ac:dyDescent="0.2">
      <c r="A37" s="235">
        <v>6</v>
      </c>
      <c r="B37" s="236" t="s">
        <v>317</v>
      </c>
      <c r="C37" s="252" t="s">
        <v>770</v>
      </c>
      <c r="D37" s="237" t="s">
        <v>261</v>
      </c>
      <c r="E37" s="238">
        <v>769.11559999999997</v>
      </c>
      <c r="F37" s="239"/>
      <c r="G37" s="240">
        <f>ROUND(E37*F37,2)</f>
        <v>0</v>
      </c>
      <c r="H37" s="239"/>
      <c r="I37" s="240">
        <f>ROUND(E37*H37,2)</f>
        <v>0</v>
      </c>
      <c r="J37" s="239"/>
      <c r="K37" s="240">
        <f>ROUND(E37*J37,2)</f>
        <v>0</v>
      </c>
      <c r="L37" s="240">
        <v>21</v>
      </c>
      <c r="M37" s="240">
        <f>G37*(1+L37/100)</f>
        <v>0</v>
      </c>
      <c r="N37" s="238">
        <v>6.9999999999999999E-4</v>
      </c>
      <c r="O37" s="238">
        <f>ROUND(E37*N37,2)</f>
        <v>0.54</v>
      </c>
      <c r="P37" s="238">
        <v>0</v>
      </c>
      <c r="Q37" s="238">
        <f>ROUND(E37*P37,2)</f>
        <v>0</v>
      </c>
      <c r="R37" s="240" t="s">
        <v>277</v>
      </c>
      <c r="S37" s="240" t="s">
        <v>188</v>
      </c>
      <c r="T37" s="241" t="s">
        <v>188</v>
      </c>
      <c r="U37" s="220">
        <v>2E-3</v>
      </c>
      <c r="V37" s="220">
        <f>ROUND(E37*U37,2)</f>
        <v>1.54</v>
      </c>
      <c r="W37" s="220"/>
      <c r="X37" s="220" t="s">
        <v>226</v>
      </c>
      <c r="Y37" s="220" t="s">
        <v>191</v>
      </c>
      <c r="Z37" s="210"/>
      <c r="AA37" s="210"/>
      <c r="AB37" s="210"/>
      <c r="AC37" s="210"/>
      <c r="AD37" s="210"/>
      <c r="AE37" s="210"/>
      <c r="AF37" s="210"/>
      <c r="AG37" s="210" t="s">
        <v>227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2" x14ac:dyDescent="0.2">
      <c r="A38" s="217"/>
      <c r="B38" s="218"/>
      <c r="C38" s="263" t="s">
        <v>319</v>
      </c>
      <c r="D38" s="262"/>
      <c r="E38" s="262"/>
      <c r="F38" s="262"/>
      <c r="G38" s="262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229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2" x14ac:dyDescent="0.2">
      <c r="A39" s="217"/>
      <c r="B39" s="218"/>
      <c r="C39" s="264" t="s">
        <v>320</v>
      </c>
      <c r="D39" s="258"/>
      <c r="E39" s="259"/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231</v>
      </c>
      <c r="AH39" s="210">
        <v>0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3" x14ac:dyDescent="0.2">
      <c r="A40" s="217"/>
      <c r="B40" s="218"/>
      <c r="C40" s="264" t="s">
        <v>321</v>
      </c>
      <c r="D40" s="258"/>
      <c r="E40" s="259"/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231</v>
      </c>
      <c r="AH40" s="210">
        <v>0</v>
      </c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3" x14ac:dyDescent="0.2">
      <c r="A41" s="217"/>
      <c r="B41" s="218"/>
      <c r="C41" s="264" t="s">
        <v>866</v>
      </c>
      <c r="D41" s="258"/>
      <c r="E41" s="259">
        <v>69.919600000000003</v>
      </c>
      <c r="F41" s="220"/>
      <c r="G41" s="220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231</v>
      </c>
      <c r="AH41" s="210">
        <v>5</v>
      </c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3" x14ac:dyDescent="0.2">
      <c r="A42" s="217"/>
      <c r="B42" s="218"/>
      <c r="C42" s="264" t="s">
        <v>289</v>
      </c>
      <c r="D42" s="258"/>
      <c r="E42" s="259"/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231</v>
      </c>
      <c r="AH42" s="210">
        <v>0</v>
      </c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3" x14ac:dyDescent="0.2">
      <c r="A43" s="217"/>
      <c r="B43" s="218"/>
      <c r="C43" s="264" t="s">
        <v>867</v>
      </c>
      <c r="D43" s="258"/>
      <c r="E43" s="259">
        <v>699.19600000000003</v>
      </c>
      <c r="F43" s="220"/>
      <c r="G43" s="220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231</v>
      </c>
      <c r="AH43" s="210">
        <v>5</v>
      </c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ht="22.5" outlineLevel="1" x14ac:dyDescent="0.2">
      <c r="A44" s="235">
        <v>7</v>
      </c>
      <c r="B44" s="236" t="s">
        <v>322</v>
      </c>
      <c r="C44" s="252" t="s">
        <v>323</v>
      </c>
      <c r="D44" s="237" t="s">
        <v>261</v>
      </c>
      <c r="E44" s="238">
        <v>699.19600000000003</v>
      </c>
      <c r="F44" s="239"/>
      <c r="G44" s="240">
        <f>ROUND(E44*F44,2)</f>
        <v>0</v>
      </c>
      <c r="H44" s="239"/>
      <c r="I44" s="240">
        <f>ROUND(E44*H44,2)</f>
        <v>0</v>
      </c>
      <c r="J44" s="239"/>
      <c r="K44" s="240">
        <f>ROUND(E44*J44,2)</f>
        <v>0</v>
      </c>
      <c r="L44" s="240">
        <v>21</v>
      </c>
      <c r="M44" s="240">
        <f>G44*(1+L44/100)</f>
        <v>0</v>
      </c>
      <c r="N44" s="238">
        <v>0.12966</v>
      </c>
      <c r="O44" s="238">
        <f>ROUND(E44*N44,2)</f>
        <v>90.66</v>
      </c>
      <c r="P44" s="238">
        <v>0</v>
      </c>
      <c r="Q44" s="238">
        <f>ROUND(E44*P44,2)</f>
        <v>0</v>
      </c>
      <c r="R44" s="240" t="s">
        <v>277</v>
      </c>
      <c r="S44" s="240" t="s">
        <v>188</v>
      </c>
      <c r="T44" s="241" t="s">
        <v>188</v>
      </c>
      <c r="U44" s="220">
        <v>7.1999999999999995E-2</v>
      </c>
      <c r="V44" s="220">
        <f>ROUND(E44*U44,2)</f>
        <v>50.34</v>
      </c>
      <c r="W44" s="220"/>
      <c r="X44" s="220" t="s">
        <v>226</v>
      </c>
      <c r="Y44" s="220" t="s">
        <v>191</v>
      </c>
      <c r="Z44" s="210"/>
      <c r="AA44" s="210"/>
      <c r="AB44" s="210"/>
      <c r="AC44" s="210"/>
      <c r="AD44" s="210"/>
      <c r="AE44" s="210"/>
      <c r="AF44" s="210"/>
      <c r="AG44" s="210" t="s">
        <v>227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2" x14ac:dyDescent="0.2">
      <c r="A45" s="217"/>
      <c r="B45" s="218"/>
      <c r="C45" s="253" t="s">
        <v>324</v>
      </c>
      <c r="D45" s="242"/>
      <c r="E45" s="242"/>
      <c r="F45" s="242"/>
      <c r="G45" s="242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10"/>
      <c r="AA45" s="210"/>
      <c r="AB45" s="210"/>
      <c r="AC45" s="210"/>
      <c r="AD45" s="210"/>
      <c r="AE45" s="210"/>
      <c r="AF45" s="210"/>
      <c r="AG45" s="210" t="s">
        <v>194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2" x14ac:dyDescent="0.2">
      <c r="A46" s="217"/>
      <c r="B46" s="218"/>
      <c r="C46" s="264" t="s">
        <v>289</v>
      </c>
      <c r="D46" s="258"/>
      <c r="E46" s="259"/>
      <c r="F46" s="220"/>
      <c r="G46" s="220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231</v>
      </c>
      <c r="AH46" s="210">
        <v>0</v>
      </c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3" x14ac:dyDescent="0.2">
      <c r="A47" s="217"/>
      <c r="B47" s="218"/>
      <c r="C47" s="264" t="s">
        <v>325</v>
      </c>
      <c r="D47" s="258"/>
      <c r="E47" s="259"/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10"/>
      <c r="AA47" s="210"/>
      <c r="AB47" s="210"/>
      <c r="AC47" s="210"/>
      <c r="AD47" s="210"/>
      <c r="AE47" s="210"/>
      <c r="AF47" s="210"/>
      <c r="AG47" s="210" t="s">
        <v>231</v>
      </c>
      <c r="AH47" s="210">
        <v>0</v>
      </c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3" x14ac:dyDescent="0.2">
      <c r="A48" s="217"/>
      <c r="B48" s="218"/>
      <c r="C48" s="264" t="s">
        <v>326</v>
      </c>
      <c r="D48" s="258"/>
      <c r="E48" s="259"/>
      <c r="F48" s="220"/>
      <c r="G48" s="220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10"/>
      <c r="AA48" s="210"/>
      <c r="AB48" s="210"/>
      <c r="AC48" s="210"/>
      <c r="AD48" s="210"/>
      <c r="AE48" s="210"/>
      <c r="AF48" s="210"/>
      <c r="AG48" s="210" t="s">
        <v>231</v>
      </c>
      <c r="AH48" s="210">
        <v>0</v>
      </c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3" x14ac:dyDescent="0.2">
      <c r="A49" s="217"/>
      <c r="B49" s="218"/>
      <c r="C49" s="264" t="s">
        <v>870</v>
      </c>
      <c r="D49" s="258"/>
      <c r="E49" s="259"/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10"/>
      <c r="AA49" s="210"/>
      <c r="AB49" s="210"/>
      <c r="AC49" s="210"/>
      <c r="AD49" s="210"/>
      <c r="AE49" s="210"/>
      <c r="AF49" s="210"/>
      <c r="AG49" s="210" t="s">
        <v>231</v>
      </c>
      <c r="AH49" s="210">
        <v>0</v>
      </c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3" x14ac:dyDescent="0.2">
      <c r="A50" s="217"/>
      <c r="B50" s="218"/>
      <c r="C50" s="264" t="s">
        <v>871</v>
      </c>
      <c r="D50" s="258"/>
      <c r="E50" s="259">
        <v>527.62</v>
      </c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10"/>
      <c r="AA50" s="210"/>
      <c r="AB50" s="210"/>
      <c r="AC50" s="210"/>
      <c r="AD50" s="210"/>
      <c r="AE50" s="210"/>
      <c r="AF50" s="210"/>
      <c r="AG50" s="210" t="s">
        <v>231</v>
      </c>
      <c r="AH50" s="210">
        <v>0</v>
      </c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3" x14ac:dyDescent="0.2">
      <c r="A51" s="217"/>
      <c r="B51" s="218"/>
      <c r="C51" s="264" t="s">
        <v>872</v>
      </c>
      <c r="D51" s="258"/>
      <c r="E51" s="259">
        <v>51.984000000000002</v>
      </c>
      <c r="F51" s="220"/>
      <c r="G51" s="220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10"/>
      <c r="AA51" s="210"/>
      <c r="AB51" s="210"/>
      <c r="AC51" s="210"/>
      <c r="AD51" s="210"/>
      <c r="AE51" s="210"/>
      <c r="AF51" s="210"/>
      <c r="AG51" s="210" t="s">
        <v>231</v>
      </c>
      <c r="AH51" s="210">
        <v>0</v>
      </c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3" x14ac:dyDescent="0.2">
      <c r="A52" s="217"/>
      <c r="B52" s="218"/>
      <c r="C52" s="264" t="s">
        <v>873</v>
      </c>
      <c r="D52" s="258"/>
      <c r="E52" s="259">
        <v>119.592</v>
      </c>
      <c r="F52" s="220"/>
      <c r="G52" s="220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10"/>
      <c r="AA52" s="210"/>
      <c r="AB52" s="210"/>
      <c r="AC52" s="210"/>
      <c r="AD52" s="210"/>
      <c r="AE52" s="210"/>
      <c r="AF52" s="210"/>
      <c r="AG52" s="210" t="s">
        <v>231</v>
      </c>
      <c r="AH52" s="210">
        <v>0</v>
      </c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x14ac:dyDescent="0.2">
      <c r="A53" s="225" t="s">
        <v>183</v>
      </c>
      <c r="B53" s="226" t="s">
        <v>139</v>
      </c>
      <c r="C53" s="251" t="s">
        <v>140</v>
      </c>
      <c r="D53" s="227"/>
      <c r="E53" s="228"/>
      <c r="F53" s="229"/>
      <c r="G53" s="229">
        <f>SUMIF(AG54:AG57,"&lt;&gt;NOR",G54:G57)</f>
        <v>0</v>
      </c>
      <c r="H53" s="229"/>
      <c r="I53" s="229">
        <f>SUM(I54:I57)</f>
        <v>0</v>
      </c>
      <c r="J53" s="229"/>
      <c r="K53" s="229">
        <f>SUM(K54:K57)</f>
        <v>0</v>
      </c>
      <c r="L53" s="229"/>
      <c r="M53" s="229">
        <f>SUM(M54:M57)</f>
        <v>0</v>
      </c>
      <c r="N53" s="228"/>
      <c r="O53" s="228">
        <f>SUM(O54:O57)</f>
        <v>0.65</v>
      </c>
      <c r="P53" s="228"/>
      <c r="Q53" s="228">
        <f>SUM(Q54:Q57)</f>
        <v>0</v>
      </c>
      <c r="R53" s="229"/>
      <c r="S53" s="229"/>
      <c r="T53" s="230"/>
      <c r="U53" s="224"/>
      <c r="V53" s="224">
        <f>SUM(V54:V57)</f>
        <v>5.05</v>
      </c>
      <c r="W53" s="224"/>
      <c r="X53" s="224"/>
      <c r="Y53" s="224"/>
      <c r="AG53" t="s">
        <v>184</v>
      </c>
    </row>
    <row r="54" spans="1:60" outlineLevel="1" x14ac:dyDescent="0.2">
      <c r="A54" s="235">
        <v>8</v>
      </c>
      <c r="B54" s="236" t="s">
        <v>345</v>
      </c>
      <c r="C54" s="252" t="s">
        <v>346</v>
      </c>
      <c r="D54" s="237" t="s">
        <v>347</v>
      </c>
      <c r="E54" s="238">
        <v>2</v>
      </c>
      <c r="F54" s="239"/>
      <c r="G54" s="240">
        <f>ROUND(E54*F54,2)</f>
        <v>0</v>
      </c>
      <c r="H54" s="239"/>
      <c r="I54" s="240">
        <f>ROUND(E54*H54,2)</f>
        <v>0</v>
      </c>
      <c r="J54" s="239"/>
      <c r="K54" s="240">
        <f>ROUND(E54*J54,2)</f>
        <v>0</v>
      </c>
      <c r="L54" s="240">
        <v>21</v>
      </c>
      <c r="M54" s="240">
        <f>G54*(1+L54/100)</f>
        <v>0</v>
      </c>
      <c r="N54" s="238">
        <v>0.32272000000000001</v>
      </c>
      <c r="O54" s="238">
        <f>ROUND(E54*N54,2)</f>
        <v>0.65</v>
      </c>
      <c r="P54" s="238">
        <v>0</v>
      </c>
      <c r="Q54" s="238">
        <f>ROUND(E54*P54,2)</f>
        <v>0</v>
      </c>
      <c r="R54" s="240" t="s">
        <v>277</v>
      </c>
      <c r="S54" s="240" t="s">
        <v>188</v>
      </c>
      <c r="T54" s="241" t="s">
        <v>188</v>
      </c>
      <c r="U54" s="220">
        <v>2.5249999999999999</v>
      </c>
      <c r="V54" s="220">
        <f>ROUND(E54*U54,2)</f>
        <v>5.05</v>
      </c>
      <c r="W54" s="220"/>
      <c r="X54" s="220" t="s">
        <v>226</v>
      </c>
      <c r="Y54" s="220" t="s">
        <v>191</v>
      </c>
      <c r="Z54" s="210"/>
      <c r="AA54" s="210"/>
      <c r="AB54" s="210"/>
      <c r="AC54" s="210"/>
      <c r="AD54" s="210"/>
      <c r="AE54" s="210"/>
      <c r="AF54" s="210"/>
      <c r="AG54" s="210" t="s">
        <v>227</v>
      </c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ht="33.75" outlineLevel="2" x14ac:dyDescent="0.2">
      <c r="A55" s="217"/>
      <c r="B55" s="218"/>
      <c r="C55" s="263" t="s">
        <v>348</v>
      </c>
      <c r="D55" s="262"/>
      <c r="E55" s="262"/>
      <c r="F55" s="262"/>
      <c r="G55" s="262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10"/>
      <c r="AA55" s="210"/>
      <c r="AB55" s="210"/>
      <c r="AC55" s="210"/>
      <c r="AD55" s="210"/>
      <c r="AE55" s="210"/>
      <c r="AF55" s="210"/>
      <c r="AG55" s="210" t="s">
        <v>229</v>
      </c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43" t="str">
        <f>C55</f>
        <v>odbouráním dosavadního krytu, podkladu, nadezdívky nebo prstence s odklizením vybouraných hmot do 3 m, zarovnání plochy nadezdívky cementovou maltou, podbetonování nebo podezdění rámu, odstranění a znovuosazení rámu, poklopu, mříže, krycího hrnce nebo hydrantu, úpravy a doplnění krytu popř. podkladu vozovky v místě provedené výškové úpravy,</v>
      </c>
      <c r="BB55" s="210"/>
      <c r="BC55" s="210"/>
      <c r="BD55" s="210"/>
      <c r="BE55" s="210"/>
      <c r="BF55" s="210"/>
      <c r="BG55" s="210"/>
      <c r="BH55" s="210"/>
    </row>
    <row r="56" spans="1:60" outlineLevel="2" x14ac:dyDescent="0.2">
      <c r="A56" s="217"/>
      <c r="B56" s="218"/>
      <c r="C56" s="264" t="s">
        <v>349</v>
      </c>
      <c r="D56" s="258"/>
      <c r="E56" s="259"/>
      <c r="F56" s="220"/>
      <c r="G56" s="220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10"/>
      <c r="AA56" s="210"/>
      <c r="AB56" s="210"/>
      <c r="AC56" s="210"/>
      <c r="AD56" s="210"/>
      <c r="AE56" s="210"/>
      <c r="AF56" s="210"/>
      <c r="AG56" s="210" t="s">
        <v>231</v>
      </c>
      <c r="AH56" s="210">
        <v>0</v>
      </c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3" x14ac:dyDescent="0.2">
      <c r="A57" s="217"/>
      <c r="B57" s="218"/>
      <c r="C57" s="264" t="s">
        <v>874</v>
      </c>
      <c r="D57" s="258"/>
      <c r="E57" s="259">
        <v>2</v>
      </c>
      <c r="F57" s="220"/>
      <c r="G57" s="220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10"/>
      <c r="AA57" s="210"/>
      <c r="AB57" s="210"/>
      <c r="AC57" s="210"/>
      <c r="AD57" s="210"/>
      <c r="AE57" s="210"/>
      <c r="AF57" s="210"/>
      <c r="AG57" s="210" t="s">
        <v>231</v>
      </c>
      <c r="AH57" s="210">
        <v>0</v>
      </c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x14ac:dyDescent="0.2">
      <c r="A58" s="225" t="s">
        <v>183</v>
      </c>
      <c r="B58" s="226" t="s">
        <v>141</v>
      </c>
      <c r="C58" s="251" t="s">
        <v>142</v>
      </c>
      <c r="D58" s="227"/>
      <c r="E58" s="228"/>
      <c r="F58" s="229"/>
      <c r="G58" s="229">
        <f>SUMIF(AG59:AG95,"&lt;&gt;NOR",G59:G95)</f>
        <v>0</v>
      </c>
      <c r="H58" s="229"/>
      <c r="I58" s="229">
        <f>SUM(I59:I95)</f>
        <v>0</v>
      </c>
      <c r="J58" s="229"/>
      <c r="K58" s="229">
        <f>SUM(K59:K95)</f>
        <v>0</v>
      </c>
      <c r="L58" s="229"/>
      <c r="M58" s="229">
        <f>SUM(M59:M95)</f>
        <v>0</v>
      </c>
      <c r="N58" s="228"/>
      <c r="O58" s="228">
        <f>SUM(O59:O95)</f>
        <v>0.03</v>
      </c>
      <c r="P58" s="228"/>
      <c r="Q58" s="228">
        <f>SUM(Q59:Q95)</f>
        <v>0</v>
      </c>
      <c r="R58" s="229"/>
      <c r="S58" s="229"/>
      <c r="T58" s="230"/>
      <c r="U58" s="224"/>
      <c r="V58" s="224">
        <f>SUM(V59:V95)</f>
        <v>3.29</v>
      </c>
      <c r="W58" s="224"/>
      <c r="X58" s="224"/>
      <c r="Y58" s="224"/>
      <c r="AG58" t="s">
        <v>184</v>
      </c>
    </row>
    <row r="59" spans="1:60" outlineLevel="1" x14ac:dyDescent="0.2">
      <c r="A59" s="235">
        <v>9</v>
      </c>
      <c r="B59" s="236" t="s">
        <v>362</v>
      </c>
      <c r="C59" s="252" t="s">
        <v>363</v>
      </c>
      <c r="D59" s="237" t="s">
        <v>293</v>
      </c>
      <c r="E59" s="238">
        <v>36</v>
      </c>
      <c r="F59" s="239"/>
      <c r="G59" s="240">
        <f>ROUND(E59*F59,2)</f>
        <v>0</v>
      </c>
      <c r="H59" s="239"/>
      <c r="I59" s="240">
        <f>ROUND(E59*H59,2)</f>
        <v>0</v>
      </c>
      <c r="J59" s="239"/>
      <c r="K59" s="240">
        <f>ROUND(E59*J59,2)</f>
        <v>0</v>
      </c>
      <c r="L59" s="240">
        <v>21</v>
      </c>
      <c r="M59" s="240">
        <f>G59*(1+L59/100)</f>
        <v>0</v>
      </c>
      <c r="N59" s="238">
        <v>9.0000000000000006E-5</v>
      </c>
      <c r="O59" s="238">
        <f>ROUND(E59*N59,2)</f>
        <v>0</v>
      </c>
      <c r="P59" s="238">
        <v>0</v>
      </c>
      <c r="Q59" s="238">
        <f>ROUND(E59*P59,2)</f>
        <v>0</v>
      </c>
      <c r="R59" s="240" t="s">
        <v>277</v>
      </c>
      <c r="S59" s="240" t="s">
        <v>188</v>
      </c>
      <c r="T59" s="241" t="s">
        <v>188</v>
      </c>
      <c r="U59" s="220">
        <v>2.1999999999999999E-2</v>
      </c>
      <c r="V59" s="220">
        <f>ROUND(E59*U59,2)</f>
        <v>0.79</v>
      </c>
      <c r="W59" s="220"/>
      <c r="X59" s="220" t="s">
        <v>226</v>
      </c>
      <c r="Y59" s="220" t="s">
        <v>191</v>
      </c>
      <c r="Z59" s="210"/>
      <c r="AA59" s="210"/>
      <c r="AB59" s="210"/>
      <c r="AC59" s="210"/>
      <c r="AD59" s="210"/>
      <c r="AE59" s="210"/>
      <c r="AF59" s="210"/>
      <c r="AG59" s="210" t="s">
        <v>227</v>
      </c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2" x14ac:dyDescent="0.2">
      <c r="A60" s="217"/>
      <c r="B60" s="218"/>
      <c r="C60" s="264" t="s">
        <v>364</v>
      </c>
      <c r="D60" s="258"/>
      <c r="E60" s="259"/>
      <c r="F60" s="220"/>
      <c r="G60" s="220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10"/>
      <c r="AA60" s="210"/>
      <c r="AB60" s="210"/>
      <c r="AC60" s="210"/>
      <c r="AD60" s="210"/>
      <c r="AE60" s="210"/>
      <c r="AF60" s="210"/>
      <c r="AG60" s="210" t="s">
        <v>231</v>
      </c>
      <c r="AH60" s="210">
        <v>0</v>
      </c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3" x14ac:dyDescent="0.2">
      <c r="A61" s="217"/>
      <c r="B61" s="218"/>
      <c r="C61" s="264" t="s">
        <v>325</v>
      </c>
      <c r="D61" s="258"/>
      <c r="E61" s="259"/>
      <c r="F61" s="220"/>
      <c r="G61" s="220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10"/>
      <c r="AA61" s="210"/>
      <c r="AB61" s="210"/>
      <c r="AC61" s="210"/>
      <c r="AD61" s="210"/>
      <c r="AE61" s="210"/>
      <c r="AF61" s="210"/>
      <c r="AG61" s="210" t="s">
        <v>231</v>
      </c>
      <c r="AH61" s="210">
        <v>0</v>
      </c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3" x14ac:dyDescent="0.2">
      <c r="A62" s="217"/>
      <c r="B62" s="218"/>
      <c r="C62" s="264" t="s">
        <v>365</v>
      </c>
      <c r="D62" s="258"/>
      <c r="E62" s="259"/>
      <c r="F62" s="220"/>
      <c r="G62" s="220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10"/>
      <c r="AA62" s="210"/>
      <c r="AB62" s="210"/>
      <c r="AC62" s="210"/>
      <c r="AD62" s="210"/>
      <c r="AE62" s="210"/>
      <c r="AF62" s="210"/>
      <c r="AG62" s="210" t="s">
        <v>231</v>
      </c>
      <c r="AH62" s="210">
        <v>0</v>
      </c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3" x14ac:dyDescent="0.2">
      <c r="A63" s="217"/>
      <c r="B63" s="218"/>
      <c r="C63" s="264" t="s">
        <v>875</v>
      </c>
      <c r="D63" s="258"/>
      <c r="E63" s="259"/>
      <c r="F63" s="220"/>
      <c r="G63" s="220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10"/>
      <c r="AA63" s="210"/>
      <c r="AB63" s="210"/>
      <c r="AC63" s="210"/>
      <c r="AD63" s="210"/>
      <c r="AE63" s="210"/>
      <c r="AF63" s="210"/>
      <c r="AG63" s="210" t="s">
        <v>231</v>
      </c>
      <c r="AH63" s="210">
        <v>0</v>
      </c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3" x14ac:dyDescent="0.2">
      <c r="A64" s="217"/>
      <c r="B64" s="218"/>
      <c r="C64" s="264" t="s">
        <v>876</v>
      </c>
      <c r="D64" s="258"/>
      <c r="E64" s="259">
        <v>36</v>
      </c>
      <c r="F64" s="220"/>
      <c r="G64" s="220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10"/>
      <c r="AA64" s="210"/>
      <c r="AB64" s="210"/>
      <c r="AC64" s="210"/>
      <c r="AD64" s="210"/>
      <c r="AE64" s="210"/>
      <c r="AF64" s="210"/>
      <c r="AG64" s="210" t="s">
        <v>231</v>
      </c>
      <c r="AH64" s="210">
        <v>0</v>
      </c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1" x14ac:dyDescent="0.2">
      <c r="A65" s="235">
        <v>10</v>
      </c>
      <c r="B65" s="236" t="s">
        <v>370</v>
      </c>
      <c r="C65" s="252" t="s">
        <v>371</v>
      </c>
      <c r="D65" s="237" t="s">
        <v>293</v>
      </c>
      <c r="E65" s="238">
        <v>57.78</v>
      </c>
      <c r="F65" s="239"/>
      <c r="G65" s="240">
        <f>ROUND(E65*F65,2)</f>
        <v>0</v>
      </c>
      <c r="H65" s="239"/>
      <c r="I65" s="240">
        <f>ROUND(E65*H65,2)</f>
        <v>0</v>
      </c>
      <c r="J65" s="239"/>
      <c r="K65" s="240">
        <f>ROUND(E65*J65,2)</f>
        <v>0</v>
      </c>
      <c r="L65" s="240">
        <v>21</v>
      </c>
      <c r="M65" s="240">
        <f>G65*(1+L65/100)</f>
        <v>0</v>
      </c>
      <c r="N65" s="238">
        <v>1.2999999999999999E-4</v>
      </c>
      <c r="O65" s="238">
        <f>ROUND(E65*N65,2)</f>
        <v>0.01</v>
      </c>
      <c r="P65" s="238">
        <v>0</v>
      </c>
      <c r="Q65" s="238">
        <f>ROUND(E65*P65,2)</f>
        <v>0</v>
      </c>
      <c r="R65" s="240" t="s">
        <v>277</v>
      </c>
      <c r="S65" s="240" t="s">
        <v>188</v>
      </c>
      <c r="T65" s="241" t="s">
        <v>188</v>
      </c>
      <c r="U65" s="220">
        <v>2.1999999999999999E-2</v>
      </c>
      <c r="V65" s="220">
        <f>ROUND(E65*U65,2)</f>
        <v>1.27</v>
      </c>
      <c r="W65" s="220"/>
      <c r="X65" s="220" t="s">
        <v>226</v>
      </c>
      <c r="Y65" s="220" t="s">
        <v>191</v>
      </c>
      <c r="Z65" s="210"/>
      <c r="AA65" s="210"/>
      <c r="AB65" s="210"/>
      <c r="AC65" s="210"/>
      <c r="AD65" s="210"/>
      <c r="AE65" s="210"/>
      <c r="AF65" s="210"/>
      <c r="AG65" s="210" t="s">
        <v>227</v>
      </c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2" x14ac:dyDescent="0.2">
      <c r="A66" s="217"/>
      <c r="B66" s="218"/>
      <c r="C66" s="264" t="s">
        <v>790</v>
      </c>
      <c r="D66" s="258"/>
      <c r="E66" s="259"/>
      <c r="F66" s="220"/>
      <c r="G66" s="220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10"/>
      <c r="AA66" s="210"/>
      <c r="AB66" s="210"/>
      <c r="AC66" s="210"/>
      <c r="AD66" s="210"/>
      <c r="AE66" s="210"/>
      <c r="AF66" s="210"/>
      <c r="AG66" s="210" t="s">
        <v>231</v>
      </c>
      <c r="AH66" s="210">
        <v>0</v>
      </c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3" x14ac:dyDescent="0.2">
      <c r="A67" s="217"/>
      <c r="B67" s="218"/>
      <c r="C67" s="264" t="s">
        <v>325</v>
      </c>
      <c r="D67" s="258"/>
      <c r="E67" s="259"/>
      <c r="F67" s="220"/>
      <c r="G67" s="220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10"/>
      <c r="AA67" s="210"/>
      <c r="AB67" s="210"/>
      <c r="AC67" s="210"/>
      <c r="AD67" s="210"/>
      <c r="AE67" s="210"/>
      <c r="AF67" s="210"/>
      <c r="AG67" s="210" t="s">
        <v>231</v>
      </c>
      <c r="AH67" s="210">
        <v>0</v>
      </c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3" x14ac:dyDescent="0.2">
      <c r="A68" s="217"/>
      <c r="B68" s="218"/>
      <c r="C68" s="264" t="s">
        <v>875</v>
      </c>
      <c r="D68" s="258"/>
      <c r="E68" s="259"/>
      <c r="F68" s="220"/>
      <c r="G68" s="220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10"/>
      <c r="AA68" s="210"/>
      <c r="AB68" s="210"/>
      <c r="AC68" s="210"/>
      <c r="AD68" s="210"/>
      <c r="AE68" s="210"/>
      <c r="AF68" s="210"/>
      <c r="AG68" s="210" t="s">
        <v>231</v>
      </c>
      <c r="AH68" s="210">
        <v>0</v>
      </c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3" x14ac:dyDescent="0.2">
      <c r="A69" s="217"/>
      <c r="B69" s="218"/>
      <c r="C69" s="264" t="s">
        <v>877</v>
      </c>
      <c r="D69" s="258"/>
      <c r="E69" s="259"/>
      <c r="F69" s="220"/>
      <c r="G69" s="220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10"/>
      <c r="AA69" s="210"/>
      <c r="AB69" s="210"/>
      <c r="AC69" s="210"/>
      <c r="AD69" s="210"/>
      <c r="AE69" s="210"/>
      <c r="AF69" s="210"/>
      <c r="AG69" s="210" t="s">
        <v>231</v>
      </c>
      <c r="AH69" s="210">
        <v>0</v>
      </c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3" x14ac:dyDescent="0.2">
      <c r="A70" s="217"/>
      <c r="B70" s="218"/>
      <c r="C70" s="264" t="s">
        <v>878</v>
      </c>
      <c r="D70" s="258"/>
      <c r="E70" s="259">
        <v>22.8</v>
      </c>
      <c r="F70" s="220"/>
      <c r="G70" s="220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10"/>
      <c r="AA70" s="210"/>
      <c r="AB70" s="210"/>
      <c r="AC70" s="210"/>
      <c r="AD70" s="210"/>
      <c r="AE70" s="210"/>
      <c r="AF70" s="210"/>
      <c r="AG70" s="210" t="s">
        <v>231</v>
      </c>
      <c r="AH70" s="210">
        <v>0</v>
      </c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3" x14ac:dyDescent="0.2">
      <c r="A71" s="217"/>
      <c r="B71" s="218"/>
      <c r="C71" s="264" t="s">
        <v>879</v>
      </c>
      <c r="D71" s="258"/>
      <c r="E71" s="259">
        <v>3.6</v>
      </c>
      <c r="F71" s="220"/>
      <c r="G71" s="220"/>
      <c r="H71" s="220"/>
      <c r="I71" s="220"/>
      <c r="J71" s="220"/>
      <c r="K71" s="220"/>
      <c r="L71" s="220"/>
      <c r="M71" s="220"/>
      <c r="N71" s="219"/>
      <c r="O71" s="219"/>
      <c r="P71" s="219"/>
      <c r="Q71" s="219"/>
      <c r="R71" s="220"/>
      <c r="S71" s="220"/>
      <c r="T71" s="220"/>
      <c r="U71" s="220"/>
      <c r="V71" s="220"/>
      <c r="W71" s="220"/>
      <c r="X71" s="220"/>
      <c r="Y71" s="220"/>
      <c r="Z71" s="210"/>
      <c r="AA71" s="210"/>
      <c r="AB71" s="210"/>
      <c r="AC71" s="210"/>
      <c r="AD71" s="210"/>
      <c r="AE71" s="210"/>
      <c r="AF71" s="210"/>
      <c r="AG71" s="210" t="s">
        <v>231</v>
      </c>
      <c r="AH71" s="210">
        <v>0</v>
      </c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3" x14ac:dyDescent="0.2">
      <c r="A72" s="217"/>
      <c r="B72" s="218"/>
      <c r="C72" s="264" t="s">
        <v>880</v>
      </c>
      <c r="D72" s="258"/>
      <c r="E72" s="259">
        <v>12</v>
      </c>
      <c r="F72" s="220"/>
      <c r="G72" s="220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10"/>
      <c r="AA72" s="210"/>
      <c r="AB72" s="210"/>
      <c r="AC72" s="210"/>
      <c r="AD72" s="210"/>
      <c r="AE72" s="210"/>
      <c r="AF72" s="210"/>
      <c r="AG72" s="210" t="s">
        <v>231</v>
      </c>
      <c r="AH72" s="210">
        <v>0</v>
      </c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3" x14ac:dyDescent="0.2">
      <c r="A73" s="217"/>
      <c r="B73" s="218"/>
      <c r="C73" s="264" t="s">
        <v>881</v>
      </c>
      <c r="D73" s="258"/>
      <c r="E73" s="259">
        <v>4.38</v>
      </c>
      <c r="F73" s="220"/>
      <c r="G73" s="220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10"/>
      <c r="AA73" s="210"/>
      <c r="AB73" s="210"/>
      <c r="AC73" s="210"/>
      <c r="AD73" s="210"/>
      <c r="AE73" s="210"/>
      <c r="AF73" s="210"/>
      <c r="AG73" s="210" t="s">
        <v>231</v>
      </c>
      <c r="AH73" s="210">
        <v>0</v>
      </c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outlineLevel="3" x14ac:dyDescent="0.2">
      <c r="A74" s="217"/>
      <c r="B74" s="218"/>
      <c r="C74" s="264" t="s">
        <v>882</v>
      </c>
      <c r="D74" s="258"/>
      <c r="E74" s="259">
        <v>15</v>
      </c>
      <c r="F74" s="220"/>
      <c r="G74" s="220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10"/>
      <c r="AA74" s="210"/>
      <c r="AB74" s="210"/>
      <c r="AC74" s="210"/>
      <c r="AD74" s="210"/>
      <c r="AE74" s="210"/>
      <c r="AF74" s="210"/>
      <c r="AG74" s="210" t="s">
        <v>231</v>
      </c>
      <c r="AH74" s="210">
        <v>0</v>
      </c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outlineLevel="1" x14ac:dyDescent="0.2">
      <c r="A75" s="235">
        <v>11</v>
      </c>
      <c r="B75" s="236" t="s">
        <v>396</v>
      </c>
      <c r="C75" s="252" t="s">
        <v>397</v>
      </c>
      <c r="D75" s="237" t="s">
        <v>293</v>
      </c>
      <c r="E75" s="238">
        <v>3.53</v>
      </c>
      <c r="F75" s="239"/>
      <c r="G75" s="240">
        <f>ROUND(E75*F75,2)</f>
        <v>0</v>
      </c>
      <c r="H75" s="239"/>
      <c r="I75" s="240">
        <f>ROUND(E75*H75,2)</f>
        <v>0</v>
      </c>
      <c r="J75" s="239"/>
      <c r="K75" s="240">
        <f>ROUND(E75*J75,2)</f>
        <v>0</v>
      </c>
      <c r="L75" s="240">
        <v>21</v>
      </c>
      <c r="M75" s="240">
        <f>G75*(1+L75/100)</f>
        <v>0</v>
      </c>
      <c r="N75" s="238">
        <v>4.3E-3</v>
      </c>
      <c r="O75" s="238">
        <f>ROUND(E75*N75,2)</f>
        <v>0.02</v>
      </c>
      <c r="P75" s="238">
        <v>0</v>
      </c>
      <c r="Q75" s="238">
        <f>ROUND(E75*P75,2)</f>
        <v>0</v>
      </c>
      <c r="R75" s="240" t="s">
        <v>277</v>
      </c>
      <c r="S75" s="240" t="s">
        <v>188</v>
      </c>
      <c r="T75" s="241" t="s">
        <v>188</v>
      </c>
      <c r="U75" s="220">
        <v>0.20799999999999999</v>
      </c>
      <c r="V75" s="220">
        <f>ROUND(E75*U75,2)</f>
        <v>0.73</v>
      </c>
      <c r="W75" s="220"/>
      <c r="X75" s="220" t="s">
        <v>226</v>
      </c>
      <c r="Y75" s="220" t="s">
        <v>191</v>
      </c>
      <c r="Z75" s="210"/>
      <c r="AA75" s="210"/>
      <c r="AB75" s="210"/>
      <c r="AC75" s="210"/>
      <c r="AD75" s="210"/>
      <c r="AE75" s="210"/>
      <c r="AF75" s="210"/>
      <c r="AG75" s="210" t="s">
        <v>227</v>
      </c>
      <c r="AH75" s="210"/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2" x14ac:dyDescent="0.2">
      <c r="A76" s="217"/>
      <c r="B76" s="218"/>
      <c r="C76" s="263" t="s">
        <v>398</v>
      </c>
      <c r="D76" s="262"/>
      <c r="E76" s="262"/>
      <c r="F76" s="262"/>
      <c r="G76" s="262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10"/>
      <c r="AA76" s="210"/>
      <c r="AB76" s="210"/>
      <c r="AC76" s="210"/>
      <c r="AD76" s="210"/>
      <c r="AE76" s="210"/>
      <c r="AF76" s="210"/>
      <c r="AG76" s="210" t="s">
        <v>229</v>
      </c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2" x14ac:dyDescent="0.2">
      <c r="A77" s="217"/>
      <c r="B77" s="218"/>
      <c r="C77" s="264" t="s">
        <v>399</v>
      </c>
      <c r="D77" s="258"/>
      <c r="E77" s="259"/>
      <c r="F77" s="220"/>
      <c r="G77" s="220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10"/>
      <c r="AA77" s="210"/>
      <c r="AB77" s="210"/>
      <c r="AC77" s="210"/>
      <c r="AD77" s="210"/>
      <c r="AE77" s="210"/>
      <c r="AF77" s="210"/>
      <c r="AG77" s="210" t="s">
        <v>231</v>
      </c>
      <c r="AH77" s="210">
        <v>0</v>
      </c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3" x14ac:dyDescent="0.2">
      <c r="A78" s="217"/>
      <c r="B78" s="218"/>
      <c r="C78" s="264" t="s">
        <v>883</v>
      </c>
      <c r="D78" s="258"/>
      <c r="E78" s="259">
        <v>3.53</v>
      </c>
      <c r="F78" s="220"/>
      <c r="G78" s="220"/>
      <c r="H78" s="220"/>
      <c r="I78" s="220"/>
      <c r="J78" s="220"/>
      <c r="K78" s="220"/>
      <c r="L78" s="220"/>
      <c r="M78" s="220"/>
      <c r="N78" s="219"/>
      <c r="O78" s="219"/>
      <c r="P78" s="219"/>
      <c r="Q78" s="219"/>
      <c r="R78" s="220"/>
      <c r="S78" s="220"/>
      <c r="T78" s="220"/>
      <c r="U78" s="220"/>
      <c r="V78" s="220"/>
      <c r="W78" s="220"/>
      <c r="X78" s="220"/>
      <c r="Y78" s="220"/>
      <c r="Z78" s="210"/>
      <c r="AA78" s="210"/>
      <c r="AB78" s="210"/>
      <c r="AC78" s="210"/>
      <c r="AD78" s="210"/>
      <c r="AE78" s="210"/>
      <c r="AF78" s="210"/>
      <c r="AG78" s="210" t="s">
        <v>231</v>
      </c>
      <c r="AH78" s="210">
        <v>5</v>
      </c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outlineLevel="1" x14ac:dyDescent="0.2">
      <c r="A79" s="235">
        <v>12</v>
      </c>
      <c r="B79" s="236" t="s">
        <v>401</v>
      </c>
      <c r="C79" s="252" t="s">
        <v>402</v>
      </c>
      <c r="D79" s="237" t="s">
        <v>293</v>
      </c>
      <c r="E79" s="238">
        <v>3.53</v>
      </c>
      <c r="F79" s="239"/>
      <c r="G79" s="240">
        <f>ROUND(E79*F79,2)</f>
        <v>0</v>
      </c>
      <c r="H79" s="239"/>
      <c r="I79" s="240">
        <f>ROUND(E79*H79,2)</f>
        <v>0</v>
      </c>
      <c r="J79" s="239"/>
      <c r="K79" s="240">
        <f>ROUND(E79*J79,2)</f>
        <v>0</v>
      </c>
      <c r="L79" s="240">
        <v>21</v>
      </c>
      <c r="M79" s="240">
        <f>G79*(1+L79/100)</f>
        <v>0</v>
      </c>
      <c r="N79" s="238">
        <v>1.0000000000000001E-5</v>
      </c>
      <c r="O79" s="238">
        <f>ROUND(E79*N79,2)</f>
        <v>0</v>
      </c>
      <c r="P79" s="238">
        <v>0</v>
      </c>
      <c r="Q79" s="238">
        <f>ROUND(E79*P79,2)</f>
        <v>0</v>
      </c>
      <c r="R79" s="240" t="s">
        <v>277</v>
      </c>
      <c r="S79" s="240" t="s">
        <v>188</v>
      </c>
      <c r="T79" s="241" t="s">
        <v>188</v>
      </c>
      <c r="U79" s="220">
        <v>3.5999999999999997E-2</v>
      </c>
      <c r="V79" s="220">
        <f>ROUND(E79*U79,2)</f>
        <v>0.13</v>
      </c>
      <c r="W79" s="220"/>
      <c r="X79" s="220" t="s">
        <v>226</v>
      </c>
      <c r="Y79" s="220" t="s">
        <v>191</v>
      </c>
      <c r="Z79" s="210"/>
      <c r="AA79" s="210"/>
      <c r="AB79" s="210"/>
      <c r="AC79" s="210"/>
      <c r="AD79" s="210"/>
      <c r="AE79" s="210"/>
      <c r="AF79" s="210"/>
      <c r="AG79" s="210" t="s">
        <v>227</v>
      </c>
      <c r="AH79" s="210"/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outlineLevel="2" x14ac:dyDescent="0.2">
      <c r="A80" s="217"/>
      <c r="B80" s="218"/>
      <c r="C80" s="263" t="s">
        <v>403</v>
      </c>
      <c r="D80" s="262"/>
      <c r="E80" s="262"/>
      <c r="F80" s="262"/>
      <c r="G80" s="262"/>
      <c r="H80" s="220"/>
      <c r="I80" s="220"/>
      <c r="J80" s="220"/>
      <c r="K80" s="220"/>
      <c r="L80" s="220"/>
      <c r="M80" s="220"/>
      <c r="N80" s="219"/>
      <c r="O80" s="219"/>
      <c r="P80" s="219"/>
      <c r="Q80" s="219"/>
      <c r="R80" s="220"/>
      <c r="S80" s="220"/>
      <c r="T80" s="220"/>
      <c r="U80" s="220"/>
      <c r="V80" s="220"/>
      <c r="W80" s="220"/>
      <c r="X80" s="220"/>
      <c r="Y80" s="220"/>
      <c r="Z80" s="210"/>
      <c r="AA80" s="210"/>
      <c r="AB80" s="210"/>
      <c r="AC80" s="210"/>
      <c r="AD80" s="210"/>
      <c r="AE80" s="210"/>
      <c r="AF80" s="210"/>
      <c r="AG80" s="210" t="s">
        <v>229</v>
      </c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outlineLevel="2" x14ac:dyDescent="0.2">
      <c r="A81" s="217"/>
      <c r="B81" s="218"/>
      <c r="C81" s="264" t="s">
        <v>404</v>
      </c>
      <c r="D81" s="258"/>
      <c r="E81" s="259"/>
      <c r="F81" s="220"/>
      <c r="G81" s="220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10"/>
      <c r="AA81" s="210"/>
      <c r="AB81" s="210"/>
      <c r="AC81" s="210"/>
      <c r="AD81" s="210"/>
      <c r="AE81" s="210"/>
      <c r="AF81" s="210"/>
      <c r="AG81" s="210" t="s">
        <v>231</v>
      </c>
      <c r="AH81" s="210">
        <v>0</v>
      </c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outlineLevel="3" x14ac:dyDescent="0.2">
      <c r="A82" s="217"/>
      <c r="B82" s="218"/>
      <c r="C82" s="264" t="s">
        <v>405</v>
      </c>
      <c r="D82" s="258"/>
      <c r="E82" s="259"/>
      <c r="F82" s="220"/>
      <c r="G82" s="220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10"/>
      <c r="AA82" s="210"/>
      <c r="AB82" s="210"/>
      <c r="AC82" s="210"/>
      <c r="AD82" s="210"/>
      <c r="AE82" s="210"/>
      <c r="AF82" s="210"/>
      <c r="AG82" s="210" t="s">
        <v>231</v>
      </c>
      <c r="AH82" s="210">
        <v>0</v>
      </c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outlineLevel="3" x14ac:dyDescent="0.2">
      <c r="A83" s="217"/>
      <c r="B83" s="218"/>
      <c r="C83" s="264" t="s">
        <v>884</v>
      </c>
      <c r="D83" s="258"/>
      <c r="E83" s="259">
        <v>3.53</v>
      </c>
      <c r="F83" s="220"/>
      <c r="G83" s="220"/>
      <c r="H83" s="220"/>
      <c r="I83" s="220"/>
      <c r="J83" s="220"/>
      <c r="K83" s="220"/>
      <c r="L83" s="220"/>
      <c r="M83" s="220"/>
      <c r="N83" s="219"/>
      <c r="O83" s="219"/>
      <c r="P83" s="219"/>
      <c r="Q83" s="219"/>
      <c r="R83" s="220"/>
      <c r="S83" s="220"/>
      <c r="T83" s="220"/>
      <c r="U83" s="220"/>
      <c r="V83" s="220"/>
      <c r="W83" s="220"/>
      <c r="X83" s="220"/>
      <c r="Y83" s="220"/>
      <c r="Z83" s="210"/>
      <c r="AA83" s="210"/>
      <c r="AB83" s="210"/>
      <c r="AC83" s="210"/>
      <c r="AD83" s="210"/>
      <c r="AE83" s="210"/>
      <c r="AF83" s="210"/>
      <c r="AG83" s="210" t="s">
        <v>231</v>
      </c>
      <c r="AH83" s="210">
        <v>5</v>
      </c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outlineLevel="1" x14ac:dyDescent="0.2">
      <c r="A84" s="235">
        <v>13</v>
      </c>
      <c r="B84" s="236" t="s">
        <v>409</v>
      </c>
      <c r="C84" s="252" t="s">
        <v>410</v>
      </c>
      <c r="D84" s="237" t="s">
        <v>293</v>
      </c>
      <c r="E84" s="238">
        <v>3.53</v>
      </c>
      <c r="F84" s="239"/>
      <c r="G84" s="240">
        <f>ROUND(E84*F84,2)</f>
        <v>0</v>
      </c>
      <c r="H84" s="239"/>
      <c r="I84" s="240">
        <f>ROUND(E84*H84,2)</f>
        <v>0</v>
      </c>
      <c r="J84" s="239"/>
      <c r="K84" s="240">
        <f>ROUND(E84*J84,2)</f>
        <v>0</v>
      </c>
      <c r="L84" s="240">
        <v>21</v>
      </c>
      <c r="M84" s="240">
        <f>G84*(1+L84/100)</f>
        <v>0</v>
      </c>
      <c r="N84" s="238">
        <v>0</v>
      </c>
      <c r="O84" s="238">
        <f>ROUND(E84*N84,2)</f>
        <v>0</v>
      </c>
      <c r="P84" s="238">
        <v>0</v>
      </c>
      <c r="Q84" s="238">
        <f>ROUND(E84*P84,2)</f>
        <v>0</v>
      </c>
      <c r="R84" s="240" t="s">
        <v>277</v>
      </c>
      <c r="S84" s="240" t="s">
        <v>188</v>
      </c>
      <c r="T84" s="241" t="s">
        <v>188</v>
      </c>
      <c r="U84" s="220">
        <v>6.7000000000000004E-2</v>
      </c>
      <c r="V84" s="220">
        <f>ROUND(E84*U84,2)</f>
        <v>0.24</v>
      </c>
      <c r="W84" s="220"/>
      <c r="X84" s="220" t="s">
        <v>226</v>
      </c>
      <c r="Y84" s="220" t="s">
        <v>191</v>
      </c>
      <c r="Z84" s="210"/>
      <c r="AA84" s="210"/>
      <c r="AB84" s="210"/>
      <c r="AC84" s="210"/>
      <c r="AD84" s="210"/>
      <c r="AE84" s="210"/>
      <c r="AF84" s="210"/>
      <c r="AG84" s="210" t="s">
        <v>227</v>
      </c>
      <c r="AH84" s="210"/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</row>
    <row r="85" spans="1:60" outlineLevel="2" x14ac:dyDescent="0.2">
      <c r="A85" s="217"/>
      <c r="B85" s="218"/>
      <c r="C85" s="263" t="s">
        <v>411</v>
      </c>
      <c r="D85" s="262"/>
      <c r="E85" s="262"/>
      <c r="F85" s="262"/>
      <c r="G85" s="262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10"/>
      <c r="AA85" s="210"/>
      <c r="AB85" s="210"/>
      <c r="AC85" s="210"/>
      <c r="AD85" s="210"/>
      <c r="AE85" s="210"/>
      <c r="AF85" s="210"/>
      <c r="AG85" s="210" t="s">
        <v>229</v>
      </c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outlineLevel="2" x14ac:dyDescent="0.2">
      <c r="A86" s="217"/>
      <c r="B86" s="218"/>
      <c r="C86" s="264" t="s">
        <v>412</v>
      </c>
      <c r="D86" s="258"/>
      <c r="E86" s="259"/>
      <c r="F86" s="220"/>
      <c r="G86" s="220"/>
      <c r="H86" s="220"/>
      <c r="I86" s="220"/>
      <c r="J86" s="220"/>
      <c r="K86" s="220"/>
      <c r="L86" s="220"/>
      <c r="M86" s="220"/>
      <c r="N86" s="219"/>
      <c r="O86" s="219"/>
      <c r="P86" s="219"/>
      <c r="Q86" s="219"/>
      <c r="R86" s="220"/>
      <c r="S86" s="220"/>
      <c r="T86" s="220"/>
      <c r="U86" s="220"/>
      <c r="V86" s="220"/>
      <c r="W86" s="220"/>
      <c r="X86" s="220"/>
      <c r="Y86" s="220"/>
      <c r="Z86" s="210"/>
      <c r="AA86" s="210"/>
      <c r="AB86" s="210"/>
      <c r="AC86" s="210"/>
      <c r="AD86" s="210"/>
      <c r="AE86" s="210"/>
      <c r="AF86" s="210"/>
      <c r="AG86" s="210" t="s">
        <v>231</v>
      </c>
      <c r="AH86" s="210">
        <v>0</v>
      </c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outlineLevel="3" x14ac:dyDescent="0.2">
      <c r="A87" s="217"/>
      <c r="B87" s="218"/>
      <c r="C87" s="264" t="s">
        <v>405</v>
      </c>
      <c r="D87" s="258"/>
      <c r="E87" s="259"/>
      <c r="F87" s="220"/>
      <c r="G87" s="220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10"/>
      <c r="AA87" s="210"/>
      <c r="AB87" s="210"/>
      <c r="AC87" s="210"/>
      <c r="AD87" s="210"/>
      <c r="AE87" s="210"/>
      <c r="AF87" s="210"/>
      <c r="AG87" s="210" t="s">
        <v>231</v>
      </c>
      <c r="AH87" s="210">
        <v>0</v>
      </c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outlineLevel="3" x14ac:dyDescent="0.2">
      <c r="A88" s="217"/>
      <c r="B88" s="218"/>
      <c r="C88" s="264" t="s">
        <v>325</v>
      </c>
      <c r="D88" s="258"/>
      <c r="E88" s="259"/>
      <c r="F88" s="220"/>
      <c r="G88" s="220"/>
      <c r="H88" s="220"/>
      <c r="I88" s="220"/>
      <c r="J88" s="220"/>
      <c r="K88" s="220"/>
      <c r="L88" s="220"/>
      <c r="M88" s="220"/>
      <c r="N88" s="219"/>
      <c r="O88" s="219"/>
      <c r="P88" s="219"/>
      <c r="Q88" s="219"/>
      <c r="R88" s="220"/>
      <c r="S88" s="220"/>
      <c r="T88" s="220"/>
      <c r="U88" s="220"/>
      <c r="V88" s="220"/>
      <c r="W88" s="220"/>
      <c r="X88" s="220"/>
      <c r="Y88" s="220"/>
      <c r="Z88" s="210"/>
      <c r="AA88" s="210"/>
      <c r="AB88" s="210"/>
      <c r="AC88" s="210"/>
      <c r="AD88" s="210"/>
      <c r="AE88" s="210"/>
      <c r="AF88" s="210"/>
      <c r="AG88" s="210" t="s">
        <v>231</v>
      </c>
      <c r="AH88" s="210">
        <v>0</v>
      </c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</row>
    <row r="89" spans="1:60" outlineLevel="3" x14ac:dyDescent="0.2">
      <c r="A89" s="217"/>
      <c r="B89" s="218"/>
      <c r="C89" s="264" t="s">
        <v>885</v>
      </c>
      <c r="D89" s="258"/>
      <c r="E89" s="259"/>
      <c r="F89" s="220"/>
      <c r="G89" s="220"/>
      <c r="H89" s="220"/>
      <c r="I89" s="220"/>
      <c r="J89" s="220"/>
      <c r="K89" s="220"/>
      <c r="L89" s="220"/>
      <c r="M89" s="220"/>
      <c r="N89" s="219"/>
      <c r="O89" s="219"/>
      <c r="P89" s="219"/>
      <c r="Q89" s="219"/>
      <c r="R89" s="220"/>
      <c r="S89" s="220"/>
      <c r="T89" s="220"/>
      <c r="U89" s="220"/>
      <c r="V89" s="220"/>
      <c r="W89" s="220"/>
      <c r="X89" s="220"/>
      <c r="Y89" s="220"/>
      <c r="Z89" s="210"/>
      <c r="AA89" s="210"/>
      <c r="AB89" s="210"/>
      <c r="AC89" s="210"/>
      <c r="AD89" s="210"/>
      <c r="AE89" s="210"/>
      <c r="AF89" s="210"/>
      <c r="AG89" s="210" t="s">
        <v>231</v>
      </c>
      <c r="AH89" s="210">
        <v>0</v>
      </c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outlineLevel="3" x14ac:dyDescent="0.2">
      <c r="A90" s="217"/>
      <c r="B90" s="218"/>
      <c r="C90" s="264" t="s">
        <v>886</v>
      </c>
      <c r="D90" s="258"/>
      <c r="E90" s="259">
        <v>3.53</v>
      </c>
      <c r="F90" s="220"/>
      <c r="G90" s="220"/>
      <c r="H90" s="220"/>
      <c r="I90" s="220"/>
      <c r="J90" s="220"/>
      <c r="K90" s="220"/>
      <c r="L90" s="220"/>
      <c r="M90" s="220"/>
      <c r="N90" s="219"/>
      <c r="O90" s="219"/>
      <c r="P90" s="219"/>
      <c r="Q90" s="219"/>
      <c r="R90" s="220"/>
      <c r="S90" s="220"/>
      <c r="T90" s="220"/>
      <c r="U90" s="220"/>
      <c r="V90" s="220"/>
      <c r="W90" s="220"/>
      <c r="X90" s="220"/>
      <c r="Y90" s="220"/>
      <c r="Z90" s="210"/>
      <c r="AA90" s="210"/>
      <c r="AB90" s="210"/>
      <c r="AC90" s="210"/>
      <c r="AD90" s="210"/>
      <c r="AE90" s="210"/>
      <c r="AF90" s="210"/>
      <c r="AG90" s="210" t="s">
        <v>231</v>
      </c>
      <c r="AH90" s="210">
        <v>0</v>
      </c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outlineLevel="1" x14ac:dyDescent="0.2">
      <c r="A91" s="235">
        <v>14</v>
      </c>
      <c r="B91" s="236" t="s">
        <v>428</v>
      </c>
      <c r="C91" s="252" t="s">
        <v>429</v>
      </c>
      <c r="D91" s="237" t="s">
        <v>293</v>
      </c>
      <c r="E91" s="238">
        <v>3.53</v>
      </c>
      <c r="F91" s="239"/>
      <c r="G91" s="240">
        <f>ROUND(E91*F91,2)</f>
        <v>0</v>
      </c>
      <c r="H91" s="239"/>
      <c r="I91" s="240">
        <f>ROUND(E91*H91,2)</f>
        <v>0</v>
      </c>
      <c r="J91" s="239"/>
      <c r="K91" s="240">
        <f>ROUND(E91*J91,2)</f>
        <v>0</v>
      </c>
      <c r="L91" s="240">
        <v>21</v>
      </c>
      <c r="M91" s="240">
        <f>G91*(1+L91/100)</f>
        <v>0</v>
      </c>
      <c r="N91" s="238">
        <v>0</v>
      </c>
      <c r="O91" s="238">
        <f>ROUND(E91*N91,2)</f>
        <v>0</v>
      </c>
      <c r="P91" s="238">
        <v>0</v>
      </c>
      <c r="Q91" s="238">
        <f>ROUND(E91*P91,2)</f>
        <v>0</v>
      </c>
      <c r="R91" s="240" t="s">
        <v>277</v>
      </c>
      <c r="S91" s="240" t="s">
        <v>188</v>
      </c>
      <c r="T91" s="241" t="s">
        <v>188</v>
      </c>
      <c r="U91" s="220">
        <v>3.6999999999999998E-2</v>
      </c>
      <c r="V91" s="220">
        <f>ROUND(E91*U91,2)</f>
        <v>0.13</v>
      </c>
      <c r="W91" s="220"/>
      <c r="X91" s="220" t="s">
        <v>226</v>
      </c>
      <c r="Y91" s="220" t="s">
        <v>191</v>
      </c>
      <c r="Z91" s="210"/>
      <c r="AA91" s="210"/>
      <c r="AB91" s="210"/>
      <c r="AC91" s="210"/>
      <c r="AD91" s="210"/>
      <c r="AE91" s="210"/>
      <c r="AF91" s="210"/>
      <c r="AG91" s="210" t="s">
        <v>227</v>
      </c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outlineLevel="2" x14ac:dyDescent="0.2">
      <c r="A92" s="217"/>
      <c r="B92" s="218"/>
      <c r="C92" s="263" t="s">
        <v>430</v>
      </c>
      <c r="D92" s="262"/>
      <c r="E92" s="262"/>
      <c r="F92" s="262"/>
      <c r="G92" s="262"/>
      <c r="H92" s="220"/>
      <c r="I92" s="220"/>
      <c r="J92" s="220"/>
      <c r="K92" s="220"/>
      <c r="L92" s="220"/>
      <c r="M92" s="220"/>
      <c r="N92" s="219"/>
      <c r="O92" s="219"/>
      <c r="P92" s="219"/>
      <c r="Q92" s="219"/>
      <c r="R92" s="220"/>
      <c r="S92" s="220"/>
      <c r="T92" s="220"/>
      <c r="U92" s="220"/>
      <c r="V92" s="220"/>
      <c r="W92" s="220"/>
      <c r="X92" s="220"/>
      <c r="Y92" s="220"/>
      <c r="Z92" s="210"/>
      <c r="AA92" s="210"/>
      <c r="AB92" s="210"/>
      <c r="AC92" s="210"/>
      <c r="AD92" s="210"/>
      <c r="AE92" s="210"/>
      <c r="AF92" s="210"/>
      <c r="AG92" s="210" t="s">
        <v>229</v>
      </c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outlineLevel="2" x14ac:dyDescent="0.2">
      <c r="A93" s="217"/>
      <c r="B93" s="218"/>
      <c r="C93" s="264" t="s">
        <v>431</v>
      </c>
      <c r="D93" s="258"/>
      <c r="E93" s="259"/>
      <c r="F93" s="220"/>
      <c r="G93" s="220"/>
      <c r="H93" s="220"/>
      <c r="I93" s="220"/>
      <c r="J93" s="220"/>
      <c r="K93" s="220"/>
      <c r="L93" s="220"/>
      <c r="M93" s="220"/>
      <c r="N93" s="219"/>
      <c r="O93" s="219"/>
      <c r="P93" s="219"/>
      <c r="Q93" s="219"/>
      <c r="R93" s="220"/>
      <c r="S93" s="220"/>
      <c r="T93" s="220"/>
      <c r="U93" s="220"/>
      <c r="V93" s="220"/>
      <c r="W93" s="220"/>
      <c r="X93" s="220"/>
      <c r="Y93" s="220"/>
      <c r="Z93" s="210"/>
      <c r="AA93" s="210"/>
      <c r="AB93" s="210"/>
      <c r="AC93" s="210"/>
      <c r="AD93" s="210"/>
      <c r="AE93" s="210"/>
      <c r="AF93" s="210"/>
      <c r="AG93" s="210" t="s">
        <v>231</v>
      </c>
      <c r="AH93" s="210">
        <v>0</v>
      </c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outlineLevel="3" x14ac:dyDescent="0.2">
      <c r="A94" s="217"/>
      <c r="B94" s="218"/>
      <c r="C94" s="264" t="s">
        <v>405</v>
      </c>
      <c r="D94" s="258"/>
      <c r="E94" s="259"/>
      <c r="F94" s="220"/>
      <c r="G94" s="220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10"/>
      <c r="AA94" s="210"/>
      <c r="AB94" s="210"/>
      <c r="AC94" s="210"/>
      <c r="AD94" s="210"/>
      <c r="AE94" s="210"/>
      <c r="AF94" s="210"/>
      <c r="AG94" s="210" t="s">
        <v>231</v>
      </c>
      <c r="AH94" s="210">
        <v>0</v>
      </c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outlineLevel="3" x14ac:dyDescent="0.2">
      <c r="A95" s="217"/>
      <c r="B95" s="218"/>
      <c r="C95" s="264" t="s">
        <v>884</v>
      </c>
      <c r="D95" s="258"/>
      <c r="E95" s="259">
        <v>3.53</v>
      </c>
      <c r="F95" s="220"/>
      <c r="G95" s="220"/>
      <c r="H95" s="220"/>
      <c r="I95" s="220"/>
      <c r="J95" s="220"/>
      <c r="K95" s="220"/>
      <c r="L95" s="220"/>
      <c r="M95" s="220"/>
      <c r="N95" s="219"/>
      <c r="O95" s="219"/>
      <c r="P95" s="219"/>
      <c r="Q95" s="219"/>
      <c r="R95" s="220"/>
      <c r="S95" s="220"/>
      <c r="T95" s="220"/>
      <c r="U95" s="220"/>
      <c r="V95" s="220"/>
      <c r="W95" s="220"/>
      <c r="X95" s="220"/>
      <c r="Y95" s="220"/>
      <c r="Z95" s="210"/>
      <c r="AA95" s="210"/>
      <c r="AB95" s="210"/>
      <c r="AC95" s="210"/>
      <c r="AD95" s="210"/>
      <c r="AE95" s="210"/>
      <c r="AF95" s="210"/>
      <c r="AG95" s="210" t="s">
        <v>231</v>
      </c>
      <c r="AH95" s="210">
        <v>5</v>
      </c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x14ac:dyDescent="0.2">
      <c r="A96" s="225" t="s">
        <v>183</v>
      </c>
      <c r="B96" s="226" t="s">
        <v>143</v>
      </c>
      <c r="C96" s="251" t="s">
        <v>144</v>
      </c>
      <c r="D96" s="227"/>
      <c r="E96" s="228"/>
      <c r="F96" s="229"/>
      <c r="G96" s="229">
        <f>SUMIF(AG97:AG101,"&lt;&gt;NOR",G97:G101)</f>
        <v>0</v>
      </c>
      <c r="H96" s="229"/>
      <c r="I96" s="229">
        <f>SUM(I97:I101)</f>
        <v>0</v>
      </c>
      <c r="J96" s="229"/>
      <c r="K96" s="229">
        <f>SUM(K97:K101)</f>
        <v>0</v>
      </c>
      <c r="L96" s="229"/>
      <c r="M96" s="229">
        <f>SUM(M97:M101)</f>
        <v>0</v>
      </c>
      <c r="N96" s="228"/>
      <c r="O96" s="228">
        <f>SUM(O97:O101)</f>
        <v>0</v>
      </c>
      <c r="P96" s="228"/>
      <c r="Q96" s="228">
        <f>SUM(Q97:Q101)</f>
        <v>0</v>
      </c>
      <c r="R96" s="229"/>
      <c r="S96" s="229"/>
      <c r="T96" s="230"/>
      <c r="U96" s="224"/>
      <c r="V96" s="224">
        <f>SUM(V97:V101)</f>
        <v>1.65</v>
      </c>
      <c r="W96" s="224"/>
      <c r="X96" s="224"/>
      <c r="Y96" s="224"/>
      <c r="AG96" t="s">
        <v>184</v>
      </c>
    </row>
    <row r="97" spans="1:60" outlineLevel="1" x14ac:dyDescent="0.2">
      <c r="A97" s="235">
        <v>15</v>
      </c>
      <c r="B97" s="236" t="s">
        <v>442</v>
      </c>
      <c r="C97" s="252" t="s">
        <v>443</v>
      </c>
      <c r="D97" s="237" t="s">
        <v>434</v>
      </c>
      <c r="E97" s="238">
        <v>102.93302</v>
      </c>
      <c r="F97" s="239"/>
      <c r="G97" s="240">
        <f>ROUND(E97*F97,2)</f>
        <v>0</v>
      </c>
      <c r="H97" s="239"/>
      <c r="I97" s="240">
        <f>ROUND(E97*H97,2)</f>
        <v>0</v>
      </c>
      <c r="J97" s="239"/>
      <c r="K97" s="240">
        <f>ROUND(E97*J97,2)</f>
        <v>0</v>
      </c>
      <c r="L97" s="240">
        <v>21</v>
      </c>
      <c r="M97" s="240">
        <f>G97*(1+L97/100)</f>
        <v>0</v>
      </c>
      <c r="N97" s="238">
        <v>0</v>
      </c>
      <c r="O97" s="238">
        <f>ROUND(E97*N97,2)</f>
        <v>0</v>
      </c>
      <c r="P97" s="238">
        <v>0</v>
      </c>
      <c r="Q97" s="238">
        <f>ROUND(E97*P97,2)</f>
        <v>0</v>
      </c>
      <c r="R97" s="240" t="s">
        <v>277</v>
      </c>
      <c r="S97" s="240" t="s">
        <v>188</v>
      </c>
      <c r="T97" s="241" t="s">
        <v>188</v>
      </c>
      <c r="U97" s="220">
        <v>1.6E-2</v>
      </c>
      <c r="V97" s="220">
        <f>ROUND(E97*U97,2)</f>
        <v>1.65</v>
      </c>
      <c r="W97" s="220"/>
      <c r="X97" s="220" t="s">
        <v>444</v>
      </c>
      <c r="Y97" s="220" t="s">
        <v>191</v>
      </c>
      <c r="Z97" s="210"/>
      <c r="AA97" s="210"/>
      <c r="AB97" s="210"/>
      <c r="AC97" s="210"/>
      <c r="AD97" s="210"/>
      <c r="AE97" s="210"/>
      <c r="AF97" s="210"/>
      <c r="AG97" s="210" t="s">
        <v>445</v>
      </c>
      <c r="AH97" s="210"/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outlineLevel="2" x14ac:dyDescent="0.2">
      <c r="A98" s="217"/>
      <c r="B98" s="218"/>
      <c r="C98" s="263" t="s">
        <v>446</v>
      </c>
      <c r="D98" s="262"/>
      <c r="E98" s="262"/>
      <c r="F98" s="262"/>
      <c r="G98" s="262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10"/>
      <c r="AA98" s="210"/>
      <c r="AB98" s="210"/>
      <c r="AC98" s="210"/>
      <c r="AD98" s="210"/>
      <c r="AE98" s="210"/>
      <c r="AF98" s="210"/>
      <c r="AG98" s="210" t="s">
        <v>229</v>
      </c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</row>
    <row r="99" spans="1:60" outlineLevel="2" x14ac:dyDescent="0.2">
      <c r="A99" s="217"/>
      <c r="B99" s="218"/>
      <c r="C99" s="264" t="s">
        <v>447</v>
      </c>
      <c r="D99" s="258"/>
      <c r="E99" s="259"/>
      <c r="F99" s="220"/>
      <c r="G99" s="220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10"/>
      <c r="AA99" s="210"/>
      <c r="AB99" s="210"/>
      <c r="AC99" s="210"/>
      <c r="AD99" s="210"/>
      <c r="AE99" s="210"/>
      <c r="AF99" s="210"/>
      <c r="AG99" s="210" t="s">
        <v>231</v>
      </c>
      <c r="AH99" s="210">
        <v>0</v>
      </c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outlineLevel="3" x14ac:dyDescent="0.2">
      <c r="A100" s="217"/>
      <c r="B100" s="218"/>
      <c r="C100" s="264" t="s">
        <v>887</v>
      </c>
      <c r="D100" s="258"/>
      <c r="E100" s="259"/>
      <c r="F100" s="220"/>
      <c r="G100" s="220"/>
      <c r="H100" s="220"/>
      <c r="I100" s="220"/>
      <c r="J100" s="220"/>
      <c r="K100" s="220"/>
      <c r="L100" s="220"/>
      <c r="M100" s="220"/>
      <c r="N100" s="219"/>
      <c r="O100" s="219"/>
      <c r="P100" s="219"/>
      <c r="Q100" s="219"/>
      <c r="R100" s="220"/>
      <c r="S100" s="220"/>
      <c r="T100" s="220"/>
      <c r="U100" s="220"/>
      <c r="V100" s="220"/>
      <c r="W100" s="220"/>
      <c r="X100" s="220"/>
      <c r="Y100" s="220"/>
      <c r="Z100" s="210"/>
      <c r="AA100" s="210"/>
      <c r="AB100" s="210"/>
      <c r="AC100" s="210"/>
      <c r="AD100" s="210"/>
      <c r="AE100" s="210"/>
      <c r="AF100" s="210"/>
      <c r="AG100" s="210" t="s">
        <v>231</v>
      </c>
      <c r="AH100" s="210">
        <v>0</v>
      </c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</row>
    <row r="101" spans="1:60" outlineLevel="3" x14ac:dyDescent="0.2">
      <c r="A101" s="217"/>
      <c r="B101" s="218"/>
      <c r="C101" s="264" t="s">
        <v>888</v>
      </c>
      <c r="D101" s="258"/>
      <c r="E101" s="259">
        <v>102.93302</v>
      </c>
      <c r="F101" s="220"/>
      <c r="G101" s="220"/>
      <c r="H101" s="220"/>
      <c r="I101" s="220"/>
      <c r="J101" s="220"/>
      <c r="K101" s="220"/>
      <c r="L101" s="220"/>
      <c r="M101" s="220"/>
      <c r="N101" s="219"/>
      <c r="O101" s="219"/>
      <c r="P101" s="219"/>
      <c r="Q101" s="219"/>
      <c r="R101" s="220"/>
      <c r="S101" s="220"/>
      <c r="T101" s="220"/>
      <c r="U101" s="220"/>
      <c r="V101" s="220"/>
      <c r="W101" s="220"/>
      <c r="X101" s="220"/>
      <c r="Y101" s="220"/>
      <c r="Z101" s="210"/>
      <c r="AA101" s="210"/>
      <c r="AB101" s="210"/>
      <c r="AC101" s="210"/>
      <c r="AD101" s="210"/>
      <c r="AE101" s="210"/>
      <c r="AF101" s="210"/>
      <c r="AG101" s="210" t="s">
        <v>231</v>
      </c>
      <c r="AH101" s="210">
        <v>0</v>
      </c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</row>
    <row r="102" spans="1:60" x14ac:dyDescent="0.2">
      <c r="A102" s="225" t="s">
        <v>183</v>
      </c>
      <c r="B102" s="226" t="s">
        <v>147</v>
      </c>
      <c r="C102" s="251" t="s">
        <v>148</v>
      </c>
      <c r="D102" s="227"/>
      <c r="E102" s="228"/>
      <c r="F102" s="229"/>
      <c r="G102" s="229">
        <f>SUMIF(AG103:AG120,"&lt;&gt;NOR",G103:G120)</f>
        <v>0</v>
      </c>
      <c r="H102" s="229"/>
      <c r="I102" s="229">
        <f>SUM(I103:I120)</f>
        <v>0</v>
      </c>
      <c r="J102" s="229"/>
      <c r="K102" s="229">
        <f>SUM(K103:K120)</f>
        <v>0</v>
      </c>
      <c r="L102" s="229"/>
      <c r="M102" s="229">
        <f>SUM(M103:M120)</f>
        <v>0</v>
      </c>
      <c r="N102" s="228"/>
      <c r="O102" s="228">
        <f>SUM(O103:O120)</f>
        <v>0</v>
      </c>
      <c r="P102" s="228"/>
      <c r="Q102" s="228">
        <f>SUM(Q103:Q120)</f>
        <v>0</v>
      </c>
      <c r="R102" s="229"/>
      <c r="S102" s="229"/>
      <c r="T102" s="230"/>
      <c r="U102" s="224"/>
      <c r="V102" s="224">
        <f>SUM(V103:V120)</f>
        <v>0.92999999999999994</v>
      </c>
      <c r="W102" s="224"/>
      <c r="X102" s="224"/>
      <c r="Y102" s="224"/>
      <c r="AG102" t="s">
        <v>184</v>
      </c>
    </row>
    <row r="103" spans="1:60" outlineLevel="1" x14ac:dyDescent="0.2">
      <c r="A103" s="235">
        <v>16</v>
      </c>
      <c r="B103" s="236" t="s">
        <v>456</v>
      </c>
      <c r="C103" s="252" t="s">
        <v>457</v>
      </c>
      <c r="D103" s="237" t="s">
        <v>434</v>
      </c>
      <c r="E103" s="238">
        <v>4.4049300000000002</v>
      </c>
      <c r="F103" s="239"/>
      <c r="G103" s="240">
        <f>ROUND(E103*F103,2)</f>
        <v>0</v>
      </c>
      <c r="H103" s="239"/>
      <c r="I103" s="240">
        <f>ROUND(E103*H103,2)</f>
        <v>0</v>
      </c>
      <c r="J103" s="239"/>
      <c r="K103" s="240">
        <f>ROUND(E103*J103,2)</f>
        <v>0</v>
      </c>
      <c r="L103" s="240">
        <v>21</v>
      </c>
      <c r="M103" s="240">
        <f>G103*(1+L103/100)</f>
        <v>0</v>
      </c>
      <c r="N103" s="238">
        <v>0</v>
      </c>
      <c r="O103" s="238">
        <f>ROUND(E103*N103,2)</f>
        <v>0</v>
      </c>
      <c r="P103" s="238">
        <v>0</v>
      </c>
      <c r="Q103" s="238">
        <f>ROUND(E103*P103,2)</f>
        <v>0</v>
      </c>
      <c r="R103" s="240" t="s">
        <v>458</v>
      </c>
      <c r="S103" s="240" t="s">
        <v>188</v>
      </c>
      <c r="T103" s="241" t="s">
        <v>188</v>
      </c>
      <c r="U103" s="220">
        <v>0.16</v>
      </c>
      <c r="V103" s="220">
        <f>ROUND(E103*U103,2)</f>
        <v>0.7</v>
      </c>
      <c r="W103" s="220"/>
      <c r="X103" s="220" t="s">
        <v>226</v>
      </c>
      <c r="Y103" s="220" t="s">
        <v>191</v>
      </c>
      <c r="Z103" s="210"/>
      <c r="AA103" s="210"/>
      <c r="AB103" s="210"/>
      <c r="AC103" s="210"/>
      <c r="AD103" s="210"/>
      <c r="AE103" s="210"/>
      <c r="AF103" s="210"/>
      <c r="AG103" s="210" t="s">
        <v>227</v>
      </c>
      <c r="AH103" s="210"/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ht="22.5" outlineLevel="2" x14ac:dyDescent="0.2">
      <c r="A104" s="217"/>
      <c r="B104" s="218"/>
      <c r="C104" s="263" t="s">
        <v>459</v>
      </c>
      <c r="D104" s="262"/>
      <c r="E104" s="262"/>
      <c r="F104" s="262"/>
      <c r="G104" s="262"/>
      <c r="H104" s="220"/>
      <c r="I104" s="220"/>
      <c r="J104" s="220"/>
      <c r="K104" s="220"/>
      <c r="L104" s="220"/>
      <c r="M104" s="220"/>
      <c r="N104" s="219"/>
      <c r="O104" s="219"/>
      <c r="P104" s="219"/>
      <c r="Q104" s="219"/>
      <c r="R104" s="220"/>
      <c r="S104" s="220"/>
      <c r="T104" s="220"/>
      <c r="U104" s="220"/>
      <c r="V104" s="220"/>
      <c r="W104" s="220"/>
      <c r="X104" s="220"/>
      <c r="Y104" s="220"/>
      <c r="Z104" s="210"/>
      <c r="AA104" s="210"/>
      <c r="AB104" s="210"/>
      <c r="AC104" s="210"/>
      <c r="AD104" s="210"/>
      <c r="AE104" s="210"/>
      <c r="AF104" s="210"/>
      <c r="AG104" s="210" t="s">
        <v>229</v>
      </c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43" t="str">
        <f>C104</f>
        <v>se složením a hrubým urovnáním nebo s přeložením na jiný dopravní prostředek kromě lodi, vč. příplatku za každých dalších i započatých 1000 m přes 1000 m,</v>
      </c>
      <c r="BB104" s="210"/>
      <c r="BC104" s="210"/>
      <c r="BD104" s="210"/>
      <c r="BE104" s="210"/>
      <c r="BF104" s="210"/>
      <c r="BG104" s="210"/>
      <c r="BH104" s="210"/>
    </row>
    <row r="105" spans="1:60" outlineLevel="2" x14ac:dyDescent="0.2">
      <c r="A105" s="217"/>
      <c r="B105" s="218"/>
      <c r="C105" s="264" t="s">
        <v>460</v>
      </c>
      <c r="D105" s="258"/>
      <c r="E105" s="259"/>
      <c r="F105" s="220"/>
      <c r="G105" s="220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10"/>
      <c r="AA105" s="210"/>
      <c r="AB105" s="210"/>
      <c r="AC105" s="210"/>
      <c r="AD105" s="210"/>
      <c r="AE105" s="210"/>
      <c r="AF105" s="210"/>
      <c r="AG105" s="210" t="s">
        <v>231</v>
      </c>
      <c r="AH105" s="210">
        <v>0</v>
      </c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1:60" outlineLevel="3" x14ac:dyDescent="0.2">
      <c r="A106" s="217"/>
      <c r="B106" s="218"/>
      <c r="C106" s="264" t="s">
        <v>889</v>
      </c>
      <c r="D106" s="258"/>
      <c r="E106" s="259">
        <v>4.4049300000000002</v>
      </c>
      <c r="F106" s="220"/>
      <c r="G106" s="220"/>
      <c r="H106" s="220"/>
      <c r="I106" s="220"/>
      <c r="J106" s="220"/>
      <c r="K106" s="220"/>
      <c r="L106" s="220"/>
      <c r="M106" s="220"/>
      <c r="N106" s="219"/>
      <c r="O106" s="219"/>
      <c r="P106" s="219"/>
      <c r="Q106" s="219"/>
      <c r="R106" s="220"/>
      <c r="S106" s="220"/>
      <c r="T106" s="220"/>
      <c r="U106" s="220"/>
      <c r="V106" s="220"/>
      <c r="W106" s="220"/>
      <c r="X106" s="220"/>
      <c r="Y106" s="220"/>
      <c r="Z106" s="210"/>
      <c r="AA106" s="210"/>
      <c r="AB106" s="210"/>
      <c r="AC106" s="210"/>
      <c r="AD106" s="210"/>
      <c r="AE106" s="210"/>
      <c r="AF106" s="210"/>
      <c r="AG106" s="210" t="s">
        <v>231</v>
      </c>
      <c r="AH106" s="210">
        <v>5</v>
      </c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</row>
    <row r="107" spans="1:60" outlineLevel="1" x14ac:dyDescent="0.2">
      <c r="A107" s="235">
        <v>17</v>
      </c>
      <c r="B107" s="236" t="s">
        <v>463</v>
      </c>
      <c r="C107" s="252" t="s">
        <v>464</v>
      </c>
      <c r="D107" s="237" t="s">
        <v>434</v>
      </c>
      <c r="E107" s="238">
        <v>4.4049300000000002</v>
      </c>
      <c r="F107" s="239"/>
      <c r="G107" s="240">
        <f>ROUND(E107*F107,2)</f>
        <v>0</v>
      </c>
      <c r="H107" s="239"/>
      <c r="I107" s="240">
        <f>ROUND(E107*H107,2)</f>
        <v>0</v>
      </c>
      <c r="J107" s="239"/>
      <c r="K107" s="240">
        <f>ROUND(E107*J107,2)</f>
        <v>0</v>
      </c>
      <c r="L107" s="240">
        <v>21</v>
      </c>
      <c r="M107" s="240">
        <f>G107*(1+L107/100)</f>
        <v>0</v>
      </c>
      <c r="N107" s="238">
        <v>0</v>
      </c>
      <c r="O107" s="238">
        <f>ROUND(E107*N107,2)</f>
        <v>0</v>
      </c>
      <c r="P107" s="238">
        <v>0</v>
      </c>
      <c r="Q107" s="238">
        <f>ROUND(E107*P107,2)</f>
        <v>0</v>
      </c>
      <c r="R107" s="240" t="s">
        <v>465</v>
      </c>
      <c r="S107" s="240" t="s">
        <v>188</v>
      </c>
      <c r="T107" s="241" t="s">
        <v>188</v>
      </c>
      <c r="U107" s="220">
        <v>4.2000000000000003E-2</v>
      </c>
      <c r="V107" s="220">
        <f>ROUND(E107*U107,2)</f>
        <v>0.19</v>
      </c>
      <c r="W107" s="220"/>
      <c r="X107" s="220" t="s">
        <v>226</v>
      </c>
      <c r="Y107" s="220" t="s">
        <v>191</v>
      </c>
      <c r="Z107" s="210"/>
      <c r="AA107" s="210"/>
      <c r="AB107" s="210"/>
      <c r="AC107" s="210"/>
      <c r="AD107" s="210"/>
      <c r="AE107" s="210"/>
      <c r="AF107" s="210"/>
      <c r="AG107" s="210" t="s">
        <v>227</v>
      </c>
      <c r="AH107" s="210"/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outlineLevel="2" x14ac:dyDescent="0.2">
      <c r="A108" s="217"/>
      <c r="B108" s="218"/>
      <c r="C108" s="263" t="s">
        <v>466</v>
      </c>
      <c r="D108" s="262"/>
      <c r="E108" s="262"/>
      <c r="F108" s="262"/>
      <c r="G108" s="262"/>
      <c r="H108" s="220"/>
      <c r="I108" s="220"/>
      <c r="J108" s="220"/>
      <c r="K108" s="220"/>
      <c r="L108" s="220"/>
      <c r="M108" s="220"/>
      <c r="N108" s="219"/>
      <c r="O108" s="219"/>
      <c r="P108" s="219"/>
      <c r="Q108" s="219"/>
      <c r="R108" s="220"/>
      <c r="S108" s="220"/>
      <c r="T108" s="220"/>
      <c r="U108" s="220"/>
      <c r="V108" s="220"/>
      <c r="W108" s="220"/>
      <c r="X108" s="220"/>
      <c r="Y108" s="220"/>
      <c r="Z108" s="210"/>
      <c r="AA108" s="210"/>
      <c r="AB108" s="210"/>
      <c r="AC108" s="210"/>
      <c r="AD108" s="210"/>
      <c r="AE108" s="210"/>
      <c r="AF108" s="210"/>
      <c r="AG108" s="210" t="s">
        <v>229</v>
      </c>
      <c r="AH108" s="210"/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</row>
    <row r="109" spans="1:60" outlineLevel="2" x14ac:dyDescent="0.2">
      <c r="A109" s="217"/>
      <c r="B109" s="218"/>
      <c r="C109" s="264" t="s">
        <v>467</v>
      </c>
      <c r="D109" s="258"/>
      <c r="E109" s="259"/>
      <c r="F109" s="220"/>
      <c r="G109" s="220"/>
      <c r="H109" s="220"/>
      <c r="I109" s="220"/>
      <c r="J109" s="220"/>
      <c r="K109" s="220"/>
      <c r="L109" s="220"/>
      <c r="M109" s="220"/>
      <c r="N109" s="219"/>
      <c r="O109" s="219"/>
      <c r="P109" s="219"/>
      <c r="Q109" s="219"/>
      <c r="R109" s="220"/>
      <c r="S109" s="220"/>
      <c r="T109" s="220"/>
      <c r="U109" s="220"/>
      <c r="V109" s="220"/>
      <c r="W109" s="220"/>
      <c r="X109" s="220"/>
      <c r="Y109" s="220"/>
      <c r="Z109" s="210"/>
      <c r="AA109" s="210"/>
      <c r="AB109" s="210"/>
      <c r="AC109" s="210"/>
      <c r="AD109" s="210"/>
      <c r="AE109" s="210"/>
      <c r="AF109" s="210"/>
      <c r="AG109" s="210" t="s">
        <v>231</v>
      </c>
      <c r="AH109" s="210">
        <v>0</v>
      </c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</row>
    <row r="110" spans="1:60" outlineLevel="3" x14ac:dyDescent="0.2">
      <c r="A110" s="217"/>
      <c r="B110" s="218"/>
      <c r="C110" s="264" t="s">
        <v>470</v>
      </c>
      <c r="D110" s="258"/>
      <c r="E110" s="259"/>
      <c r="F110" s="220"/>
      <c r="G110" s="220"/>
      <c r="H110" s="220"/>
      <c r="I110" s="220"/>
      <c r="J110" s="220"/>
      <c r="K110" s="220"/>
      <c r="L110" s="220"/>
      <c r="M110" s="220"/>
      <c r="N110" s="219"/>
      <c r="O110" s="219"/>
      <c r="P110" s="219"/>
      <c r="Q110" s="219"/>
      <c r="R110" s="220"/>
      <c r="S110" s="220"/>
      <c r="T110" s="220"/>
      <c r="U110" s="220"/>
      <c r="V110" s="220"/>
      <c r="W110" s="220"/>
      <c r="X110" s="220"/>
      <c r="Y110" s="220"/>
      <c r="Z110" s="210"/>
      <c r="AA110" s="210"/>
      <c r="AB110" s="210"/>
      <c r="AC110" s="210"/>
      <c r="AD110" s="210"/>
      <c r="AE110" s="210"/>
      <c r="AF110" s="210"/>
      <c r="AG110" s="210" t="s">
        <v>231</v>
      </c>
      <c r="AH110" s="210">
        <v>0</v>
      </c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</row>
    <row r="111" spans="1:60" outlineLevel="3" x14ac:dyDescent="0.2">
      <c r="A111" s="217"/>
      <c r="B111" s="218"/>
      <c r="C111" s="264" t="s">
        <v>890</v>
      </c>
      <c r="D111" s="258"/>
      <c r="E111" s="259"/>
      <c r="F111" s="220"/>
      <c r="G111" s="220"/>
      <c r="H111" s="220"/>
      <c r="I111" s="220"/>
      <c r="J111" s="220"/>
      <c r="K111" s="220"/>
      <c r="L111" s="220"/>
      <c r="M111" s="220"/>
      <c r="N111" s="219"/>
      <c r="O111" s="219"/>
      <c r="P111" s="219"/>
      <c r="Q111" s="219"/>
      <c r="R111" s="220"/>
      <c r="S111" s="220"/>
      <c r="T111" s="220"/>
      <c r="U111" s="220"/>
      <c r="V111" s="220"/>
      <c r="W111" s="220"/>
      <c r="X111" s="220"/>
      <c r="Y111" s="220"/>
      <c r="Z111" s="210"/>
      <c r="AA111" s="210"/>
      <c r="AB111" s="210"/>
      <c r="AC111" s="210"/>
      <c r="AD111" s="210"/>
      <c r="AE111" s="210"/>
      <c r="AF111" s="210"/>
      <c r="AG111" s="210" t="s">
        <v>231</v>
      </c>
      <c r="AH111" s="210">
        <v>7</v>
      </c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</row>
    <row r="112" spans="1:60" outlineLevel="3" x14ac:dyDescent="0.2">
      <c r="A112" s="217"/>
      <c r="B112" s="218"/>
      <c r="C112" s="264" t="s">
        <v>891</v>
      </c>
      <c r="D112" s="258"/>
      <c r="E112" s="259">
        <v>4.4049300000000002</v>
      </c>
      <c r="F112" s="220"/>
      <c r="G112" s="220"/>
      <c r="H112" s="220"/>
      <c r="I112" s="220"/>
      <c r="J112" s="220"/>
      <c r="K112" s="220"/>
      <c r="L112" s="220"/>
      <c r="M112" s="220"/>
      <c r="N112" s="219"/>
      <c r="O112" s="219"/>
      <c r="P112" s="219"/>
      <c r="Q112" s="219"/>
      <c r="R112" s="220"/>
      <c r="S112" s="220"/>
      <c r="T112" s="220"/>
      <c r="U112" s="220"/>
      <c r="V112" s="220"/>
      <c r="W112" s="220"/>
      <c r="X112" s="220"/>
      <c r="Y112" s="220"/>
      <c r="Z112" s="210"/>
      <c r="AA112" s="210"/>
      <c r="AB112" s="210"/>
      <c r="AC112" s="210"/>
      <c r="AD112" s="210"/>
      <c r="AE112" s="210"/>
      <c r="AF112" s="210"/>
      <c r="AG112" s="210" t="s">
        <v>231</v>
      </c>
      <c r="AH112" s="210">
        <v>7</v>
      </c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</row>
    <row r="113" spans="1:60" outlineLevel="1" x14ac:dyDescent="0.2">
      <c r="A113" s="235">
        <v>18</v>
      </c>
      <c r="B113" s="236" t="s">
        <v>473</v>
      </c>
      <c r="C113" s="252" t="s">
        <v>474</v>
      </c>
      <c r="D113" s="237" t="s">
        <v>434</v>
      </c>
      <c r="E113" s="238">
        <v>39.644410000000001</v>
      </c>
      <c r="F113" s="239"/>
      <c r="G113" s="240">
        <f>ROUND(E113*F113,2)</f>
        <v>0</v>
      </c>
      <c r="H113" s="239"/>
      <c r="I113" s="240">
        <f>ROUND(E113*H113,2)</f>
        <v>0</v>
      </c>
      <c r="J113" s="239"/>
      <c r="K113" s="240">
        <f>ROUND(E113*J113,2)</f>
        <v>0</v>
      </c>
      <c r="L113" s="240">
        <v>21</v>
      </c>
      <c r="M113" s="240">
        <f>G113*(1+L113/100)</f>
        <v>0</v>
      </c>
      <c r="N113" s="238">
        <v>0</v>
      </c>
      <c r="O113" s="238">
        <f>ROUND(E113*N113,2)</f>
        <v>0</v>
      </c>
      <c r="P113" s="238">
        <v>0</v>
      </c>
      <c r="Q113" s="238">
        <f>ROUND(E113*P113,2)</f>
        <v>0</v>
      </c>
      <c r="R113" s="240" t="s">
        <v>465</v>
      </c>
      <c r="S113" s="240" t="s">
        <v>188</v>
      </c>
      <c r="T113" s="241" t="s">
        <v>188</v>
      </c>
      <c r="U113" s="220">
        <v>0</v>
      </c>
      <c r="V113" s="220">
        <f>ROUND(E113*U113,2)</f>
        <v>0</v>
      </c>
      <c r="W113" s="220"/>
      <c r="X113" s="220" t="s">
        <v>226</v>
      </c>
      <c r="Y113" s="220" t="s">
        <v>191</v>
      </c>
      <c r="Z113" s="210"/>
      <c r="AA113" s="210"/>
      <c r="AB113" s="210"/>
      <c r="AC113" s="210"/>
      <c r="AD113" s="210"/>
      <c r="AE113" s="210"/>
      <c r="AF113" s="210"/>
      <c r="AG113" s="210" t="s">
        <v>227</v>
      </c>
      <c r="AH113" s="210"/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</row>
    <row r="114" spans="1:60" outlineLevel="2" x14ac:dyDescent="0.2">
      <c r="A114" s="217"/>
      <c r="B114" s="218"/>
      <c r="C114" s="263" t="s">
        <v>466</v>
      </c>
      <c r="D114" s="262"/>
      <c r="E114" s="262"/>
      <c r="F114" s="262"/>
      <c r="G114" s="262"/>
      <c r="H114" s="220"/>
      <c r="I114" s="220"/>
      <c r="J114" s="220"/>
      <c r="K114" s="220"/>
      <c r="L114" s="220"/>
      <c r="M114" s="220"/>
      <c r="N114" s="219"/>
      <c r="O114" s="219"/>
      <c r="P114" s="219"/>
      <c r="Q114" s="219"/>
      <c r="R114" s="220"/>
      <c r="S114" s="220"/>
      <c r="T114" s="220"/>
      <c r="U114" s="220"/>
      <c r="V114" s="220"/>
      <c r="W114" s="220"/>
      <c r="X114" s="220"/>
      <c r="Y114" s="220"/>
      <c r="Z114" s="210"/>
      <c r="AA114" s="210"/>
      <c r="AB114" s="210"/>
      <c r="AC114" s="210"/>
      <c r="AD114" s="210"/>
      <c r="AE114" s="210"/>
      <c r="AF114" s="210"/>
      <c r="AG114" s="210" t="s">
        <v>229</v>
      </c>
      <c r="AH114" s="210"/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10"/>
      <c r="BB114" s="210"/>
      <c r="BC114" s="210"/>
      <c r="BD114" s="210"/>
      <c r="BE114" s="210"/>
      <c r="BF114" s="210"/>
      <c r="BG114" s="210"/>
      <c r="BH114" s="210"/>
    </row>
    <row r="115" spans="1:60" outlineLevel="2" x14ac:dyDescent="0.2">
      <c r="A115" s="217"/>
      <c r="B115" s="218"/>
      <c r="C115" s="264" t="s">
        <v>475</v>
      </c>
      <c r="D115" s="258"/>
      <c r="E115" s="259"/>
      <c r="F115" s="220"/>
      <c r="G115" s="220"/>
      <c r="H115" s="220"/>
      <c r="I115" s="220"/>
      <c r="J115" s="220"/>
      <c r="K115" s="220"/>
      <c r="L115" s="220"/>
      <c r="M115" s="220"/>
      <c r="N115" s="219"/>
      <c r="O115" s="219"/>
      <c r="P115" s="219"/>
      <c r="Q115" s="219"/>
      <c r="R115" s="220"/>
      <c r="S115" s="220"/>
      <c r="T115" s="220"/>
      <c r="U115" s="220"/>
      <c r="V115" s="220"/>
      <c r="W115" s="220"/>
      <c r="X115" s="220"/>
      <c r="Y115" s="220"/>
      <c r="Z115" s="210"/>
      <c r="AA115" s="210"/>
      <c r="AB115" s="210"/>
      <c r="AC115" s="210"/>
      <c r="AD115" s="210"/>
      <c r="AE115" s="210"/>
      <c r="AF115" s="210"/>
      <c r="AG115" s="210" t="s">
        <v>231</v>
      </c>
      <c r="AH115" s="210">
        <v>0</v>
      </c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</row>
    <row r="116" spans="1:60" outlineLevel="3" x14ac:dyDescent="0.2">
      <c r="A116" s="217"/>
      <c r="B116" s="218"/>
      <c r="C116" s="264" t="s">
        <v>892</v>
      </c>
      <c r="D116" s="258"/>
      <c r="E116" s="259">
        <v>39.644410000000001</v>
      </c>
      <c r="F116" s="220"/>
      <c r="G116" s="220"/>
      <c r="H116" s="220"/>
      <c r="I116" s="220"/>
      <c r="J116" s="220"/>
      <c r="K116" s="220"/>
      <c r="L116" s="220"/>
      <c r="M116" s="220"/>
      <c r="N116" s="219"/>
      <c r="O116" s="219"/>
      <c r="P116" s="219"/>
      <c r="Q116" s="219"/>
      <c r="R116" s="220"/>
      <c r="S116" s="220"/>
      <c r="T116" s="220"/>
      <c r="U116" s="220"/>
      <c r="V116" s="220"/>
      <c r="W116" s="220"/>
      <c r="X116" s="220"/>
      <c r="Y116" s="220"/>
      <c r="Z116" s="210"/>
      <c r="AA116" s="210"/>
      <c r="AB116" s="210"/>
      <c r="AC116" s="210"/>
      <c r="AD116" s="210"/>
      <c r="AE116" s="210"/>
      <c r="AF116" s="210"/>
      <c r="AG116" s="210" t="s">
        <v>231</v>
      </c>
      <c r="AH116" s="210">
        <v>5</v>
      </c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</row>
    <row r="117" spans="1:60" outlineLevel="1" x14ac:dyDescent="0.2">
      <c r="A117" s="235">
        <v>19</v>
      </c>
      <c r="B117" s="236" t="s">
        <v>477</v>
      </c>
      <c r="C117" s="252" t="s">
        <v>478</v>
      </c>
      <c r="D117" s="237" t="s">
        <v>434</v>
      </c>
      <c r="E117" s="238">
        <v>4.4049300000000002</v>
      </c>
      <c r="F117" s="239"/>
      <c r="G117" s="240">
        <f>ROUND(E117*F117,2)</f>
        <v>0</v>
      </c>
      <c r="H117" s="239"/>
      <c r="I117" s="240">
        <f>ROUND(E117*H117,2)</f>
        <v>0</v>
      </c>
      <c r="J117" s="239"/>
      <c r="K117" s="240">
        <f>ROUND(E117*J117,2)</f>
        <v>0</v>
      </c>
      <c r="L117" s="240">
        <v>21</v>
      </c>
      <c r="M117" s="240">
        <f>G117*(1+L117/100)</f>
        <v>0</v>
      </c>
      <c r="N117" s="238">
        <v>0</v>
      </c>
      <c r="O117" s="238">
        <f>ROUND(E117*N117,2)</f>
        <v>0</v>
      </c>
      <c r="P117" s="238">
        <v>0</v>
      </c>
      <c r="Q117" s="238">
        <f>ROUND(E117*P117,2)</f>
        <v>0</v>
      </c>
      <c r="R117" s="240" t="s">
        <v>465</v>
      </c>
      <c r="S117" s="240" t="s">
        <v>188</v>
      </c>
      <c r="T117" s="241" t="s">
        <v>188</v>
      </c>
      <c r="U117" s="220">
        <v>0.01</v>
      </c>
      <c r="V117" s="220">
        <f>ROUND(E117*U117,2)</f>
        <v>0.04</v>
      </c>
      <c r="W117" s="220"/>
      <c r="X117" s="220" t="s">
        <v>226</v>
      </c>
      <c r="Y117" s="220" t="s">
        <v>191</v>
      </c>
      <c r="Z117" s="210"/>
      <c r="AA117" s="210"/>
      <c r="AB117" s="210"/>
      <c r="AC117" s="210"/>
      <c r="AD117" s="210"/>
      <c r="AE117" s="210"/>
      <c r="AF117" s="210"/>
      <c r="AG117" s="210" t="s">
        <v>227</v>
      </c>
      <c r="AH117" s="210"/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</row>
    <row r="118" spans="1:60" outlineLevel="2" x14ac:dyDescent="0.2">
      <c r="A118" s="217"/>
      <c r="B118" s="218"/>
      <c r="C118" s="263" t="s">
        <v>479</v>
      </c>
      <c r="D118" s="262"/>
      <c r="E118" s="262"/>
      <c r="F118" s="262"/>
      <c r="G118" s="262"/>
      <c r="H118" s="220"/>
      <c r="I118" s="220"/>
      <c r="J118" s="220"/>
      <c r="K118" s="220"/>
      <c r="L118" s="220"/>
      <c r="M118" s="220"/>
      <c r="N118" s="219"/>
      <c r="O118" s="219"/>
      <c r="P118" s="219"/>
      <c r="Q118" s="219"/>
      <c r="R118" s="220"/>
      <c r="S118" s="220"/>
      <c r="T118" s="220"/>
      <c r="U118" s="220"/>
      <c r="V118" s="220"/>
      <c r="W118" s="220"/>
      <c r="X118" s="220"/>
      <c r="Y118" s="220"/>
      <c r="Z118" s="210"/>
      <c r="AA118" s="210"/>
      <c r="AB118" s="210"/>
      <c r="AC118" s="210"/>
      <c r="AD118" s="210"/>
      <c r="AE118" s="210"/>
      <c r="AF118" s="210"/>
      <c r="AG118" s="210" t="s">
        <v>229</v>
      </c>
      <c r="AH118" s="210"/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</row>
    <row r="119" spans="1:60" outlineLevel="2" x14ac:dyDescent="0.2">
      <c r="A119" s="217"/>
      <c r="B119" s="218"/>
      <c r="C119" s="264" t="s">
        <v>480</v>
      </c>
      <c r="D119" s="258"/>
      <c r="E119" s="259"/>
      <c r="F119" s="220"/>
      <c r="G119" s="220"/>
      <c r="H119" s="220"/>
      <c r="I119" s="220"/>
      <c r="J119" s="220"/>
      <c r="K119" s="220"/>
      <c r="L119" s="220"/>
      <c r="M119" s="220"/>
      <c r="N119" s="219"/>
      <c r="O119" s="219"/>
      <c r="P119" s="219"/>
      <c r="Q119" s="219"/>
      <c r="R119" s="220"/>
      <c r="S119" s="220"/>
      <c r="T119" s="220"/>
      <c r="U119" s="220"/>
      <c r="V119" s="220"/>
      <c r="W119" s="220"/>
      <c r="X119" s="220"/>
      <c r="Y119" s="220"/>
      <c r="Z119" s="210"/>
      <c r="AA119" s="210"/>
      <c r="AB119" s="210"/>
      <c r="AC119" s="210"/>
      <c r="AD119" s="210"/>
      <c r="AE119" s="210"/>
      <c r="AF119" s="210"/>
      <c r="AG119" s="210" t="s">
        <v>231</v>
      </c>
      <c r="AH119" s="210">
        <v>0</v>
      </c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</row>
    <row r="120" spans="1:60" outlineLevel="3" x14ac:dyDescent="0.2">
      <c r="A120" s="217"/>
      <c r="B120" s="218"/>
      <c r="C120" s="264" t="s">
        <v>889</v>
      </c>
      <c r="D120" s="258"/>
      <c r="E120" s="259">
        <v>4.4049300000000002</v>
      </c>
      <c r="F120" s="220"/>
      <c r="G120" s="220"/>
      <c r="H120" s="220"/>
      <c r="I120" s="220"/>
      <c r="J120" s="220"/>
      <c r="K120" s="220"/>
      <c r="L120" s="220"/>
      <c r="M120" s="220"/>
      <c r="N120" s="219"/>
      <c r="O120" s="219"/>
      <c r="P120" s="219"/>
      <c r="Q120" s="219"/>
      <c r="R120" s="220"/>
      <c r="S120" s="220"/>
      <c r="T120" s="220"/>
      <c r="U120" s="220"/>
      <c r="V120" s="220"/>
      <c r="W120" s="220"/>
      <c r="X120" s="220"/>
      <c r="Y120" s="220"/>
      <c r="Z120" s="210"/>
      <c r="AA120" s="210"/>
      <c r="AB120" s="210"/>
      <c r="AC120" s="210"/>
      <c r="AD120" s="210"/>
      <c r="AE120" s="210"/>
      <c r="AF120" s="210"/>
      <c r="AG120" s="210" t="s">
        <v>231</v>
      </c>
      <c r="AH120" s="210">
        <v>5</v>
      </c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</row>
    <row r="121" spans="1:60" x14ac:dyDescent="0.2">
      <c r="A121" s="225" t="s">
        <v>183</v>
      </c>
      <c r="B121" s="226" t="s">
        <v>150</v>
      </c>
      <c r="C121" s="251" t="s">
        <v>151</v>
      </c>
      <c r="D121" s="227"/>
      <c r="E121" s="228"/>
      <c r="F121" s="229"/>
      <c r="G121" s="229">
        <f>SUMIF(AG122:AG126,"&lt;&gt;NOR",G122:G126)</f>
        <v>0</v>
      </c>
      <c r="H121" s="229"/>
      <c r="I121" s="229">
        <f>SUM(I122:I126)</f>
        <v>0</v>
      </c>
      <c r="J121" s="229"/>
      <c r="K121" s="229">
        <f>SUM(K122:K126)</f>
        <v>0</v>
      </c>
      <c r="L121" s="229"/>
      <c r="M121" s="229">
        <f>SUM(M122:M126)</f>
        <v>0</v>
      </c>
      <c r="N121" s="228"/>
      <c r="O121" s="228">
        <f>SUM(O122:O126)</f>
        <v>0</v>
      </c>
      <c r="P121" s="228"/>
      <c r="Q121" s="228">
        <f>SUM(Q122:Q126)</f>
        <v>0</v>
      </c>
      <c r="R121" s="229"/>
      <c r="S121" s="229"/>
      <c r="T121" s="230"/>
      <c r="U121" s="224"/>
      <c r="V121" s="224">
        <f>SUM(V122:V126)</f>
        <v>0</v>
      </c>
      <c r="W121" s="224"/>
      <c r="X121" s="224"/>
      <c r="Y121" s="224"/>
      <c r="AG121" t="s">
        <v>184</v>
      </c>
    </row>
    <row r="122" spans="1:60" outlineLevel="1" x14ac:dyDescent="0.2">
      <c r="A122" s="235">
        <v>20</v>
      </c>
      <c r="B122" s="236" t="s">
        <v>481</v>
      </c>
      <c r="C122" s="252" t="s">
        <v>805</v>
      </c>
      <c r="D122" s="237" t="s">
        <v>434</v>
      </c>
      <c r="E122" s="238">
        <v>4.4049300000000002</v>
      </c>
      <c r="F122" s="239"/>
      <c r="G122" s="240">
        <f>ROUND(E122*F122,2)</f>
        <v>0</v>
      </c>
      <c r="H122" s="239"/>
      <c r="I122" s="240">
        <f>ROUND(E122*H122,2)</f>
        <v>0</v>
      </c>
      <c r="J122" s="239"/>
      <c r="K122" s="240">
        <f>ROUND(E122*J122,2)</f>
        <v>0</v>
      </c>
      <c r="L122" s="240">
        <v>21</v>
      </c>
      <c r="M122" s="240">
        <f>G122*(1+L122/100)</f>
        <v>0</v>
      </c>
      <c r="N122" s="238">
        <v>0</v>
      </c>
      <c r="O122" s="238">
        <f>ROUND(E122*N122,2)</f>
        <v>0</v>
      </c>
      <c r="P122" s="238">
        <v>0</v>
      </c>
      <c r="Q122" s="238">
        <f>ROUND(E122*P122,2)</f>
        <v>0</v>
      </c>
      <c r="R122" s="240" t="s">
        <v>483</v>
      </c>
      <c r="S122" s="240" t="s">
        <v>188</v>
      </c>
      <c r="T122" s="241" t="s">
        <v>188</v>
      </c>
      <c r="U122" s="220">
        <v>0</v>
      </c>
      <c r="V122" s="220">
        <f>ROUND(E122*U122,2)</f>
        <v>0</v>
      </c>
      <c r="W122" s="220"/>
      <c r="X122" s="220" t="s">
        <v>226</v>
      </c>
      <c r="Y122" s="220" t="s">
        <v>191</v>
      </c>
      <c r="Z122" s="210"/>
      <c r="AA122" s="210"/>
      <c r="AB122" s="210"/>
      <c r="AC122" s="210"/>
      <c r="AD122" s="210"/>
      <c r="AE122" s="210"/>
      <c r="AF122" s="210"/>
      <c r="AG122" s="210" t="s">
        <v>227</v>
      </c>
      <c r="AH122" s="210"/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</row>
    <row r="123" spans="1:60" outlineLevel="2" x14ac:dyDescent="0.2">
      <c r="A123" s="217"/>
      <c r="B123" s="218"/>
      <c r="C123" s="264" t="s">
        <v>484</v>
      </c>
      <c r="D123" s="258"/>
      <c r="E123" s="259"/>
      <c r="F123" s="220"/>
      <c r="G123" s="220"/>
      <c r="H123" s="220"/>
      <c r="I123" s="220"/>
      <c r="J123" s="220"/>
      <c r="K123" s="220"/>
      <c r="L123" s="220"/>
      <c r="M123" s="220"/>
      <c r="N123" s="219"/>
      <c r="O123" s="219"/>
      <c r="P123" s="219"/>
      <c r="Q123" s="219"/>
      <c r="R123" s="220"/>
      <c r="S123" s="220"/>
      <c r="T123" s="220"/>
      <c r="U123" s="220"/>
      <c r="V123" s="220"/>
      <c r="W123" s="220"/>
      <c r="X123" s="220"/>
      <c r="Y123" s="220"/>
      <c r="Z123" s="210"/>
      <c r="AA123" s="210"/>
      <c r="AB123" s="210"/>
      <c r="AC123" s="210"/>
      <c r="AD123" s="210"/>
      <c r="AE123" s="210"/>
      <c r="AF123" s="210"/>
      <c r="AG123" s="210" t="s">
        <v>231</v>
      </c>
      <c r="AH123" s="210">
        <v>0</v>
      </c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</row>
    <row r="124" spans="1:60" outlineLevel="3" x14ac:dyDescent="0.2">
      <c r="A124" s="217"/>
      <c r="B124" s="218"/>
      <c r="C124" s="264" t="s">
        <v>470</v>
      </c>
      <c r="D124" s="258"/>
      <c r="E124" s="259"/>
      <c r="F124" s="220"/>
      <c r="G124" s="220"/>
      <c r="H124" s="220"/>
      <c r="I124" s="220"/>
      <c r="J124" s="220"/>
      <c r="K124" s="220"/>
      <c r="L124" s="220"/>
      <c r="M124" s="220"/>
      <c r="N124" s="219"/>
      <c r="O124" s="219"/>
      <c r="P124" s="219"/>
      <c r="Q124" s="219"/>
      <c r="R124" s="220"/>
      <c r="S124" s="220"/>
      <c r="T124" s="220"/>
      <c r="U124" s="220"/>
      <c r="V124" s="220"/>
      <c r="W124" s="220"/>
      <c r="X124" s="220"/>
      <c r="Y124" s="220"/>
      <c r="Z124" s="210"/>
      <c r="AA124" s="210"/>
      <c r="AB124" s="210"/>
      <c r="AC124" s="210"/>
      <c r="AD124" s="210"/>
      <c r="AE124" s="210"/>
      <c r="AF124" s="210"/>
      <c r="AG124" s="210" t="s">
        <v>231</v>
      </c>
      <c r="AH124" s="210">
        <v>0</v>
      </c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</row>
    <row r="125" spans="1:60" outlineLevel="3" x14ac:dyDescent="0.2">
      <c r="A125" s="217"/>
      <c r="B125" s="218"/>
      <c r="C125" s="264" t="s">
        <v>890</v>
      </c>
      <c r="D125" s="258"/>
      <c r="E125" s="259"/>
      <c r="F125" s="220"/>
      <c r="G125" s="220"/>
      <c r="H125" s="220"/>
      <c r="I125" s="220"/>
      <c r="J125" s="220"/>
      <c r="K125" s="220"/>
      <c r="L125" s="220"/>
      <c r="M125" s="220"/>
      <c r="N125" s="219"/>
      <c r="O125" s="219"/>
      <c r="P125" s="219"/>
      <c r="Q125" s="219"/>
      <c r="R125" s="220"/>
      <c r="S125" s="220"/>
      <c r="T125" s="220"/>
      <c r="U125" s="220"/>
      <c r="V125" s="220"/>
      <c r="W125" s="220"/>
      <c r="X125" s="220"/>
      <c r="Y125" s="220"/>
      <c r="Z125" s="210"/>
      <c r="AA125" s="210"/>
      <c r="AB125" s="210"/>
      <c r="AC125" s="210"/>
      <c r="AD125" s="210"/>
      <c r="AE125" s="210"/>
      <c r="AF125" s="210"/>
      <c r="AG125" s="210" t="s">
        <v>231</v>
      </c>
      <c r="AH125" s="210">
        <v>7</v>
      </c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</row>
    <row r="126" spans="1:60" outlineLevel="3" x14ac:dyDescent="0.2">
      <c r="A126" s="217"/>
      <c r="B126" s="218"/>
      <c r="C126" s="264" t="s">
        <v>891</v>
      </c>
      <c r="D126" s="258"/>
      <c r="E126" s="259">
        <v>4.4049300000000002</v>
      </c>
      <c r="F126" s="220"/>
      <c r="G126" s="220"/>
      <c r="H126" s="220"/>
      <c r="I126" s="220"/>
      <c r="J126" s="220"/>
      <c r="K126" s="220"/>
      <c r="L126" s="220"/>
      <c r="M126" s="220"/>
      <c r="N126" s="219"/>
      <c r="O126" s="219"/>
      <c r="P126" s="219"/>
      <c r="Q126" s="219"/>
      <c r="R126" s="220"/>
      <c r="S126" s="220"/>
      <c r="T126" s="220"/>
      <c r="U126" s="220"/>
      <c r="V126" s="220"/>
      <c r="W126" s="220"/>
      <c r="X126" s="220"/>
      <c r="Y126" s="220"/>
      <c r="Z126" s="210"/>
      <c r="AA126" s="210"/>
      <c r="AB126" s="210"/>
      <c r="AC126" s="210"/>
      <c r="AD126" s="210"/>
      <c r="AE126" s="210"/>
      <c r="AF126" s="210"/>
      <c r="AG126" s="210" t="s">
        <v>231</v>
      </c>
      <c r="AH126" s="210">
        <v>7</v>
      </c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10"/>
      <c r="AT126" s="210"/>
      <c r="AU126" s="210"/>
      <c r="AV126" s="210"/>
      <c r="AW126" s="210"/>
      <c r="AX126" s="210"/>
      <c r="AY126" s="210"/>
      <c r="AZ126" s="210"/>
      <c r="BA126" s="210"/>
      <c r="BB126" s="210"/>
      <c r="BC126" s="210"/>
      <c r="BD126" s="210"/>
      <c r="BE126" s="210"/>
      <c r="BF126" s="210"/>
      <c r="BG126" s="210"/>
      <c r="BH126" s="210"/>
    </row>
    <row r="127" spans="1:60" x14ac:dyDescent="0.2">
      <c r="A127" s="3"/>
      <c r="B127" s="4"/>
      <c r="C127" s="255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AE127">
        <v>12</v>
      </c>
      <c r="AF127">
        <v>21</v>
      </c>
      <c r="AG127" t="s">
        <v>169</v>
      </c>
    </row>
    <row r="128" spans="1:60" x14ac:dyDescent="0.2">
      <c r="A128" s="213"/>
      <c r="B128" s="214" t="s">
        <v>29</v>
      </c>
      <c r="C128" s="256"/>
      <c r="D128" s="215"/>
      <c r="E128" s="216"/>
      <c r="F128" s="216"/>
      <c r="G128" s="234">
        <f>G8+G30+G53+G58+G96+G102+G121</f>
        <v>0</v>
      </c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AE128">
        <f>SUMIF(L7:L126,AE127,G7:G126)</f>
        <v>0</v>
      </c>
      <c r="AF128">
        <f>SUMIF(L7:L126,AF127,G7:G126)</f>
        <v>0</v>
      </c>
      <c r="AG128" t="s">
        <v>219</v>
      </c>
    </row>
    <row r="129" spans="3:33" x14ac:dyDescent="0.2">
      <c r="C129" s="257"/>
      <c r="D129" s="10"/>
      <c r="AG129" t="s">
        <v>220</v>
      </c>
    </row>
    <row r="130" spans="3:33" x14ac:dyDescent="0.2">
      <c r="D130" s="10"/>
    </row>
    <row r="131" spans="3:33" x14ac:dyDescent="0.2">
      <c r="D131" s="10"/>
    </row>
    <row r="132" spans="3:33" x14ac:dyDescent="0.2">
      <c r="D132" s="10"/>
    </row>
    <row r="133" spans="3:33" x14ac:dyDescent="0.2">
      <c r="D133" s="10"/>
    </row>
    <row r="134" spans="3:33" x14ac:dyDescent="0.2">
      <c r="D134" s="10"/>
    </row>
    <row r="135" spans="3:33" x14ac:dyDescent="0.2">
      <c r="D135" s="10"/>
    </row>
    <row r="136" spans="3:33" x14ac:dyDescent="0.2">
      <c r="D136" s="10"/>
    </row>
    <row r="137" spans="3:33" x14ac:dyDescent="0.2">
      <c r="D137" s="10"/>
    </row>
    <row r="138" spans="3:33" x14ac:dyDescent="0.2">
      <c r="D138" s="10"/>
    </row>
    <row r="139" spans="3:33" x14ac:dyDescent="0.2">
      <c r="D139" s="10"/>
    </row>
    <row r="140" spans="3:33" x14ac:dyDescent="0.2">
      <c r="D140" s="10"/>
    </row>
    <row r="141" spans="3:33" x14ac:dyDescent="0.2">
      <c r="D141" s="10"/>
    </row>
    <row r="142" spans="3:33" x14ac:dyDescent="0.2">
      <c r="D142" s="10"/>
    </row>
    <row r="143" spans="3:33" x14ac:dyDescent="0.2">
      <c r="D143" s="10"/>
    </row>
    <row r="144" spans="3:33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koh1+FxoLa1A5laNvvw2aT1Cvfsp4KfB6wVDuIB2p1byj+xq5I5syRvDe1gdmjzmp2EeOUHlKMj5wx1/0ZmZsQ==" saltValue="YgTFmVYupi0hZyLV8MPSNw==" spinCount="100000" sheet="1" formatRows="0"/>
  <mergeCells count="20">
    <mergeCell ref="C114:G114"/>
    <mergeCell ref="C118:G118"/>
    <mergeCell ref="C80:G80"/>
    <mergeCell ref="C85:G85"/>
    <mergeCell ref="C92:G92"/>
    <mergeCell ref="C98:G98"/>
    <mergeCell ref="C104:G104"/>
    <mergeCell ref="C108:G108"/>
    <mergeCell ref="C31:G31"/>
    <mergeCell ref="C33:G33"/>
    <mergeCell ref="C38:G38"/>
    <mergeCell ref="C45:G45"/>
    <mergeCell ref="C55:G55"/>
    <mergeCell ref="C76:G76"/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C1496-036D-4C6A-9881-8330E566312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5" t="s">
        <v>221</v>
      </c>
      <c r="B1" s="195"/>
      <c r="C1" s="195"/>
      <c r="D1" s="195"/>
      <c r="E1" s="195"/>
      <c r="F1" s="195"/>
      <c r="G1" s="195"/>
      <c r="AG1" t="s">
        <v>155</v>
      </c>
    </row>
    <row r="2" spans="1:60" ht="24.95" customHeight="1" x14ac:dyDescent="0.2">
      <c r="A2" s="196" t="s">
        <v>7</v>
      </c>
      <c r="B2" s="49" t="s">
        <v>44</v>
      </c>
      <c r="C2" s="199" t="s">
        <v>45</v>
      </c>
      <c r="D2" s="197"/>
      <c r="E2" s="197"/>
      <c r="F2" s="197"/>
      <c r="G2" s="198"/>
      <c r="AG2" t="s">
        <v>156</v>
      </c>
    </row>
    <row r="3" spans="1:60" ht="24.95" customHeight="1" x14ac:dyDescent="0.2">
      <c r="A3" s="196" t="s">
        <v>8</v>
      </c>
      <c r="B3" s="49" t="s">
        <v>73</v>
      </c>
      <c r="C3" s="199" t="s">
        <v>74</v>
      </c>
      <c r="D3" s="197"/>
      <c r="E3" s="197"/>
      <c r="F3" s="197"/>
      <c r="G3" s="198"/>
      <c r="AC3" s="174" t="s">
        <v>156</v>
      </c>
      <c r="AG3" t="s">
        <v>159</v>
      </c>
    </row>
    <row r="4" spans="1:60" ht="24.95" customHeight="1" x14ac:dyDescent="0.2">
      <c r="A4" s="200" t="s">
        <v>9</v>
      </c>
      <c r="B4" s="201" t="s">
        <v>77</v>
      </c>
      <c r="C4" s="202" t="s">
        <v>78</v>
      </c>
      <c r="D4" s="203"/>
      <c r="E4" s="203"/>
      <c r="F4" s="203"/>
      <c r="G4" s="204"/>
      <c r="AG4" t="s">
        <v>160</v>
      </c>
    </row>
    <row r="5" spans="1:60" x14ac:dyDescent="0.2">
      <c r="D5" s="10"/>
    </row>
    <row r="6" spans="1:60" ht="38.25" x14ac:dyDescent="0.2">
      <c r="A6" s="206" t="s">
        <v>161</v>
      </c>
      <c r="B6" s="208" t="s">
        <v>162</v>
      </c>
      <c r="C6" s="208" t="s">
        <v>163</v>
      </c>
      <c r="D6" s="207" t="s">
        <v>164</v>
      </c>
      <c r="E6" s="206" t="s">
        <v>165</v>
      </c>
      <c r="F6" s="205" t="s">
        <v>166</v>
      </c>
      <c r="G6" s="206" t="s">
        <v>29</v>
      </c>
      <c r="H6" s="209" t="s">
        <v>30</v>
      </c>
      <c r="I6" s="209" t="s">
        <v>167</v>
      </c>
      <c r="J6" s="209" t="s">
        <v>31</v>
      </c>
      <c r="K6" s="209" t="s">
        <v>168</v>
      </c>
      <c r="L6" s="209" t="s">
        <v>169</v>
      </c>
      <c r="M6" s="209" t="s">
        <v>170</v>
      </c>
      <c r="N6" s="209" t="s">
        <v>171</v>
      </c>
      <c r="O6" s="209" t="s">
        <v>172</v>
      </c>
      <c r="P6" s="209" t="s">
        <v>173</v>
      </c>
      <c r="Q6" s="209" t="s">
        <v>174</v>
      </c>
      <c r="R6" s="209" t="s">
        <v>175</v>
      </c>
      <c r="S6" s="209" t="s">
        <v>176</v>
      </c>
      <c r="T6" s="209" t="s">
        <v>177</v>
      </c>
      <c r="U6" s="209" t="s">
        <v>178</v>
      </c>
      <c r="V6" s="209" t="s">
        <v>179</v>
      </c>
      <c r="W6" s="209" t="s">
        <v>180</v>
      </c>
      <c r="X6" s="209" t="s">
        <v>181</v>
      </c>
      <c r="Y6" s="209" t="s">
        <v>182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5" t="s">
        <v>183</v>
      </c>
      <c r="B8" s="226" t="s">
        <v>121</v>
      </c>
      <c r="C8" s="251" t="s">
        <v>122</v>
      </c>
      <c r="D8" s="227"/>
      <c r="E8" s="228"/>
      <c r="F8" s="229"/>
      <c r="G8" s="229">
        <f>SUMIF(AG9:AG100,"&lt;&gt;NOR",G9:G100)</f>
        <v>0</v>
      </c>
      <c r="H8" s="229"/>
      <c r="I8" s="229">
        <f>SUM(I9:I100)</f>
        <v>0</v>
      </c>
      <c r="J8" s="229"/>
      <c r="K8" s="229">
        <f>SUM(K9:K100)</f>
        <v>0</v>
      </c>
      <c r="L8" s="229"/>
      <c r="M8" s="229">
        <f>SUM(M9:M100)</f>
        <v>0</v>
      </c>
      <c r="N8" s="228"/>
      <c r="O8" s="228">
        <f>SUM(O9:O100)</f>
        <v>0</v>
      </c>
      <c r="P8" s="228"/>
      <c r="Q8" s="228">
        <f>SUM(Q9:Q100)</f>
        <v>0</v>
      </c>
      <c r="R8" s="229"/>
      <c r="S8" s="229"/>
      <c r="T8" s="230"/>
      <c r="U8" s="224"/>
      <c r="V8" s="224">
        <f>SUM(V9:V100)</f>
        <v>87.789999999999992</v>
      </c>
      <c r="W8" s="224"/>
      <c r="X8" s="224"/>
      <c r="Y8" s="224"/>
      <c r="AG8" t="s">
        <v>184</v>
      </c>
    </row>
    <row r="9" spans="1:60" outlineLevel="1" x14ac:dyDescent="0.2">
      <c r="A9" s="235">
        <v>1</v>
      </c>
      <c r="B9" s="236" t="s">
        <v>485</v>
      </c>
      <c r="C9" s="252" t="s">
        <v>486</v>
      </c>
      <c r="D9" s="237" t="s">
        <v>224</v>
      </c>
      <c r="E9" s="238">
        <v>4.8894900000000003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 t="s">
        <v>225</v>
      </c>
      <c r="S9" s="240" t="s">
        <v>188</v>
      </c>
      <c r="T9" s="241" t="s">
        <v>188</v>
      </c>
      <c r="U9" s="220">
        <v>1.548</v>
      </c>
      <c r="V9" s="220">
        <f>ROUND(E9*U9,2)</f>
        <v>7.57</v>
      </c>
      <c r="W9" s="220"/>
      <c r="X9" s="220" t="s">
        <v>226</v>
      </c>
      <c r="Y9" s="220" t="s">
        <v>191</v>
      </c>
      <c r="Z9" s="210"/>
      <c r="AA9" s="210"/>
      <c r="AB9" s="210"/>
      <c r="AC9" s="210"/>
      <c r="AD9" s="210"/>
      <c r="AE9" s="210"/>
      <c r="AF9" s="210"/>
      <c r="AG9" s="210" t="s">
        <v>227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">
      <c r="A10" s="217"/>
      <c r="B10" s="218"/>
      <c r="C10" s="263" t="s">
        <v>487</v>
      </c>
      <c r="D10" s="262"/>
      <c r="E10" s="262"/>
      <c r="F10" s="262"/>
      <c r="G10" s="262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229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43" t="str">
        <f>C10</f>
        <v>příplatek k cenám vykopávek za ztížení vykopávky v blízkosti podzemního vedení nebo výbušnin v horninách jakékoliv třídy,</v>
      </c>
      <c r="BB10" s="210"/>
      <c r="BC10" s="210"/>
      <c r="BD10" s="210"/>
      <c r="BE10" s="210"/>
      <c r="BF10" s="210"/>
      <c r="BG10" s="210"/>
      <c r="BH10" s="210"/>
    </row>
    <row r="11" spans="1:60" outlineLevel="2" x14ac:dyDescent="0.2">
      <c r="A11" s="217"/>
      <c r="B11" s="218"/>
      <c r="C11" s="264" t="s">
        <v>488</v>
      </c>
      <c r="D11" s="258"/>
      <c r="E11" s="259"/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231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3" x14ac:dyDescent="0.2">
      <c r="A12" s="217"/>
      <c r="B12" s="218"/>
      <c r="C12" s="264" t="s">
        <v>489</v>
      </c>
      <c r="D12" s="258"/>
      <c r="E12" s="259"/>
      <c r="F12" s="220"/>
      <c r="G12" s="220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10"/>
      <c r="AA12" s="210"/>
      <c r="AB12" s="210"/>
      <c r="AC12" s="210"/>
      <c r="AD12" s="210"/>
      <c r="AE12" s="210"/>
      <c r="AF12" s="210"/>
      <c r="AG12" s="210" t="s">
        <v>231</v>
      </c>
      <c r="AH12" s="210">
        <v>0</v>
      </c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3" x14ac:dyDescent="0.2">
      <c r="A13" s="217"/>
      <c r="B13" s="218"/>
      <c r="C13" s="264" t="s">
        <v>490</v>
      </c>
      <c r="D13" s="258"/>
      <c r="E13" s="259"/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231</v>
      </c>
      <c r="AH13" s="210">
        <v>0</v>
      </c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3" x14ac:dyDescent="0.2">
      <c r="A14" s="217"/>
      <c r="B14" s="218"/>
      <c r="C14" s="264" t="s">
        <v>893</v>
      </c>
      <c r="D14" s="258"/>
      <c r="E14" s="259">
        <v>4.8894900000000003</v>
      </c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231</v>
      </c>
      <c r="AH14" s="210">
        <v>5</v>
      </c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">
      <c r="A15" s="235">
        <v>2</v>
      </c>
      <c r="B15" s="236" t="s">
        <v>492</v>
      </c>
      <c r="C15" s="252" t="s">
        <v>493</v>
      </c>
      <c r="D15" s="237" t="s">
        <v>224</v>
      </c>
      <c r="E15" s="238">
        <v>48.8949</v>
      </c>
      <c r="F15" s="239"/>
      <c r="G15" s="240">
        <f>ROUND(E15*F15,2)</f>
        <v>0</v>
      </c>
      <c r="H15" s="239"/>
      <c r="I15" s="240">
        <f>ROUND(E15*H15,2)</f>
        <v>0</v>
      </c>
      <c r="J15" s="239"/>
      <c r="K15" s="240">
        <f>ROUND(E15*J15,2)</f>
        <v>0</v>
      </c>
      <c r="L15" s="240">
        <v>21</v>
      </c>
      <c r="M15" s="240">
        <f>G15*(1+L15/100)</f>
        <v>0</v>
      </c>
      <c r="N15" s="238">
        <v>0</v>
      </c>
      <c r="O15" s="238">
        <f>ROUND(E15*N15,2)</f>
        <v>0</v>
      </c>
      <c r="P15" s="238">
        <v>0</v>
      </c>
      <c r="Q15" s="238">
        <f>ROUND(E15*P15,2)</f>
        <v>0</v>
      </c>
      <c r="R15" s="240" t="s">
        <v>225</v>
      </c>
      <c r="S15" s="240" t="s">
        <v>188</v>
      </c>
      <c r="T15" s="241" t="s">
        <v>188</v>
      </c>
      <c r="U15" s="220">
        <v>0.42199999999999999</v>
      </c>
      <c r="V15" s="220">
        <f>ROUND(E15*U15,2)</f>
        <v>20.63</v>
      </c>
      <c r="W15" s="220"/>
      <c r="X15" s="220" t="s">
        <v>226</v>
      </c>
      <c r="Y15" s="220" t="s">
        <v>191</v>
      </c>
      <c r="Z15" s="210"/>
      <c r="AA15" s="210"/>
      <c r="AB15" s="210"/>
      <c r="AC15" s="210"/>
      <c r="AD15" s="210"/>
      <c r="AE15" s="210"/>
      <c r="AF15" s="210"/>
      <c r="AG15" s="210" t="s">
        <v>255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2" x14ac:dyDescent="0.2">
      <c r="A16" s="217"/>
      <c r="B16" s="218"/>
      <c r="C16" s="263" t="s">
        <v>494</v>
      </c>
      <c r="D16" s="262"/>
      <c r="E16" s="262"/>
      <c r="F16" s="262"/>
      <c r="G16" s="262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229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43" t="str">
        <f>C16</f>
        <v>s přemístěním výkopku v příčných profilech na vzdálenost do 15 m nebo s naložením na dopravní prostředek.</v>
      </c>
      <c r="BB16" s="210"/>
      <c r="BC16" s="210"/>
      <c r="BD16" s="210"/>
      <c r="BE16" s="210"/>
      <c r="BF16" s="210"/>
      <c r="BG16" s="210"/>
      <c r="BH16" s="210"/>
    </row>
    <row r="17" spans="1:60" outlineLevel="2" x14ac:dyDescent="0.2">
      <c r="A17" s="217"/>
      <c r="B17" s="218"/>
      <c r="C17" s="264" t="s">
        <v>495</v>
      </c>
      <c r="D17" s="258"/>
      <c r="E17" s="259"/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231</v>
      </c>
      <c r="AH17" s="210">
        <v>0</v>
      </c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3" x14ac:dyDescent="0.2">
      <c r="A18" s="217"/>
      <c r="B18" s="218"/>
      <c r="C18" s="264" t="s">
        <v>894</v>
      </c>
      <c r="D18" s="258"/>
      <c r="E18" s="259"/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231</v>
      </c>
      <c r="AH18" s="210">
        <v>0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3" x14ac:dyDescent="0.2">
      <c r="A19" s="217"/>
      <c r="B19" s="218"/>
      <c r="C19" s="264" t="s">
        <v>895</v>
      </c>
      <c r="D19" s="258"/>
      <c r="E19" s="259">
        <v>33.804400000000001</v>
      </c>
      <c r="F19" s="220"/>
      <c r="G19" s="220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10"/>
      <c r="AA19" s="210"/>
      <c r="AB19" s="210"/>
      <c r="AC19" s="210"/>
      <c r="AD19" s="210"/>
      <c r="AE19" s="210"/>
      <c r="AF19" s="210"/>
      <c r="AG19" s="210" t="s">
        <v>231</v>
      </c>
      <c r="AH19" s="210">
        <v>5</v>
      </c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3" x14ac:dyDescent="0.2">
      <c r="A20" s="217"/>
      <c r="B20" s="218"/>
      <c r="C20" s="264" t="s">
        <v>896</v>
      </c>
      <c r="D20" s="258"/>
      <c r="E20" s="259"/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231</v>
      </c>
      <c r="AH20" s="210">
        <v>0</v>
      </c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3" x14ac:dyDescent="0.2">
      <c r="A21" s="217"/>
      <c r="B21" s="218"/>
      <c r="C21" s="264" t="s">
        <v>897</v>
      </c>
      <c r="D21" s="258"/>
      <c r="E21" s="259">
        <v>5.0999999999999996</v>
      </c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231</v>
      </c>
      <c r="AH21" s="210">
        <v>5</v>
      </c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3" x14ac:dyDescent="0.2">
      <c r="A22" s="217"/>
      <c r="B22" s="218"/>
      <c r="C22" s="264" t="s">
        <v>498</v>
      </c>
      <c r="D22" s="258"/>
      <c r="E22" s="259"/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231</v>
      </c>
      <c r="AH22" s="210">
        <v>0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3" x14ac:dyDescent="0.2">
      <c r="A23" s="217"/>
      <c r="B23" s="218"/>
      <c r="C23" s="265" t="s">
        <v>233</v>
      </c>
      <c r="D23" s="260"/>
      <c r="E23" s="261"/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231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3" x14ac:dyDescent="0.2">
      <c r="A24" s="217"/>
      <c r="B24" s="218"/>
      <c r="C24" s="266" t="s">
        <v>499</v>
      </c>
      <c r="D24" s="260"/>
      <c r="E24" s="261">
        <v>0.1125</v>
      </c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231</v>
      </c>
      <c r="AH24" s="210">
        <v>2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3" x14ac:dyDescent="0.2">
      <c r="A25" s="217"/>
      <c r="B25" s="218"/>
      <c r="C25" s="265" t="s">
        <v>235</v>
      </c>
      <c r="D25" s="260"/>
      <c r="E25" s="261"/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231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3" x14ac:dyDescent="0.2">
      <c r="A26" s="217"/>
      <c r="B26" s="218"/>
      <c r="C26" s="264" t="s">
        <v>898</v>
      </c>
      <c r="D26" s="258"/>
      <c r="E26" s="259">
        <v>0.45</v>
      </c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231</v>
      </c>
      <c r="AH26" s="210">
        <v>5</v>
      </c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3" x14ac:dyDescent="0.2">
      <c r="A27" s="217"/>
      <c r="B27" s="218"/>
      <c r="C27" s="264" t="s">
        <v>501</v>
      </c>
      <c r="D27" s="258"/>
      <c r="E27" s="259"/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231</v>
      </c>
      <c r="AH27" s="210">
        <v>0</v>
      </c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3" x14ac:dyDescent="0.2">
      <c r="A28" s="217"/>
      <c r="B28" s="218"/>
      <c r="C28" s="265" t="s">
        <v>233</v>
      </c>
      <c r="D28" s="260"/>
      <c r="E28" s="261"/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231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3" x14ac:dyDescent="0.2">
      <c r="A29" s="217"/>
      <c r="B29" s="218"/>
      <c r="C29" s="266" t="s">
        <v>499</v>
      </c>
      <c r="D29" s="260"/>
      <c r="E29" s="261">
        <v>0.1125</v>
      </c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231</v>
      </c>
      <c r="AH29" s="210">
        <v>2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3" x14ac:dyDescent="0.2">
      <c r="A30" s="217"/>
      <c r="B30" s="218"/>
      <c r="C30" s="265" t="s">
        <v>235</v>
      </c>
      <c r="D30" s="260"/>
      <c r="E30" s="261"/>
      <c r="F30" s="220"/>
      <c r="G30" s="220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231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3" x14ac:dyDescent="0.2">
      <c r="A31" s="217"/>
      <c r="B31" s="218"/>
      <c r="C31" s="264" t="s">
        <v>899</v>
      </c>
      <c r="D31" s="258"/>
      <c r="E31" s="259">
        <v>3.3525</v>
      </c>
      <c r="F31" s="220"/>
      <c r="G31" s="220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231</v>
      </c>
      <c r="AH31" s="210">
        <v>5</v>
      </c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3" x14ac:dyDescent="0.2">
      <c r="A32" s="217"/>
      <c r="B32" s="218"/>
      <c r="C32" s="264" t="s">
        <v>503</v>
      </c>
      <c r="D32" s="258"/>
      <c r="E32" s="259"/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231</v>
      </c>
      <c r="AH32" s="210">
        <v>0</v>
      </c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3" x14ac:dyDescent="0.2">
      <c r="A33" s="217"/>
      <c r="B33" s="218"/>
      <c r="C33" s="265" t="s">
        <v>233</v>
      </c>
      <c r="D33" s="260"/>
      <c r="E33" s="261"/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231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3" x14ac:dyDescent="0.2">
      <c r="A34" s="217"/>
      <c r="B34" s="218"/>
      <c r="C34" s="266" t="s">
        <v>504</v>
      </c>
      <c r="D34" s="260"/>
      <c r="E34" s="261">
        <v>0.14000000000000001</v>
      </c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231</v>
      </c>
      <c r="AH34" s="210">
        <v>2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3" x14ac:dyDescent="0.2">
      <c r="A35" s="217"/>
      <c r="B35" s="218"/>
      <c r="C35" s="265" t="s">
        <v>235</v>
      </c>
      <c r="D35" s="260"/>
      <c r="E35" s="261"/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231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3" x14ac:dyDescent="0.2">
      <c r="A36" s="217"/>
      <c r="B36" s="218"/>
      <c r="C36" s="264" t="s">
        <v>900</v>
      </c>
      <c r="D36" s="258"/>
      <c r="E36" s="259">
        <v>6.1879999999999997</v>
      </c>
      <c r="F36" s="220"/>
      <c r="G36" s="220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231</v>
      </c>
      <c r="AH36" s="210">
        <v>5</v>
      </c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1" x14ac:dyDescent="0.2">
      <c r="A37" s="235">
        <v>3</v>
      </c>
      <c r="B37" s="236" t="s">
        <v>511</v>
      </c>
      <c r="C37" s="252" t="s">
        <v>512</v>
      </c>
      <c r="D37" s="237" t="s">
        <v>224</v>
      </c>
      <c r="E37" s="238">
        <v>24.44745</v>
      </c>
      <c r="F37" s="239"/>
      <c r="G37" s="240">
        <f>ROUND(E37*F37,2)</f>
        <v>0</v>
      </c>
      <c r="H37" s="239"/>
      <c r="I37" s="240">
        <f>ROUND(E37*H37,2)</f>
        <v>0</v>
      </c>
      <c r="J37" s="239"/>
      <c r="K37" s="240">
        <f>ROUND(E37*J37,2)</f>
        <v>0</v>
      </c>
      <c r="L37" s="240">
        <v>21</v>
      </c>
      <c r="M37" s="240">
        <f>G37*(1+L37/100)</f>
        <v>0</v>
      </c>
      <c r="N37" s="238">
        <v>0</v>
      </c>
      <c r="O37" s="238">
        <f>ROUND(E37*N37,2)</f>
        <v>0</v>
      </c>
      <c r="P37" s="238">
        <v>0</v>
      </c>
      <c r="Q37" s="238">
        <f>ROUND(E37*P37,2)</f>
        <v>0</v>
      </c>
      <c r="R37" s="240" t="s">
        <v>225</v>
      </c>
      <c r="S37" s="240" t="s">
        <v>188</v>
      </c>
      <c r="T37" s="241" t="s">
        <v>188</v>
      </c>
      <c r="U37" s="220">
        <v>8.7999999999999995E-2</v>
      </c>
      <c r="V37" s="220">
        <f>ROUND(E37*U37,2)</f>
        <v>2.15</v>
      </c>
      <c r="W37" s="220"/>
      <c r="X37" s="220" t="s">
        <v>226</v>
      </c>
      <c r="Y37" s="220" t="s">
        <v>191</v>
      </c>
      <c r="Z37" s="210"/>
      <c r="AA37" s="210"/>
      <c r="AB37" s="210"/>
      <c r="AC37" s="210"/>
      <c r="AD37" s="210"/>
      <c r="AE37" s="210"/>
      <c r="AF37" s="210"/>
      <c r="AG37" s="210" t="s">
        <v>255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2" x14ac:dyDescent="0.2">
      <c r="A38" s="217"/>
      <c r="B38" s="218"/>
      <c r="C38" s="263" t="s">
        <v>494</v>
      </c>
      <c r="D38" s="262"/>
      <c r="E38" s="262"/>
      <c r="F38" s="262"/>
      <c r="G38" s="262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229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43" t="str">
        <f>C38</f>
        <v>s přemístěním výkopku v příčných profilech na vzdálenost do 15 m nebo s naložením na dopravní prostředek.</v>
      </c>
      <c r="BB38" s="210"/>
      <c r="BC38" s="210"/>
      <c r="BD38" s="210"/>
      <c r="BE38" s="210"/>
      <c r="BF38" s="210"/>
      <c r="BG38" s="210"/>
      <c r="BH38" s="210"/>
    </row>
    <row r="39" spans="1:60" outlineLevel="2" x14ac:dyDescent="0.2">
      <c r="A39" s="217"/>
      <c r="B39" s="218"/>
      <c r="C39" s="264" t="s">
        <v>239</v>
      </c>
      <c r="D39" s="258"/>
      <c r="E39" s="259"/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231</v>
      </c>
      <c r="AH39" s="210">
        <v>0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3" x14ac:dyDescent="0.2">
      <c r="A40" s="217"/>
      <c r="B40" s="218"/>
      <c r="C40" s="264" t="s">
        <v>490</v>
      </c>
      <c r="D40" s="258"/>
      <c r="E40" s="259"/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231</v>
      </c>
      <c r="AH40" s="210">
        <v>0</v>
      </c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3" x14ac:dyDescent="0.2">
      <c r="A41" s="217"/>
      <c r="B41" s="218"/>
      <c r="C41" s="264" t="s">
        <v>901</v>
      </c>
      <c r="D41" s="258"/>
      <c r="E41" s="259">
        <v>24.44745</v>
      </c>
      <c r="F41" s="220"/>
      <c r="G41" s="220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231</v>
      </c>
      <c r="AH41" s="210">
        <v>5</v>
      </c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1" x14ac:dyDescent="0.2">
      <c r="A42" s="235">
        <v>4</v>
      </c>
      <c r="B42" s="236" t="s">
        <v>902</v>
      </c>
      <c r="C42" s="252" t="s">
        <v>903</v>
      </c>
      <c r="D42" s="237" t="s">
        <v>224</v>
      </c>
      <c r="E42" s="238">
        <v>5.52</v>
      </c>
      <c r="F42" s="239"/>
      <c r="G42" s="240">
        <f>ROUND(E42*F42,2)</f>
        <v>0</v>
      </c>
      <c r="H42" s="239"/>
      <c r="I42" s="240">
        <f>ROUND(E42*H42,2)</f>
        <v>0</v>
      </c>
      <c r="J42" s="239"/>
      <c r="K42" s="240">
        <f>ROUND(E42*J42,2)</f>
        <v>0</v>
      </c>
      <c r="L42" s="240">
        <v>21</v>
      </c>
      <c r="M42" s="240">
        <f>G42*(1+L42/100)</f>
        <v>0</v>
      </c>
      <c r="N42" s="238">
        <v>0</v>
      </c>
      <c r="O42" s="238">
        <f>ROUND(E42*N42,2)</f>
        <v>0</v>
      </c>
      <c r="P42" s="238">
        <v>0</v>
      </c>
      <c r="Q42" s="238">
        <f>ROUND(E42*P42,2)</f>
        <v>0</v>
      </c>
      <c r="R42" s="240" t="s">
        <v>225</v>
      </c>
      <c r="S42" s="240" t="s">
        <v>188</v>
      </c>
      <c r="T42" s="241" t="s">
        <v>188</v>
      </c>
      <c r="U42" s="220">
        <v>3.5329999999999999</v>
      </c>
      <c r="V42" s="220">
        <f>ROUND(E42*U42,2)</f>
        <v>19.5</v>
      </c>
      <c r="W42" s="220"/>
      <c r="X42" s="220" t="s">
        <v>226</v>
      </c>
      <c r="Y42" s="220" t="s">
        <v>191</v>
      </c>
      <c r="Z42" s="210"/>
      <c r="AA42" s="210"/>
      <c r="AB42" s="210"/>
      <c r="AC42" s="210"/>
      <c r="AD42" s="210"/>
      <c r="AE42" s="210"/>
      <c r="AF42" s="210"/>
      <c r="AG42" s="210" t="s">
        <v>227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2" x14ac:dyDescent="0.2">
      <c r="A43" s="217"/>
      <c r="B43" s="218"/>
      <c r="C43" s="263" t="s">
        <v>904</v>
      </c>
      <c r="D43" s="262"/>
      <c r="E43" s="262"/>
      <c r="F43" s="262"/>
      <c r="G43" s="262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229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2" x14ac:dyDescent="0.2">
      <c r="A44" s="217"/>
      <c r="B44" s="218"/>
      <c r="C44" s="264" t="s">
        <v>905</v>
      </c>
      <c r="D44" s="258"/>
      <c r="E44" s="259"/>
      <c r="F44" s="220"/>
      <c r="G44" s="220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10"/>
      <c r="AA44" s="210"/>
      <c r="AB44" s="210"/>
      <c r="AC44" s="210"/>
      <c r="AD44" s="210"/>
      <c r="AE44" s="210"/>
      <c r="AF44" s="210"/>
      <c r="AG44" s="210" t="s">
        <v>231</v>
      </c>
      <c r="AH44" s="210">
        <v>0</v>
      </c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3" x14ac:dyDescent="0.2">
      <c r="A45" s="217"/>
      <c r="B45" s="218"/>
      <c r="C45" s="264" t="s">
        <v>896</v>
      </c>
      <c r="D45" s="258"/>
      <c r="E45" s="259"/>
      <c r="F45" s="220"/>
      <c r="G45" s="220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10"/>
      <c r="AA45" s="210"/>
      <c r="AB45" s="210"/>
      <c r="AC45" s="210"/>
      <c r="AD45" s="210"/>
      <c r="AE45" s="210"/>
      <c r="AF45" s="210"/>
      <c r="AG45" s="210" t="s">
        <v>231</v>
      </c>
      <c r="AH45" s="210">
        <v>0</v>
      </c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3" x14ac:dyDescent="0.2">
      <c r="A46" s="217"/>
      <c r="B46" s="218"/>
      <c r="C46" s="264" t="s">
        <v>897</v>
      </c>
      <c r="D46" s="258"/>
      <c r="E46" s="259">
        <v>5.0999999999999996</v>
      </c>
      <c r="F46" s="220"/>
      <c r="G46" s="220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231</v>
      </c>
      <c r="AH46" s="210">
        <v>5</v>
      </c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3" x14ac:dyDescent="0.2">
      <c r="A47" s="217"/>
      <c r="B47" s="218"/>
      <c r="C47" s="264" t="s">
        <v>906</v>
      </c>
      <c r="D47" s="258"/>
      <c r="E47" s="259"/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10"/>
      <c r="AA47" s="210"/>
      <c r="AB47" s="210"/>
      <c r="AC47" s="210"/>
      <c r="AD47" s="210"/>
      <c r="AE47" s="210"/>
      <c r="AF47" s="210"/>
      <c r="AG47" s="210" t="s">
        <v>231</v>
      </c>
      <c r="AH47" s="210">
        <v>0</v>
      </c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3" x14ac:dyDescent="0.2">
      <c r="A48" s="217"/>
      <c r="B48" s="218"/>
      <c r="C48" s="265" t="s">
        <v>233</v>
      </c>
      <c r="D48" s="260"/>
      <c r="E48" s="261"/>
      <c r="F48" s="220"/>
      <c r="G48" s="220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10"/>
      <c r="AA48" s="210"/>
      <c r="AB48" s="210"/>
      <c r="AC48" s="210"/>
      <c r="AD48" s="210"/>
      <c r="AE48" s="210"/>
      <c r="AF48" s="210"/>
      <c r="AG48" s="210" t="s">
        <v>231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3" x14ac:dyDescent="0.2">
      <c r="A49" s="217"/>
      <c r="B49" s="218"/>
      <c r="C49" s="266" t="s">
        <v>907</v>
      </c>
      <c r="D49" s="260"/>
      <c r="E49" s="261">
        <v>0.06</v>
      </c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10"/>
      <c r="AA49" s="210"/>
      <c r="AB49" s="210"/>
      <c r="AC49" s="210"/>
      <c r="AD49" s="210"/>
      <c r="AE49" s="210"/>
      <c r="AF49" s="210"/>
      <c r="AG49" s="210" t="s">
        <v>231</v>
      </c>
      <c r="AH49" s="210">
        <v>2</v>
      </c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3" x14ac:dyDescent="0.2">
      <c r="A50" s="217"/>
      <c r="B50" s="218"/>
      <c r="C50" s="265" t="s">
        <v>235</v>
      </c>
      <c r="D50" s="260"/>
      <c r="E50" s="261"/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10"/>
      <c r="AA50" s="210"/>
      <c r="AB50" s="210"/>
      <c r="AC50" s="210"/>
      <c r="AD50" s="210"/>
      <c r="AE50" s="210"/>
      <c r="AF50" s="210"/>
      <c r="AG50" s="210" t="s">
        <v>231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3" x14ac:dyDescent="0.2">
      <c r="A51" s="217"/>
      <c r="B51" s="218"/>
      <c r="C51" s="264" t="s">
        <v>908</v>
      </c>
      <c r="D51" s="258"/>
      <c r="E51" s="259">
        <v>0.42</v>
      </c>
      <c r="F51" s="220"/>
      <c r="G51" s="220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10"/>
      <c r="AA51" s="210"/>
      <c r="AB51" s="210"/>
      <c r="AC51" s="210"/>
      <c r="AD51" s="210"/>
      <c r="AE51" s="210"/>
      <c r="AF51" s="210"/>
      <c r="AG51" s="210" t="s">
        <v>231</v>
      </c>
      <c r="AH51" s="210">
        <v>5</v>
      </c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ht="22.5" outlineLevel="1" x14ac:dyDescent="0.2">
      <c r="A52" s="235">
        <v>5</v>
      </c>
      <c r="B52" s="236" t="s">
        <v>242</v>
      </c>
      <c r="C52" s="252" t="s">
        <v>243</v>
      </c>
      <c r="D52" s="237" t="s">
        <v>224</v>
      </c>
      <c r="E52" s="238">
        <v>48.8949</v>
      </c>
      <c r="F52" s="239"/>
      <c r="G52" s="240">
        <f>ROUND(E52*F52,2)</f>
        <v>0</v>
      </c>
      <c r="H52" s="239"/>
      <c r="I52" s="240">
        <f>ROUND(E52*H52,2)</f>
        <v>0</v>
      </c>
      <c r="J52" s="239"/>
      <c r="K52" s="240">
        <f>ROUND(E52*J52,2)</f>
        <v>0</v>
      </c>
      <c r="L52" s="240">
        <v>21</v>
      </c>
      <c r="M52" s="240">
        <f>G52*(1+L52/100)</f>
        <v>0</v>
      </c>
      <c r="N52" s="238">
        <v>0</v>
      </c>
      <c r="O52" s="238">
        <f>ROUND(E52*N52,2)</f>
        <v>0</v>
      </c>
      <c r="P52" s="238">
        <v>0</v>
      </c>
      <c r="Q52" s="238">
        <f>ROUND(E52*P52,2)</f>
        <v>0</v>
      </c>
      <c r="R52" s="240" t="s">
        <v>225</v>
      </c>
      <c r="S52" s="240" t="s">
        <v>188</v>
      </c>
      <c r="T52" s="241" t="s">
        <v>188</v>
      </c>
      <c r="U52" s="220">
        <v>1.0999999999999999E-2</v>
      </c>
      <c r="V52" s="220">
        <f>ROUND(E52*U52,2)</f>
        <v>0.54</v>
      </c>
      <c r="W52" s="220"/>
      <c r="X52" s="220" t="s">
        <v>226</v>
      </c>
      <c r="Y52" s="220" t="s">
        <v>191</v>
      </c>
      <c r="Z52" s="210"/>
      <c r="AA52" s="210"/>
      <c r="AB52" s="210"/>
      <c r="AC52" s="210"/>
      <c r="AD52" s="210"/>
      <c r="AE52" s="210"/>
      <c r="AF52" s="210"/>
      <c r="AG52" s="210" t="s">
        <v>227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2" x14ac:dyDescent="0.2">
      <c r="A53" s="217"/>
      <c r="B53" s="218"/>
      <c r="C53" s="263" t="s">
        <v>244</v>
      </c>
      <c r="D53" s="262"/>
      <c r="E53" s="262"/>
      <c r="F53" s="262"/>
      <c r="G53" s="262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10"/>
      <c r="AA53" s="210"/>
      <c r="AB53" s="210"/>
      <c r="AC53" s="210"/>
      <c r="AD53" s="210"/>
      <c r="AE53" s="210"/>
      <c r="AF53" s="210"/>
      <c r="AG53" s="210" t="s">
        <v>229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2" x14ac:dyDescent="0.2">
      <c r="A54" s="217"/>
      <c r="B54" s="218"/>
      <c r="C54" s="264" t="s">
        <v>245</v>
      </c>
      <c r="D54" s="258"/>
      <c r="E54" s="259"/>
      <c r="F54" s="220"/>
      <c r="G54" s="220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10"/>
      <c r="AA54" s="210"/>
      <c r="AB54" s="210"/>
      <c r="AC54" s="210"/>
      <c r="AD54" s="210"/>
      <c r="AE54" s="210"/>
      <c r="AF54" s="210"/>
      <c r="AG54" s="210" t="s">
        <v>231</v>
      </c>
      <c r="AH54" s="210">
        <v>0</v>
      </c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3" x14ac:dyDescent="0.2">
      <c r="A55" s="217"/>
      <c r="B55" s="218"/>
      <c r="C55" s="264" t="s">
        <v>514</v>
      </c>
      <c r="D55" s="258"/>
      <c r="E55" s="259"/>
      <c r="F55" s="220"/>
      <c r="G55" s="220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10"/>
      <c r="AA55" s="210"/>
      <c r="AB55" s="210"/>
      <c r="AC55" s="210"/>
      <c r="AD55" s="210"/>
      <c r="AE55" s="210"/>
      <c r="AF55" s="210"/>
      <c r="AG55" s="210" t="s">
        <v>231</v>
      </c>
      <c r="AH55" s="210">
        <v>0</v>
      </c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3" x14ac:dyDescent="0.2">
      <c r="A56" s="217"/>
      <c r="B56" s="218"/>
      <c r="C56" s="264" t="s">
        <v>909</v>
      </c>
      <c r="D56" s="258"/>
      <c r="E56" s="259">
        <v>48.8949</v>
      </c>
      <c r="F56" s="220"/>
      <c r="G56" s="220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10"/>
      <c r="AA56" s="210"/>
      <c r="AB56" s="210"/>
      <c r="AC56" s="210"/>
      <c r="AD56" s="210"/>
      <c r="AE56" s="210"/>
      <c r="AF56" s="210"/>
      <c r="AG56" s="210" t="s">
        <v>231</v>
      </c>
      <c r="AH56" s="210">
        <v>5</v>
      </c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ht="22.5" outlineLevel="1" x14ac:dyDescent="0.2">
      <c r="A57" s="235">
        <v>6</v>
      </c>
      <c r="B57" s="236" t="s">
        <v>516</v>
      </c>
      <c r="C57" s="252" t="s">
        <v>249</v>
      </c>
      <c r="D57" s="237" t="s">
        <v>224</v>
      </c>
      <c r="E57" s="238">
        <v>244.47450000000001</v>
      </c>
      <c r="F57" s="239"/>
      <c r="G57" s="240">
        <f>ROUND(E57*F57,2)</f>
        <v>0</v>
      </c>
      <c r="H57" s="239"/>
      <c r="I57" s="240">
        <f>ROUND(E57*H57,2)</f>
        <v>0</v>
      </c>
      <c r="J57" s="239"/>
      <c r="K57" s="240">
        <f>ROUND(E57*J57,2)</f>
        <v>0</v>
      </c>
      <c r="L57" s="240">
        <v>21</v>
      </c>
      <c r="M57" s="240">
        <f>G57*(1+L57/100)</f>
        <v>0</v>
      </c>
      <c r="N57" s="238">
        <v>0</v>
      </c>
      <c r="O57" s="238">
        <f>ROUND(E57*N57,2)</f>
        <v>0</v>
      </c>
      <c r="P57" s="238">
        <v>0</v>
      </c>
      <c r="Q57" s="238">
        <f>ROUND(E57*P57,2)</f>
        <v>0</v>
      </c>
      <c r="R57" s="240" t="s">
        <v>225</v>
      </c>
      <c r="S57" s="240" t="s">
        <v>188</v>
      </c>
      <c r="T57" s="241" t="s">
        <v>188</v>
      </c>
      <c r="U57" s="220">
        <v>0</v>
      </c>
      <c r="V57" s="220">
        <f>ROUND(E57*U57,2)</f>
        <v>0</v>
      </c>
      <c r="W57" s="220"/>
      <c r="X57" s="220" t="s">
        <v>226</v>
      </c>
      <c r="Y57" s="220" t="s">
        <v>191</v>
      </c>
      <c r="Z57" s="210"/>
      <c r="AA57" s="210"/>
      <c r="AB57" s="210"/>
      <c r="AC57" s="210"/>
      <c r="AD57" s="210"/>
      <c r="AE57" s="210"/>
      <c r="AF57" s="210"/>
      <c r="AG57" s="210" t="s">
        <v>227</v>
      </c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2" x14ac:dyDescent="0.2">
      <c r="A58" s="217"/>
      <c r="B58" s="218"/>
      <c r="C58" s="263" t="s">
        <v>244</v>
      </c>
      <c r="D58" s="262"/>
      <c r="E58" s="262"/>
      <c r="F58" s="262"/>
      <c r="G58" s="262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10"/>
      <c r="AA58" s="210"/>
      <c r="AB58" s="210"/>
      <c r="AC58" s="210"/>
      <c r="AD58" s="210"/>
      <c r="AE58" s="210"/>
      <c r="AF58" s="210"/>
      <c r="AG58" s="210" t="s">
        <v>229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2" x14ac:dyDescent="0.2">
      <c r="A59" s="217"/>
      <c r="B59" s="218"/>
      <c r="C59" s="264" t="s">
        <v>517</v>
      </c>
      <c r="D59" s="258"/>
      <c r="E59" s="259"/>
      <c r="F59" s="220"/>
      <c r="G59" s="220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10"/>
      <c r="AA59" s="210"/>
      <c r="AB59" s="210"/>
      <c r="AC59" s="210"/>
      <c r="AD59" s="210"/>
      <c r="AE59" s="210"/>
      <c r="AF59" s="210"/>
      <c r="AG59" s="210" t="s">
        <v>231</v>
      </c>
      <c r="AH59" s="210">
        <v>0</v>
      </c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3" x14ac:dyDescent="0.2">
      <c r="A60" s="217"/>
      <c r="B60" s="218"/>
      <c r="C60" s="264" t="s">
        <v>251</v>
      </c>
      <c r="D60" s="258"/>
      <c r="E60" s="259"/>
      <c r="F60" s="220"/>
      <c r="G60" s="220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10"/>
      <c r="AA60" s="210"/>
      <c r="AB60" s="210"/>
      <c r="AC60" s="210"/>
      <c r="AD60" s="210"/>
      <c r="AE60" s="210"/>
      <c r="AF60" s="210"/>
      <c r="AG60" s="210" t="s">
        <v>231</v>
      </c>
      <c r="AH60" s="210">
        <v>0</v>
      </c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3" x14ac:dyDescent="0.2">
      <c r="A61" s="217"/>
      <c r="B61" s="218"/>
      <c r="C61" s="264" t="s">
        <v>257</v>
      </c>
      <c r="D61" s="258"/>
      <c r="E61" s="259"/>
      <c r="F61" s="220"/>
      <c r="G61" s="220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10"/>
      <c r="AA61" s="210"/>
      <c r="AB61" s="210"/>
      <c r="AC61" s="210"/>
      <c r="AD61" s="210"/>
      <c r="AE61" s="210"/>
      <c r="AF61" s="210"/>
      <c r="AG61" s="210" t="s">
        <v>231</v>
      </c>
      <c r="AH61" s="210">
        <v>0</v>
      </c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3" x14ac:dyDescent="0.2">
      <c r="A62" s="217"/>
      <c r="B62" s="218"/>
      <c r="C62" s="264" t="s">
        <v>910</v>
      </c>
      <c r="D62" s="258"/>
      <c r="E62" s="259">
        <v>244.47450000000001</v>
      </c>
      <c r="F62" s="220"/>
      <c r="G62" s="220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10"/>
      <c r="AA62" s="210"/>
      <c r="AB62" s="210"/>
      <c r="AC62" s="210"/>
      <c r="AD62" s="210"/>
      <c r="AE62" s="210"/>
      <c r="AF62" s="210"/>
      <c r="AG62" s="210" t="s">
        <v>231</v>
      </c>
      <c r="AH62" s="210">
        <v>5</v>
      </c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ht="22.5" outlineLevel="1" x14ac:dyDescent="0.2">
      <c r="A63" s="235">
        <v>7</v>
      </c>
      <c r="B63" s="236" t="s">
        <v>519</v>
      </c>
      <c r="C63" s="252" t="s">
        <v>520</v>
      </c>
      <c r="D63" s="237" t="s">
        <v>224</v>
      </c>
      <c r="E63" s="238">
        <v>10.40949</v>
      </c>
      <c r="F63" s="239"/>
      <c r="G63" s="240">
        <f>ROUND(E63*F63,2)</f>
        <v>0</v>
      </c>
      <c r="H63" s="239"/>
      <c r="I63" s="240">
        <f>ROUND(E63*H63,2)</f>
        <v>0</v>
      </c>
      <c r="J63" s="239"/>
      <c r="K63" s="240">
        <f>ROUND(E63*J63,2)</f>
        <v>0</v>
      </c>
      <c r="L63" s="240">
        <v>21</v>
      </c>
      <c r="M63" s="240">
        <f>G63*(1+L63/100)</f>
        <v>0</v>
      </c>
      <c r="N63" s="238">
        <v>0</v>
      </c>
      <c r="O63" s="238">
        <f>ROUND(E63*N63,2)</f>
        <v>0</v>
      </c>
      <c r="P63" s="238">
        <v>0</v>
      </c>
      <c r="Q63" s="238">
        <f>ROUND(E63*P63,2)</f>
        <v>0</v>
      </c>
      <c r="R63" s="240" t="s">
        <v>225</v>
      </c>
      <c r="S63" s="240" t="s">
        <v>188</v>
      </c>
      <c r="T63" s="241" t="s">
        <v>188</v>
      </c>
      <c r="U63" s="220">
        <v>0.66800000000000004</v>
      </c>
      <c r="V63" s="220">
        <f>ROUND(E63*U63,2)</f>
        <v>6.95</v>
      </c>
      <c r="W63" s="220"/>
      <c r="X63" s="220" t="s">
        <v>226</v>
      </c>
      <c r="Y63" s="220" t="s">
        <v>191</v>
      </c>
      <c r="Z63" s="210"/>
      <c r="AA63" s="210"/>
      <c r="AB63" s="210"/>
      <c r="AC63" s="210"/>
      <c r="AD63" s="210"/>
      <c r="AE63" s="210"/>
      <c r="AF63" s="210"/>
      <c r="AG63" s="210" t="s">
        <v>227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2" x14ac:dyDescent="0.2">
      <c r="A64" s="217"/>
      <c r="B64" s="218"/>
      <c r="C64" s="263" t="s">
        <v>521</v>
      </c>
      <c r="D64" s="262"/>
      <c r="E64" s="262"/>
      <c r="F64" s="262"/>
      <c r="G64" s="262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10"/>
      <c r="AA64" s="210"/>
      <c r="AB64" s="210"/>
      <c r="AC64" s="210"/>
      <c r="AD64" s="210"/>
      <c r="AE64" s="210"/>
      <c r="AF64" s="210"/>
      <c r="AG64" s="210" t="s">
        <v>229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2" x14ac:dyDescent="0.2">
      <c r="A65" s="217"/>
      <c r="B65" s="218"/>
      <c r="C65" s="264" t="s">
        <v>522</v>
      </c>
      <c r="D65" s="258"/>
      <c r="E65" s="259"/>
      <c r="F65" s="220"/>
      <c r="G65" s="220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10"/>
      <c r="AA65" s="210"/>
      <c r="AB65" s="210"/>
      <c r="AC65" s="210"/>
      <c r="AD65" s="210"/>
      <c r="AE65" s="210"/>
      <c r="AF65" s="210"/>
      <c r="AG65" s="210" t="s">
        <v>231</v>
      </c>
      <c r="AH65" s="210">
        <v>0</v>
      </c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3" x14ac:dyDescent="0.2">
      <c r="A66" s="217"/>
      <c r="B66" s="218"/>
      <c r="C66" s="264" t="s">
        <v>911</v>
      </c>
      <c r="D66" s="258"/>
      <c r="E66" s="259"/>
      <c r="F66" s="220"/>
      <c r="G66" s="220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10"/>
      <c r="AA66" s="210"/>
      <c r="AB66" s="210"/>
      <c r="AC66" s="210"/>
      <c r="AD66" s="210"/>
      <c r="AE66" s="210"/>
      <c r="AF66" s="210"/>
      <c r="AG66" s="210" t="s">
        <v>231</v>
      </c>
      <c r="AH66" s="210">
        <v>0</v>
      </c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3" x14ac:dyDescent="0.2">
      <c r="A67" s="217"/>
      <c r="B67" s="218"/>
      <c r="C67" s="264" t="s">
        <v>893</v>
      </c>
      <c r="D67" s="258"/>
      <c r="E67" s="259">
        <v>4.8894900000000003</v>
      </c>
      <c r="F67" s="220"/>
      <c r="G67" s="220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10"/>
      <c r="AA67" s="210"/>
      <c r="AB67" s="210"/>
      <c r="AC67" s="210"/>
      <c r="AD67" s="210"/>
      <c r="AE67" s="210"/>
      <c r="AF67" s="210"/>
      <c r="AG67" s="210" t="s">
        <v>231</v>
      </c>
      <c r="AH67" s="210">
        <v>5</v>
      </c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3" x14ac:dyDescent="0.2">
      <c r="A68" s="217"/>
      <c r="B68" s="218"/>
      <c r="C68" s="264" t="s">
        <v>912</v>
      </c>
      <c r="D68" s="258"/>
      <c r="E68" s="259"/>
      <c r="F68" s="220"/>
      <c r="G68" s="220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10"/>
      <c r="AA68" s="210"/>
      <c r="AB68" s="210"/>
      <c r="AC68" s="210"/>
      <c r="AD68" s="210"/>
      <c r="AE68" s="210"/>
      <c r="AF68" s="210"/>
      <c r="AG68" s="210" t="s">
        <v>231</v>
      </c>
      <c r="AH68" s="210">
        <v>0</v>
      </c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3" x14ac:dyDescent="0.2">
      <c r="A69" s="217"/>
      <c r="B69" s="218"/>
      <c r="C69" s="264" t="s">
        <v>913</v>
      </c>
      <c r="D69" s="258"/>
      <c r="E69" s="259">
        <v>5.52</v>
      </c>
      <c r="F69" s="220"/>
      <c r="G69" s="220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10"/>
      <c r="AA69" s="210"/>
      <c r="AB69" s="210"/>
      <c r="AC69" s="210"/>
      <c r="AD69" s="210"/>
      <c r="AE69" s="210"/>
      <c r="AF69" s="210"/>
      <c r="AG69" s="210" t="s">
        <v>231</v>
      </c>
      <c r="AH69" s="210">
        <v>5</v>
      </c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ht="22.5" outlineLevel="1" x14ac:dyDescent="0.2">
      <c r="A70" s="235">
        <v>8</v>
      </c>
      <c r="B70" s="236" t="s">
        <v>525</v>
      </c>
      <c r="C70" s="252" t="s">
        <v>526</v>
      </c>
      <c r="D70" s="237" t="s">
        <v>224</v>
      </c>
      <c r="E70" s="238">
        <v>4.8894900000000003</v>
      </c>
      <c r="F70" s="239"/>
      <c r="G70" s="240">
        <f>ROUND(E70*F70,2)</f>
        <v>0</v>
      </c>
      <c r="H70" s="239"/>
      <c r="I70" s="240">
        <f>ROUND(E70*H70,2)</f>
        <v>0</v>
      </c>
      <c r="J70" s="239"/>
      <c r="K70" s="240">
        <f>ROUND(E70*J70,2)</f>
        <v>0</v>
      </c>
      <c r="L70" s="240">
        <v>21</v>
      </c>
      <c r="M70" s="240">
        <f>G70*(1+L70/100)</f>
        <v>0</v>
      </c>
      <c r="N70" s="238">
        <v>0</v>
      </c>
      <c r="O70" s="238">
        <f>ROUND(E70*N70,2)</f>
        <v>0</v>
      </c>
      <c r="P70" s="238">
        <v>0</v>
      </c>
      <c r="Q70" s="238">
        <f>ROUND(E70*P70,2)</f>
        <v>0</v>
      </c>
      <c r="R70" s="240" t="s">
        <v>225</v>
      </c>
      <c r="S70" s="240" t="s">
        <v>188</v>
      </c>
      <c r="T70" s="241" t="s">
        <v>188</v>
      </c>
      <c r="U70" s="220">
        <v>1.9379999999999999</v>
      </c>
      <c r="V70" s="220">
        <f>ROUND(E70*U70,2)</f>
        <v>9.48</v>
      </c>
      <c r="W70" s="220"/>
      <c r="X70" s="220" t="s">
        <v>226</v>
      </c>
      <c r="Y70" s="220" t="s">
        <v>191</v>
      </c>
      <c r="Z70" s="210"/>
      <c r="AA70" s="210"/>
      <c r="AB70" s="210"/>
      <c r="AC70" s="210"/>
      <c r="AD70" s="210"/>
      <c r="AE70" s="210"/>
      <c r="AF70" s="210"/>
      <c r="AG70" s="210" t="s">
        <v>227</v>
      </c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2" x14ac:dyDescent="0.2">
      <c r="A71" s="217"/>
      <c r="B71" s="218"/>
      <c r="C71" s="264" t="s">
        <v>527</v>
      </c>
      <c r="D71" s="258"/>
      <c r="E71" s="259"/>
      <c r="F71" s="220"/>
      <c r="G71" s="220"/>
      <c r="H71" s="220"/>
      <c r="I71" s="220"/>
      <c r="J71" s="220"/>
      <c r="K71" s="220"/>
      <c r="L71" s="220"/>
      <c r="M71" s="220"/>
      <c r="N71" s="219"/>
      <c r="O71" s="219"/>
      <c r="P71" s="219"/>
      <c r="Q71" s="219"/>
      <c r="R71" s="220"/>
      <c r="S71" s="220"/>
      <c r="T71" s="220"/>
      <c r="U71" s="220"/>
      <c r="V71" s="220"/>
      <c r="W71" s="220"/>
      <c r="X71" s="220"/>
      <c r="Y71" s="220"/>
      <c r="Z71" s="210"/>
      <c r="AA71" s="210"/>
      <c r="AB71" s="210"/>
      <c r="AC71" s="210"/>
      <c r="AD71" s="210"/>
      <c r="AE71" s="210"/>
      <c r="AF71" s="210"/>
      <c r="AG71" s="210" t="s">
        <v>231</v>
      </c>
      <c r="AH71" s="210">
        <v>0</v>
      </c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3" x14ac:dyDescent="0.2">
      <c r="A72" s="217"/>
      <c r="B72" s="218"/>
      <c r="C72" s="264" t="s">
        <v>523</v>
      </c>
      <c r="D72" s="258"/>
      <c r="E72" s="259"/>
      <c r="F72" s="220"/>
      <c r="G72" s="220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10"/>
      <c r="AA72" s="210"/>
      <c r="AB72" s="210"/>
      <c r="AC72" s="210"/>
      <c r="AD72" s="210"/>
      <c r="AE72" s="210"/>
      <c r="AF72" s="210"/>
      <c r="AG72" s="210" t="s">
        <v>231</v>
      </c>
      <c r="AH72" s="210">
        <v>0</v>
      </c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3" x14ac:dyDescent="0.2">
      <c r="A73" s="217"/>
      <c r="B73" s="218"/>
      <c r="C73" s="264" t="s">
        <v>914</v>
      </c>
      <c r="D73" s="258"/>
      <c r="E73" s="259">
        <v>4.8894900000000003</v>
      </c>
      <c r="F73" s="220"/>
      <c r="G73" s="220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10"/>
      <c r="AA73" s="210"/>
      <c r="AB73" s="210"/>
      <c r="AC73" s="210"/>
      <c r="AD73" s="210"/>
      <c r="AE73" s="210"/>
      <c r="AF73" s="210"/>
      <c r="AG73" s="210" t="s">
        <v>231</v>
      </c>
      <c r="AH73" s="210">
        <v>5</v>
      </c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ht="22.5" outlineLevel="1" x14ac:dyDescent="0.2">
      <c r="A74" s="235">
        <v>9</v>
      </c>
      <c r="B74" s="236" t="s">
        <v>253</v>
      </c>
      <c r="C74" s="252" t="s">
        <v>254</v>
      </c>
      <c r="D74" s="237" t="s">
        <v>224</v>
      </c>
      <c r="E74" s="238">
        <v>48.8949</v>
      </c>
      <c r="F74" s="239"/>
      <c r="G74" s="240">
        <f>ROUND(E74*F74,2)</f>
        <v>0</v>
      </c>
      <c r="H74" s="239"/>
      <c r="I74" s="240">
        <f>ROUND(E74*H74,2)</f>
        <v>0</v>
      </c>
      <c r="J74" s="239"/>
      <c r="K74" s="240">
        <f>ROUND(E74*J74,2)</f>
        <v>0</v>
      </c>
      <c r="L74" s="240">
        <v>21</v>
      </c>
      <c r="M74" s="240">
        <f>G74*(1+L74/100)</f>
        <v>0</v>
      </c>
      <c r="N74" s="238">
        <v>0</v>
      </c>
      <c r="O74" s="238">
        <f>ROUND(E74*N74,2)</f>
        <v>0</v>
      </c>
      <c r="P74" s="238">
        <v>0</v>
      </c>
      <c r="Q74" s="238">
        <f>ROUND(E74*P74,2)</f>
        <v>0</v>
      </c>
      <c r="R74" s="240" t="s">
        <v>225</v>
      </c>
      <c r="S74" s="240" t="s">
        <v>188</v>
      </c>
      <c r="T74" s="241" t="s">
        <v>188</v>
      </c>
      <c r="U74" s="220">
        <v>8.9999999999999993E-3</v>
      </c>
      <c r="V74" s="220">
        <f>ROUND(E74*U74,2)</f>
        <v>0.44</v>
      </c>
      <c r="W74" s="220"/>
      <c r="X74" s="220" t="s">
        <v>226</v>
      </c>
      <c r="Y74" s="220" t="s">
        <v>191</v>
      </c>
      <c r="Z74" s="210"/>
      <c r="AA74" s="210"/>
      <c r="AB74" s="210"/>
      <c r="AC74" s="210"/>
      <c r="AD74" s="210"/>
      <c r="AE74" s="210"/>
      <c r="AF74" s="210"/>
      <c r="AG74" s="210" t="s">
        <v>255</v>
      </c>
      <c r="AH74" s="210"/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outlineLevel="2" x14ac:dyDescent="0.2">
      <c r="A75" s="217"/>
      <c r="B75" s="218"/>
      <c r="C75" s="264" t="s">
        <v>256</v>
      </c>
      <c r="D75" s="258"/>
      <c r="E75" s="259"/>
      <c r="F75" s="220"/>
      <c r="G75" s="220"/>
      <c r="H75" s="220"/>
      <c r="I75" s="220"/>
      <c r="J75" s="220"/>
      <c r="K75" s="220"/>
      <c r="L75" s="220"/>
      <c r="M75" s="220"/>
      <c r="N75" s="219"/>
      <c r="O75" s="219"/>
      <c r="P75" s="219"/>
      <c r="Q75" s="219"/>
      <c r="R75" s="220"/>
      <c r="S75" s="220"/>
      <c r="T75" s="220"/>
      <c r="U75" s="220"/>
      <c r="V75" s="220"/>
      <c r="W75" s="220"/>
      <c r="X75" s="220"/>
      <c r="Y75" s="220"/>
      <c r="Z75" s="210"/>
      <c r="AA75" s="210"/>
      <c r="AB75" s="210"/>
      <c r="AC75" s="210"/>
      <c r="AD75" s="210"/>
      <c r="AE75" s="210"/>
      <c r="AF75" s="210"/>
      <c r="AG75" s="210" t="s">
        <v>231</v>
      </c>
      <c r="AH75" s="210">
        <v>0</v>
      </c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3" x14ac:dyDescent="0.2">
      <c r="A76" s="217"/>
      <c r="B76" s="218"/>
      <c r="C76" s="264" t="s">
        <v>257</v>
      </c>
      <c r="D76" s="258"/>
      <c r="E76" s="259"/>
      <c r="F76" s="220"/>
      <c r="G76" s="220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10"/>
      <c r="AA76" s="210"/>
      <c r="AB76" s="210"/>
      <c r="AC76" s="210"/>
      <c r="AD76" s="210"/>
      <c r="AE76" s="210"/>
      <c r="AF76" s="210"/>
      <c r="AG76" s="210" t="s">
        <v>231</v>
      </c>
      <c r="AH76" s="210">
        <v>0</v>
      </c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3" x14ac:dyDescent="0.2">
      <c r="A77" s="217"/>
      <c r="B77" s="218"/>
      <c r="C77" s="264" t="s">
        <v>915</v>
      </c>
      <c r="D77" s="258"/>
      <c r="E77" s="259">
        <v>48.8949</v>
      </c>
      <c r="F77" s="220"/>
      <c r="G77" s="220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10"/>
      <c r="AA77" s="210"/>
      <c r="AB77" s="210"/>
      <c r="AC77" s="210"/>
      <c r="AD77" s="210"/>
      <c r="AE77" s="210"/>
      <c r="AF77" s="210"/>
      <c r="AG77" s="210" t="s">
        <v>231</v>
      </c>
      <c r="AH77" s="210">
        <v>5</v>
      </c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1" x14ac:dyDescent="0.2">
      <c r="A78" s="235">
        <v>10</v>
      </c>
      <c r="B78" s="236" t="s">
        <v>259</v>
      </c>
      <c r="C78" s="252" t="s">
        <v>260</v>
      </c>
      <c r="D78" s="237" t="s">
        <v>261</v>
      </c>
      <c r="E78" s="238">
        <v>122.21666999999999</v>
      </c>
      <c r="F78" s="239"/>
      <c r="G78" s="240">
        <f>ROUND(E78*F78,2)</f>
        <v>0</v>
      </c>
      <c r="H78" s="239"/>
      <c r="I78" s="240">
        <f>ROUND(E78*H78,2)</f>
        <v>0</v>
      </c>
      <c r="J78" s="239"/>
      <c r="K78" s="240">
        <f>ROUND(E78*J78,2)</f>
        <v>0</v>
      </c>
      <c r="L78" s="240">
        <v>21</v>
      </c>
      <c r="M78" s="240">
        <f>G78*(1+L78/100)</f>
        <v>0</v>
      </c>
      <c r="N78" s="238">
        <v>0</v>
      </c>
      <c r="O78" s="238">
        <f>ROUND(E78*N78,2)</f>
        <v>0</v>
      </c>
      <c r="P78" s="238">
        <v>0</v>
      </c>
      <c r="Q78" s="238">
        <f>ROUND(E78*P78,2)</f>
        <v>0</v>
      </c>
      <c r="R78" s="240" t="s">
        <v>225</v>
      </c>
      <c r="S78" s="240" t="s">
        <v>188</v>
      </c>
      <c r="T78" s="241" t="s">
        <v>188</v>
      </c>
      <c r="U78" s="220">
        <v>1.7999999999999999E-2</v>
      </c>
      <c r="V78" s="220">
        <f>ROUND(E78*U78,2)</f>
        <v>2.2000000000000002</v>
      </c>
      <c r="W78" s="220"/>
      <c r="X78" s="220" t="s">
        <v>226</v>
      </c>
      <c r="Y78" s="220" t="s">
        <v>191</v>
      </c>
      <c r="Z78" s="210"/>
      <c r="AA78" s="210"/>
      <c r="AB78" s="210"/>
      <c r="AC78" s="210"/>
      <c r="AD78" s="210"/>
      <c r="AE78" s="210"/>
      <c r="AF78" s="210"/>
      <c r="AG78" s="210" t="s">
        <v>255</v>
      </c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outlineLevel="2" x14ac:dyDescent="0.2">
      <c r="A79" s="217"/>
      <c r="B79" s="218"/>
      <c r="C79" s="263" t="s">
        <v>262</v>
      </c>
      <c r="D79" s="262"/>
      <c r="E79" s="262"/>
      <c r="F79" s="262"/>
      <c r="G79" s="262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10"/>
      <c r="AA79" s="210"/>
      <c r="AB79" s="210"/>
      <c r="AC79" s="210"/>
      <c r="AD79" s="210"/>
      <c r="AE79" s="210"/>
      <c r="AF79" s="210"/>
      <c r="AG79" s="210" t="s">
        <v>229</v>
      </c>
      <c r="AH79" s="210"/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outlineLevel="2" x14ac:dyDescent="0.2">
      <c r="A80" s="217"/>
      <c r="B80" s="218"/>
      <c r="C80" s="264" t="s">
        <v>263</v>
      </c>
      <c r="D80" s="258"/>
      <c r="E80" s="259"/>
      <c r="F80" s="220"/>
      <c r="G80" s="220"/>
      <c r="H80" s="220"/>
      <c r="I80" s="220"/>
      <c r="J80" s="220"/>
      <c r="K80" s="220"/>
      <c r="L80" s="220"/>
      <c r="M80" s="220"/>
      <c r="N80" s="219"/>
      <c r="O80" s="219"/>
      <c r="P80" s="219"/>
      <c r="Q80" s="219"/>
      <c r="R80" s="220"/>
      <c r="S80" s="220"/>
      <c r="T80" s="220"/>
      <c r="U80" s="220"/>
      <c r="V80" s="220"/>
      <c r="W80" s="220"/>
      <c r="X80" s="220"/>
      <c r="Y80" s="220"/>
      <c r="Z80" s="210"/>
      <c r="AA80" s="210"/>
      <c r="AB80" s="210"/>
      <c r="AC80" s="210"/>
      <c r="AD80" s="210"/>
      <c r="AE80" s="210"/>
      <c r="AF80" s="210"/>
      <c r="AG80" s="210" t="s">
        <v>231</v>
      </c>
      <c r="AH80" s="210">
        <v>0</v>
      </c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outlineLevel="3" x14ac:dyDescent="0.2">
      <c r="A81" s="217"/>
      <c r="B81" s="218"/>
      <c r="C81" s="264" t="s">
        <v>916</v>
      </c>
      <c r="D81" s="258"/>
      <c r="E81" s="259"/>
      <c r="F81" s="220"/>
      <c r="G81" s="220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10"/>
      <c r="AA81" s="210"/>
      <c r="AB81" s="210"/>
      <c r="AC81" s="210"/>
      <c r="AD81" s="210"/>
      <c r="AE81" s="210"/>
      <c r="AF81" s="210"/>
      <c r="AG81" s="210" t="s">
        <v>231</v>
      </c>
      <c r="AH81" s="210">
        <v>0</v>
      </c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outlineLevel="3" x14ac:dyDescent="0.2">
      <c r="A82" s="217"/>
      <c r="B82" s="218"/>
      <c r="C82" s="264" t="s">
        <v>917</v>
      </c>
      <c r="D82" s="258"/>
      <c r="E82" s="259">
        <v>80.486670000000004</v>
      </c>
      <c r="F82" s="220"/>
      <c r="G82" s="220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10"/>
      <c r="AA82" s="210"/>
      <c r="AB82" s="210"/>
      <c r="AC82" s="210"/>
      <c r="AD82" s="210"/>
      <c r="AE82" s="210"/>
      <c r="AF82" s="210"/>
      <c r="AG82" s="210" t="s">
        <v>231</v>
      </c>
      <c r="AH82" s="210">
        <v>5</v>
      </c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outlineLevel="3" x14ac:dyDescent="0.2">
      <c r="A83" s="217"/>
      <c r="B83" s="218"/>
      <c r="C83" s="264" t="s">
        <v>918</v>
      </c>
      <c r="D83" s="258"/>
      <c r="E83" s="259"/>
      <c r="F83" s="220"/>
      <c r="G83" s="220"/>
      <c r="H83" s="220"/>
      <c r="I83" s="220"/>
      <c r="J83" s="220"/>
      <c r="K83" s="220"/>
      <c r="L83" s="220"/>
      <c r="M83" s="220"/>
      <c r="N83" s="219"/>
      <c r="O83" s="219"/>
      <c r="P83" s="219"/>
      <c r="Q83" s="219"/>
      <c r="R83" s="220"/>
      <c r="S83" s="220"/>
      <c r="T83" s="220"/>
      <c r="U83" s="220"/>
      <c r="V83" s="220"/>
      <c r="W83" s="220"/>
      <c r="X83" s="220"/>
      <c r="Y83" s="220"/>
      <c r="Z83" s="210"/>
      <c r="AA83" s="210"/>
      <c r="AB83" s="210"/>
      <c r="AC83" s="210"/>
      <c r="AD83" s="210"/>
      <c r="AE83" s="210"/>
      <c r="AF83" s="210"/>
      <c r="AG83" s="210" t="s">
        <v>231</v>
      </c>
      <c r="AH83" s="210">
        <v>0</v>
      </c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outlineLevel="3" x14ac:dyDescent="0.2">
      <c r="A84" s="217"/>
      <c r="B84" s="218"/>
      <c r="C84" s="264" t="s">
        <v>919</v>
      </c>
      <c r="D84" s="258"/>
      <c r="E84" s="259">
        <v>10</v>
      </c>
      <c r="F84" s="220"/>
      <c r="G84" s="220"/>
      <c r="H84" s="220"/>
      <c r="I84" s="220"/>
      <c r="J84" s="220"/>
      <c r="K84" s="220"/>
      <c r="L84" s="220"/>
      <c r="M84" s="220"/>
      <c r="N84" s="219"/>
      <c r="O84" s="219"/>
      <c r="P84" s="219"/>
      <c r="Q84" s="219"/>
      <c r="R84" s="220"/>
      <c r="S84" s="220"/>
      <c r="T84" s="220"/>
      <c r="U84" s="220"/>
      <c r="V84" s="220"/>
      <c r="W84" s="220"/>
      <c r="X84" s="220"/>
      <c r="Y84" s="220"/>
      <c r="Z84" s="210"/>
      <c r="AA84" s="210"/>
      <c r="AB84" s="210"/>
      <c r="AC84" s="210"/>
      <c r="AD84" s="210"/>
      <c r="AE84" s="210"/>
      <c r="AF84" s="210"/>
      <c r="AG84" s="210" t="s">
        <v>231</v>
      </c>
      <c r="AH84" s="210">
        <v>5</v>
      </c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</row>
    <row r="85" spans="1:60" outlineLevel="3" x14ac:dyDescent="0.2">
      <c r="A85" s="217"/>
      <c r="B85" s="218"/>
      <c r="C85" s="264" t="s">
        <v>530</v>
      </c>
      <c r="D85" s="258"/>
      <c r="E85" s="259"/>
      <c r="F85" s="220"/>
      <c r="G85" s="220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10"/>
      <c r="AA85" s="210"/>
      <c r="AB85" s="210"/>
      <c r="AC85" s="210"/>
      <c r="AD85" s="210"/>
      <c r="AE85" s="210"/>
      <c r="AF85" s="210"/>
      <c r="AG85" s="210" t="s">
        <v>231</v>
      </c>
      <c r="AH85" s="210">
        <v>0</v>
      </c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outlineLevel="3" x14ac:dyDescent="0.2">
      <c r="A86" s="217"/>
      <c r="B86" s="218"/>
      <c r="C86" s="264" t="s">
        <v>920</v>
      </c>
      <c r="D86" s="258"/>
      <c r="E86" s="259">
        <v>1.8</v>
      </c>
      <c r="F86" s="220"/>
      <c r="G86" s="220"/>
      <c r="H86" s="220"/>
      <c r="I86" s="220"/>
      <c r="J86" s="220"/>
      <c r="K86" s="220"/>
      <c r="L86" s="220"/>
      <c r="M86" s="220"/>
      <c r="N86" s="219"/>
      <c r="O86" s="219"/>
      <c r="P86" s="219"/>
      <c r="Q86" s="219"/>
      <c r="R86" s="220"/>
      <c r="S86" s="220"/>
      <c r="T86" s="220"/>
      <c r="U86" s="220"/>
      <c r="V86" s="220"/>
      <c r="W86" s="220"/>
      <c r="X86" s="220"/>
      <c r="Y86" s="220"/>
      <c r="Z86" s="210"/>
      <c r="AA86" s="210"/>
      <c r="AB86" s="210"/>
      <c r="AC86" s="210"/>
      <c r="AD86" s="210"/>
      <c r="AE86" s="210"/>
      <c r="AF86" s="210"/>
      <c r="AG86" s="210" t="s">
        <v>231</v>
      </c>
      <c r="AH86" s="210">
        <v>5</v>
      </c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outlineLevel="3" x14ac:dyDescent="0.2">
      <c r="A87" s="217"/>
      <c r="B87" s="218"/>
      <c r="C87" s="264" t="s">
        <v>532</v>
      </c>
      <c r="D87" s="258"/>
      <c r="E87" s="259"/>
      <c r="F87" s="220"/>
      <c r="G87" s="220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10"/>
      <c r="AA87" s="210"/>
      <c r="AB87" s="210"/>
      <c r="AC87" s="210"/>
      <c r="AD87" s="210"/>
      <c r="AE87" s="210"/>
      <c r="AF87" s="210"/>
      <c r="AG87" s="210" t="s">
        <v>231</v>
      </c>
      <c r="AH87" s="210">
        <v>0</v>
      </c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outlineLevel="3" x14ac:dyDescent="0.2">
      <c r="A88" s="217"/>
      <c r="B88" s="218"/>
      <c r="C88" s="264" t="s">
        <v>921</v>
      </c>
      <c r="D88" s="258"/>
      <c r="E88" s="259">
        <v>13.41</v>
      </c>
      <c r="F88" s="220"/>
      <c r="G88" s="220"/>
      <c r="H88" s="220"/>
      <c r="I88" s="220"/>
      <c r="J88" s="220"/>
      <c r="K88" s="220"/>
      <c r="L88" s="220"/>
      <c r="M88" s="220"/>
      <c r="N88" s="219"/>
      <c r="O88" s="219"/>
      <c r="P88" s="219"/>
      <c r="Q88" s="219"/>
      <c r="R88" s="220"/>
      <c r="S88" s="220"/>
      <c r="T88" s="220"/>
      <c r="U88" s="220"/>
      <c r="V88" s="220"/>
      <c r="W88" s="220"/>
      <c r="X88" s="220"/>
      <c r="Y88" s="220"/>
      <c r="Z88" s="210"/>
      <c r="AA88" s="210"/>
      <c r="AB88" s="210"/>
      <c r="AC88" s="210"/>
      <c r="AD88" s="210"/>
      <c r="AE88" s="210"/>
      <c r="AF88" s="210"/>
      <c r="AG88" s="210" t="s">
        <v>231</v>
      </c>
      <c r="AH88" s="210">
        <v>5</v>
      </c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</row>
    <row r="89" spans="1:60" outlineLevel="3" x14ac:dyDescent="0.2">
      <c r="A89" s="217"/>
      <c r="B89" s="218"/>
      <c r="C89" s="264" t="s">
        <v>536</v>
      </c>
      <c r="D89" s="258"/>
      <c r="E89" s="259"/>
      <c r="F89" s="220"/>
      <c r="G89" s="220"/>
      <c r="H89" s="220"/>
      <c r="I89" s="220"/>
      <c r="J89" s="220"/>
      <c r="K89" s="220"/>
      <c r="L89" s="220"/>
      <c r="M89" s="220"/>
      <c r="N89" s="219"/>
      <c r="O89" s="219"/>
      <c r="P89" s="219"/>
      <c r="Q89" s="219"/>
      <c r="R89" s="220"/>
      <c r="S89" s="220"/>
      <c r="T89" s="220"/>
      <c r="U89" s="220"/>
      <c r="V89" s="220"/>
      <c r="W89" s="220"/>
      <c r="X89" s="220"/>
      <c r="Y89" s="220"/>
      <c r="Z89" s="210"/>
      <c r="AA89" s="210"/>
      <c r="AB89" s="210"/>
      <c r="AC89" s="210"/>
      <c r="AD89" s="210"/>
      <c r="AE89" s="210"/>
      <c r="AF89" s="210"/>
      <c r="AG89" s="210" t="s">
        <v>231</v>
      </c>
      <c r="AH89" s="210">
        <v>0</v>
      </c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outlineLevel="3" x14ac:dyDescent="0.2">
      <c r="A90" s="217"/>
      <c r="B90" s="218"/>
      <c r="C90" s="264" t="s">
        <v>922</v>
      </c>
      <c r="D90" s="258"/>
      <c r="E90" s="259">
        <v>15.47</v>
      </c>
      <c r="F90" s="220"/>
      <c r="G90" s="220"/>
      <c r="H90" s="220"/>
      <c r="I90" s="220"/>
      <c r="J90" s="220"/>
      <c r="K90" s="220"/>
      <c r="L90" s="220"/>
      <c r="M90" s="220"/>
      <c r="N90" s="219"/>
      <c r="O90" s="219"/>
      <c r="P90" s="219"/>
      <c r="Q90" s="219"/>
      <c r="R90" s="220"/>
      <c r="S90" s="220"/>
      <c r="T90" s="220"/>
      <c r="U90" s="220"/>
      <c r="V90" s="220"/>
      <c r="W90" s="220"/>
      <c r="X90" s="220"/>
      <c r="Y90" s="220"/>
      <c r="Z90" s="210"/>
      <c r="AA90" s="210"/>
      <c r="AB90" s="210"/>
      <c r="AC90" s="210"/>
      <c r="AD90" s="210"/>
      <c r="AE90" s="210"/>
      <c r="AF90" s="210"/>
      <c r="AG90" s="210" t="s">
        <v>231</v>
      </c>
      <c r="AH90" s="210">
        <v>5</v>
      </c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outlineLevel="3" x14ac:dyDescent="0.2">
      <c r="A91" s="217"/>
      <c r="B91" s="218"/>
      <c r="C91" s="264" t="s">
        <v>923</v>
      </c>
      <c r="D91" s="258"/>
      <c r="E91" s="259"/>
      <c r="F91" s="220"/>
      <c r="G91" s="220"/>
      <c r="H91" s="220"/>
      <c r="I91" s="220"/>
      <c r="J91" s="220"/>
      <c r="K91" s="220"/>
      <c r="L91" s="220"/>
      <c r="M91" s="220"/>
      <c r="N91" s="219"/>
      <c r="O91" s="219"/>
      <c r="P91" s="219"/>
      <c r="Q91" s="219"/>
      <c r="R91" s="220"/>
      <c r="S91" s="220"/>
      <c r="T91" s="220"/>
      <c r="U91" s="220"/>
      <c r="V91" s="220"/>
      <c r="W91" s="220"/>
      <c r="X91" s="220"/>
      <c r="Y91" s="220"/>
      <c r="Z91" s="210"/>
      <c r="AA91" s="210"/>
      <c r="AB91" s="210"/>
      <c r="AC91" s="210"/>
      <c r="AD91" s="210"/>
      <c r="AE91" s="210"/>
      <c r="AF91" s="210"/>
      <c r="AG91" s="210" t="s">
        <v>231</v>
      </c>
      <c r="AH91" s="210">
        <v>0</v>
      </c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outlineLevel="3" x14ac:dyDescent="0.2">
      <c r="A92" s="217"/>
      <c r="B92" s="218"/>
      <c r="C92" s="264" t="s">
        <v>924</v>
      </c>
      <c r="D92" s="258"/>
      <c r="E92" s="259">
        <v>1.05</v>
      </c>
      <c r="F92" s="220"/>
      <c r="G92" s="220"/>
      <c r="H92" s="220"/>
      <c r="I92" s="220"/>
      <c r="J92" s="220"/>
      <c r="K92" s="220"/>
      <c r="L92" s="220"/>
      <c r="M92" s="220"/>
      <c r="N92" s="219"/>
      <c r="O92" s="219"/>
      <c r="P92" s="219"/>
      <c r="Q92" s="219"/>
      <c r="R92" s="220"/>
      <c r="S92" s="220"/>
      <c r="T92" s="220"/>
      <c r="U92" s="220"/>
      <c r="V92" s="220"/>
      <c r="W92" s="220"/>
      <c r="X92" s="220"/>
      <c r="Y92" s="220"/>
      <c r="Z92" s="210"/>
      <c r="AA92" s="210"/>
      <c r="AB92" s="210"/>
      <c r="AC92" s="210"/>
      <c r="AD92" s="210"/>
      <c r="AE92" s="210"/>
      <c r="AF92" s="210"/>
      <c r="AG92" s="210" t="s">
        <v>231</v>
      </c>
      <c r="AH92" s="210">
        <v>5</v>
      </c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outlineLevel="1" x14ac:dyDescent="0.2">
      <c r="A93" s="235">
        <v>11</v>
      </c>
      <c r="B93" s="236" t="s">
        <v>266</v>
      </c>
      <c r="C93" s="252" t="s">
        <v>267</v>
      </c>
      <c r="D93" s="237" t="s">
        <v>224</v>
      </c>
      <c r="E93" s="238">
        <v>48.8949</v>
      </c>
      <c r="F93" s="239"/>
      <c r="G93" s="240">
        <f>ROUND(E93*F93,2)</f>
        <v>0</v>
      </c>
      <c r="H93" s="239"/>
      <c r="I93" s="240">
        <f>ROUND(E93*H93,2)</f>
        <v>0</v>
      </c>
      <c r="J93" s="239"/>
      <c r="K93" s="240">
        <f>ROUND(E93*J93,2)</f>
        <v>0</v>
      </c>
      <c r="L93" s="240">
        <v>21</v>
      </c>
      <c r="M93" s="240">
        <f>G93*(1+L93/100)</f>
        <v>0</v>
      </c>
      <c r="N93" s="238">
        <v>0</v>
      </c>
      <c r="O93" s="238">
        <f>ROUND(E93*N93,2)</f>
        <v>0</v>
      </c>
      <c r="P93" s="238">
        <v>0</v>
      </c>
      <c r="Q93" s="238">
        <f>ROUND(E93*P93,2)</f>
        <v>0</v>
      </c>
      <c r="R93" s="240" t="s">
        <v>225</v>
      </c>
      <c r="S93" s="240" t="s">
        <v>188</v>
      </c>
      <c r="T93" s="241" t="s">
        <v>188</v>
      </c>
      <c r="U93" s="220">
        <v>0</v>
      </c>
      <c r="V93" s="220">
        <f>ROUND(E93*U93,2)</f>
        <v>0</v>
      </c>
      <c r="W93" s="220"/>
      <c r="X93" s="220" t="s">
        <v>226</v>
      </c>
      <c r="Y93" s="220" t="s">
        <v>191</v>
      </c>
      <c r="Z93" s="210"/>
      <c r="AA93" s="210"/>
      <c r="AB93" s="210"/>
      <c r="AC93" s="210"/>
      <c r="AD93" s="210"/>
      <c r="AE93" s="210"/>
      <c r="AF93" s="210"/>
      <c r="AG93" s="210" t="s">
        <v>227</v>
      </c>
      <c r="AH93" s="210"/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outlineLevel="2" x14ac:dyDescent="0.2">
      <c r="A94" s="217"/>
      <c r="B94" s="218"/>
      <c r="C94" s="264" t="s">
        <v>268</v>
      </c>
      <c r="D94" s="258"/>
      <c r="E94" s="259"/>
      <c r="F94" s="220"/>
      <c r="G94" s="220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10"/>
      <c r="AA94" s="210"/>
      <c r="AB94" s="210"/>
      <c r="AC94" s="210"/>
      <c r="AD94" s="210"/>
      <c r="AE94" s="210"/>
      <c r="AF94" s="210"/>
      <c r="AG94" s="210" t="s">
        <v>231</v>
      </c>
      <c r="AH94" s="210">
        <v>0</v>
      </c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outlineLevel="3" x14ac:dyDescent="0.2">
      <c r="A95" s="217"/>
      <c r="B95" s="218"/>
      <c r="C95" s="264" t="s">
        <v>257</v>
      </c>
      <c r="D95" s="258"/>
      <c r="E95" s="259"/>
      <c r="F95" s="220"/>
      <c r="G95" s="220"/>
      <c r="H95" s="220"/>
      <c r="I95" s="220"/>
      <c r="J95" s="220"/>
      <c r="K95" s="220"/>
      <c r="L95" s="220"/>
      <c r="M95" s="220"/>
      <c r="N95" s="219"/>
      <c r="O95" s="219"/>
      <c r="P95" s="219"/>
      <c r="Q95" s="219"/>
      <c r="R95" s="220"/>
      <c r="S95" s="220"/>
      <c r="T95" s="220"/>
      <c r="U95" s="220"/>
      <c r="V95" s="220"/>
      <c r="W95" s="220"/>
      <c r="X95" s="220"/>
      <c r="Y95" s="220"/>
      <c r="Z95" s="210"/>
      <c r="AA95" s="210"/>
      <c r="AB95" s="210"/>
      <c r="AC95" s="210"/>
      <c r="AD95" s="210"/>
      <c r="AE95" s="210"/>
      <c r="AF95" s="210"/>
      <c r="AG95" s="210" t="s">
        <v>231</v>
      </c>
      <c r="AH95" s="210">
        <v>0</v>
      </c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outlineLevel="3" x14ac:dyDescent="0.2">
      <c r="A96" s="217"/>
      <c r="B96" s="218"/>
      <c r="C96" s="264" t="s">
        <v>915</v>
      </c>
      <c r="D96" s="258"/>
      <c r="E96" s="259">
        <v>48.8949</v>
      </c>
      <c r="F96" s="220"/>
      <c r="G96" s="220"/>
      <c r="H96" s="220"/>
      <c r="I96" s="220"/>
      <c r="J96" s="220"/>
      <c r="K96" s="220"/>
      <c r="L96" s="220"/>
      <c r="M96" s="220"/>
      <c r="N96" s="219"/>
      <c r="O96" s="219"/>
      <c r="P96" s="219"/>
      <c r="Q96" s="219"/>
      <c r="R96" s="220"/>
      <c r="S96" s="220"/>
      <c r="T96" s="220"/>
      <c r="U96" s="220"/>
      <c r="V96" s="220"/>
      <c r="W96" s="220"/>
      <c r="X96" s="220"/>
      <c r="Y96" s="220"/>
      <c r="Z96" s="210"/>
      <c r="AA96" s="210"/>
      <c r="AB96" s="210"/>
      <c r="AC96" s="210"/>
      <c r="AD96" s="210"/>
      <c r="AE96" s="210"/>
      <c r="AF96" s="210"/>
      <c r="AG96" s="210" t="s">
        <v>231</v>
      </c>
      <c r="AH96" s="210">
        <v>5</v>
      </c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ht="22.5" outlineLevel="1" x14ac:dyDescent="0.2">
      <c r="A97" s="235">
        <v>12</v>
      </c>
      <c r="B97" s="236" t="s">
        <v>270</v>
      </c>
      <c r="C97" s="252" t="s">
        <v>271</v>
      </c>
      <c r="D97" s="237" t="s">
        <v>261</v>
      </c>
      <c r="E97" s="238">
        <v>122.21666999999999</v>
      </c>
      <c r="F97" s="239"/>
      <c r="G97" s="240">
        <f>ROUND(E97*F97,2)</f>
        <v>0</v>
      </c>
      <c r="H97" s="239"/>
      <c r="I97" s="240">
        <f>ROUND(E97*H97,2)</f>
        <v>0</v>
      </c>
      <c r="J97" s="239"/>
      <c r="K97" s="240">
        <f>ROUND(E97*J97,2)</f>
        <v>0</v>
      </c>
      <c r="L97" s="240">
        <v>21</v>
      </c>
      <c r="M97" s="240">
        <f>G97*(1+L97/100)</f>
        <v>0</v>
      </c>
      <c r="N97" s="238">
        <v>0</v>
      </c>
      <c r="O97" s="238">
        <f>ROUND(E97*N97,2)</f>
        <v>0</v>
      </c>
      <c r="P97" s="238">
        <v>0</v>
      </c>
      <c r="Q97" s="238">
        <f>ROUND(E97*P97,2)</f>
        <v>0</v>
      </c>
      <c r="R97" s="240" t="s">
        <v>225</v>
      </c>
      <c r="S97" s="240" t="s">
        <v>188</v>
      </c>
      <c r="T97" s="241" t="s">
        <v>188</v>
      </c>
      <c r="U97" s="220">
        <v>0.15</v>
      </c>
      <c r="V97" s="220">
        <f>ROUND(E97*U97,2)</f>
        <v>18.329999999999998</v>
      </c>
      <c r="W97" s="220"/>
      <c r="X97" s="220" t="s">
        <v>226</v>
      </c>
      <c r="Y97" s="220" t="s">
        <v>191</v>
      </c>
      <c r="Z97" s="210"/>
      <c r="AA97" s="210"/>
      <c r="AB97" s="210"/>
      <c r="AC97" s="210"/>
      <c r="AD97" s="210"/>
      <c r="AE97" s="210"/>
      <c r="AF97" s="210"/>
      <c r="AG97" s="210" t="s">
        <v>227</v>
      </c>
      <c r="AH97" s="210"/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outlineLevel="2" x14ac:dyDescent="0.2">
      <c r="A98" s="217"/>
      <c r="B98" s="218"/>
      <c r="C98" s="263" t="s">
        <v>272</v>
      </c>
      <c r="D98" s="262"/>
      <c r="E98" s="262"/>
      <c r="F98" s="262"/>
      <c r="G98" s="262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10"/>
      <c r="AA98" s="210"/>
      <c r="AB98" s="210"/>
      <c r="AC98" s="210"/>
      <c r="AD98" s="210"/>
      <c r="AE98" s="210"/>
      <c r="AF98" s="210"/>
      <c r="AG98" s="210" t="s">
        <v>229</v>
      </c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43" t="str">
        <f>C98</f>
        <v>z rostlé horniny tř.1 - 4 pod násypy z hornin soudržných do 92% PS a hornin nesoudržných sypkých relativní ulehlosti I(d) do 0,8</v>
      </c>
      <c r="BB98" s="210"/>
      <c r="BC98" s="210"/>
      <c r="BD98" s="210"/>
      <c r="BE98" s="210"/>
      <c r="BF98" s="210"/>
      <c r="BG98" s="210"/>
      <c r="BH98" s="210"/>
    </row>
    <row r="99" spans="1:60" outlineLevel="2" x14ac:dyDescent="0.2">
      <c r="A99" s="217"/>
      <c r="B99" s="218"/>
      <c r="C99" s="264" t="s">
        <v>273</v>
      </c>
      <c r="D99" s="258"/>
      <c r="E99" s="259"/>
      <c r="F99" s="220"/>
      <c r="G99" s="220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10"/>
      <c r="AA99" s="210"/>
      <c r="AB99" s="210"/>
      <c r="AC99" s="210"/>
      <c r="AD99" s="210"/>
      <c r="AE99" s="210"/>
      <c r="AF99" s="210"/>
      <c r="AG99" s="210" t="s">
        <v>231</v>
      </c>
      <c r="AH99" s="210">
        <v>0</v>
      </c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outlineLevel="3" x14ac:dyDescent="0.2">
      <c r="A100" s="217"/>
      <c r="B100" s="218"/>
      <c r="C100" s="264" t="s">
        <v>925</v>
      </c>
      <c r="D100" s="258"/>
      <c r="E100" s="259">
        <v>122.21666999999999</v>
      </c>
      <c r="F100" s="220"/>
      <c r="G100" s="220"/>
      <c r="H100" s="220"/>
      <c r="I100" s="220"/>
      <c r="J100" s="220"/>
      <c r="K100" s="220"/>
      <c r="L100" s="220"/>
      <c r="M100" s="220"/>
      <c r="N100" s="219"/>
      <c r="O100" s="219"/>
      <c r="P100" s="219"/>
      <c r="Q100" s="219"/>
      <c r="R100" s="220"/>
      <c r="S100" s="220"/>
      <c r="T100" s="220"/>
      <c r="U100" s="220"/>
      <c r="V100" s="220"/>
      <c r="W100" s="220"/>
      <c r="X100" s="220"/>
      <c r="Y100" s="220"/>
      <c r="Z100" s="210"/>
      <c r="AA100" s="210"/>
      <c r="AB100" s="210"/>
      <c r="AC100" s="210"/>
      <c r="AD100" s="210"/>
      <c r="AE100" s="210"/>
      <c r="AF100" s="210"/>
      <c r="AG100" s="210" t="s">
        <v>231</v>
      </c>
      <c r="AH100" s="210">
        <v>5</v>
      </c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</row>
    <row r="101" spans="1:60" x14ac:dyDescent="0.2">
      <c r="A101" s="225" t="s">
        <v>183</v>
      </c>
      <c r="B101" s="226" t="s">
        <v>123</v>
      </c>
      <c r="C101" s="251" t="s">
        <v>124</v>
      </c>
      <c r="D101" s="227"/>
      <c r="E101" s="228"/>
      <c r="F101" s="229"/>
      <c r="G101" s="229">
        <f>SUMIF(AG102:AG118,"&lt;&gt;NOR",G102:G118)</f>
        <v>0</v>
      </c>
      <c r="H101" s="229"/>
      <c r="I101" s="229">
        <f>SUM(I102:I118)</f>
        <v>0</v>
      </c>
      <c r="J101" s="229"/>
      <c r="K101" s="229">
        <f>SUM(K102:K118)</f>
        <v>0</v>
      </c>
      <c r="L101" s="229"/>
      <c r="M101" s="229">
        <f>SUM(M102:M118)</f>
        <v>0</v>
      </c>
      <c r="N101" s="228"/>
      <c r="O101" s="228">
        <f>SUM(O102:O118)</f>
        <v>0</v>
      </c>
      <c r="P101" s="228"/>
      <c r="Q101" s="228">
        <f>SUM(Q102:Q118)</f>
        <v>22.22</v>
      </c>
      <c r="R101" s="229"/>
      <c r="S101" s="229"/>
      <c r="T101" s="230"/>
      <c r="U101" s="224"/>
      <c r="V101" s="224">
        <f>SUM(V102:V118)</f>
        <v>21.659999999999997</v>
      </c>
      <c r="W101" s="224"/>
      <c r="X101" s="224"/>
      <c r="Y101" s="224"/>
      <c r="AG101" t="s">
        <v>184</v>
      </c>
    </row>
    <row r="102" spans="1:60" ht="22.5" outlineLevel="1" x14ac:dyDescent="0.2">
      <c r="A102" s="235">
        <v>13</v>
      </c>
      <c r="B102" s="236" t="s">
        <v>544</v>
      </c>
      <c r="C102" s="252" t="s">
        <v>545</v>
      </c>
      <c r="D102" s="237" t="s">
        <v>261</v>
      </c>
      <c r="E102" s="238">
        <v>30.68</v>
      </c>
      <c r="F102" s="239"/>
      <c r="G102" s="240">
        <f>ROUND(E102*F102,2)</f>
        <v>0</v>
      </c>
      <c r="H102" s="239"/>
      <c r="I102" s="240">
        <f>ROUND(E102*H102,2)</f>
        <v>0</v>
      </c>
      <c r="J102" s="239"/>
      <c r="K102" s="240">
        <f>ROUND(E102*J102,2)</f>
        <v>0</v>
      </c>
      <c r="L102" s="240">
        <v>21</v>
      </c>
      <c r="M102" s="240">
        <f>G102*(1+L102/100)</f>
        <v>0</v>
      </c>
      <c r="N102" s="238">
        <v>0</v>
      </c>
      <c r="O102" s="238">
        <f>ROUND(E102*N102,2)</f>
        <v>0</v>
      </c>
      <c r="P102" s="238">
        <v>0.33</v>
      </c>
      <c r="Q102" s="238">
        <f>ROUND(E102*P102,2)</f>
        <v>10.119999999999999</v>
      </c>
      <c r="R102" s="240" t="s">
        <v>277</v>
      </c>
      <c r="S102" s="240" t="s">
        <v>188</v>
      </c>
      <c r="T102" s="241" t="s">
        <v>188</v>
      </c>
      <c r="U102" s="220">
        <v>0.52649999999999997</v>
      </c>
      <c r="V102" s="220">
        <f>ROUND(E102*U102,2)</f>
        <v>16.149999999999999</v>
      </c>
      <c r="W102" s="220"/>
      <c r="X102" s="220" t="s">
        <v>226</v>
      </c>
      <c r="Y102" s="220" t="s">
        <v>191</v>
      </c>
      <c r="Z102" s="210"/>
      <c r="AA102" s="210"/>
      <c r="AB102" s="210"/>
      <c r="AC102" s="210"/>
      <c r="AD102" s="210"/>
      <c r="AE102" s="210"/>
      <c r="AF102" s="210"/>
      <c r="AG102" s="210" t="s">
        <v>255</v>
      </c>
      <c r="AH102" s="210"/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1:60" outlineLevel="2" x14ac:dyDescent="0.2">
      <c r="A103" s="217"/>
      <c r="B103" s="218"/>
      <c r="C103" s="264" t="s">
        <v>546</v>
      </c>
      <c r="D103" s="258"/>
      <c r="E103" s="259"/>
      <c r="F103" s="220"/>
      <c r="G103" s="220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10"/>
      <c r="AA103" s="210"/>
      <c r="AB103" s="210"/>
      <c r="AC103" s="210"/>
      <c r="AD103" s="210"/>
      <c r="AE103" s="210"/>
      <c r="AF103" s="210"/>
      <c r="AG103" s="210" t="s">
        <v>231</v>
      </c>
      <c r="AH103" s="210">
        <v>0</v>
      </c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outlineLevel="3" x14ac:dyDescent="0.2">
      <c r="A104" s="217"/>
      <c r="B104" s="218"/>
      <c r="C104" s="264" t="s">
        <v>530</v>
      </c>
      <c r="D104" s="258"/>
      <c r="E104" s="259"/>
      <c r="F104" s="220"/>
      <c r="G104" s="220"/>
      <c r="H104" s="220"/>
      <c r="I104" s="220"/>
      <c r="J104" s="220"/>
      <c r="K104" s="220"/>
      <c r="L104" s="220"/>
      <c r="M104" s="220"/>
      <c r="N104" s="219"/>
      <c r="O104" s="219"/>
      <c r="P104" s="219"/>
      <c r="Q104" s="219"/>
      <c r="R104" s="220"/>
      <c r="S104" s="220"/>
      <c r="T104" s="220"/>
      <c r="U104" s="220"/>
      <c r="V104" s="220"/>
      <c r="W104" s="220"/>
      <c r="X104" s="220"/>
      <c r="Y104" s="220"/>
      <c r="Z104" s="210"/>
      <c r="AA104" s="210"/>
      <c r="AB104" s="210"/>
      <c r="AC104" s="210"/>
      <c r="AD104" s="210"/>
      <c r="AE104" s="210"/>
      <c r="AF104" s="210"/>
      <c r="AG104" s="210" t="s">
        <v>231</v>
      </c>
      <c r="AH104" s="210">
        <v>0</v>
      </c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</row>
    <row r="105" spans="1:60" outlineLevel="3" x14ac:dyDescent="0.2">
      <c r="A105" s="217"/>
      <c r="B105" s="218"/>
      <c r="C105" s="264" t="s">
        <v>920</v>
      </c>
      <c r="D105" s="258"/>
      <c r="E105" s="259">
        <v>1.8</v>
      </c>
      <c r="F105" s="220"/>
      <c r="G105" s="220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10"/>
      <c r="AA105" s="210"/>
      <c r="AB105" s="210"/>
      <c r="AC105" s="210"/>
      <c r="AD105" s="210"/>
      <c r="AE105" s="210"/>
      <c r="AF105" s="210"/>
      <c r="AG105" s="210" t="s">
        <v>231</v>
      </c>
      <c r="AH105" s="210">
        <v>5</v>
      </c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1:60" outlineLevel="3" x14ac:dyDescent="0.2">
      <c r="A106" s="217"/>
      <c r="B106" s="218"/>
      <c r="C106" s="264" t="s">
        <v>532</v>
      </c>
      <c r="D106" s="258"/>
      <c r="E106" s="259"/>
      <c r="F106" s="220"/>
      <c r="G106" s="220"/>
      <c r="H106" s="220"/>
      <c r="I106" s="220"/>
      <c r="J106" s="220"/>
      <c r="K106" s="220"/>
      <c r="L106" s="220"/>
      <c r="M106" s="220"/>
      <c r="N106" s="219"/>
      <c r="O106" s="219"/>
      <c r="P106" s="219"/>
      <c r="Q106" s="219"/>
      <c r="R106" s="220"/>
      <c r="S106" s="220"/>
      <c r="T106" s="220"/>
      <c r="U106" s="220"/>
      <c r="V106" s="220"/>
      <c r="W106" s="220"/>
      <c r="X106" s="220"/>
      <c r="Y106" s="220"/>
      <c r="Z106" s="210"/>
      <c r="AA106" s="210"/>
      <c r="AB106" s="210"/>
      <c r="AC106" s="210"/>
      <c r="AD106" s="210"/>
      <c r="AE106" s="210"/>
      <c r="AF106" s="210"/>
      <c r="AG106" s="210" t="s">
        <v>231</v>
      </c>
      <c r="AH106" s="210">
        <v>0</v>
      </c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</row>
    <row r="107" spans="1:60" outlineLevel="3" x14ac:dyDescent="0.2">
      <c r="A107" s="217"/>
      <c r="B107" s="218"/>
      <c r="C107" s="264" t="s">
        <v>921</v>
      </c>
      <c r="D107" s="258"/>
      <c r="E107" s="259">
        <v>13.41</v>
      </c>
      <c r="F107" s="220"/>
      <c r="G107" s="220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10"/>
      <c r="AA107" s="210"/>
      <c r="AB107" s="210"/>
      <c r="AC107" s="210"/>
      <c r="AD107" s="210"/>
      <c r="AE107" s="210"/>
      <c r="AF107" s="210"/>
      <c r="AG107" s="210" t="s">
        <v>231</v>
      </c>
      <c r="AH107" s="210">
        <v>5</v>
      </c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outlineLevel="3" x14ac:dyDescent="0.2">
      <c r="A108" s="217"/>
      <c r="B108" s="218"/>
      <c r="C108" s="264" t="s">
        <v>536</v>
      </c>
      <c r="D108" s="258"/>
      <c r="E108" s="259"/>
      <c r="F108" s="220"/>
      <c r="G108" s="220"/>
      <c r="H108" s="220"/>
      <c r="I108" s="220"/>
      <c r="J108" s="220"/>
      <c r="K108" s="220"/>
      <c r="L108" s="220"/>
      <c r="M108" s="220"/>
      <c r="N108" s="219"/>
      <c r="O108" s="219"/>
      <c r="P108" s="219"/>
      <c r="Q108" s="219"/>
      <c r="R108" s="220"/>
      <c r="S108" s="220"/>
      <c r="T108" s="220"/>
      <c r="U108" s="220"/>
      <c r="V108" s="220"/>
      <c r="W108" s="220"/>
      <c r="X108" s="220"/>
      <c r="Y108" s="220"/>
      <c r="Z108" s="210"/>
      <c r="AA108" s="210"/>
      <c r="AB108" s="210"/>
      <c r="AC108" s="210"/>
      <c r="AD108" s="210"/>
      <c r="AE108" s="210"/>
      <c r="AF108" s="210"/>
      <c r="AG108" s="210" t="s">
        <v>231</v>
      </c>
      <c r="AH108" s="210">
        <v>0</v>
      </c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</row>
    <row r="109" spans="1:60" outlineLevel="3" x14ac:dyDescent="0.2">
      <c r="A109" s="217"/>
      <c r="B109" s="218"/>
      <c r="C109" s="264" t="s">
        <v>922</v>
      </c>
      <c r="D109" s="258"/>
      <c r="E109" s="259">
        <v>15.47</v>
      </c>
      <c r="F109" s="220"/>
      <c r="G109" s="220"/>
      <c r="H109" s="220"/>
      <c r="I109" s="220"/>
      <c r="J109" s="220"/>
      <c r="K109" s="220"/>
      <c r="L109" s="220"/>
      <c r="M109" s="220"/>
      <c r="N109" s="219"/>
      <c r="O109" s="219"/>
      <c r="P109" s="219"/>
      <c r="Q109" s="219"/>
      <c r="R109" s="220"/>
      <c r="S109" s="220"/>
      <c r="T109" s="220"/>
      <c r="U109" s="220"/>
      <c r="V109" s="220"/>
      <c r="W109" s="220"/>
      <c r="X109" s="220"/>
      <c r="Y109" s="220"/>
      <c r="Z109" s="210"/>
      <c r="AA109" s="210"/>
      <c r="AB109" s="210"/>
      <c r="AC109" s="210"/>
      <c r="AD109" s="210"/>
      <c r="AE109" s="210"/>
      <c r="AF109" s="210"/>
      <c r="AG109" s="210" t="s">
        <v>231</v>
      </c>
      <c r="AH109" s="210">
        <v>5</v>
      </c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</row>
    <row r="110" spans="1:60" outlineLevel="1" x14ac:dyDescent="0.2">
      <c r="A110" s="235">
        <v>14</v>
      </c>
      <c r="B110" s="236" t="s">
        <v>555</v>
      </c>
      <c r="C110" s="252" t="s">
        <v>556</v>
      </c>
      <c r="D110" s="237" t="s">
        <v>293</v>
      </c>
      <c r="E110" s="238">
        <v>44.8</v>
      </c>
      <c r="F110" s="239"/>
      <c r="G110" s="240">
        <f>ROUND(E110*F110,2)</f>
        <v>0</v>
      </c>
      <c r="H110" s="239"/>
      <c r="I110" s="240">
        <f>ROUND(E110*H110,2)</f>
        <v>0</v>
      </c>
      <c r="J110" s="239"/>
      <c r="K110" s="240">
        <f>ROUND(E110*J110,2)</f>
        <v>0</v>
      </c>
      <c r="L110" s="240">
        <v>21</v>
      </c>
      <c r="M110" s="240">
        <f>G110*(1+L110/100)</f>
        <v>0</v>
      </c>
      <c r="N110" s="238">
        <v>0</v>
      </c>
      <c r="O110" s="238">
        <f>ROUND(E110*N110,2)</f>
        <v>0</v>
      </c>
      <c r="P110" s="238">
        <v>0.27</v>
      </c>
      <c r="Q110" s="238">
        <f>ROUND(E110*P110,2)</f>
        <v>12.1</v>
      </c>
      <c r="R110" s="240" t="s">
        <v>277</v>
      </c>
      <c r="S110" s="240" t="s">
        <v>188</v>
      </c>
      <c r="T110" s="241" t="s">
        <v>188</v>
      </c>
      <c r="U110" s="220">
        <v>0.123</v>
      </c>
      <c r="V110" s="220">
        <f>ROUND(E110*U110,2)</f>
        <v>5.51</v>
      </c>
      <c r="W110" s="220"/>
      <c r="X110" s="220" t="s">
        <v>226</v>
      </c>
      <c r="Y110" s="220" t="s">
        <v>191</v>
      </c>
      <c r="Z110" s="210"/>
      <c r="AA110" s="210"/>
      <c r="AB110" s="210"/>
      <c r="AC110" s="210"/>
      <c r="AD110" s="210"/>
      <c r="AE110" s="210"/>
      <c r="AF110" s="210"/>
      <c r="AG110" s="210" t="s">
        <v>227</v>
      </c>
      <c r="AH110" s="210"/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</row>
    <row r="111" spans="1:60" outlineLevel="2" x14ac:dyDescent="0.2">
      <c r="A111" s="217"/>
      <c r="B111" s="218"/>
      <c r="C111" s="263" t="s">
        <v>294</v>
      </c>
      <c r="D111" s="262"/>
      <c r="E111" s="262"/>
      <c r="F111" s="262"/>
      <c r="G111" s="262"/>
      <c r="H111" s="220"/>
      <c r="I111" s="220"/>
      <c r="J111" s="220"/>
      <c r="K111" s="220"/>
      <c r="L111" s="220"/>
      <c r="M111" s="220"/>
      <c r="N111" s="219"/>
      <c r="O111" s="219"/>
      <c r="P111" s="219"/>
      <c r="Q111" s="219"/>
      <c r="R111" s="220"/>
      <c r="S111" s="220"/>
      <c r="T111" s="220"/>
      <c r="U111" s="220"/>
      <c r="V111" s="220"/>
      <c r="W111" s="220"/>
      <c r="X111" s="220"/>
      <c r="Y111" s="220"/>
      <c r="Z111" s="210"/>
      <c r="AA111" s="210"/>
      <c r="AB111" s="210"/>
      <c r="AC111" s="210"/>
      <c r="AD111" s="210"/>
      <c r="AE111" s="210"/>
      <c r="AF111" s="210"/>
      <c r="AG111" s="210" t="s">
        <v>229</v>
      </c>
      <c r="AH111" s="210"/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43" t="str">
        <f>C111</f>
        <v>s vybouráním lože, s přemístěním hmot na skládku na vzdálenost do 3 m nebo naložením na dopravní prostředek</v>
      </c>
      <c r="BB111" s="210"/>
      <c r="BC111" s="210"/>
      <c r="BD111" s="210"/>
      <c r="BE111" s="210"/>
      <c r="BF111" s="210"/>
      <c r="BG111" s="210"/>
      <c r="BH111" s="210"/>
    </row>
    <row r="112" spans="1:60" outlineLevel="2" x14ac:dyDescent="0.2">
      <c r="A112" s="217"/>
      <c r="B112" s="218"/>
      <c r="C112" s="264" t="s">
        <v>557</v>
      </c>
      <c r="D112" s="258"/>
      <c r="E112" s="259"/>
      <c r="F112" s="220"/>
      <c r="G112" s="220"/>
      <c r="H112" s="220"/>
      <c r="I112" s="220"/>
      <c r="J112" s="220"/>
      <c r="K112" s="220"/>
      <c r="L112" s="220"/>
      <c r="M112" s="220"/>
      <c r="N112" s="219"/>
      <c r="O112" s="219"/>
      <c r="P112" s="219"/>
      <c r="Q112" s="219"/>
      <c r="R112" s="220"/>
      <c r="S112" s="220"/>
      <c r="T112" s="220"/>
      <c r="U112" s="220"/>
      <c r="V112" s="220"/>
      <c r="W112" s="220"/>
      <c r="X112" s="220"/>
      <c r="Y112" s="220"/>
      <c r="Z112" s="210"/>
      <c r="AA112" s="210"/>
      <c r="AB112" s="210"/>
      <c r="AC112" s="210"/>
      <c r="AD112" s="210"/>
      <c r="AE112" s="210"/>
      <c r="AF112" s="210"/>
      <c r="AG112" s="210" t="s">
        <v>231</v>
      </c>
      <c r="AH112" s="210">
        <v>0</v>
      </c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</row>
    <row r="113" spans="1:60" outlineLevel="3" x14ac:dyDescent="0.2">
      <c r="A113" s="217"/>
      <c r="B113" s="218"/>
      <c r="C113" s="264" t="s">
        <v>325</v>
      </c>
      <c r="D113" s="258"/>
      <c r="E113" s="259"/>
      <c r="F113" s="220"/>
      <c r="G113" s="220"/>
      <c r="H113" s="220"/>
      <c r="I113" s="220"/>
      <c r="J113" s="220"/>
      <c r="K113" s="220"/>
      <c r="L113" s="220"/>
      <c r="M113" s="220"/>
      <c r="N113" s="219"/>
      <c r="O113" s="219"/>
      <c r="P113" s="219"/>
      <c r="Q113" s="219"/>
      <c r="R113" s="220"/>
      <c r="S113" s="220"/>
      <c r="T113" s="220"/>
      <c r="U113" s="220"/>
      <c r="V113" s="220"/>
      <c r="W113" s="220"/>
      <c r="X113" s="220"/>
      <c r="Y113" s="220"/>
      <c r="Z113" s="210"/>
      <c r="AA113" s="210"/>
      <c r="AB113" s="210"/>
      <c r="AC113" s="210"/>
      <c r="AD113" s="210"/>
      <c r="AE113" s="210"/>
      <c r="AF113" s="210"/>
      <c r="AG113" s="210" t="s">
        <v>231</v>
      </c>
      <c r="AH113" s="210">
        <v>0</v>
      </c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</row>
    <row r="114" spans="1:60" outlineLevel="3" x14ac:dyDescent="0.2">
      <c r="A114" s="217"/>
      <c r="B114" s="218"/>
      <c r="C114" s="264" t="s">
        <v>870</v>
      </c>
      <c r="D114" s="258"/>
      <c r="E114" s="259"/>
      <c r="F114" s="220"/>
      <c r="G114" s="220"/>
      <c r="H114" s="220"/>
      <c r="I114" s="220"/>
      <c r="J114" s="220"/>
      <c r="K114" s="220"/>
      <c r="L114" s="220"/>
      <c r="M114" s="220"/>
      <c r="N114" s="219"/>
      <c r="O114" s="219"/>
      <c r="P114" s="219"/>
      <c r="Q114" s="219"/>
      <c r="R114" s="220"/>
      <c r="S114" s="220"/>
      <c r="T114" s="220"/>
      <c r="U114" s="220"/>
      <c r="V114" s="220"/>
      <c r="W114" s="220"/>
      <c r="X114" s="220"/>
      <c r="Y114" s="220"/>
      <c r="Z114" s="210"/>
      <c r="AA114" s="210"/>
      <c r="AB114" s="210"/>
      <c r="AC114" s="210"/>
      <c r="AD114" s="210"/>
      <c r="AE114" s="210"/>
      <c r="AF114" s="210"/>
      <c r="AG114" s="210" t="s">
        <v>231</v>
      </c>
      <c r="AH114" s="210">
        <v>0</v>
      </c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10"/>
      <c r="BB114" s="210"/>
      <c r="BC114" s="210"/>
      <c r="BD114" s="210"/>
      <c r="BE114" s="210"/>
      <c r="BF114" s="210"/>
      <c r="BG114" s="210"/>
      <c r="BH114" s="210"/>
    </row>
    <row r="115" spans="1:60" outlineLevel="3" x14ac:dyDescent="0.2">
      <c r="A115" s="217"/>
      <c r="B115" s="218"/>
      <c r="C115" s="264" t="s">
        <v>926</v>
      </c>
      <c r="D115" s="258"/>
      <c r="E115" s="259"/>
      <c r="F115" s="220"/>
      <c r="G115" s="220"/>
      <c r="H115" s="220"/>
      <c r="I115" s="220"/>
      <c r="J115" s="220"/>
      <c r="K115" s="220"/>
      <c r="L115" s="220"/>
      <c r="M115" s="220"/>
      <c r="N115" s="219"/>
      <c r="O115" s="219"/>
      <c r="P115" s="219"/>
      <c r="Q115" s="219"/>
      <c r="R115" s="220"/>
      <c r="S115" s="220"/>
      <c r="T115" s="220"/>
      <c r="U115" s="220"/>
      <c r="V115" s="220"/>
      <c r="W115" s="220"/>
      <c r="X115" s="220"/>
      <c r="Y115" s="220"/>
      <c r="Z115" s="210"/>
      <c r="AA115" s="210"/>
      <c r="AB115" s="210"/>
      <c r="AC115" s="210"/>
      <c r="AD115" s="210"/>
      <c r="AE115" s="210"/>
      <c r="AF115" s="210"/>
      <c r="AG115" s="210" t="s">
        <v>231</v>
      </c>
      <c r="AH115" s="210">
        <v>0</v>
      </c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</row>
    <row r="116" spans="1:60" ht="22.5" outlineLevel="3" x14ac:dyDescent="0.2">
      <c r="A116" s="217"/>
      <c r="B116" s="218"/>
      <c r="C116" s="264" t="s">
        <v>927</v>
      </c>
      <c r="D116" s="258"/>
      <c r="E116" s="259">
        <v>16.2</v>
      </c>
      <c r="F116" s="220"/>
      <c r="G116" s="220"/>
      <c r="H116" s="220"/>
      <c r="I116" s="220"/>
      <c r="J116" s="220"/>
      <c r="K116" s="220"/>
      <c r="L116" s="220"/>
      <c r="M116" s="220"/>
      <c r="N116" s="219"/>
      <c r="O116" s="219"/>
      <c r="P116" s="219"/>
      <c r="Q116" s="219"/>
      <c r="R116" s="220"/>
      <c r="S116" s="220"/>
      <c r="T116" s="220"/>
      <c r="U116" s="220"/>
      <c r="V116" s="220"/>
      <c r="W116" s="220"/>
      <c r="X116" s="220"/>
      <c r="Y116" s="220"/>
      <c r="Z116" s="210"/>
      <c r="AA116" s="210"/>
      <c r="AB116" s="210"/>
      <c r="AC116" s="210"/>
      <c r="AD116" s="210"/>
      <c r="AE116" s="210"/>
      <c r="AF116" s="210"/>
      <c r="AG116" s="210" t="s">
        <v>231</v>
      </c>
      <c r="AH116" s="210">
        <v>0</v>
      </c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</row>
    <row r="117" spans="1:60" ht="22.5" outlineLevel="3" x14ac:dyDescent="0.2">
      <c r="A117" s="217"/>
      <c r="B117" s="218"/>
      <c r="C117" s="264" t="s">
        <v>928</v>
      </c>
      <c r="D117" s="258"/>
      <c r="E117" s="259">
        <v>12.6</v>
      </c>
      <c r="F117" s="220"/>
      <c r="G117" s="220"/>
      <c r="H117" s="220"/>
      <c r="I117" s="220"/>
      <c r="J117" s="220"/>
      <c r="K117" s="220"/>
      <c r="L117" s="220"/>
      <c r="M117" s="220"/>
      <c r="N117" s="219"/>
      <c r="O117" s="219"/>
      <c r="P117" s="219"/>
      <c r="Q117" s="219"/>
      <c r="R117" s="220"/>
      <c r="S117" s="220"/>
      <c r="T117" s="220"/>
      <c r="U117" s="220"/>
      <c r="V117" s="220"/>
      <c r="W117" s="220"/>
      <c r="X117" s="220"/>
      <c r="Y117" s="220"/>
      <c r="Z117" s="210"/>
      <c r="AA117" s="210"/>
      <c r="AB117" s="210"/>
      <c r="AC117" s="210"/>
      <c r="AD117" s="210"/>
      <c r="AE117" s="210"/>
      <c r="AF117" s="210"/>
      <c r="AG117" s="210" t="s">
        <v>231</v>
      </c>
      <c r="AH117" s="210">
        <v>0</v>
      </c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</row>
    <row r="118" spans="1:60" ht="22.5" outlineLevel="3" x14ac:dyDescent="0.2">
      <c r="A118" s="217"/>
      <c r="B118" s="218"/>
      <c r="C118" s="264" t="s">
        <v>929</v>
      </c>
      <c r="D118" s="258"/>
      <c r="E118" s="259">
        <v>16</v>
      </c>
      <c r="F118" s="220"/>
      <c r="G118" s="220"/>
      <c r="H118" s="220"/>
      <c r="I118" s="220"/>
      <c r="J118" s="220"/>
      <c r="K118" s="220"/>
      <c r="L118" s="220"/>
      <c r="M118" s="220"/>
      <c r="N118" s="219"/>
      <c r="O118" s="219"/>
      <c r="P118" s="219"/>
      <c r="Q118" s="219"/>
      <c r="R118" s="220"/>
      <c r="S118" s="220"/>
      <c r="T118" s="220"/>
      <c r="U118" s="220"/>
      <c r="V118" s="220"/>
      <c r="W118" s="220"/>
      <c r="X118" s="220"/>
      <c r="Y118" s="220"/>
      <c r="Z118" s="210"/>
      <c r="AA118" s="210"/>
      <c r="AB118" s="210"/>
      <c r="AC118" s="210"/>
      <c r="AD118" s="210"/>
      <c r="AE118" s="210"/>
      <c r="AF118" s="210"/>
      <c r="AG118" s="210" t="s">
        <v>231</v>
      </c>
      <c r="AH118" s="210">
        <v>0</v>
      </c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</row>
    <row r="119" spans="1:60" x14ac:dyDescent="0.2">
      <c r="A119" s="225" t="s">
        <v>183</v>
      </c>
      <c r="B119" s="226" t="s">
        <v>125</v>
      </c>
      <c r="C119" s="251" t="s">
        <v>126</v>
      </c>
      <c r="D119" s="227"/>
      <c r="E119" s="228"/>
      <c r="F119" s="229"/>
      <c r="G119" s="229">
        <f>SUMIF(AG120:AG148,"&lt;&gt;NOR",G120:G148)</f>
        <v>0</v>
      </c>
      <c r="H119" s="229"/>
      <c r="I119" s="229">
        <f>SUM(I120:I148)</f>
        <v>0</v>
      </c>
      <c r="J119" s="229"/>
      <c r="K119" s="229">
        <f>SUM(K120:K148)</f>
        <v>0</v>
      </c>
      <c r="L119" s="229"/>
      <c r="M119" s="229">
        <f>SUM(M120:M148)</f>
        <v>0</v>
      </c>
      <c r="N119" s="228"/>
      <c r="O119" s="228">
        <f>SUM(O120:O148)</f>
        <v>0</v>
      </c>
      <c r="P119" s="228"/>
      <c r="Q119" s="228">
        <f>SUM(Q120:Q148)</f>
        <v>0</v>
      </c>
      <c r="R119" s="229"/>
      <c r="S119" s="229"/>
      <c r="T119" s="230"/>
      <c r="U119" s="224"/>
      <c r="V119" s="224">
        <f>SUM(V120:V148)</f>
        <v>0</v>
      </c>
      <c r="W119" s="224"/>
      <c r="X119" s="224"/>
      <c r="Y119" s="224"/>
      <c r="AG119" t="s">
        <v>184</v>
      </c>
    </row>
    <row r="120" spans="1:60" ht="22.5" outlineLevel="1" x14ac:dyDescent="0.2">
      <c r="A120" s="235">
        <v>15</v>
      </c>
      <c r="B120" s="236" t="s">
        <v>930</v>
      </c>
      <c r="C120" s="252" t="s">
        <v>931</v>
      </c>
      <c r="D120" s="237" t="s">
        <v>784</v>
      </c>
      <c r="E120" s="238">
        <v>3</v>
      </c>
      <c r="F120" s="239"/>
      <c r="G120" s="240">
        <f>ROUND(E120*F120,2)</f>
        <v>0</v>
      </c>
      <c r="H120" s="239"/>
      <c r="I120" s="240">
        <f>ROUND(E120*H120,2)</f>
        <v>0</v>
      </c>
      <c r="J120" s="239"/>
      <c r="K120" s="240">
        <f>ROUND(E120*J120,2)</f>
        <v>0</v>
      </c>
      <c r="L120" s="240">
        <v>21</v>
      </c>
      <c r="M120" s="240">
        <f>G120*(1+L120/100)</f>
        <v>0</v>
      </c>
      <c r="N120" s="238">
        <v>0</v>
      </c>
      <c r="O120" s="238">
        <f>ROUND(E120*N120,2)</f>
        <v>0</v>
      </c>
      <c r="P120" s="238">
        <v>0</v>
      </c>
      <c r="Q120" s="238">
        <f>ROUND(E120*P120,2)</f>
        <v>0</v>
      </c>
      <c r="R120" s="240"/>
      <c r="S120" s="240" t="s">
        <v>203</v>
      </c>
      <c r="T120" s="241" t="s">
        <v>189</v>
      </c>
      <c r="U120" s="220">
        <v>0</v>
      </c>
      <c r="V120" s="220">
        <f>ROUND(E120*U120,2)</f>
        <v>0</v>
      </c>
      <c r="W120" s="220"/>
      <c r="X120" s="220" t="s">
        <v>226</v>
      </c>
      <c r="Y120" s="220" t="s">
        <v>191</v>
      </c>
      <c r="Z120" s="210"/>
      <c r="AA120" s="210"/>
      <c r="AB120" s="210"/>
      <c r="AC120" s="210"/>
      <c r="AD120" s="210"/>
      <c r="AE120" s="210"/>
      <c r="AF120" s="210"/>
      <c r="AG120" s="210" t="s">
        <v>227</v>
      </c>
      <c r="AH120" s="210"/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</row>
    <row r="121" spans="1:60" ht="45" outlineLevel="2" x14ac:dyDescent="0.2">
      <c r="A121" s="217"/>
      <c r="B121" s="218"/>
      <c r="C121" s="253" t="s">
        <v>932</v>
      </c>
      <c r="D121" s="242"/>
      <c r="E121" s="242"/>
      <c r="F121" s="242"/>
      <c r="G121" s="242"/>
      <c r="H121" s="220"/>
      <c r="I121" s="220"/>
      <c r="J121" s="220"/>
      <c r="K121" s="220"/>
      <c r="L121" s="220"/>
      <c r="M121" s="220"/>
      <c r="N121" s="219"/>
      <c r="O121" s="219"/>
      <c r="P121" s="219"/>
      <c r="Q121" s="219"/>
      <c r="R121" s="220"/>
      <c r="S121" s="220"/>
      <c r="T121" s="220"/>
      <c r="U121" s="220"/>
      <c r="V121" s="220"/>
      <c r="W121" s="220"/>
      <c r="X121" s="220"/>
      <c r="Y121" s="220"/>
      <c r="Z121" s="210"/>
      <c r="AA121" s="210"/>
      <c r="AB121" s="210"/>
      <c r="AC121" s="210"/>
      <c r="AD121" s="210"/>
      <c r="AE121" s="210"/>
      <c r="AF121" s="210"/>
      <c r="AG121" s="210" t="s">
        <v>194</v>
      </c>
      <c r="AH121" s="210"/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43" t="str">
        <f>C121</f>
        <v>U některých jednotlivých stromů byla dále navržena individuální ochrana kmene. Ochrana kmene se instaluje za kořenovými náběhy stromu. Konstrukce musí být pevná a musí zasahovat alespoň do výšky 2 m nebo do výšky spodního kosterního větvení stromu. Ochrana kmene nesmí být v kontaktu s povrchem kmene, kořenových náběhů ani větví. Mezi kmen a ochrannou konstrukci je třeba vložit odpovídající polstrování tlumící případné nárazy. Ochrany kmenů nesmí být v průběhu stavby poškozeny ani přemístěny či odstraněny.</v>
      </c>
      <c r="BB121" s="210"/>
      <c r="BC121" s="210"/>
      <c r="BD121" s="210"/>
      <c r="BE121" s="210"/>
      <c r="BF121" s="210"/>
      <c r="BG121" s="210"/>
      <c r="BH121" s="210"/>
    </row>
    <row r="122" spans="1:60" outlineLevel="3" x14ac:dyDescent="0.2">
      <c r="A122" s="217"/>
      <c r="B122" s="218"/>
      <c r="C122" s="274" t="s">
        <v>933</v>
      </c>
      <c r="D122" s="221"/>
      <c r="E122" s="222"/>
      <c r="F122" s="223"/>
      <c r="G122" s="223"/>
      <c r="H122" s="220"/>
      <c r="I122" s="220"/>
      <c r="J122" s="220"/>
      <c r="K122" s="220"/>
      <c r="L122" s="220"/>
      <c r="M122" s="220"/>
      <c r="N122" s="219"/>
      <c r="O122" s="219"/>
      <c r="P122" s="219"/>
      <c r="Q122" s="219"/>
      <c r="R122" s="220"/>
      <c r="S122" s="220"/>
      <c r="T122" s="220"/>
      <c r="U122" s="220"/>
      <c r="V122" s="220"/>
      <c r="W122" s="220"/>
      <c r="X122" s="220"/>
      <c r="Y122" s="220"/>
      <c r="Z122" s="210"/>
      <c r="AA122" s="210"/>
      <c r="AB122" s="210"/>
      <c r="AC122" s="210"/>
      <c r="AD122" s="210"/>
      <c r="AE122" s="210"/>
      <c r="AF122" s="210"/>
      <c r="AG122" s="210" t="s">
        <v>194</v>
      </c>
      <c r="AH122" s="210"/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</row>
    <row r="123" spans="1:60" outlineLevel="3" x14ac:dyDescent="0.2">
      <c r="A123" s="217"/>
      <c r="B123" s="218"/>
      <c r="C123" s="275" t="s">
        <v>934</v>
      </c>
      <c r="D123" s="273"/>
      <c r="E123" s="273"/>
      <c r="F123" s="273"/>
      <c r="G123" s="273"/>
      <c r="H123" s="220"/>
      <c r="I123" s="220"/>
      <c r="J123" s="220"/>
      <c r="K123" s="220"/>
      <c r="L123" s="220"/>
      <c r="M123" s="220"/>
      <c r="N123" s="219"/>
      <c r="O123" s="219"/>
      <c r="P123" s="219"/>
      <c r="Q123" s="219"/>
      <c r="R123" s="220"/>
      <c r="S123" s="220"/>
      <c r="T123" s="220"/>
      <c r="U123" s="220"/>
      <c r="V123" s="220"/>
      <c r="W123" s="220"/>
      <c r="X123" s="220"/>
      <c r="Y123" s="220"/>
      <c r="Z123" s="210"/>
      <c r="AA123" s="210"/>
      <c r="AB123" s="210"/>
      <c r="AC123" s="210"/>
      <c r="AD123" s="210"/>
      <c r="AE123" s="210"/>
      <c r="AF123" s="210"/>
      <c r="AG123" s="210" t="s">
        <v>194</v>
      </c>
      <c r="AH123" s="210"/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43" t="str">
        <f>C123</f>
        <v>3 Modelové příklady individuální ochrany kmene, zdroj: SPPK 01 002:2017 Ochrana dřevin při stavební činnosti</v>
      </c>
      <c r="BB123" s="210"/>
      <c r="BC123" s="210"/>
      <c r="BD123" s="210"/>
      <c r="BE123" s="210"/>
      <c r="BF123" s="210"/>
      <c r="BG123" s="210"/>
      <c r="BH123" s="210"/>
    </row>
    <row r="124" spans="1:60" outlineLevel="2" x14ac:dyDescent="0.2">
      <c r="A124" s="217"/>
      <c r="B124" s="218"/>
      <c r="C124" s="264" t="s">
        <v>935</v>
      </c>
      <c r="D124" s="258"/>
      <c r="E124" s="259"/>
      <c r="F124" s="220"/>
      <c r="G124" s="220"/>
      <c r="H124" s="220"/>
      <c r="I124" s="220"/>
      <c r="J124" s="220"/>
      <c r="K124" s="220"/>
      <c r="L124" s="220"/>
      <c r="M124" s="220"/>
      <c r="N124" s="219"/>
      <c r="O124" s="219"/>
      <c r="P124" s="219"/>
      <c r="Q124" s="219"/>
      <c r="R124" s="220"/>
      <c r="S124" s="220"/>
      <c r="T124" s="220"/>
      <c r="U124" s="220"/>
      <c r="V124" s="220"/>
      <c r="W124" s="220"/>
      <c r="X124" s="220"/>
      <c r="Y124" s="220"/>
      <c r="Z124" s="210"/>
      <c r="AA124" s="210"/>
      <c r="AB124" s="210"/>
      <c r="AC124" s="210"/>
      <c r="AD124" s="210"/>
      <c r="AE124" s="210"/>
      <c r="AF124" s="210"/>
      <c r="AG124" s="210" t="s">
        <v>231</v>
      </c>
      <c r="AH124" s="210">
        <v>0</v>
      </c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</row>
    <row r="125" spans="1:60" outlineLevel="3" x14ac:dyDescent="0.2">
      <c r="A125" s="217"/>
      <c r="B125" s="218"/>
      <c r="C125" s="264" t="s">
        <v>325</v>
      </c>
      <c r="D125" s="258"/>
      <c r="E125" s="259"/>
      <c r="F125" s="220"/>
      <c r="G125" s="220"/>
      <c r="H125" s="220"/>
      <c r="I125" s="220"/>
      <c r="J125" s="220"/>
      <c r="K125" s="220"/>
      <c r="L125" s="220"/>
      <c r="M125" s="220"/>
      <c r="N125" s="219"/>
      <c r="O125" s="219"/>
      <c r="P125" s="219"/>
      <c r="Q125" s="219"/>
      <c r="R125" s="220"/>
      <c r="S125" s="220"/>
      <c r="T125" s="220"/>
      <c r="U125" s="220"/>
      <c r="V125" s="220"/>
      <c r="W125" s="220"/>
      <c r="X125" s="220"/>
      <c r="Y125" s="220"/>
      <c r="Z125" s="210"/>
      <c r="AA125" s="210"/>
      <c r="AB125" s="210"/>
      <c r="AC125" s="210"/>
      <c r="AD125" s="210"/>
      <c r="AE125" s="210"/>
      <c r="AF125" s="210"/>
      <c r="AG125" s="210" t="s">
        <v>231</v>
      </c>
      <c r="AH125" s="210">
        <v>0</v>
      </c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</row>
    <row r="126" spans="1:60" outlineLevel="3" x14ac:dyDescent="0.2">
      <c r="A126" s="217"/>
      <c r="B126" s="218"/>
      <c r="C126" s="264" t="s">
        <v>870</v>
      </c>
      <c r="D126" s="258"/>
      <c r="E126" s="259"/>
      <c r="F126" s="220"/>
      <c r="G126" s="220"/>
      <c r="H126" s="220"/>
      <c r="I126" s="220"/>
      <c r="J126" s="220"/>
      <c r="K126" s="220"/>
      <c r="L126" s="220"/>
      <c r="M126" s="220"/>
      <c r="N126" s="219"/>
      <c r="O126" s="219"/>
      <c r="P126" s="219"/>
      <c r="Q126" s="219"/>
      <c r="R126" s="220"/>
      <c r="S126" s="220"/>
      <c r="T126" s="220"/>
      <c r="U126" s="220"/>
      <c r="V126" s="220"/>
      <c r="W126" s="220"/>
      <c r="X126" s="220"/>
      <c r="Y126" s="220"/>
      <c r="Z126" s="210"/>
      <c r="AA126" s="210"/>
      <c r="AB126" s="210"/>
      <c r="AC126" s="210"/>
      <c r="AD126" s="210"/>
      <c r="AE126" s="210"/>
      <c r="AF126" s="210"/>
      <c r="AG126" s="210" t="s">
        <v>231</v>
      </c>
      <c r="AH126" s="210">
        <v>0</v>
      </c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10"/>
      <c r="AT126" s="210"/>
      <c r="AU126" s="210"/>
      <c r="AV126" s="210"/>
      <c r="AW126" s="210"/>
      <c r="AX126" s="210"/>
      <c r="AY126" s="210"/>
      <c r="AZ126" s="210"/>
      <c r="BA126" s="210"/>
      <c r="BB126" s="210"/>
      <c r="BC126" s="210"/>
      <c r="BD126" s="210"/>
      <c r="BE126" s="210"/>
      <c r="BF126" s="210"/>
      <c r="BG126" s="210"/>
      <c r="BH126" s="210"/>
    </row>
    <row r="127" spans="1:60" outlineLevel="3" x14ac:dyDescent="0.2">
      <c r="A127" s="217"/>
      <c r="B127" s="218"/>
      <c r="C127" s="264" t="s">
        <v>926</v>
      </c>
      <c r="D127" s="258"/>
      <c r="E127" s="259"/>
      <c r="F127" s="220"/>
      <c r="G127" s="220"/>
      <c r="H127" s="220"/>
      <c r="I127" s="220"/>
      <c r="J127" s="220"/>
      <c r="K127" s="220"/>
      <c r="L127" s="220"/>
      <c r="M127" s="220"/>
      <c r="N127" s="219"/>
      <c r="O127" s="219"/>
      <c r="P127" s="219"/>
      <c r="Q127" s="219"/>
      <c r="R127" s="220"/>
      <c r="S127" s="220"/>
      <c r="T127" s="220"/>
      <c r="U127" s="220"/>
      <c r="V127" s="220"/>
      <c r="W127" s="220"/>
      <c r="X127" s="220"/>
      <c r="Y127" s="220"/>
      <c r="Z127" s="210"/>
      <c r="AA127" s="210"/>
      <c r="AB127" s="210"/>
      <c r="AC127" s="210"/>
      <c r="AD127" s="210"/>
      <c r="AE127" s="210"/>
      <c r="AF127" s="210"/>
      <c r="AG127" s="210" t="s">
        <v>231</v>
      </c>
      <c r="AH127" s="210">
        <v>0</v>
      </c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10"/>
      <c r="AT127" s="210"/>
      <c r="AU127" s="210"/>
      <c r="AV127" s="210"/>
      <c r="AW127" s="210"/>
      <c r="AX127" s="210"/>
      <c r="AY127" s="210"/>
      <c r="AZ127" s="210"/>
      <c r="BA127" s="210"/>
      <c r="BB127" s="210"/>
      <c r="BC127" s="210"/>
      <c r="BD127" s="210"/>
      <c r="BE127" s="210"/>
      <c r="BF127" s="210"/>
      <c r="BG127" s="210"/>
      <c r="BH127" s="210"/>
    </row>
    <row r="128" spans="1:60" ht="22.5" outlineLevel="3" x14ac:dyDescent="0.2">
      <c r="A128" s="217"/>
      <c r="B128" s="218"/>
      <c r="C128" s="264" t="s">
        <v>936</v>
      </c>
      <c r="D128" s="258"/>
      <c r="E128" s="259"/>
      <c r="F128" s="220"/>
      <c r="G128" s="220"/>
      <c r="H128" s="220"/>
      <c r="I128" s="220"/>
      <c r="J128" s="220"/>
      <c r="K128" s="220"/>
      <c r="L128" s="220"/>
      <c r="M128" s="220"/>
      <c r="N128" s="219"/>
      <c r="O128" s="219"/>
      <c r="P128" s="219"/>
      <c r="Q128" s="219"/>
      <c r="R128" s="220"/>
      <c r="S128" s="220"/>
      <c r="T128" s="220"/>
      <c r="U128" s="220"/>
      <c r="V128" s="220"/>
      <c r="W128" s="220"/>
      <c r="X128" s="220"/>
      <c r="Y128" s="220"/>
      <c r="Z128" s="210"/>
      <c r="AA128" s="210"/>
      <c r="AB128" s="210"/>
      <c r="AC128" s="210"/>
      <c r="AD128" s="210"/>
      <c r="AE128" s="210"/>
      <c r="AF128" s="210"/>
      <c r="AG128" s="210" t="s">
        <v>231</v>
      </c>
      <c r="AH128" s="210">
        <v>0</v>
      </c>
      <c r="AI128" s="210"/>
      <c r="AJ128" s="210"/>
      <c r="AK128" s="210"/>
      <c r="AL128" s="210"/>
      <c r="AM128" s="210"/>
      <c r="AN128" s="210"/>
      <c r="AO128" s="210"/>
      <c r="AP128" s="210"/>
      <c r="AQ128" s="210"/>
      <c r="AR128" s="210"/>
      <c r="AS128" s="210"/>
      <c r="AT128" s="210"/>
      <c r="AU128" s="210"/>
      <c r="AV128" s="210"/>
      <c r="AW128" s="210"/>
      <c r="AX128" s="210"/>
      <c r="AY128" s="210"/>
      <c r="AZ128" s="210"/>
      <c r="BA128" s="210"/>
      <c r="BB128" s="210"/>
      <c r="BC128" s="210"/>
      <c r="BD128" s="210"/>
      <c r="BE128" s="210"/>
      <c r="BF128" s="210"/>
      <c r="BG128" s="210"/>
      <c r="BH128" s="210"/>
    </row>
    <row r="129" spans="1:60" outlineLevel="3" x14ac:dyDescent="0.2">
      <c r="A129" s="217"/>
      <c r="B129" s="218"/>
      <c r="C129" s="264" t="s">
        <v>937</v>
      </c>
      <c r="D129" s="258"/>
      <c r="E129" s="259"/>
      <c r="F129" s="220"/>
      <c r="G129" s="220"/>
      <c r="H129" s="220"/>
      <c r="I129" s="220"/>
      <c r="J129" s="220"/>
      <c r="K129" s="220"/>
      <c r="L129" s="220"/>
      <c r="M129" s="220"/>
      <c r="N129" s="219"/>
      <c r="O129" s="219"/>
      <c r="P129" s="219"/>
      <c r="Q129" s="219"/>
      <c r="R129" s="220"/>
      <c r="S129" s="220"/>
      <c r="T129" s="220"/>
      <c r="U129" s="220"/>
      <c r="V129" s="220"/>
      <c r="W129" s="220"/>
      <c r="X129" s="220"/>
      <c r="Y129" s="220"/>
      <c r="Z129" s="210"/>
      <c r="AA129" s="210"/>
      <c r="AB129" s="210"/>
      <c r="AC129" s="210"/>
      <c r="AD129" s="210"/>
      <c r="AE129" s="210"/>
      <c r="AF129" s="210"/>
      <c r="AG129" s="210" t="s">
        <v>231</v>
      </c>
      <c r="AH129" s="210">
        <v>0</v>
      </c>
      <c r="AI129" s="210"/>
      <c r="AJ129" s="210"/>
      <c r="AK129" s="210"/>
      <c r="AL129" s="210"/>
      <c r="AM129" s="210"/>
      <c r="AN129" s="210"/>
      <c r="AO129" s="210"/>
      <c r="AP129" s="210"/>
      <c r="AQ129" s="210"/>
      <c r="AR129" s="210"/>
      <c r="AS129" s="210"/>
      <c r="AT129" s="210"/>
      <c r="AU129" s="210"/>
      <c r="AV129" s="210"/>
      <c r="AW129" s="210"/>
      <c r="AX129" s="210"/>
      <c r="AY129" s="210"/>
      <c r="AZ129" s="210"/>
      <c r="BA129" s="210"/>
      <c r="BB129" s="210"/>
      <c r="BC129" s="210"/>
      <c r="BD129" s="210"/>
      <c r="BE129" s="210"/>
      <c r="BF129" s="210"/>
      <c r="BG129" s="210"/>
      <c r="BH129" s="210"/>
    </row>
    <row r="130" spans="1:60" outlineLevel="3" x14ac:dyDescent="0.2">
      <c r="A130" s="217"/>
      <c r="B130" s="218"/>
      <c r="C130" s="264" t="s">
        <v>938</v>
      </c>
      <c r="D130" s="258"/>
      <c r="E130" s="259">
        <v>3</v>
      </c>
      <c r="F130" s="220"/>
      <c r="G130" s="220"/>
      <c r="H130" s="220"/>
      <c r="I130" s="220"/>
      <c r="J130" s="220"/>
      <c r="K130" s="220"/>
      <c r="L130" s="220"/>
      <c r="M130" s="220"/>
      <c r="N130" s="219"/>
      <c r="O130" s="219"/>
      <c r="P130" s="219"/>
      <c r="Q130" s="219"/>
      <c r="R130" s="220"/>
      <c r="S130" s="220"/>
      <c r="T130" s="220"/>
      <c r="U130" s="220"/>
      <c r="V130" s="220"/>
      <c r="W130" s="220"/>
      <c r="X130" s="220"/>
      <c r="Y130" s="220"/>
      <c r="Z130" s="210"/>
      <c r="AA130" s="210"/>
      <c r="AB130" s="210"/>
      <c r="AC130" s="210"/>
      <c r="AD130" s="210"/>
      <c r="AE130" s="210"/>
      <c r="AF130" s="210"/>
      <c r="AG130" s="210" t="s">
        <v>231</v>
      </c>
      <c r="AH130" s="210">
        <v>0</v>
      </c>
      <c r="AI130" s="210"/>
      <c r="AJ130" s="210"/>
      <c r="AK130" s="210"/>
      <c r="AL130" s="210"/>
      <c r="AM130" s="210"/>
      <c r="AN130" s="210"/>
      <c r="AO130" s="210"/>
      <c r="AP130" s="210"/>
      <c r="AQ130" s="210"/>
      <c r="AR130" s="210"/>
      <c r="AS130" s="210"/>
      <c r="AT130" s="210"/>
      <c r="AU130" s="210"/>
      <c r="AV130" s="210"/>
      <c r="AW130" s="210"/>
      <c r="AX130" s="210"/>
      <c r="AY130" s="210"/>
      <c r="AZ130" s="210"/>
      <c r="BA130" s="210"/>
      <c r="BB130" s="210"/>
      <c r="BC130" s="210"/>
      <c r="BD130" s="210"/>
      <c r="BE130" s="210"/>
      <c r="BF130" s="210"/>
      <c r="BG130" s="210"/>
      <c r="BH130" s="210"/>
    </row>
    <row r="131" spans="1:60" outlineLevel="1" x14ac:dyDescent="0.2">
      <c r="A131" s="235">
        <v>16</v>
      </c>
      <c r="B131" s="236" t="s">
        <v>939</v>
      </c>
      <c r="C131" s="252" t="s">
        <v>940</v>
      </c>
      <c r="D131" s="237" t="s">
        <v>784</v>
      </c>
      <c r="E131" s="238">
        <v>3</v>
      </c>
      <c r="F131" s="239"/>
      <c r="G131" s="240">
        <f>ROUND(E131*F131,2)</f>
        <v>0</v>
      </c>
      <c r="H131" s="239"/>
      <c r="I131" s="240">
        <f>ROUND(E131*H131,2)</f>
        <v>0</v>
      </c>
      <c r="J131" s="239"/>
      <c r="K131" s="240">
        <f>ROUND(E131*J131,2)</f>
        <v>0</v>
      </c>
      <c r="L131" s="240">
        <v>21</v>
      </c>
      <c r="M131" s="240">
        <f>G131*(1+L131/100)</f>
        <v>0</v>
      </c>
      <c r="N131" s="238">
        <v>0</v>
      </c>
      <c r="O131" s="238">
        <f>ROUND(E131*N131,2)</f>
        <v>0</v>
      </c>
      <c r="P131" s="238">
        <v>0</v>
      </c>
      <c r="Q131" s="238">
        <f>ROUND(E131*P131,2)</f>
        <v>0</v>
      </c>
      <c r="R131" s="240"/>
      <c r="S131" s="240" t="s">
        <v>203</v>
      </c>
      <c r="T131" s="241" t="s">
        <v>189</v>
      </c>
      <c r="U131" s="220">
        <v>0</v>
      </c>
      <c r="V131" s="220">
        <f>ROUND(E131*U131,2)</f>
        <v>0</v>
      </c>
      <c r="W131" s="220"/>
      <c r="X131" s="220" t="s">
        <v>226</v>
      </c>
      <c r="Y131" s="220" t="s">
        <v>191</v>
      </c>
      <c r="Z131" s="210"/>
      <c r="AA131" s="210"/>
      <c r="AB131" s="210"/>
      <c r="AC131" s="210"/>
      <c r="AD131" s="210"/>
      <c r="AE131" s="210"/>
      <c r="AF131" s="210"/>
      <c r="AG131" s="210" t="s">
        <v>227</v>
      </c>
      <c r="AH131" s="210"/>
      <c r="AI131" s="210"/>
      <c r="AJ131" s="210"/>
      <c r="AK131" s="210"/>
      <c r="AL131" s="210"/>
      <c r="AM131" s="210"/>
      <c r="AN131" s="210"/>
      <c r="AO131" s="210"/>
      <c r="AP131" s="210"/>
      <c r="AQ131" s="210"/>
      <c r="AR131" s="210"/>
      <c r="AS131" s="210"/>
      <c r="AT131" s="210"/>
      <c r="AU131" s="210"/>
      <c r="AV131" s="210"/>
      <c r="AW131" s="210"/>
      <c r="AX131" s="210"/>
      <c r="AY131" s="210"/>
      <c r="AZ131" s="210"/>
      <c r="BA131" s="210"/>
      <c r="BB131" s="210"/>
      <c r="BC131" s="210"/>
      <c r="BD131" s="210"/>
      <c r="BE131" s="210"/>
      <c r="BF131" s="210"/>
      <c r="BG131" s="210"/>
      <c r="BH131" s="210"/>
    </row>
    <row r="132" spans="1:60" outlineLevel="2" x14ac:dyDescent="0.2">
      <c r="A132" s="217"/>
      <c r="B132" s="218"/>
      <c r="C132" s="253" t="s">
        <v>1142</v>
      </c>
      <c r="D132" s="242"/>
      <c r="E132" s="242"/>
      <c r="F132" s="242"/>
      <c r="G132" s="242"/>
      <c r="H132" s="220"/>
      <c r="I132" s="220"/>
      <c r="J132" s="220"/>
      <c r="K132" s="220"/>
      <c r="L132" s="220"/>
      <c r="M132" s="220"/>
      <c r="N132" s="219"/>
      <c r="O132" s="219"/>
      <c r="P132" s="219"/>
      <c r="Q132" s="219"/>
      <c r="R132" s="220"/>
      <c r="S132" s="220"/>
      <c r="T132" s="220"/>
      <c r="U132" s="220"/>
      <c r="V132" s="220"/>
      <c r="W132" s="220"/>
      <c r="X132" s="220"/>
      <c r="Y132" s="220"/>
      <c r="Z132" s="210"/>
      <c r="AA132" s="210"/>
      <c r="AB132" s="210"/>
      <c r="AC132" s="210"/>
      <c r="AD132" s="210"/>
      <c r="AE132" s="210"/>
      <c r="AF132" s="210"/>
      <c r="AG132" s="210" t="s">
        <v>194</v>
      </c>
      <c r="AH132" s="210"/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10"/>
      <c r="BB132" s="210"/>
      <c r="BC132" s="210"/>
      <c r="BD132" s="210"/>
      <c r="BE132" s="210"/>
      <c r="BF132" s="210"/>
      <c r="BG132" s="210"/>
      <c r="BH132" s="210"/>
    </row>
    <row r="133" spans="1:60" outlineLevel="3" x14ac:dyDescent="0.2">
      <c r="A133" s="217"/>
      <c r="B133" s="218"/>
      <c r="C133" s="275" t="s">
        <v>941</v>
      </c>
      <c r="D133" s="273"/>
      <c r="E133" s="273"/>
      <c r="F133" s="273"/>
      <c r="G133" s="273"/>
      <c r="H133" s="220"/>
      <c r="I133" s="220"/>
      <c r="J133" s="220"/>
      <c r="K133" s="220"/>
      <c r="L133" s="220"/>
      <c r="M133" s="220"/>
      <c r="N133" s="219"/>
      <c r="O133" s="219"/>
      <c r="P133" s="219"/>
      <c r="Q133" s="219"/>
      <c r="R133" s="220"/>
      <c r="S133" s="220"/>
      <c r="T133" s="220"/>
      <c r="U133" s="220"/>
      <c r="V133" s="220"/>
      <c r="W133" s="220"/>
      <c r="X133" s="220"/>
      <c r="Y133" s="220"/>
      <c r="Z133" s="210"/>
      <c r="AA133" s="210"/>
      <c r="AB133" s="210"/>
      <c r="AC133" s="210"/>
      <c r="AD133" s="210"/>
      <c r="AE133" s="210"/>
      <c r="AF133" s="210"/>
      <c r="AG133" s="210" t="s">
        <v>194</v>
      </c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43" t="str">
        <f>C133</f>
        <v>Rovná se průměru kmene na styku s půdou, nejméně však 500 mm, stavební zásahy nepřípustné vyjma bezvýkopových technologií.</v>
      </c>
      <c r="BB133" s="210"/>
      <c r="BC133" s="210"/>
      <c r="BD133" s="210"/>
      <c r="BE133" s="210"/>
      <c r="BF133" s="210"/>
      <c r="BG133" s="210"/>
      <c r="BH133" s="210"/>
    </row>
    <row r="134" spans="1:60" outlineLevel="3" x14ac:dyDescent="0.2">
      <c r="A134" s="217"/>
      <c r="B134" s="218"/>
      <c r="C134" s="274" t="s">
        <v>407</v>
      </c>
      <c r="D134" s="221"/>
      <c r="E134" s="222"/>
      <c r="F134" s="223"/>
      <c r="G134" s="223"/>
      <c r="H134" s="220"/>
      <c r="I134" s="220"/>
      <c r="J134" s="220"/>
      <c r="K134" s="220"/>
      <c r="L134" s="220"/>
      <c r="M134" s="220"/>
      <c r="N134" s="219"/>
      <c r="O134" s="219"/>
      <c r="P134" s="219"/>
      <c r="Q134" s="219"/>
      <c r="R134" s="220"/>
      <c r="S134" s="220"/>
      <c r="T134" s="220"/>
      <c r="U134" s="220"/>
      <c r="V134" s="220"/>
      <c r="W134" s="220"/>
      <c r="X134" s="220"/>
      <c r="Y134" s="220"/>
      <c r="Z134" s="210"/>
      <c r="AA134" s="210"/>
      <c r="AB134" s="210"/>
      <c r="AC134" s="210"/>
      <c r="AD134" s="210"/>
      <c r="AE134" s="210"/>
      <c r="AF134" s="210"/>
      <c r="AG134" s="210" t="s">
        <v>194</v>
      </c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</row>
    <row r="135" spans="1:60" outlineLevel="3" x14ac:dyDescent="0.2">
      <c r="A135" s="217"/>
      <c r="B135" s="218"/>
      <c r="C135" s="275" t="s">
        <v>1143</v>
      </c>
      <c r="D135" s="273"/>
      <c r="E135" s="273"/>
      <c r="F135" s="273"/>
      <c r="G135" s="273"/>
      <c r="H135" s="220"/>
      <c r="I135" s="220"/>
      <c r="J135" s="220"/>
      <c r="K135" s="220"/>
      <c r="L135" s="220"/>
      <c r="M135" s="220"/>
      <c r="N135" s="219"/>
      <c r="O135" s="219"/>
      <c r="P135" s="219"/>
      <c r="Q135" s="219"/>
      <c r="R135" s="220"/>
      <c r="S135" s="220"/>
      <c r="T135" s="220"/>
      <c r="U135" s="220"/>
      <c r="V135" s="220"/>
      <c r="W135" s="220"/>
      <c r="X135" s="220"/>
      <c r="Y135" s="220"/>
      <c r="Z135" s="210"/>
      <c r="AA135" s="210"/>
      <c r="AB135" s="210"/>
      <c r="AC135" s="210"/>
      <c r="AD135" s="210"/>
      <c r="AE135" s="210"/>
      <c r="AF135" s="210"/>
      <c r="AG135" s="210" t="s">
        <v>194</v>
      </c>
      <c r="AH135" s="210"/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</row>
    <row r="136" spans="1:60" outlineLevel="3" x14ac:dyDescent="0.2">
      <c r="A136" s="217"/>
      <c r="B136" s="218"/>
      <c r="C136" s="275" t="s">
        <v>1144</v>
      </c>
      <c r="D136" s="273"/>
      <c r="E136" s="273"/>
      <c r="F136" s="273"/>
      <c r="G136" s="273"/>
      <c r="H136" s="220"/>
      <c r="I136" s="220"/>
      <c r="J136" s="220"/>
      <c r="K136" s="220"/>
      <c r="L136" s="220"/>
      <c r="M136" s="220"/>
      <c r="N136" s="219"/>
      <c r="O136" s="219"/>
      <c r="P136" s="219"/>
      <c r="Q136" s="219"/>
      <c r="R136" s="220"/>
      <c r="S136" s="220"/>
      <c r="T136" s="220"/>
      <c r="U136" s="220"/>
      <c r="V136" s="220"/>
      <c r="W136" s="220"/>
      <c r="X136" s="220"/>
      <c r="Y136" s="220"/>
      <c r="Z136" s="210"/>
      <c r="AA136" s="210"/>
      <c r="AB136" s="210"/>
      <c r="AC136" s="210"/>
      <c r="AD136" s="210"/>
      <c r="AE136" s="210"/>
      <c r="AF136" s="210"/>
      <c r="AG136" s="210" t="s">
        <v>194</v>
      </c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</row>
    <row r="137" spans="1:60" outlineLevel="3" x14ac:dyDescent="0.2">
      <c r="A137" s="217"/>
      <c r="B137" s="218"/>
      <c r="C137" s="275" t="s">
        <v>942</v>
      </c>
      <c r="D137" s="273"/>
      <c r="E137" s="273"/>
      <c r="F137" s="273"/>
      <c r="G137" s="273"/>
      <c r="H137" s="220"/>
      <c r="I137" s="220"/>
      <c r="J137" s="220"/>
      <c r="K137" s="220"/>
      <c r="L137" s="220"/>
      <c r="M137" s="220"/>
      <c r="N137" s="219"/>
      <c r="O137" s="219"/>
      <c r="P137" s="219"/>
      <c r="Q137" s="219"/>
      <c r="R137" s="220"/>
      <c r="S137" s="220"/>
      <c r="T137" s="220"/>
      <c r="U137" s="220"/>
      <c r="V137" s="220"/>
      <c r="W137" s="220"/>
      <c r="X137" s="220"/>
      <c r="Y137" s="220"/>
      <c r="Z137" s="210"/>
      <c r="AA137" s="210"/>
      <c r="AB137" s="210"/>
      <c r="AC137" s="210"/>
      <c r="AD137" s="210"/>
      <c r="AE137" s="210"/>
      <c r="AF137" s="210"/>
      <c r="AG137" s="210" t="s">
        <v>194</v>
      </c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</row>
    <row r="138" spans="1:60" ht="33.75" outlineLevel="3" x14ac:dyDescent="0.2">
      <c r="A138" s="217"/>
      <c r="B138" s="218"/>
      <c r="C138" s="275" t="s">
        <v>943</v>
      </c>
      <c r="D138" s="273"/>
      <c r="E138" s="273"/>
      <c r="F138" s="273"/>
      <c r="G138" s="273"/>
      <c r="H138" s="220"/>
      <c r="I138" s="220"/>
      <c r="J138" s="220"/>
      <c r="K138" s="220"/>
      <c r="L138" s="220"/>
      <c r="M138" s="220"/>
      <c r="N138" s="219"/>
      <c r="O138" s="219"/>
      <c r="P138" s="219"/>
      <c r="Q138" s="219"/>
      <c r="R138" s="220"/>
      <c r="S138" s="220"/>
      <c r="T138" s="220"/>
      <c r="U138" s="220"/>
      <c r="V138" s="220"/>
      <c r="W138" s="220"/>
      <c r="X138" s="220"/>
      <c r="Y138" s="220"/>
      <c r="Z138" s="210"/>
      <c r="AA138" s="210"/>
      <c r="AB138" s="210"/>
      <c r="AC138" s="210"/>
      <c r="AD138" s="210"/>
      <c r="AE138" s="210"/>
      <c r="AF138" s="210"/>
      <c r="AG138" s="210" t="s">
        <v>194</v>
      </c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43" t="str">
        <f>C138</f>
        <v>Kořeny s průměrem od 31 do 50 mm na hraně výkopu ve směru ke stromu budou zachovány. V případě nutnosti jejich přerušení je nutné individuální posouzení odborným dozorem. V případě nutného přerušení musí být přeříznuty hladkým řezem a ošetřeny adekvátním způsobem proti vysýchání a mrazu.</v>
      </c>
      <c r="BB138" s="210"/>
      <c r="BC138" s="210"/>
      <c r="BD138" s="210"/>
      <c r="BE138" s="210"/>
      <c r="BF138" s="210"/>
      <c r="BG138" s="210"/>
      <c r="BH138" s="210"/>
    </row>
    <row r="139" spans="1:60" outlineLevel="3" x14ac:dyDescent="0.2">
      <c r="A139" s="217"/>
      <c r="B139" s="218"/>
      <c r="C139" s="275" t="s">
        <v>1145</v>
      </c>
      <c r="D139" s="273"/>
      <c r="E139" s="273"/>
      <c r="F139" s="273"/>
      <c r="G139" s="273"/>
      <c r="H139" s="220"/>
      <c r="I139" s="220"/>
      <c r="J139" s="220"/>
      <c r="K139" s="220"/>
      <c r="L139" s="220"/>
      <c r="M139" s="220"/>
      <c r="N139" s="219"/>
      <c r="O139" s="219"/>
      <c r="P139" s="219"/>
      <c r="Q139" s="219"/>
      <c r="R139" s="220"/>
      <c r="S139" s="220"/>
      <c r="T139" s="220"/>
      <c r="U139" s="220"/>
      <c r="V139" s="220"/>
      <c r="W139" s="220"/>
      <c r="X139" s="220"/>
      <c r="Y139" s="220"/>
      <c r="Z139" s="210"/>
      <c r="AA139" s="210"/>
      <c r="AB139" s="210"/>
      <c r="AC139" s="210"/>
      <c r="AD139" s="210"/>
      <c r="AE139" s="210"/>
      <c r="AF139" s="210"/>
      <c r="AG139" s="210" t="s">
        <v>194</v>
      </c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</row>
    <row r="140" spans="1:60" ht="22.5" outlineLevel="3" x14ac:dyDescent="0.2">
      <c r="A140" s="217"/>
      <c r="B140" s="218"/>
      <c r="C140" s="275" t="s">
        <v>944</v>
      </c>
      <c r="D140" s="273"/>
      <c r="E140" s="273"/>
      <c r="F140" s="273"/>
      <c r="G140" s="273"/>
      <c r="H140" s="220"/>
      <c r="I140" s="220"/>
      <c r="J140" s="220"/>
      <c r="K140" s="220"/>
      <c r="L140" s="220"/>
      <c r="M140" s="220"/>
      <c r="N140" s="219"/>
      <c r="O140" s="219"/>
      <c r="P140" s="219"/>
      <c r="Q140" s="219"/>
      <c r="R140" s="220"/>
      <c r="S140" s="220"/>
      <c r="T140" s="220"/>
      <c r="U140" s="220"/>
      <c r="V140" s="220"/>
      <c r="W140" s="220"/>
      <c r="X140" s="220"/>
      <c r="Y140" s="220"/>
      <c r="Z140" s="210"/>
      <c r="AA140" s="210"/>
      <c r="AB140" s="210"/>
      <c r="AC140" s="210"/>
      <c r="AD140" s="210"/>
      <c r="AE140" s="210"/>
      <c r="AF140" s="210"/>
      <c r="AG140" s="210" t="s">
        <v>194</v>
      </c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43" t="str">
        <f>C140</f>
        <v>a chránit je proti vysychání a účinkům mrazu. Pouze ve výjimečných případech může odborný dozor rozhodnout o jejich přerušení, a to včetně následné analýzy stability stromu.</v>
      </c>
      <c r="BB140" s="210"/>
      <c r="BC140" s="210"/>
      <c r="BD140" s="210"/>
      <c r="BE140" s="210"/>
      <c r="BF140" s="210"/>
      <c r="BG140" s="210"/>
      <c r="BH140" s="210"/>
    </row>
    <row r="141" spans="1:60" ht="22.5" outlineLevel="3" x14ac:dyDescent="0.2">
      <c r="A141" s="217"/>
      <c r="B141" s="218"/>
      <c r="C141" s="275" t="s">
        <v>945</v>
      </c>
      <c r="D141" s="273"/>
      <c r="E141" s="273"/>
      <c r="F141" s="273"/>
      <c r="G141" s="273"/>
      <c r="H141" s="220"/>
      <c r="I141" s="220"/>
      <c r="J141" s="220"/>
      <c r="K141" s="220"/>
      <c r="L141" s="220"/>
      <c r="M141" s="220"/>
      <c r="N141" s="219"/>
      <c r="O141" s="219"/>
      <c r="P141" s="219"/>
      <c r="Q141" s="219"/>
      <c r="R141" s="220"/>
      <c r="S141" s="220"/>
      <c r="T141" s="220"/>
      <c r="U141" s="220"/>
      <c r="V141" s="220"/>
      <c r="W141" s="220"/>
      <c r="X141" s="220"/>
      <c r="Y141" s="220"/>
      <c r="Z141" s="210"/>
      <c r="AA141" s="210"/>
      <c r="AB141" s="210"/>
      <c r="AC141" s="210"/>
      <c r="AD141" s="210"/>
      <c r="AE141" s="210"/>
      <c r="AF141" s="210"/>
      <c r="AG141" s="210" t="s">
        <v>194</v>
      </c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43" t="str">
        <f>C141</f>
        <v>Stěny otevřeného výkopu je nutné chránit ve směru ke stromu odpovídajícím způsobem proti vysýchání a účinkům mrazu. Nutná je minimalizace doby otevření výkopu. Ochrana může být provedena například zakrytím stěny pravidelně vlhčenou textilií.</v>
      </c>
      <c r="BB141" s="210"/>
      <c r="BC141" s="210"/>
      <c r="BD141" s="210"/>
      <c r="BE141" s="210"/>
      <c r="BF141" s="210"/>
      <c r="BG141" s="210"/>
      <c r="BH141" s="210"/>
    </row>
    <row r="142" spans="1:60" outlineLevel="3" x14ac:dyDescent="0.2">
      <c r="A142" s="217"/>
      <c r="B142" s="218"/>
      <c r="C142" s="274" t="s">
        <v>407</v>
      </c>
      <c r="D142" s="221"/>
      <c r="E142" s="222"/>
      <c r="F142" s="223"/>
      <c r="G142" s="223"/>
      <c r="H142" s="220"/>
      <c r="I142" s="220"/>
      <c r="J142" s="220"/>
      <c r="K142" s="220"/>
      <c r="L142" s="220"/>
      <c r="M142" s="220"/>
      <c r="N142" s="219"/>
      <c r="O142" s="219"/>
      <c r="P142" s="219"/>
      <c r="Q142" s="219"/>
      <c r="R142" s="220"/>
      <c r="S142" s="220"/>
      <c r="T142" s="220"/>
      <c r="U142" s="220"/>
      <c r="V142" s="220"/>
      <c r="W142" s="220"/>
      <c r="X142" s="220"/>
      <c r="Y142" s="220"/>
      <c r="Z142" s="210"/>
      <c r="AA142" s="210"/>
      <c r="AB142" s="210"/>
      <c r="AC142" s="210"/>
      <c r="AD142" s="210"/>
      <c r="AE142" s="210"/>
      <c r="AF142" s="210"/>
      <c r="AG142" s="210" t="s">
        <v>194</v>
      </c>
      <c r="AH142" s="210"/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</row>
    <row r="143" spans="1:60" outlineLevel="3" x14ac:dyDescent="0.2">
      <c r="A143" s="217"/>
      <c r="B143" s="218"/>
      <c r="C143" s="275" t="s">
        <v>946</v>
      </c>
      <c r="D143" s="273"/>
      <c r="E143" s="273"/>
      <c r="F143" s="273"/>
      <c r="G143" s="273"/>
      <c r="H143" s="220"/>
      <c r="I143" s="220"/>
      <c r="J143" s="220"/>
      <c r="K143" s="220"/>
      <c r="L143" s="220"/>
      <c r="M143" s="220"/>
      <c r="N143" s="219"/>
      <c r="O143" s="219"/>
      <c r="P143" s="219"/>
      <c r="Q143" s="219"/>
      <c r="R143" s="220"/>
      <c r="S143" s="220"/>
      <c r="T143" s="220"/>
      <c r="U143" s="220"/>
      <c r="V143" s="220"/>
      <c r="W143" s="220"/>
      <c r="X143" s="220"/>
      <c r="Y143" s="220"/>
      <c r="Z143" s="210"/>
      <c r="AA143" s="210"/>
      <c r="AB143" s="210"/>
      <c r="AC143" s="210"/>
      <c r="AD143" s="210"/>
      <c r="AE143" s="210"/>
      <c r="AF143" s="210"/>
      <c r="AG143" s="210" t="s">
        <v>194</v>
      </c>
      <c r="AH143" s="210"/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  <c r="BD143" s="210"/>
      <c r="BE143" s="210"/>
      <c r="BF143" s="210"/>
      <c r="BG143" s="210"/>
      <c r="BH143" s="210"/>
    </row>
    <row r="144" spans="1:60" outlineLevel="3" x14ac:dyDescent="0.2">
      <c r="A144" s="217"/>
      <c r="B144" s="218"/>
      <c r="C144" s="275" t="s">
        <v>947</v>
      </c>
      <c r="D144" s="273"/>
      <c r="E144" s="273"/>
      <c r="F144" s="273"/>
      <c r="G144" s="273"/>
      <c r="H144" s="220"/>
      <c r="I144" s="220"/>
      <c r="J144" s="220"/>
      <c r="K144" s="220"/>
      <c r="L144" s="220"/>
      <c r="M144" s="220"/>
      <c r="N144" s="219"/>
      <c r="O144" s="219"/>
      <c r="P144" s="219"/>
      <c r="Q144" s="219"/>
      <c r="R144" s="220"/>
      <c r="S144" s="220"/>
      <c r="T144" s="220"/>
      <c r="U144" s="220"/>
      <c r="V144" s="220"/>
      <c r="W144" s="220"/>
      <c r="X144" s="220"/>
      <c r="Y144" s="220"/>
      <c r="Z144" s="210"/>
      <c r="AA144" s="210"/>
      <c r="AB144" s="210"/>
      <c r="AC144" s="210"/>
      <c r="AD144" s="210"/>
      <c r="AE144" s="210"/>
      <c r="AF144" s="210"/>
      <c r="AG144" s="210" t="s">
        <v>194</v>
      </c>
      <c r="AH144" s="210"/>
      <c r="AI144" s="210"/>
      <c r="AJ144" s="210"/>
      <c r="AK144" s="210"/>
      <c r="AL144" s="210"/>
      <c r="AM144" s="210"/>
      <c r="AN144" s="210"/>
      <c r="AO144" s="210"/>
      <c r="AP144" s="210"/>
      <c r="AQ144" s="210"/>
      <c r="AR144" s="210"/>
      <c r="AS144" s="210"/>
      <c r="AT144" s="210"/>
      <c r="AU144" s="210"/>
      <c r="AV144" s="210"/>
      <c r="AW144" s="210"/>
      <c r="AX144" s="210"/>
      <c r="AY144" s="210"/>
      <c r="AZ144" s="210"/>
      <c r="BA144" s="210"/>
      <c r="BB144" s="210"/>
      <c r="BC144" s="210"/>
      <c r="BD144" s="210"/>
      <c r="BE144" s="210"/>
      <c r="BF144" s="210"/>
      <c r="BG144" s="210"/>
      <c r="BH144" s="210"/>
    </row>
    <row r="145" spans="1:60" outlineLevel="3" x14ac:dyDescent="0.2">
      <c r="A145" s="217"/>
      <c r="B145" s="218"/>
      <c r="C145" s="275" t="s">
        <v>948</v>
      </c>
      <c r="D145" s="273"/>
      <c r="E145" s="273"/>
      <c r="F145" s="273"/>
      <c r="G145" s="273"/>
      <c r="H145" s="220"/>
      <c r="I145" s="220"/>
      <c r="J145" s="220"/>
      <c r="K145" s="220"/>
      <c r="L145" s="220"/>
      <c r="M145" s="220"/>
      <c r="N145" s="219"/>
      <c r="O145" s="219"/>
      <c r="P145" s="219"/>
      <c r="Q145" s="219"/>
      <c r="R145" s="220"/>
      <c r="S145" s="220"/>
      <c r="T145" s="220"/>
      <c r="U145" s="220"/>
      <c r="V145" s="220"/>
      <c r="W145" s="220"/>
      <c r="X145" s="220"/>
      <c r="Y145" s="220"/>
      <c r="Z145" s="210"/>
      <c r="AA145" s="210"/>
      <c r="AB145" s="210"/>
      <c r="AC145" s="210"/>
      <c r="AD145" s="210"/>
      <c r="AE145" s="210"/>
      <c r="AF145" s="210"/>
      <c r="AG145" s="210" t="s">
        <v>194</v>
      </c>
      <c r="AH145" s="210"/>
      <c r="AI145" s="210"/>
      <c r="AJ145" s="210"/>
      <c r="AK145" s="210"/>
      <c r="AL145" s="210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210"/>
      <c r="BA145" s="210"/>
      <c r="BB145" s="210"/>
      <c r="BC145" s="210"/>
      <c r="BD145" s="210"/>
      <c r="BE145" s="210"/>
      <c r="BF145" s="210"/>
      <c r="BG145" s="210"/>
      <c r="BH145" s="210"/>
    </row>
    <row r="146" spans="1:60" outlineLevel="3" x14ac:dyDescent="0.2">
      <c r="A146" s="217"/>
      <c r="B146" s="218"/>
      <c r="C146" s="275" t="s">
        <v>949</v>
      </c>
      <c r="D146" s="273"/>
      <c r="E146" s="273"/>
      <c r="F146" s="273"/>
      <c r="G146" s="273"/>
      <c r="H146" s="220"/>
      <c r="I146" s="220"/>
      <c r="J146" s="220"/>
      <c r="K146" s="220"/>
      <c r="L146" s="220"/>
      <c r="M146" s="220"/>
      <c r="N146" s="219"/>
      <c r="O146" s="219"/>
      <c r="P146" s="219"/>
      <c r="Q146" s="219"/>
      <c r="R146" s="220"/>
      <c r="S146" s="220"/>
      <c r="T146" s="220"/>
      <c r="U146" s="220"/>
      <c r="V146" s="220"/>
      <c r="W146" s="220"/>
      <c r="X146" s="220"/>
      <c r="Y146" s="220"/>
      <c r="Z146" s="210"/>
      <c r="AA146" s="210"/>
      <c r="AB146" s="210"/>
      <c r="AC146" s="210"/>
      <c r="AD146" s="210"/>
      <c r="AE146" s="210"/>
      <c r="AF146" s="210"/>
      <c r="AG146" s="210" t="s">
        <v>194</v>
      </c>
      <c r="AH146" s="210"/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  <c r="BD146" s="210"/>
      <c r="BE146" s="210"/>
      <c r="BF146" s="210"/>
      <c r="BG146" s="210"/>
      <c r="BH146" s="210"/>
    </row>
    <row r="147" spans="1:60" outlineLevel="2" x14ac:dyDescent="0.2">
      <c r="A147" s="217"/>
      <c r="B147" s="218"/>
      <c r="C147" s="264" t="s">
        <v>950</v>
      </c>
      <c r="D147" s="258"/>
      <c r="E147" s="259"/>
      <c r="F147" s="220"/>
      <c r="G147" s="220"/>
      <c r="H147" s="220"/>
      <c r="I147" s="220"/>
      <c r="J147" s="220"/>
      <c r="K147" s="220"/>
      <c r="L147" s="220"/>
      <c r="M147" s="220"/>
      <c r="N147" s="219"/>
      <c r="O147" s="219"/>
      <c r="P147" s="219"/>
      <c r="Q147" s="219"/>
      <c r="R147" s="220"/>
      <c r="S147" s="220"/>
      <c r="T147" s="220"/>
      <c r="U147" s="220"/>
      <c r="V147" s="220"/>
      <c r="W147" s="220"/>
      <c r="X147" s="220"/>
      <c r="Y147" s="220"/>
      <c r="Z147" s="210"/>
      <c r="AA147" s="210"/>
      <c r="AB147" s="210"/>
      <c r="AC147" s="210"/>
      <c r="AD147" s="210"/>
      <c r="AE147" s="210"/>
      <c r="AF147" s="210"/>
      <c r="AG147" s="210" t="s">
        <v>231</v>
      </c>
      <c r="AH147" s="210">
        <v>0</v>
      </c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</row>
    <row r="148" spans="1:60" outlineLevel="3" x14ac:dyDescent="0.2">
      <c r="A148" s="217"/>
      <c r="B148" s="218"/>
      <c r="C148" s="264" t="s">
        <v>951</v>
      </c>
      <c r="D148" s="258"/>
      <c r="E148" s="259">
        <v>3</v>
      </c>
      <c r="F148" s="220"/>
      <c r="G148" s="220"/>
      <c r="H148" s="220"/>
      <c r="I148" s="220"/>
      <c r="J148" s="220"/>
      <c r="K148" s="220"/>
      <c r="L148" s="220"/>
      <c r="M148" s="220"/>
      <c r="N148" s="219"/>
      <c r="O148" s="219"/>
      <c r="P148" s="219"/>
      <c r="Q148" s="219"/>
      <c r="R148" s="220"/>
      <c r="S148" s="220"/>
      <c r="T148" s="220"/>
      <c r="U148" s="220"/>
      <c r="V148" s="220"/>
      <c r="W148" s="220"/>
      <c r="X148" s="220"/>
      <c r="Y148" s="220"/>
      <c r="Z148" s="210"/>
      <c r="AA148" s="210"/>
      <c r="AB148" s="210"/>
      <c r="AC148" s="210"/>
      <c r="AD148" s="210"/>
      <c r="AE148" s="210"/>
      <c r="AF148" s="210"/>
      <c r="AG148" s="210" t="s">
        <v>231</v>
      </c>
      <c r="AH148" s="210">
        <v>5</v>
      </c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  <c r="BD148" s="210"/>
      <c r="BE148" s="210"/>
      <c r="BF148" s="210"/>
      <c r="BG148" s="210"/>
      <c r="BH148" s="210"/>
    </row>
    <row r="149" spans="1:60" x14ac:dyDescent="0.2">
      <c r="A149" s="225" t="s">
        <v>183</v>
      </c>
      <c r="B149" s="226" t="s">
        <v>127</v>
      </c>
      <c r="C149" s="251" t="s">
        <v>128</v>
      </c>
      <c r="D149" s="227"/>
      <c r="E149" s="228"/>
      <c r="F149" s="229"/>
      <c r="G149" s="229">
        <f>SUMIF(AG150:AG192,"&lt;&gt;NOR",G150:G192)</f>
        <v>0</v>
      </c>
      <c r="H149" s="229"/>
      <c r="I149" s="229">
        <f>SUM(I150:I192)</f>
        <v>0</v>
      </c>
      <c r="J149" s="229"/>
      <c r="K149" s="229">
        <f>SUM(K150:K192)</f>
        <v>0</v>
      </c>
      <c r="L149" s="229"/>
      <c r="M149" s="229">
        <f>SUM(M150:M192)</f>
        <v>0</v>
      </c>
      <c r="N149" s="228"/>
      <c r="O149" s="228">
        <f>SUM(O150:O192)</f>
        <v>0</v>
      </c>
      <c r="P149" s="228"/>
      <c r="Q149" s="228">
        <f>SUM(Q150:Q192)</f>
        <v>0</v>
      </c>
      <c r="R149" s="229"/>
      <c r="S149" s="229"/>
      <c r="T149" s="230"/>
      <c r="U149" s="224"/>
      <c r="V149" s="224">
        <f>SUM(V150:V192)</f>
        <v>17.04</v>
      </c>
      <c r="W149" s="224"/>
      <c r="X149" s="224"/>
      <c r="Y149" s="224"/>
      <c r="AG149" t="s">
        <v>184</v>
      </c>
    </row>
    <row r="150" spans="1:60" outlineLevel="1" x14ac:dyDescent="0.2">
      <c r="A150" s="235">
        <v>17</v>
      </c>
      <c r="B150" s="236" t="s">
        <v>952</v>
      </c>
      <c r="C150" s="252" t="s">
        <v>953</v>
      </c>
      <c r="D150" s="237" t="s">
        <v>224</v>
      </c>
      <c r="E150" s="238">
        <v>5.52</v>
      </c>
      <c r="F150" s="239"/>
      <c r="G150" s="240">
        <f>ROUND(E150*F150,2)</f>
        <v>0</v>
      </c>
      <c r="H150" s="239"/>
      <c r="I150" s="240">
        <f>ROUND(E150*H150,2)</f>
        <v>0</v>
      </c>
      <c r="J150" s="239"/>
      <c r="K150" s="240">
        <f>ROUND(E150*J150,2)</f>
        <v>0</v>
      </c>
      <c r="L150" s="240">
        <v>21</v>
      </c>
      <c r="M150" s="240">
        <f>G150*(1+L150/100)</f>
        <v>0</v>
      </c>
      <c r="N150" s="238">
        <v>0</v>
      </c>
      <c r="O150" s="238">
        <f>ROUND(E150*N150,2)</f>
        <v>0</v>
      </c>
      <c r="P150" s="238">
        <v>0</v>
      </c>
      <c r="Q150" s="238">
        <f>ROUND(E150*P150,2)</f>
        <v>0</v>
      </c>
      <c r="R150" s="240"/>
      <c r="S150" s="240" t="s">
        <v>188</v>
      </c>
      <c r="T150" s="241" t="s">
        <v>188</v>
      </c>
      <c r="U150" s="220">
        <v>9.2999999999999999E-2</v>
      </c>
      <c r="V150" s="220">
        <f>ROUND(E150*U150,2)</f>
        <v>0.51</v>
      </c>
      <c r="W150" s="220"/>
      <c r="X150" s="220" t="s">
        <v>226</v>
      </c>
      <c r="Y150" s="220" t="s">
        <v>191</v>
      </c>
      <c r="Z150" s="210"/>
      <c r="AA150" s="210"/>
      <c r="AB150" s="210"/>
      <c r="AC150" s="210"/>
      <c r="AD150" s="210"/>
      <c r="AE150" s="210"/>
      <c r="AF150" s="210"/>
      <c r="AG150" s="210" t="s">
        <v>255</v>
      </c>
      <c r="AH150" s="210"/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</row>
    <row r="151" spans="1:60" outlineLevel="2" x14ac:dyDescent="0.2">
      <c r="A151" s="217"/>
      <c r="B151" s="218"/>
      <c r="C151" s="253" t="s">
        <v>954</v>
      </c>
      <c r="D151" s="242"/>
      <c r="E151" s="242"/>
      <c r="F151" s="242"/>
      <c r="G151" s="242"/>
      <c r="H151" s="220"/>
      <c r="I151" s="220"/>
      <c r="J151" s="220"/>
      <c r="K151" s="220"/>
      <c r="L151" s="220"/>
      <c r="M151" s="220"/>
      <c r="N151" s="219"/>
      <c r="O151" s="219"/>
      <c r="P151" s="219"/>
      <c r="Q151" s="219"/>
      <c r="R151" s="220"/>
      <c r="S151" s="220"/>
      <c r="T151" s="220"/>
      <c r="U151" s="220"/>
      <c r="V151" s="220"/>
      <c r="W151" s="220"/>
      <c r="X151" s="220"/>
      <c r="Y151" s="220"/>
      <c r="Z151" s="210"/>
      <c r="AA151" s="210"/>
      <c r="AB151" s="210"/>
      <c r="AC151" s="210"/>
      <c r="AD151" s="210"/>
      <c r="AE151" s="210"/>
      <c r="AF151" s="210"/>
      <c r="AG151" s="210" t="s">
        <v>194</v>
      </c>
      <c r="AH151" s="210"/>
      <c r="AI151" s="210"/>
      <c r="AJ151" s="210"/>
      <c r="AK151" s="210"/>
      <c r="AL151" s="210"/>
      <c r="AM151" s="210"/>
      <c r="AN151" s="210"/>
      <c r="AO151" s="210"/>
      <c r="AP151" s="210"/>
      <c r="AQ151" s="210"/>
      <c r="AR151" s="210"/>
      <c r="AS151" s="210"/>
      <c r="AT151" s="210"/>
      <c r="AU151" s="210"/>
      <c r="AV151" s="210"/>
      <c r="AW151" s="210"/>
      <c r="AX151" s="210"/>
      <c r="AY151" s="210"/>
      <c r="AZ151" s="210"/>
      <c r="BA151" s="210"/>
      <c r="BB151" s="210"/>
      <c r="BC151" s="210"/>
      <c r="BD151" s="210"/>
      <c r="BE151" s="210"/>
      <c r="BF151" s="210"/>
      <c r="BG151" s="210"/>
      <c r="BH151" s="210"/>
    </row>
    <row r="152" spans="1:60" outlineLevel="3" x14ac:dyDescent="0.2">
      <c r="A152" s="217"/>
      <c r="B152" s="218"/>
      <c r="C152" s="275" t="s">
        <v>955</v>
      </c>
      <c r="D152" s="273"/>
      <c r="E152" s="273"/>
      <c r="F152" s="273"/>
      <c r="G152" s="273"/>
      <c r="H152" s="220"/>
      <c r="I152" s="220"/>
      <c r="J152" s="220"/>
      <c r="K152" s="220"/>
      <c r="L152" s="220"/>
      <c r="M152" s="220"/>
      <c r="N152" s="219"/>
      <c r="O152" s="219"/>
      <c r="P152" s="219"/>
      <c r="Q152" s="219"/>
      <c r="R152" s="220"/>
      <c r="S152" s="220"/>
      <c r="T152" s="220"/>
      <c r="U152" s="220"/>
      <c r="V152" s="220"/>
      <c r="W152" s="220"/>
      <c r="X152" s="220"/>
      <c r="Y152" s="220"/>
      <c r="Z152" s="210"/>
      <c r="AA152" s="210"/>
      <c r="AB152" s="210"/>
      <c r="AC152" s="210"/>
      <c r="AD152" s="210"/>
      <c r="AE152" s="210"/>
      <c r="AF152" s="210"/>
      <c r="AG152" s="210" t="s">
        <v>194</v>
      </c>
      <c r="AH152" s="210"/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10"/>
      <c r="BB152" s="210"/>
      <c r="BC152" s="210"/>
      <c r="BD152" s="210"/>
      <c r="BE152" s="210"/>
      <c r="BF152" s="210"/>
      <c r="BG152" s="210"/>
      <c r="BH152" s="210"/>
    </row>
    <row r="153" spans="1:60" outlineLevel="3" x14ac:dyDescent="0.2">
      <c r="A153" s="217"/>
      <c r="B153" s="218"/>
      <c r="C153" s="275" t="s">
        <v>956</v>
      </c>
      <c r="D153" s="273"/>
      <c r="E153" s="273"/>
      <c r="F153" s="273"/>
      <c r="G153" s="273"/>
      <c r="H153" s="220"/>
      <c r="I153" s="220"/>
      <c r="J153" s="220"/>
      <c r="K153" s="220"/>
      <c r="L153" s="220"/>
      <c r="M153" s="220"/>
      <c r="N153" s="219"/>
      <c r="O153" s="219"/>
      <c r="P153" s="219"/>
      <c r="Q153" s="219"/>
      <c r="R153" s="220"/>
      <c r="S153" s="220"/>
      <c r="T153" s="220"/>
      <c r="U153" s="220"/>
      <c r="V153" s="220"/>
      <c r="W153" s="220"/>
      <c r="X153" s="220"/>
      <c r="Y153" s="220"/>
      <c r="Z153" s="210"/>
      <c r="AA153" s="210"/>
      <c r="AB153" s="210"/>
      <c r="AC153" s="210"/>
      <c r="AD153" s="210"/>
      <c r="AE153" s="210"/>
      <c r="AF153" s="210"/>
      <c r="AG153" s="210" t="s">
        <v>194</v>
      </c>
      <c r="AH153" s="210"/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43" t="str">
        <f>C153</f>
        <v>- udržování sjízdnosti cest uvnitř násypiště i výkopiště, pokud vrcholky nerovností nejsou   vyšší než +- 0,5 m,</v>
      </c>
      <c r="BB153" s="210"/>
      <c r="BC153" s="210"/>
      <c r="BD153" s="210"/>
      <c r="BE153" s="210"/>
      <c r="BF153" s="210"/>
      <c r="BG153" s="210"/>
      <c r="BH153" s="210"/>
    </row>
    <row r="154" spans="1:60" outlineLevel="3" x14ac:dyDescent="0.2">
      <c r="A154" s="217"/>
      <c r="B154" s="218"/>
      <c r="C154" s="275" t="s">
        <v>957</v>
      </c>
      <c r="D154" s="273"/>
      <c r="E154" s="273"/>
      <c r="F154" s="273"/>
      <c r="G154" s="273"/>
      <c r="H154" s="220"/>
      <c r="I154" s="220"/>
      <c r="J154" s="220"/>
      <c r="K154" s="220"/>
      <c r="L154" s="220"/>
      <c r="M154" s="220"/>
      <c r="N154" s="219"/>
      <c r="O154" s="219"/>
      <c r="P154" s="219"/>
      <c r="Q154" s="219"/>
      <c r="R154" s="220"/>
      <c r="S154" s="220"/>
      <c r="T154" s="220"/>
      <c r="U154" s="220"/>
      <c r="V154" s="220"/>
      <c r="W154" s="220"/>
      <c r="X154" s="220"/>
      <c r="Y154" s="220"/>
      <c r="Z154" s="210"/>
      <c r="AA154" s="210"/>
      <c r="AB154" s="210"/>
      <c r="AC154" s="210"/>
      <c r="AD154" s="210"/>
      <c r="AE154" s="210"/>
      <c r="AF154" s="210"/>
      <c r="AG154" s="210" t="s">
        <v>194</v>
      </c>
      <c r="AH154" s="210"/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210"/>
      <c r="BB154" s="210"/>
      <c r="BC154" s="210"/>
      <c r="BD154" s="210"/>
      <c r="BE154" s="210"/>
      <c r="BF154" s="210"/>
      <c r="BG154" s="210"/>
      <c r="BH154" s="210"/>
    </row>
    <row r="155" spans="1:60" outlineLevel="2" x14ac:dyDescent="0.2">
      <c r="A155" s="217"/>
      <c r="B155" s="218"/>
      <c r="C155" s="264" t="s">
        <v>958</v>
      </c>
      <c r="D155" s="258"/>
      <c r="E155" s="259"/>
      <c r="F155" s="220"/>
      <c r="G155" s="220"/>
      <c r="H155" s="220"/>
      <c r="I155" s="220"/>
      <c r="J155" s="220"/>
      <c r="K155" s="220"/>
      <c r="L155" s="220"/>
      <c r="M155" s="220"/>
      <c r="N155" s="219"/>
      <c r="O155" s="219"/>
      <c r="P155" s="219"/>
      <c r="Q155" s="219"/>
      <c r="R155" s="220"/>
      <c r="S155" s="220"/>
      <c r="T155" s="220"/>
      <c r="U155" s="220"/>
      <c r="V155" s="220"/>
      <c r="W155" s="220"/>
      <c r="X155" s="220"/>
      <c r="Y155" s="220"/>
      <c r="Z155" s="210"/>
      <c r="AA155" s="210"/>
      <c r="AB155" s="210"/>
      <c r="AC155" s="210"/>
      <c r="AD155" s="210"/>
      <c r="AE155" s="210"/>
      <c r="AF155" s="210"/>
      <c r="AG155" s="210" t="s">
        <v>231</v>
      </c>
      <c r="AH155" s="210">
        <v>0</v>
      </c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10"/>
      <c r="BB155" s="210"/>
      <c r="BC155" s="210"/>
      <c r="BD155" s="210"/>
      <c r="BE155" s="210"/>
      <c r="BF155" s="210"/>
      <c r="BG155" s="210"/>
      <c r="BH155" s="210"/>
    </row>
    <row r="156" spans="1:60" outlineLevel="3" x14ac:dyDescent="0.2">
      <c r="A156" s="217"/>
      <c r="B156" s="218"/>
      <c r="C156" s="264" t="s">
        <v>959</v>
      </c>
      <c r="D156" s="258"/>
      <c r="E156" s="259"/>
      <c r="F156" s="220"/>
      <c r="G156" s="220"/>
      <c r="H156" s="220"/>
      <c r="I156" s="220"/>
      <c r="J156" s="220"/>
      <c r="K156" s="220"/>
      <c r="L156" s="220"/>
      <c r="M156" s="220"/>
      <c r="N156" s="219"/>
      <c r="O156" s="219"/>
      <c r="P156" s="219"/>
      <c r="Q156" s="219"/>
      <c r="R156" s="220"/>
      <c r="S156" s="220"/>
      <c r="T156" s="220"/>
      <c r="U156" s="220"/>
      <c r="V156" s="220"/>
      <c r="W156" s="220"/>
      <c r="X156" s="220"/>
      <c r="Y156" s="220"/>
      <c r="Z156" s="210"/>
      <c r="AA156" s="210"/>
      <c r="AB156" s="210"/>
      <c r="AC156" s="210"/>
      <c r="AD156" s="210"/>
      <c r="AE156" s="210"/>
      <c r="AF156" s="210"/>
      <c r="AG156" s="210" t="s">
        <v>231</v>
      </c>
      <c r="AH156" s="210">
        <v>0</v>
      </c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10"/>
      <c r="BB156" s="210"/>
      <c r="BC156" s="210"/>
      <c r="BD156" s="210"/>
      <c r="BE156" s="210"/>
      <c r="BF156" s="210"/>
      <c r="BG156" s="210"/>
      <c r="BH156" s="210"/>
    </row>
    <row r="157" spans="1:60" outlineLevel="3" x14ac:dyDescent="0.2">
      <c r="A157" s="217"/>
      <c r="B157" s="218"/>
      <c r="C157" s="264" t="s">
        <v>960</v>
      </c>
      <c r="D157" s="258"/>
      <c r="E157" s="259">
        <v>5.52</v>
      </c>
      <c r="F157" s="220"/>
      <c r="G157" s="220"/>
      <c r="H157" s="220"/>
      <c r="I157" s="220"/>
      <c r="J157" s="220"/>
      <c r="K157" s="220"/>
      <c r="L157" s="220"/>
      <c r="M157" s="220"/>
      <c r="N157" s="219"/>
      <c r="O157" s="219"/>
      <c r="P157" s="219"/>
      <c r="Q157" s="219"/>
      <c r="R157" s="220"/>
      <c r="S157" s="220"/>
      <c r="T157" s="220"/>
      <c r="U157" s="220"/>
      <c r="V157" s="220"/>
      <c r="W157" s="220"/>
      <c r="X157" s="220"/>
      <c r="Y157" s="220"/>
      <c r="Z157" s="210"/>
      <c r="AA157" s="210"/>
      <c r="AB157" s="210"/>
      <c r="AC157" s="210"/>
      <c r="AD157" s="210"/>
      <c r="AE157" s="210"/>
      <c r="AF157" s="210"/>
      <c r="AG157" s="210" t="s">
        <v>231</v>
      </c>
      <c r="AH157" s="210">
        <v>5</v>
      </c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  <c r="BD157" s="210"/>
      <c r="BE157" s="210"/>
      <c r="BF157" s="210"/>
      <c r="BG157" s="210"/>
      <c r="BH157" s="210"/>
    </row>
    <row r="158" spans="1:60" outlineLevel="1" x14ac:dyDescent="0.2">
      <c r="A158" s="235">
        <v>18</v>
      </c>
      <c r="B158" s="236" t="s">
        <v>961</v>
      </c>
      <c r="C158" s="252" t="s">
        <v>962</v>
      </c>
      <c r="D158" s="237" t="s">
        <v>224</v>
      </c>
      <c r="E158" s="238">
        <v>5.52</v>
      </c>
      <c r="F158" s="239"/>
      <c r="G158" s="240">
        <f>ROUND(E158*F158,2)</f>
        <v>0</v>
      </c>
      <c r="H158" s="239"/>
      <c r="I158" s="240">
        <f>ROUND(E158*H158,2)</f>
        <v>0</v>
      </c>
      <c r="J158" s="239"/>
      <c r="K158" s="240">
        <f>ROUND(E158*J158,2)</f>
        <v>0</v>
      </c>
      <c r="L158" s="240">
        <v>21</v>
      </c>
      <c r="M158" s="240">
        <f>G158*(1+L158/100)</f>
        <v>0</v>
      </c>
      <c r="N158" s="238">
        <v>0</v>
      </c>
      <c r="O158" s="238">
        <f>ROUND(E158*N158,2)</f>
        <v>0</v>
      </c>
      <c r="P158" s="238">
        <v>0</v>
      </c>
      <c r="Q158" s="238">
        <f>ROUND(E158*P158,2)</f>
        <v>0</v>
      </c>
      <c r="R158" s="240"/>
      <c r="S158" s="240" t="s">
        <v>188</v>
      </c>
      <c r="T158" s="241" t="s">
        <v>188</v>
      </c>
      <c r="U158" s="220">
        <v>6.7000000000000004E-2</v>
      </c>
      <c r="V158" s="220">
        <f>ROUND(E158*U158,2)</f>
        <v>0.37</v>
      </c>
      <c r="W158" s="220"/>
      <c r="X158" s="220" t="s">
        <v>226</v>
      </c>
      <c r="Y158" s="220" t="s">
        <v>191</v>
      </c>
      <c r="Z158" s="210"/>
      <c r="AA158" s="210"/>
      <c r="AB158" s="210"/>
      <c r="AC158" s="210"/>
      <c r="AD158" s="210"/>
      <c r="AE158" s="210"/>
      <c r="AF158" s="210"/>
      <c r="AG158" s="210" t="s">
        <v>255</v>
      </c>
      <c r="AH158" s="210"/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210"/>
      <c r="BB158" s="210"/>
      <c r="BC158" s="210"/>
      <c r="BD158" s="210"/>
      <c r="BE158" s="210"/>
      <c r="BF158" s="210"/>
      <c r="BG158" s="210"/>
      <c r="BH158" s="210"/>
    </row>
    <row r="159" spans="1:60" outlineLevel="2" x14ac:dyDescent="0.2">
      <c r="A159" s="217"/>
      <c r="B159" s="218"/>
      <c r="C159" s="264" t="s">
        <v>963</v>
      </c>
      <c r="D159" s="258"/>
      <c r="E159" s="259"/>
      <c r="F159" s="220"/>
      <c r="G159" s="220"/>
      <c r="H159" s="220"/>
      <c r="I159" s="220"/>
      <c r="J159" s="220"/>
      <c r="K159" s="220"/>
      <c r="L159" s="220"/>
      <c r="M159" s="220"/>
      <c r="N159" s="219"/>
      <c r="O159" s="219"/>
      <c r="P159" s="219"/>
      <c r="Q159" s="219"/>
      <c r="R159" s="220"/>
      <c r="S159" s="220"/>
      <c r="T159" s="220"/>
      <c r="U159" s="220"/>
      <c r="V159" s="220"/>
      <c r="W159" s="220"/>
      <c r="X159" s="220"/>
      <c r="Y159" s="220"/>
      <c r="Z159" s="210"/>
      <c r="AA159" s="210"/>
      <c r="AB159" s="210"/>
      <c r="AC159" s="210"/>
      <c r="AD159" s="210"/>
      <c r="AE159" s="210"/>
      <c r="AF159" s="210"/>
      <c r="AG159" s="210" t="s">
        <v>231</v>
      </c>
      <c r="AH159" s="210">
        <v>0</v>
      </c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</row>
    <row r="160" spans="1:60" outlineLevel="3" x14ac:dyDescent="0.2">
      <c r="A160" s="217"/>
      <c r="B160" s="218"/>
      <c r="C160" s="264" t="s">
        <v>964</v>
      </c>
      <c r="D160" s="258"/>
      <c r="E160" s="259">
        <v>5.52</v>
      </c>
      <c r="F160" s="220"/>
      <c r="G160" s="220"/>
      <c r="H160" s="220"/>
      <c r="I160" s="220"/>
      <c r="J160" s="220"/>
      <c r="K160" s="220"/>
      <c r="L160" s="220"/>
      <c r="M160" s="220"/>
      <c r="N160" s="219"/>
      <c r="O160" s="219"/>
      <c r="P160" s="219"/>
      <c r="Q160" s="219"/>
      <c r="R160" s="220"/>
      <c r="S160" s="220"/>
      <c r="T160" s="220"/>
      <c r="U160" s="220"/>
      <c r="V160" s="220"/>
      <c r="W160" s="220"/>
      <c r="X160" s="220"/>
      <c r="Y160" s="220"/>
      <c r="Z160" s="210"/>
      <c r="AA160" s="210"/>
      <c r="AB160" s="210"/>
      <c r="AC160" s="210"/>
      <c r="AD160" s="210"/>
      <c r="AE160" s="210"/>
      <c r="AF160" s="210"/>
      <c r="AG160" s="210" t="s">
        <v>231</v>
      </c>
      <c r="AH160" s="210">
        <v>5</v>
      </c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</row>
    <row r="161" spans="1:60" outlineLevel="1" x14ac:dyDescent="0.2">
      <c r="A161" s="235">
        <v>19</v>
      </c>
      <c r="B161" s="236" t="s">
        <v>965</v>
      </c>
      <c r="C161" s="252" t="s">
        <v>966</v>
      </c>
      <c r="D161" s="237" t="s">
        <v>261</v>
      </c>
      <c r="E161" s="238">
        <v>55.2</v>
      </c>
      <c r="F161" s="239"/>
      <c r="G161" s="240">
        <f>ROUND(E161*F161,2)</f>
        <v>0</v>
      </c>
      <c r="H161" s="239"/>
      <c r="I161" s="240">
        <f>ROUND(E161*H161,2)</f>
        <v>0</v>
      </c>
      <c r="J161" s="239"/>
      <c r="K161" s="240">
        <f>ROUND(E161*J161,2)</f>
        <v>0</v>
      </c>
      <c r="L161" s="240">
        <v>21</v>
      </c>
      <c r="M161" s="240">
        <f>G161*(1+L161/100)</f>
        <v>0</v>
      </c>
      <c r="N161" s="238">
        <v>0</v>
      </c>
      <c r="O161" s="238">
        <f>ROUND(E161*N161,2)</f>
        <v>0</v>
      </c>
      <c r="P161" s="238">
        <v>0</v>
      </c>
      <c r="Q161" s="238">
        <f>ROUND(E161*P161,2)</f>
        <v>0</v>
      </c>
      <c r="R161" s="240"/>
      <c r="S161" s="240" t="s">
        <v>188</v>
      </c>
      <c r="T161" s="241" t="s">
        <v>188</v>
      </c>
      <c r="U161" s="220">
        <v>0.06</v>
      </c>
      <c r="V161" s="220">
        <f>ROUND(E161*U161,2)</f>
        <v>3.31</v>
      </c>
      <c r="W161" s="220"/>
      <c r="X161" s="220" t="s">
        <v>226</v>
      </c>
      <c r="Y161" s="220" t="s">
        <v>191</v>
      </c>
      <c r="Z161" s="210"/>
      <c r="AA161" s="210"/>
      <c r="AB161" s="210"/>
      <c r="AC161" s="210"/>
      <c r="AD161" s="210"/>
      <c r="AE161" s="210"/>
      <c r="AF161" s="210"/>
      <c r="AG161" s="210" t="s">
        <v>255</v>
      </c>
      <c r="AH161" s="210"/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</row>
    <row r="162" spans="1:60" outlineLevel="2" x14ac:dyDescent="0.2">
      <c r="A162" s="217"/>
      <c r="B162" s="218"/>
      <c r="C162" s="264" t="s">
        <v>967</v>
      </c>
      <c r="D162" s="258"/>
      <c r="E162" s="259"/>
      <c r="F162" s="220"/>
      <c r="G162" s="220"/>
      <c r="H162" s="220"/>
      <c r="I162" s="220"/>
      <c r="J162" s="220"/>
      <c r="K162" s="220"/>
      <c r="L162" s="220"/>
      <c r="M162" s="220"/>
      <c r="N162" s="219"/>
      <c r="O162" s="219"/>
      <c r="P162" s="219"/>
      <c r="Q162" s="219"/>
      <c r="R162" s="220"/>
      <c r="S162" s="220"/>
      <c r="T162" s="220"/>
      <c r="U162" s="220"/>
      <c r="V162" s="220"/>
      <c r="W162" s="220"/>
      <c r="X162" s="220"/>
      <c r="Y162" s="220"/>
      <c r="Z162" s="210"/>
      <c r="AA162" s="210"/>
      <c r="AB162" s="210"/>
      <c r="AC162" s="210"/>
      <c r="AD162" s="210"/>
      <c r="AE162" s="210"/>
      <c r="AF162" s="210"/>
      <c r="AG162" s="210" t="s">
        <v>231</v>
      </c>
      <c r="AH162" s="210">
        <v>0</v>
      </c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</row>
    <row r="163" spans="1:60" outlineLevel="3" x14ac:dyDescent="0.2">
      <c r="A163" s="217"/>
      <c r="B163" s="218"/>
      <c r="C163" s="264" t="s">
        <v>968</v>
      </c>
      <c r="D163" s="258"/>
      <c r="E163" s="259"/>
      <c r="F163" s="220"/>
      <c r="G163" s="220"/>
      <c r="H163" s="220"/>
      <c r="I163" s="220"/>
      <c r="J163" s="220"/>
      <c r="K163" s="220"/>
      <c r="L163" s="220"/>
      <c r="M163" s="220"/>
      <c r="N163" s="219"/>
      <c r="O163" s="219"/>
      <c r="P163" s="219"/>
      <c r="Q163" s="219"/>
      <c r="R163" s="220"/>
      <c r="S163" s="220"/>
      <c r="T163" s="220"/>
      <c r="U163" s="220"/>
      <c r="V163" s="220"/>
      <c r="W163" s="220"/>
      <c r="X163" s="220"/>
      <c r="Y163" s="220"/>
      <c r="Z163" s="210"/>
      <c r="AA163" s="210"/>
      <c r="AB163" s="210"/>
      <c r="AC163" s="210"/>
      <c r="AD163" s="210"/>
      <c r="AE163" s="210"/>
      <c r="AF163" s="210"/>
      <c r="AG163" s="210" t="s">
        <v>231</v>
      </c>
      <c r="AH163" s="210">
        <v>0</v>
      </c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</row>
    <row r="164" spans="1:60" outlineLevel="3" x14ac:dyDescent="0.2">
      <c r="A164" s="217"/>
      <c r="B164" s="218"/>
      <c r="C164" s="264" t="s">
        <v>969</v>
      </c>
      <c r="D164" s="258"/>
      <c r="E164" s="259"/>
      <c r="F164" s="220"/>
      <c r="G164" s="220"/>
      <c r="H164" s="220"/>
      <c r="I164" s="220"/>
      <c r="J164" s="220"/>
      <c r="K164" s="220"/>
      <c r="L164" s="220"/>
      <c r="M164" s="220"/>
      <c r="N164" s="219"/>
      <c r="O164" s="219"/>
      <c r="P164" s="219"/>
      <c r="Q164" s="219"/>
      <c r="R164" s="220"/>
      <c r="S164" s="220"/>
      <c r="T164" s="220"/>
      <c r="U164" s="220"/>
      <c r="V164" s="220"/>
      <c r="W164" s="220"/>
      <c r="X164" s="220"/>
      <c r="Y164" s="220"/>
      <c r="Z164" s="210"/>
      <c r="AA164" s="210"/>
      <c r="AB164" s="210"/>
      <c r="AC164" s="210"/>
      <c r="AD164" s="210"/>
      <c r="AE164" s="210"/>
      <c r="AF164" s="210"/>
      <c r="AG164" s="210" t="s">
        <v>231</v>
      </c>
      <c r="AH164" s="210">
        <v>0</v>
      </c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</row>
    <row r="165" spans="1:60" outlineLevel="3" x14ac:dyDescent="0.2">
      <c r="A165" s="217"/>
      <c r="B165" s="218"/>
      <c r="C165" s="264" t="s">
        <v>970</v>
      </c>
      <c r="D165" s="258"/>
      <c r="E165" s="259">
        <v>4</v>
      </c>
      <c r="F165" s="220"/>
      <c r="G165" s="220"/>
      <c r="H165" s="220"/>
      <c r="I165" s="220"/>
      <c r="J165" s="220"/>
      <c r="K165" s="220"/>
      <c r="L165" s="220"/>
      <c r="M165" s="220"/>
      <c r="N165" s="219"/>
      <c r="O165" s="219"/>
      <c r="P165" s="219"/>
      <c r="Q165" s="219"/>
      <c r="R165" s="220"/>
      <c r="S165" s="220"/>
      <c r="T165" s="220"/>
      <c r="U165" s="220"/>
      <c r="V165" s="220"/>
      <c r="W165" s="220"/>
      <c r="X165" s="220"/>
      <c r="Y165" s="220"/>
      <c r="Z165" s="210"/>
      <c r="AA165" s="210"/>
      <c r="AB165" s="210"/>
      <c r="AC165" s="210"/>
      <c r="AD165" s="210"/>
      <c r="AE165" s="210"/>
      <c r="AF165" s="210"/>
      <c r="AG165" s="210" t="s">
        <v>231</v>
      </c>
      <c r="AH165" s="210">
        <v>5</v>
      </c>
      <c r="AI165" s="210"/>
      <c r="AJ165" s="210"/>
      <c r="AK165" s="210"/>
      <c r="AL165" s="210"/>
      <c r="AM165" s="210"/>
      <c r="AN165" s="210"/>
      <c r="AO165" s="210"/>
      <c r="AP165" s="210"/>
      <c r="AQ165" s="210"/>
      <c r="AR165" s="210"/>
      <c r="AS165" s="210"/>
      <c r="AT165" s="210"/>
      <c r="AU165" s="210"/>
      <c r="AV165" s="210"/>
      <c r="AW165" s="210"/>
      <c r="AX165" s="210"/>
      <c r="AY165" s="210"/>
      <c r="AZ165" s="210"/>
      <c r="BA165" s="210"/>
      <c r="BB165" s="210"/>
      <c r="BC165" s="210"/>
      <c r="BD165" s="210"/>
      <c r="BE165" s="210"/>
      <c r="BF165" s="210"/>
      <c r="BG165" s="210"/>
      <c r="BH165" s="210"/>
    </row>
    <row r="166" spans="1:60" outlineLevel="3" x14ac:dyDescent="0.2">
      <c r="A166" s="217"/>
      <c r="B166" s="218"/>
      <c r="C166" s="264" t="s">
        <v>971</v>
      </c>
      <c r="D166" s="258"/>
      <c r="E166" s="259"/>
      <c r="F166" s="220"/>
      <c r="G166" s="220"/>
      <c r="H166" s="220"/>
      <c r="I166" s="220"/>
      <c r="J166" s="220"/>
      <c r="K166" s="220"/>
      <c r="L166" s="220"/>
      <c r="M166" s="220"/>
      <c r="N166" s="219"/>
      <c r="O166" s="219"/>
      <c r="P166" s="219"/>
      <c r="Q166" s="219"/>
      <c r="R166" s="220"/>
      <c r="S166" s="220"/>
      <c r="T166" s="220"/>
      <c r="U166" s="220"/>
      <c r="V166" s="220"/>
      <c r="W166" s="220"/>
      <c r="X166" s="220"/>
      <c r="Y166" s="220"/>
      <c r="Z166" s="210"/>
      <c r="AA166" s="210"/>
      <c r="AB166" s="210"/>
      <c r="AC166" s="210"/>
      <c r="AD166" s="210"/>
      <c r="AE166" s="210"/>
      <c r="AF166" s="210"/>
      <c r="AG166" s="210" t="s">
        <v>231</v>
      </c>
      <c r="AH166" s="210">
        <v>0</v>
      </c>
      <c r="AI166" s="210"/>
      <c r="AJ166" s="210"/>
      <c r="AK166" s="210"/>
      <c r="AL166" s="210"/>
      <c r="AM166" s="210"/>
      <c r="AN166" s="210"/>
      <c r="AO166" s="210"/>
      <c r="AP166" s="210"/>
      <c r="AQ166" s="210"/>
      <c r="AR166" s="210"/>
      <c r="AS166" s="210"/>
      <c r="AT166" s="210"/>
      <c r="AU166" s="210"/>
      <c r="AV166" s="210"/>
      <c r="AW166" s="210"/>
      <c r="AX166" s="210"/>
      <c r="AY166" s="210"/>
      <c r="AZ166" s="210"/>
      <c r="BA166" s="210"/>
      <c r="BB166" s="210"/>
      <c r="BC166" s="210"/>
      <c r="BD166" s="210"/>
      <c r="BE166" s="210"/>
      <c r="BF166" s="210"/>
      <c r="BG166" s="210"/>
      <c r="BH166" s="210"/>
    </row>
    <row r="167" spans="1:60" outlineLevel="3" x14ac:dyDescent="0.2">
      <c r="A167" s="217"/>
      <c r="B167" s="218"/>
      <c r="C167" s="264" t="s">
        <v>972</v>
      </c>
      <c r="D167" s="258"/>
      <c r="E167" s="259">
        <v>44.2</v>
      </c>
      <c r="F167" s="220"/>
      <c r="G167" s="220"/>
      <c r="H167" s="220"/>
      <c r="I167" s="220"/>
      <c r="J167" s="220"/>
      <c r="K167" s="220"/>
      <c r="L167" s="220"/>
      <c r="M167" s="220"/>
      <c r="N167" s="219"/>
      <c r="O167" s="219"/>
      <c r="P167" s="219"/>
      <c r="Q167" s="219"/>
      <c r="R167" s="220"/>
      <c r="S167" s="220"/>
      <c r="T167" s="220"/>
      <c r="U167" s="220"/>
      <c r="V167" s="220"/>
      <c r="W167" s="220"/>
      <c r="X167" s="220"/>
      <c r="Y167" s="220"/>
      <c r="Z167" s="210"/>
      <c r="AA167" s="210"/>
      <c r="AB167" s="210"/>
      <c r="AC167" s="210"/>
      <c r="AD167" s="210"/>
      <c r="AE167" s="210"/>
      <c r="AF167" s="210"/>
      <c r="AG167" s="210" t="s">
        <v>231</v>
      </c>
      <c r="AH167" s="210">
        <v>5</v>
      </c>
      <c r="AI167" s="210"/>
      <c r="AJ167" s="210"/>
      <c r="AK167" s="210"/>
      <c r="AL167" s="210"/>
      <c r="AM167" s="210"/>
      <c r="AN167" s="210"/>
      <c r="AO167" s="210"/>
      <c r="AP167" s="210"/>
      <c r="AQ167" s="210"/>
      <c r="AR167" s="210"/>
      <c r="AS167" s="210"/>
      <c r="AT167" s="210"/>
      <c r="AU167" s="210"/>
      <c r="AV167" s="210"/>
      <c r="AW167" s="210"/>
      <c r="AX167" s="210"/>
      <c r="AY167" s="210"/>
      <c r="AZ167" s="210"/>
      <c r="BA167" s="210"/>
      <c r="BB167" s="210"/>
      <c r="BC167" s="210"/>
      <c r="BD167" s="210"/>
      <c r="BE167" s="210"/>
      <c r="BF167" s="210"/>
      <c r="BG167" s="210"/>
      <c r="BH167" s="210"/>
    </row>
    <row r="168" spans="1:60" outlineLevel="3" x14ac:dyDescent="0.2">
      <c r="A168" s="217"/>
      <c r="B168" s="218"/>
      <c r="C168" s="264" t="s">
        <v>973</v>
      </c>
      <c r="D168" s="258"/>
      <c r="E168" s="259"/>
      <c r="F168" s="220"/>
      <c r="G168" s="220"/>
      <c r="H168" s="220"/>
      <c r="I168" s="220"/>
      <c r="J168" s="220"/>
      <c r="K168" s="220"/>
      <c r="L168" s="220"/>
      <c r="M168" s="220"/>
      <c r="N168" s="219"/>
      <c r="O168" s="219"/>
      <c r="P168" s="219"/>
      <c r="Q168" s="219"/>
      <c r="R168" s="220"/>
      <c r="S168" s="220"/>
      <c r="T168" s="220"/>
      <c r="U168" s="220"/>
      <c r="V168" s="220"/>
      <c r="W168" s="220"/>
      <c r="X168" s="220"/>
      <c r="Y168" s="220"/>
      <c r="Z168" s="210"/>
      <c r="AA168" s="210"/>
      <c r="AB168" s="210"/>
      <c r="AC168" s="210"/>
      <c r="AD168" s="210"/>
      <c r="AE168" s="210"/>
      <c r="AF168" s="210"/>
      <c r="AG168" s="210" t="s">
        <v>231</v>
      </c>
      <c r="AH168" s="210">
        <v>0</v>
      </c>
      <c r="AI168" s="210"/>
      <c r="AJ168" s="210"/>
      <c r="AK168" s="210"/>
      <c r="AL168" s="210"/>
      <c r="AM168" s="210"/>
      <c r="AN168" s="210"/>
      <c r="AO168" s="210"/>
      <c r="AP168" s="210"/>
      <c r="AQ168" s="210"/>
      <c r="AR168" s="210"/>
      <c r="AS168" s="210"/>
      <c r="AT168" s="210"/>
      <c r="AU168" s="210"/>
      <c r="AV168" s="210"/>
      <c r="AW168" s="210"/>
      <c r="AX168" s="210"/>
      <c r="AY168" s="210"/>
      <c r="AZ168" s="210"/>
      <c r="BA168" s="210"/>
      <c r="BB168" s="210"/>
      <c r="BC168" s="210"/>
      <c r="BD168" s="210"/>
      <c r="BE168" s="210"/>
      <c r="BF168" s="210"/>
      <c r="BG168" s="210"/>
      <c r="BH168" s="210"/>
    </row>
    <row r="169" spans="1:60" outlineLevel="3" x14ac:dyDescent="0.2">
      <c r="A169" s="217"/>
      <c r="B169" s="218"/>
      <c r="C169" s="264" t="s">
        <v>974</v>
      </c>
      <c r="D169" s="258"/>
      <c r="E169" s="259">
        <v>7</v>
      </c>
      <c r="F169" s="220"/>
      <c r="G169" s="220"/>
      <c r="H169" s="220"/>
      <c r="I169" s="220"/>
      <c r="J169" s="220"/>
      <c r="K169" s="220"/>
      <c r="L169" s="220"/>
      <c r="M169" s="220"/>
      <c r="N169" s="219"/>
      <c r="O169" s="219"/>
      <c r="P169" s="219"/>
      <c r="Q169" s="219"/>
      <c r="R169" s="220"/>
      <c r="S169" s="220"/>
      <c r="T169" s="220"/>
      <c r="U169" s="220"/>
      <c r="V169" s="220"/>
      <c r="W169" s="220"/>
      <c r="X169" s="220"/>
      <c r="Y169" s="220"/>
      <c r="Z169" s="210"/>
      <c r="AA169" s="210"/>
      <c r="AB169" s="210"/>
      <c r="AC169" s="210"/>
      <c r="AD169" s="210"/>
      <c r="AE169" s="210"/>
      <c r="AF169" s="210"/>
      <c r="AG169" s="210" t="s">
        <v>231</v>
      </c>
      <c r="AH169" s="210">
        <v>5</v>
      </c>
      <c r="AI169" s="210"/>
      <c r="AJ169" s="210"/>
      <c r="AK169" s="210"/>
      <c r="AL169" s="210"/>
      <c r="AM169" s="210"/>
      <c r="AN169" s="210"/>
      <c r="AO169" s="210"/>
      <c r="AP169" s="210"/>
      <c r="AQ169" s="210"/>
      <c r="AR169" s="210"/>
      <c r="AS169" s="210"/>
      <c r="AT169" s="210"/>
      <c r="AU169" s="210"/>
      <c r="AV169" s="210"/>
      <c r="AW169" s="210"/>
      <c r="AX169" s="210"/>
      <c r="AY169" s="210"/>
      <c r="AZ169" s="210"/>
      <c r="BA169" s="210"/>
      <c r="BB169" s="210"/>
      <c r="BC169" s="210"/>
      <c r="BD169" s="210"/>
      <c r="BE169" s="210"/>
      <c r="BF169" s="210"/>
      <c r="BG169" s="210"/>
      <c r="BH169" s="210"/>
    </row>
    <row r="170" spans="1:60" ht="22.5" outlineLevel="1" x14ac:dyDescent="0.2">
      <c r="A170" s="235">
        <v>20</v>
      </c>
      <c r="B170" s="236" t="s">
        <v>975</v>
      </c>
      <c r="C170" s="252" t="s">
        <v>976</v>
      </c>
      <c r="D170" s="237" t="s">
        <v>261</v>
      </c>
      <c r="E170" s="238">
        <v>55.2</v>
      </c>
      <c r="F170" s="239"/>
      <c r="G170" s="240">
        <f>ROUND(E170*F170,2)</f>
        <v>0</v>
      </c>
      <c r="H170" s="239"/>
      <c r="I170" s="240">
        <f>ROUND(E170*H170,2)</f>
        <v>0</v>
      </c>
      <c r="J170" s="239"/>
      <c r="K170" s="240">
        <f>ROUND(E170*J170,2)</f>
        <v>0</v>
      </c>
      <c r="L170" s="240">
        <v>21</v>
      </c>
      <c r="M170" s="240">
        <f>G170*(1+L170/100)</f>
        <v>0</v>
      </c>
      <c r="N170" s="238">
        <v>0</v>
      </c>
      <c r="O170" s="238">
        <f>ROUND(E170*N170,2)</f>
        <v>0</v>
      </c>
      <c r="P170" s="238">
        <v>0</v>
      </c>
      <c r="Q170" s="238">
        <f>ROUND(E170*P170,2)</f>
        <v>0</v>
      </c>
      <c r="R170" s="240" t="s">
        <v>225</v>
      </c>
      <c r="S170" s="240" t="s">
        <v>188</v>
      </c>
      <c r="T170" s="241" t="s">
        <v>188</v>
      </c>
      <c r="U170" s="220">
        <v>0.13</v>
      </c>
      <c r="V170" s="220">
        <f>ROUND(E170*U170,2)</f>
        <v>7.18</v>
      </c>
      <c r="W170" s="220"/>
      <c r="X170" s="220" t="s">
        <v>226</v>
      </c>
      <c r="Y170" s="220" t="s">
        <v>191</v>
      </c>
      <c r="Z170" s="210"/>
      <c r="AA170" s="210"/>
      <c r="AB170" s="210"/>
      <c r="AC170" s="210"/>
      <c r="AD170" s="210"/>
      <c r="AE170" s="210"/>
      <c r="AF170" s="210"/>
      <c r="AG170" s="210" t="s">
        <v>255</v>
      </c>
      <c r="AH170" s="210"/>
      <c r="AI170" s="210"/>
      <c r="AJ170" s="210"/>
      <c r="AK170" s="210"/>
      <c r="AL170" s="210"/>
      <c r="AM170" s="210"/>
      <c r="AN170" s="210"/>
      <c r="AO170" s="210"/>
      <c r="AP170" s="210"/>
      <c r="AQ170" s="210"/>
      <c r="AR170" s="210"/>
      <c r="AS170" s="210"/>
      <c r="AT170" s="210"/>
      <c r="AU170" s="210"/>
      <c r="AV170" s="210"/>
      <c r="AW170" s="210"/>
      <c r="AX170" s="210"/>
      <c r="AY170" s="210"/>
      <c r="AZ170" s="210"/>
      <c r="BA170" s="210"/>
      <c r="BB170" s="210"/>
      <c r="BC170" s="210"/>
      <c r="BD170" s="210"/>
      <c r="BE170" s="210"/>
      <c r="BF170" s="210"/>
      <c r="BG170" s="210"/>
      <c r="BH170" s="210"/>
    </row>
    <row r="171" spans="1:60" ht="22.5" outlineLevel="2" x14ac:dyDescent="0.2">
      <c r="A171" s="217"/>
      <c r="B171" s="218"/>
      <c r="C171" s="263" t="s">
        <v>977</v>
      </c>
      <c r="D171" s="262"/>
      <c r="E171" s="262"/>
      <c r="F171" s="262"/>
      <c r="G171" s="262"/>
      <c r="H171" s="220"/>
      <c r="I171" s="220"/>
      <c r="J171" s="220"/>
      <c r="K171" s="220"/>
      <c r="L171" s="220"/>
      <c r="M171" s="220"/>
      <c r="N171" s="219"/>
      <c r="O171" s="219"/>
      <c r="P171" s="219"/>
      <c r="Q171" s="219"/>
      <c r="R171" s="220"/>
      <c r="S171" s="220"/>
      <c r="T171" s="220"/>
      <c r="U171" s="220"/>
      <c r="V171" s="220"/>
      <c r="W171" s="220"/>
      <c r="X171" s="220"/>
      <c r="Y171" s="220"/>
      <c r="Z171" s="210"/>
      <c r="AA171" s="210"/>
      <c r="AB171" s="210"/>
      <c r="AC171" s="210"/>
      <c r="AD171" s="210"/>
      <c r="AE171" s="210"/>
      <c r="AF171" s="210"/>
      <c r="AG171" s="210" t="s">
        <v>229</v>
      </c>
      <c r="AH171" s="210"/>
      <c r="AI171" s="210"/>
      <c r="AJ171" s="210"/>
      <c r="AK171" s="210"/>
      <c r="AL171" s="210"/>
      <c r="AM171" s="210"/>
      <c r="AN171" s="210"/>
      <c r="AO171" s="210"/>
      <c r="AP171" s="210"/>
      <c r="AQ171" s="210"/>
      <c r="AR171" s="210"/>
      <c r="AS171" s="210"/>
      <c r="AT171" s="210"/>
      <c r="AU171" s="210"/>
      <c r="AV171" s="210"/>
      <c r="AW171" s="210"/>
      <c r="AX171" s="210"/>
      <c r="AY171" s="210"/>
      <c r="AZ171" s="210"/>
      <c r="BA171" s="243" t="str">
        <f>C171</f>
        <v>s případným nutným přemístěním hromad nebo dočasných skládek na místo potřeby ze vzdálenosti do 30 m, v rovině nebo ve svahu do 1 : 5,</v>
      </c>
      <c r="BB171" s="210"/>
      <c r="BC171" s="210"/>
      <c r="BD171" s="210"/>
      <c r="BE171" s="210"/>
      <c r="BF171" s="210"/>
      <c r="BG171" s="210"/>
      <c r="BH171" s="210"/>
    </row>
    <row r="172" spans="1:60" outlineLevel="2" x14ac:dyDescent="0.2">
      <c r="A172" s="217"/>
      <c r="B172" s="218"/>
      <c r="C172" s="264" t="s">
        <v>978</v>
      </c>
      <c r="D172" s="258"/>
      <c r="E172" s="259"/>
      <c r="F172" s="220"/>
      <c r="G172" s="220"/>
      <c r="H172" s="220"/>
      <c r="I172" s="220"/>
      <c r="J172" s="220"/>
      <c r="K172" s="220"/>
      <c r="L172" s="220"/>
      <c r="M172" s="220"/>
      <c r="N172" s="219"/>
      <c r="O172" s="219"/>
      <c r="P172" s="219"/>
      <c r="Q172" s="219"/>
      <c r="R172" s="220"/>
      <c r="S172" s="220"/>
      <c r="T172" s="220"/>
      <c r="U172" s="220"/>
      <c r="V172" s="220"/>
      <c r="W172" s="220"/>
      <c r="X172" s="220"/>
      <c r="Y172" s="220"/>
      <c r="Z172" s="210"/>
      <c r="AA172" s="210"/>
      <c r="AB172" s="210"/>
      <c r="AC172" s="210"/>
      <c r="AD172" s="210"/>
      <c r="AE172" s="210"/>
      <c r="AF172" s="210"/>
      <c r="AG172" s="210" t="s">
        <v>231</v>
      </c>
      <c r="AH172" s="210">
        <v>0</v>
      </c>
      <c r="AI172" s="210"/>
      <c r="AJ172" s="210"/>
      <c r="AK172" s="210"/>
      <c r="AL172" s="210"/>
      <c r="AM172" s="210"/>
      <c r="AN172" s="210"/>
      <c r="AO172" s="210"/>
      <c r="AP172" s="210"/>
      <c r="AQ172" s="210"/>
      <c r="AR172" s="210"/>
      <c r="AS172" s="210"/>
      <c r="AT172" s="210"/>
      <c r="AU172" s="210"/>
      <c r="AV172" s="210"/>
      <c r="AW172" s="210"/>
      <c r="AX172" s="210"/>
      <c r="AY172" s="210"/>
      <c r="AZ172" s="210"/>
      <c r="BA172" s="210"/>
      <c r="BB172" s="210"/>
      <c r="BC172" s="210"/>
      <c r="BD172" s="210"/>
      <c r="BE172" s="210"/>
      <c r="BF172" s="210"/>
      <c r="BG172" s="210"/>
      <c r="BH172" s="210"/>
    </row>
    <row r="173" spans="1:60" outlineLevel="3" x14ac:dyDescent="0.2">
      <c r="A173" s="217"/>
      <c r="B173" s="218"/>
      <c r="C173" s="264" t="s">
        <v>979</v>
      </c>
      <c r="D173" s="258"/>
      <c r="E173" s="259">
        <v>55.2</v>
      </c>
      <c r="F173" s="220"/>
      <c r="G173" s="220"/>
      <c r="H173" s="220"/>
      <c r="I173" s="220"/>
      <c r="J173" s="220"/>
      <c r="K173" s="220"/>
      <c r="L173" s="220"/>
      <c r="M173" s="220"/>
      <c r="N173" s="219"/>
      <c r="O173" s="219"/>
      <c r="P173" s="219"/>
      <c r="Q173" s="219"/>
      <c r="R173" s="220"/>
      <c r="S173" s="220"/>
      <c r="T173" s="220"/>
      <c r="U173" s="220"/>
      <c r="V173" s="220"/>
      <c r="W173" s="220"/>
      <c r="X173" s="220"/>
      <c r="Y173" s="220"/>
      <c r="Z173" s="210"/>
      <c r="AA173" s="210"/>
      <c r="AB173" s="210"/>
      <c r="AC173" s="210"/>
      <c r="AD173" s="210"/>
      <c r="AE173" s="210"/>
      <c r="AF173" s="210"/>
      <c r="AG173" s="210" t="s">
        <v>231</v>
      </c>
      <c r="AH173" s="210">
        <v>5</v>
      </c>
      <c r="AI173" s="210"/>
      <c r="AJ173" s="210"/>
      <c r="AK173" s="210"/>
      <c r="AL173" s="210"/>
      <c r="AM173" s="210"/>
      <c r="AN173" s="210"/>
      <c r="AO173" s="210"/>
      <c r="AP173" s="210"/>
      <c r="AQ173" s="210"/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210"/>
      <c r="BB173" s="210"/>
      <c r="BC173" s="210"/>
      <c r="BD173" s="210"/>
      <c r="BE173" s="210"/>
      <c r="BF173" s="210"/>
      <c r="BG173" s="210"/>
      <c r="BH173" s="210"/>
    </row>
    <row r="174" spans="1:60" outlineLevel="1" x14ac:dyDescent="0.2">
      <c r="A174" s="235">
        <v>21</v>
      </c>
      <c r="B174" s="236" t="s">
        <v>980</v>
      </c>
      <c r="C174" s="252" t="s">
        <v>981</v>
      </c>
      <c r="D174" s="237" t="s">
        <v>261</v>
      </c>
      <c r="E174" s="238">
        <v>55.2</v>
      </c>
      <c r="F174" s="239"/>
      <c r="G174" s="240">
        <f>ROUND(E174*F174,2)</f>
        <v>0</v>
      </c>
      <c r="H174" s="239"/>
      <c r="I174" s="240">
        <f>ROUND(E174*H174,2)</f>
        <v>0</v>
      </c>
      <c r="J174" s="239"/>
      <c r="K174" s="240">
        <f>ROUND(E174*J174,2)</f>
        <v>0</v>
      </c>
      <c r="L174" s="240">
        <v>21</v>
      </c>
      <c r="M174" s="240">
        <f>G174*(1+L174/100)</f>
        <v>0</v>
      </c>
      <c r="N174" s="238">
        <v>0</v>
      </c>
      <c r="O174" s="238">
        <f>ROUND(E174*N174,2)</f>
        <v>0</v>
      </c>
      <c r="P174" s="238">
        <v>0</v>
      </c>
      <c r="Q174" s="238">
        <f>ROUND(E174*P174,2)</f>
        <v>0</v>
      </c>
      <c r="R174" s="240"/>
      <c r="S174" s="240" t="s">
        <v>188</v>
      </c>
      <c r="T174" s="241" t="s">
        <v>188</v>
      </c>
      <c r="U174" s="220">
        <v>0.09</v>
      </c>
      <c r="V174" s="220">
        <f>ROUND(E174*U174,2)</f>
        <v>4.97</v>
      </c>
      <c r="W174" s="220"/>
      <c r="X174" s="220" t="s">
        <v>226</v>
      </c>
      <c r="Y174" s="220" t="s">
        <v>191</v>
      </c>
      <c r="Z174" s="210"/>
      <c r="AA174" s="210"/>
      <c r="AB174" s="210"/>
      <c r="AC174" s="210"/>
      <c r="AD174" s="210"/>
      <c r="AE174" s="210"/>
      <c r="AF174" s="210"/>
      <c r="AG174" s="210" t="s">
        <v>255</v>
      </c>
      <c r="AH174" s="210"/>
      <c r="AI174" s="210"/>
      <c r="AJ174" s="210"/>
      <c r="AK174" s="210"/>
      <c r="AL174" s="210"/>
      <c r="AM174" s="210"/>
      <c r="AN174" s="210"/>
      <c r="AO174" s="210"/>
      <c r="AP174" s="210"/>
      <c r="AQ174" s="210"/>
      <c r="AR174" s="210"/>
      <c r="AS174" s="210"/>
      <c r="AT174" s="210"/>
      <c r="AU174" s="210"/>
      <c r="AV174" s="210"/>
      <c r="AW174" s="210"/>
      <c r="AX174" s="210"/>
      <c r="AY174" s="210"/>
      <c r="AZ174" s="210"/>
      <c r="BA174" s="210"/>
      <c r="BB174" s="210"/>
      <c r="BC174" s="210"/>
      <c r="BD174" s="210"/>
      <c r="BE174" s="210"/>
      <c r="BF174" s="210"/>
      <c r="BG174" s="210"/>
      <c r="BH174" s="210"/>
    </row>
    <row r="175" spans="1:60" outlineLevel="2" x14ac:dyDescent="0.2">
      <c r="A175" s="217"/>
      <c r="B175" s="218"/>
      <c r="C175" s="264" t="s">
        <v>982</v>
      </c>
      <c r="D175" s="258"/>
      <c r="E175" s="259"/>
      <c r="F175" s="220"/>
      <c r="G175" s="220"/>
      <c r="H175" s="220"/>
      <c r="I175" s="220"/>
      <c r="J175" s="220"/>
      <c r="K175" s="220"/>
      <c r="L175" s="220"/>
      <c r="M175" s="220"/>
      <c r="N175" s="219"/>
      <c r="O175" s="219"/>
      <c r="P175" s="219"/>
      <c r="Q175" s="219"/>
      <c r="R175" s="220"/>
      <c r="S175" s="220"/>
      <c r="T175" s="220"/>
      <c r="U175" s="220"/>
      <c r="V175" s="220"/>
      <c r="W175" s="220"/>
      <c r="X175" s="220"/>
      <c r="Y175" s="220"/>
      <c r="Z175" s="210"/>
      <c r="AA175" s="210"/>
      <c r="AB175" s="210"/>
      <c r="AC175" s="210"/>
      <c r="AD175" s="210"/>
      <c r="AE175" s="210"/>
      <c r="AF175" s="210"/>
      <c r="AG175" s="210" t="s">
        <v>231</v>
      </c>
      <c r="AH175" s="210">
        <v>0</v>
      </c>
      <c r="AI175" s="210"/>
      <c r="AJ175" s="210"/>
      <c r="AK175" s="210"/>
      <c r="AL175" s="210"/>
      <c r="AM175" s="210"/>
      <c r="AN175" s="210"/>
      <c r="AO175" s="210"/>
      <c r="AP175" s="210"/>
      <c r="AQ175" s="210"/>
      <c r="AR175" s="210"/>
      <c r="AS175" s="210"/>
      <c r="AT175" s="210"/>
      <c r="AU175" s="210"/>
      <c r="AV175" s="210"/>
      <c r="AW175" s="210"/>
      <c r="AX175" s="210"/>
      <c r="AY175" s="210"/>
      <c r="AZ175" s="210"/>
      <c r="BA175" s="210"/>
      <c r="BB175" s="210"/>
      <c r="BC175" s="210"/>
      <c r="BD175" s="210"/>
      <c r="BE175" s="210"/>
      <c r="BF175" s="210"/>
      <c r="BG175" s="210"/>
      <c r="BH175" s="210"/>
    </row>
    <row r="176" spans="1:60" outlineLevel="3" x14ac:dyDescent="0.2">
      <c r="A176" s="217"/>
      <c r="B176" s="218"/>
      <c r="C176" s="264" t="s">
        <v>979</v>
      </c>
      <c r="D176" s="258"/>
      <c r="E176" s="259">
        <v>55.2</v>
      </c>
      <c r="F176" s="220"/>
      <c r="G176" s="220"/>
      <c r="H176" s="220"/>
      <c r="I176" s="220"/>
      <c r="J176" s="220"/>
      <c r="K176" s="220"/>
      <c r="L176" s="220"/>
      <c r="M176" s="220"/>
      <c r="N176" s="219"/>
      <c r="O176" s="219"/>
      <c r="P176" s="219"/>
      <c r="Q176" s="219"/>
      <c r="R176" s="220"/>
      <c r="S176" s="220"/>
      <c r="T176" s="220"/>
      <c r="U176" s="220"/>
      <c r="V176" s="220"/>
      <c r="W176" s="220"/>
      <c r="X176" s="220"/>
      <c r="Y176" s="220"/>
      <c r="Z176" s="210"/>
      <c r="AA176" s="210"/>
      <c r="AB176" s="210"/>
      <c r="AC176" s="210"/>
      <c r="AD176" s="210"/>
      <c r="AE176" s="210"/>
      <c r="AF176" s="210"/>
      <c r="AG176" s="210" t="s">
        <v>231</v>
      </c>
      <c r="AH176" s="210">
        <v>5</v>
      </c>
      <c r="AI176" s="210"/>
      <c r="AJ176" s="210"/>
      <c r="AK176" s="210"/>
      <c r="AL176" s="210"/>
      <c r="AM176" s="210"/>
      <c r="AN176" s="210"/>
      <c r="AO176" s="210"/>
      <c r="AP176" s="210"/>
      <c r="AQ176" s="210"/>
      <c r="AR176" s="210"/>
      <c r="AS176" s="210"/>
      <c r="AT176" s="210"/>
      <c r="AU176" s="210"/>
      <c r="AV176" s="210"/>
      <c r="AW176" s="210"/>
      <c r="AX176" s="210"/>
      <c r="AY176" s="210"/>
      <c r="AZ176" s="210"/>
      <c r="BA176" s="210"/>
      <c r="BB176" s="210"/>
      <c r="BC176" s="210"/>
      <c r="BD176" s="210"/>
      <c r="BE176" s="210"/>
      <c r="BF176" s="210"/>
      <c r="BG176" s="210"/>
      <c r="BH176" s="210"/>
    </row>
    <row r="177" spans="1:60" outlineLevel="1" x14ac:dyDescent="0.2">
      <c r="A177" s="235">
        <v>22</v>
      </c>
      <c r="B177" s="236" t="s">
        <v>983</v>
      </c>
      <c r="C177" s="252" t="s">
        <v>984</v>
      </c>
      <c r="D177" s="237" t="s">
        <v>985</v>
      </c>
      <c r="E177" s="238">
        <v>5.5199999999999997E-3</v>
      </c>
      <c r="F177" s="239"/>
      <c r="G177" s="240">
        <f>ROUND(E177*F177,2)</f>
        <v>0</v>
      </c>
      <c r="H177" s="239"/>
      <c r="I177" s="240">
        <f>ROUND(E177*H177,2)</f>
        <v>0</v>
      </c>
      <c r="J177" s="239"/>
      <c r="K177" s="240">
        <f>ROUND(E177*J177,2)</f>
        <v>0</v>
      </c>
      <c r="L177" s="240">
        <v>21</v>
      </c>
      <c r="M177" s="240">
        <f>G177*(1+L177/100)</f>
        <v>0</v>
      </c>
      <c r="N177" s="238">
        <v>0</v>
      </c>
      <c r="O177" s="238">
        <f>ROUND(E177*N177,2)</f>
        <v>0</v>
      </c>
      <c r="P177" s="238">
        <v>0</v>
      </c>
      <c r="Q177" s="238">
        <f>ROUND(E177*P177,2)</f>
        <v>0</v>
      </c>
      <c r="R177" s="240"/>
      <c r="S177" s="240" t="s">
        <v>188</v>
      </c>
      <c r="T177" s="241" t="s">
        <v>188</v>
      </c>
      <c r="U177" s="220">
        <v>16.151</v>
      </c>
      <c r="V177" s="220">
        <f>ROUND(E177*U177,2)</f>
        <v>0.09</v>
      </c>
      <c r="W177" s="220"/>
      <c r="X177" s="220" t="s">
        <v>226</v>
      </c>
      <c r="Y177" s="220" t="s">
        <v>191</v>
      </c>
      <c r="Z177" s="210"/>
      <c r="AA177" s="210"/>
      <c r="AB177" s="210"/>
      <c r="AC177" s="210"/>
      <c r="AD177" s="210"/>
      <c r="AE177" s="210"/>
      <c r="AF177" s="210"/>
      <c r="AG177" s="210" t="s">
        <v>227</v>
      </c>
      <c r="AH177" s="210"/>
      <c r="AI177" s="210"/>
      <c r="AJ177" s="210"/>
      <c r="AK177" s="210"/>
      <c r="AL177" s="210"/>
      <c r="AM177" s="210"/>
      <c r="AN177" s="210"/>
      <c r="AO177" s="210"/>
      <c r="AP177" s="210"/>
      <c r="AQ177" s="210"/>
      <c r="AR177" s="210"/>
      <c r="AS177" s="210"/>
      <c r="AT177" s="210"/>
      <c r="AU177" s="210"/>
      <c r="AV177" s="210"/>
      <c r="AW177" s="210"/>
      <c r="AX177" s="210"/>
      <c r="AY177" s="210"/>
      <c r="AZ177" s="210"/>
      <c r="BA177" s="210"/>
      <c r="BB177" s="210"/>
      <c r="BC177" s="210"/>
      <c r="BD177" s="210"/>
      <c r="BE177" s="210"/>
      <c r="BF177" s="210"/>
      <c r="BG177" s="210"/>
      <c r="BH177" s="210"/>
    </row>
    <row r="178" spans="1:60" outlineLevel="2" x14ac:dyDescent="0.2">
      <c r="A178" s="217"/>
      <c r="B178" s="218"/>
      <c r="C178" s="264" t="s">
        <v>986</v>
      </c>
      <c r="D178" s="258"/>
      <c r="E178" s="259"/>
      <c r="F178" s="220"/>
      <c r="G178" s="220"/>
      <c r="H178" s="220"/>
      <c r="I178" s="220"/>
      <c r="J178" s="220"/>
      <c r="K178" s="220"/>
      <c r="L178" s="220"/>
      <c r="M178" s="220"/>
      <c r="N178" s="219"/>
      <c r="O178" s="219"/>
      <c r="P178" s="219"/>
      <c r="Q178" s="219"/>
      <c r="R178" s="220"/>
      <c r="S178" s="220"/>
      <c r="T178" s="220"/>
      <c r="U178" s="220"/>
      <c r="V178" s="220"/>
      <c r="W178" s="220"/>
      <c r="X178" s="220"/>
      <c r="Y178" s="220"/>
      <c r="Z178" s="210"/>
      <c r="AA178" s="210"/>
      <c r="AB178" s="210"/>
      <c r="AC178" s="210"/>
      <c r="AD178" s="210"/>
      <c r="AE178" s="210"/>
      <c r="AF178" s="210"/>
      <c r="AG178" s="210" t="s">
        <v>231</v>
      </c>
      <c r="AH178" s="210">
        <v>0</v>
      </c>
      <c r="AI178" s="210"/>
      <c r="AJ178" s="210"/>
      <c r="AK178" s="210"/>
      <c r="AL178" s="210"/>
      <c r="AM178" s="210"/>
      <c r="AN178" s="210"/>
      <c r="AO178" s="210"/>
      <c r="AP178" s="210"/>
      <c r="AQ178" s="210"/>
      <c r="AR178" s="210"/>
      <c r="AS178" s="210"/>
      <c r="AT178" s="210"/>
      <c r="AU178" s="210"/>
      <c r="AV178" s="210"/>
      <c r="AW178" s="210"/>
      <c r="AX178" s="210"/>
      <c r="AY178" s="210"/>
      <c r="AZ178" s="210"/>
      <c r="BA178" s="210"/>
      <c r="BB178" s="210"/>
      <c r="BC178" s="210"/>
      <c r="BD178" s="210"/>
      <c r="BE178" s="210"/>
      <c r="BF178" s="210"/>
      <c r="BG178" s="210"/>
      <c r="BH178" s="210"/>
    </row>
    <row r="179" spans="1:60" outlineLevel="3" x14ac:dyDescent="0.2">
      <c r="A179" s="217"/>
      <c r="B179" s="218"/>
      <c r="C179" s="264" t="s">
        <v>987</v>
      </c>
      <c r="D179" s="258"/>
      <c r="E179" s="259">
        <v>5.5199999999999997E-3</v>
      </c>
      <c r="F179" s="220"/>
      <c r="G179" s="220"/>
      <c r="H179" s="220"/>
      <c r="I179" s="220"/>
      <c r="J179" s="220"/>
      <c r="K179" s="220"/>
      <c r="L179" s="220"/>
      <c r="M179" s="220"/>
      <c r="N179" s="219"/>
      <c r="O179" s="219"/>
      <c r="P179" s="219"/>
      <c r="Q179" s="219"/>
      <c r="R179" s="220"/>
      <c r="S179" s="220"/>
      <c r="T179" s="220"/>
      <c r="U179" s="220"/>
      <c r="V179" s="220"/>
      <c r="W179" s="220"/>
      <c r="X179" s="220"/>
      <c r="Y179" s="220"/>
      <c r="Z179" s="210"/>
      <c r="AA179" s="210"/>
      <c r="AB179" s="210"/>
      <c r="AC179" s="210"/>
      <c r="AD179" s="210"/>
      <c r="AE179" s="210"/>
      <c r="AF179" s="210"/>
      <c r="AG179" s="210" t="s">
        <v>231</v>
      </c>
      <c r="AH179" s="210">
        <v>5</v>
      </c>
      <c r="AI179" s="210"/>
      <c r="AJ179" s="210"/>
      <c r="AK179" s="210"/>
      <c r="AL179" s="210"/>
      <c r="AM179" s="210"/>
      <c r="AN179" s="210"/>
      <c r="AO179" s="210"/>
      <c r="AP179" s="210"/>
      <c r="AQ179" s="210"/>
      <c r="AR179" s="210"/>
      <c r="AS179" s="210"/>
      <c r="AT179" s="210"/>
      <c r="AU179" s="210"/>
      <c r="AV179" s="210"/>
      <c r="AW179" s="210"/>
      <c r="AX179" s="210"/>
      <c r="AY179" s="210"/>
      <c r="AZ179" s="210"/>
      <c r="BA179" s="210"/>
      <c r="BB179" s="210"/>
      <c r="BC179" s="210"/>
      <c r="BD179" s="210"/>
      <c r="BE179" s="210"/>
      <c r="BF179" s="210"/>
      <c r="BG179" s="210"/>
      <c r="BH179" s="210"/>
    </row>
    <row r="180" spans="1:60" outlineLevel="1" x14ac:dyDescent="0.2">
      <c r="A180" s="235">
        <v>23</v>
      </c>
      <c r="B180" s="236" t="s">
        <v>988</v>
      </c>
      <c r="C180" s="252" t="s">
        <v>989</v>
      </c>
      <c r="D180" s="237" t="s">
        <v>261</v>
      </c>
      <c r="E180" s="238">
        <v>55.2</v>
      </c>
      <c r="F180" s="239"/>
      <c r="G180" s="240">
        <f>ROUND(E180*F180,2)</f>
        <v>0</v>
      </c>
      <c r="H180" s="239"/>
      <c r="I180" s="240">
        <f>ROUND(E180*H180,2)</f>
        <v>0</v>
      </c>
      <c r="J180" s="239"/>
      <c r="K180" s="240">
        <f>ROUND(E180*J180,2)</f>
        <v>0</v>
      </c>
      <c r="L180" s="240">
        <v>21</v>
      </c>
      <c r="M180" s="240">
        <f>G180*(1+L180/100)</f>
        <v>0</v>
      </c>
      <c r="N180" s="238">
        <v>0</v>
      </c>
      <c r="O180" s="238">
        <f>ROUND(E180*N180,2)</f>
        <v>0</v>
      </c>
      <c r="P180" s="238">
        <v>0</v>
      </c>
      <c r="Q180" s="238">
        <f>ROUND(E180*P180,2)</f>
        <v>0</v>
      </c>
      <c r="R180" s="240"/>
      <c r="S180" s="240" t="s">
        <v>188</v>
      </c>
      <c r="T180" s="241" t="s">
        <v>188</v>
      </c>
      <c r="U180" s="220">
        <v>2E-3</v>
      </c>
      <c r="V180" s="220">
        <f>ROUND(E180*U180,2)</f>
        <v>0.11</v>
      </c>
      <c r="W180" s="220"/>
      <c r="X180" s="220" t="s">
        <v>226</v>
      </c>
      <c r="Y180" s="220" t="s">
        <v>191</v>
      </c>
      <c r="Z180" s="210"/>
      <c r="AA180" s="210"/>
      <c r="AB180" s="210"/>
      <c r="AC180" s="210"/>
      <c r="AD180" s="210"/>
      <c r="AE180" s="210"/>
      <c r="AF180" s="210"/>
      <c r="AG180" s="210" t="s">
        <v>227</v>
      </c>
      <c r="AH180" s="210"/>
      <c r="AI180" s="210"/>
      <c r="AJ180" s="210"/>
      <c r="AK180" s="210"/>
      <c r="AL180" s="210"/>
      <c r="AM180" s="210"/>
      <c r="AN180" s="210"/>
      <c r="AO180" s="210"/>
      <c r="AP180" s="210"/>
      <c r="AQ180" s="210"/>
      <c r="AR180" s="210"/>
      <c r="AS180" s="210"/>
      <c r="AT180" s="210"/>
      <c r="AU180" s="210"/>
      <c r="AV180" s="210"/>
      <c r="AW180" s="210"/>
      <c r="AX180" s="210"/>
      <c r="AY180" s="210"/>
      <c r="AZ180" s="210"/>
      <c r="BA180" s="210"/>
      <c r="BB180" s="210"/>
      <c r="BC180" s="210"/>
      <c r="BD180" s="210"/>
      <c r="BE180" s="210"/>
      <c r="BF180" s="210"/>
      <c r="BG180" s="210"/>
      <c r="BH180" s="210"/>
    </row>
    <row r="181" spans="1:60" outlineLevel="2" x14ac:dyDescent="0.2">
      <c r="A181" s="217"/>
      <c r="B181" s="218"/>
      <c r="C181" s="264" t="s">
        <v>990</v>
      </c>
      <c r="D181" s="258"/>
      <c r="E181" s="259"/>
      <c r="F181" s="220"/>
      <c r="G181" s="220"/>
      <c r="H181" s="220"/>
      <c r="I181" s="220"/>
      <c r="J181" s="220"/>
      <c r="K181" s="220"/>
      <c r="L181" s="220"/>
      <c r="M181" s="220"/>
      <c r="N181" s="219"/>
      <c r="O181" s="219"/>
      <c r="P181" s="219"/>
      <c r="Q181" s="219"/>
      <c r="R181" s="220"/>
      <c r="S181" s="220"/>
      <c r="T181" s="220"/>
      <c r="U181" s="220"/>
      <c r="V181" s="220"/>
      <c r="W181" s="220"/>
      <c r="X181" s="220"/>
      <c r="Y181" s="220"/>
      <c r="Z181" s="210"/>
      <c r="AA181" s="210"/>
      <c r="AB181" s="210"/>
      <c r="AC181" s="210"/>
      <c r="AD181" s="210"/>
      <c r="AE181" s="210"/>
      <c r="AF181" s="210"/>
      <c r="AG181" s="210" t="s">
        <v>231</v>
      </c>
      <c r="AH181" s="210">
        <v>0</v>
      </c>
      <c r="AI181" s="210"/>
      <c r="AJ181" s="210"/>
      <c r="AK181" s="210"/>
      <c r="AL181" s="210"/>
      <c r="AM181" s="210"/>
      <c r="AN181" s="210"/>
      <c r="AO181" s="210"/>
      <c r="AP181" s="210"/>
      <c r="AQ181" s="210"/>
      <c r="AR181" s="210"/>
      <c r="AS181" s="210"/>
      <c r="AT181" s="210"/>
      <c r="AU181" s="210"/>
      <c r="AV181" s="210"/>
      <c r="AW181" s="210"/>
      <c r="AX181" s="210"/>
      <c r="AY181" s="210"/>
      <c r="AZ181" s="210"/>
      <c r="BA181" s="210"/>
      <c r="BB181" s="210"/>
      <c r="BC181" s="210"/>
      <c r="BD181" s="210"/>
      <c r="BE181" s="210"/>
      <c r="BF181" s="210"/>
      <c r="BG181" s="210"/>
      <c r="BH181" s="210"/>
    </row>
    <row r="182" spans="1:60" outlineLevel="3" x14ac:dyDescent="0.2">
      <c r="A182" s="217"/>
      <c r="B182" s="218"/>
      <c r="C182" s="264" t="s">
        <v>979</v>
      </c>
      <c r="D182" s="258"/>
      <c r="E182" s="259">
        <v>55.2</v>
      </c>
      <c r="F182" s="220"/>
      <c r="G182" s="220"/>
      <c r="H182" s="220"/>
      <c r="I182" s="220"/>
      <c r="J182" s="220"/>
      <c r="K182" s="220"/>
      <c r="L182" s="220"/>
      <c r="M182" s="220"/>
      <c r="N182" s="219"/>
      <c r="O182" s="219"/>
      <c r="P182" s="219"/>
      <c r="Q182" s="219"/>
      <c r="R182" s="220"/>
      <c r="S182" s="220"/>
      <c r="T182" s="220"/>
      <c r="U182" s="220"/>
      <c r="V182" s="220"/>
      <c r="W182" s="220"/>
      <c r="X182" s="220"/>
      <c r="Y182" s="220"/>
      <c r="Z182" s="210"/>
      <c r="AA182" s="210"/>
      <c r="AB182" s="210"/>
      <c r="AC182" s="210"/>
      <c r="AD182" s="210"/>
      <c r="AE182" s="210"/>
      <c r="AF182" s="210"/>
      <c r="AG182" s="210" t="s">
        <v>231</v>
      </c>
      <c r="AH182" s="210">
        <v>5</v>
      </c>
      <c r="AI182" s="210"/>
      <c r="AJ182" s="210"/>
      <c r="AK182" s="210"/>
      <c r="AL182" s="210"/>
      <c r="AM182" s="210"/>
      <c r="AN182" s="210"/>
      <c r="AO182" s="210"/>
      <c r="AP182" s="210"/>
      <c r="AQ182" s="210"/>
      <c r="AR182" s="210"/>
      <c r="AS182" s="210"/>
      <c r="AT182" s="210"/>
      <c r="AU182" s="210"/>
      <c r="AV182" s="210"/>
      <c r="AW182" s="210"/>
      <c r="AX182" s="210"/>
      <c r="AY182" s="210"/>
      <c r="AZ182" s="210"/>
      <c r="BA182" s="210"/>
      <c r="BB182" s="210"/>
      <c r="BC182" s="210"/>
      <c r="BD182" s="210"/>
      <c r="BE182" s="210"/>
      <c r="BF182" s="210"/>
      <c r="BG182" s="210"/>
      <c r="BH182" s="210"/>
    </row>
    <row r="183" spans="1:60" outlineLevel="1" x14ac:dyDescent="0.2">
      <c r="A183" s="235">
        <v>24</v>
      </c>
      <c r="B183" s="236" t="s">
        <v>991</v>
      </c>
      <c r="C183" s="252" t="s">
        <v>992</v>
      </c>
      <c r="D183" s="237" t="s">
        <v>261</v>
      </c>
      <c r="E183" s="238">
        <v>55.2</v>
      </c>
      <c r="F183" s="239"/>
      <c r="G183" s="240">
        <f>ROUND(E183*F183,2)</f>
        <v>0</v>
      </c>
      <c r="H183" s="239"/>
      <c r="I183" s="240">
        <f>ROUND(E183*H183,2)</f>
        <v>0</v>
      </c>
      <c r="J183" s="239"/>
      <c r="K183" s="240">
        <f>ROUND(E183*J183,2)</f>
        <v>0</v>
      </c>
      <c r="L183" s="240">
        <v>21</v>
      </c>
      <c r="M183" s="240">
        <f>G183*(1+L183/100)</f>
        <v>0</v>
      </c>
      <c r="N183" s="238">
        <v>0</v>
      </c>
      <c r="O183" s="238">
        <f>ROUND(E183*N183,2)</f>
        <v>0</v>
      </c>
      <c r="P183" s="238">
        <v>0</v>
      </c>
      <c r="Q183" s="238">
        <f>ROUND(E183*P183,2)</f>
        <v>0</v>
      </c>
      <c r="R183" s="240"/>
      <c r="S183" s="240" t="s">
        <v>188</v>
      </c>
      <c r="T183" s="241" t="s">
        <v>188</v>
      </c>
      <c r="U183" s="220">
        <v>8.9999999999999993E-3</v>
      </c>
      <c r="V183" s="220">
        <f>ROUND(E183*U183,2)</f>
        <v>0.5</v>
      </c>
      <c r="W183" s="220"/>
      <c r="X183" s="220" t="s">
        <v>226</v>
      </c>
      <c r="Y183" s="220" t="s">
        <v>191</v>
      </c>
      <c r="Z183" s="210"/>
      <c r="AA183" s="210"/>
      <c r="AB183" s="210"/>
      <c r="AC183" s="210"/>
      <c r="AD183" s="210"/>
      <c r="AE183" s="210"/>
      <c r="AF183" s="210"/>
      <c r="AG183" s="210" t="s">
        <v>227</v>
      </c>
      <c r="AH183" s="210"/>
      <c r="AI183" s="210"/>
      <c r="AJ183" s="210"/>
      <c r="AK183" s="210"/>
      <c r="AL183" s="210"/>
      <c r="AM183" s="210"/>
      <c r="AN183" s="210"/>
      <c r="AO183" s="210"/>
      <c r="AP183" s="210"/>
      <c r="AQ183" s="210"/>
      <c r="AR183" s="210"/>
      <c r="AS183" s="210"/>
      <c r="AT183" s="210"/>
      <c r="AU183" s="210"/>
      <c r="AV183" s="210"/>
      <c r="AW183" s="210"/>
      <c r="AX183" s="210"/>
      <c r="AY183" s="210"/>
      <c r="AZ183" s="210"/>
      <c r="BA183" s="210"/>
      <c r="BB183" s="210"/>
      <c r="BC183" s="210"/>
      <c r="BD183" s="210"/>
      <c r="BE183" s="210"/>
      <c r="BF183" s="210"/>
      <c r="BG183" s="210"/>
      <c r="BH183" s="210"/>
    </row>
    <row r="184" spans="1:60" outlineLevel="2" x14ac:dyDescent="0.2">
      <c r="A184" s="217"/>
      <c r="B184" s="218"/>
      <c r="C184" s="253" t="s">
        <v>993</v>
      </c>
      <c r="D184" s="242"/>
      <c r="E184" s="242"/>
      <c r="F184" s="242"/>
      <c r="G184" s="242"/>
      <c r="H184" s="220"/>
      <c r="I184" s="220"/>
      <c r="J184" s="220"/>
      <c r="K184" s="220"/>
      <c r="L184" s="220"/>
      <c r="M184" s="220"/>
      <c r="N184" s="219"/>
      <c r="O184" s="219"/>
      <c r="P184" s="219"/>
      <c r="Q184" s="219"/>
      <c r="R184" s="220"/>
      <c r="S184" s="220"/>
      <c r="T184" s="220"/>
      <c r="U184" s="220"/>
      <c r="V184" s="220"/>
      <c r="W184" s="220"/>
      <c r="X184" s="220"/>
      <c r="Y184" s="220"/>
      <c r="Z184" s="210"/>
      <c r="AA184" s="210"/>
      <c r="AB184" s="210"/>
      <c r="AC184" s="210"/>
      <c r="AD184" s="210"/>
      <c r="AE184" s="210"/>
      <c r="AF184" s="210"/>
      <c r="AG184" s="210" t="s">
        <v>194</v>
      </c>
      <c r="AH184" s="210"/>
      <c r="AI184" s="210"/>
      <c r="AJ184" s="210"/>
      <c r="AK184" s="210"/>
      <c r="AL184" s="210"/>
      <c r="AM184" s="210"/>
      <c r="AN184" s="210"/>
      <c r="AO184" s="210"/>
      <c r="AP184" s="210"/>
      <c r="AQ184" s="210"/>
      <c r="AR184" s="210"/>
      <c r="AS184" s="210"/>
      <c r="AT184" s="210"/>
      <c r="AU184" s="210"/>
      <c r="AV184" s="210"/>
      <c r="AW184" s="210"/>
      <c r="AX184" s="210"/>
      <c r="AY184" s="210"/>
      <c r="AZ184" s="210"/>
      <c r="BA184" s="210"/>
      <c r="BB184" s="210"/>
      <c r="BC184" s="210"/>
      <c r="BD184" s="210"/>
      <c r="BE184" s="210"/>
      <c r="BF184" s="210"/>
      <c r="BG184" s="210"/>
      <c r="BH184" s="210"/>
    </row>
    <row r="185" spans="1:60" outlineLevel="2" x14ac:dyDescent="0.2">
      <c r="A185" s="217"/>
      <c r="B185" s="218"/>
      <c r="C185" s="264" t="s">
        <v>994</v>
      </c>
      <c r="D185" s="258"/>
      <c r="E185" s="259"/>
      <c r="F185" s="220"/>
      <c r="G185" s="220"/>
      <c r="H185" s="220"/>
      <c r="I185" s="220"/>
      <c r="J185" s="220"/>
      <c r="K185" s="220"/>
      <c r="L185" s="220"/>
      <c r="M185" s="220"/>
      <c r="N185" s="219"/>
      <c r="O185" s="219"/>
      <c r="P185" s="219"/>
      <c r="Q185" s="219"/>
      <c r="R185" s="220"/>
      <c r="S185" s="220"/>
      <c r="T185" s="220"/>
      <c r="U185" s="220"/>
      <c r="V185" s="220"/>
      <c r="W185" s="220"/>
      <c r="X185" s="220"/>
      <c r="Y185" s="220"/>
      <c r="Z185" s="210"/>
      <c r="AA185" s="210"/>
      <c r="AB185" s="210"/>
      <c r="AC185" s="210"/>
      <c r="AD185" s="210"/>
      <c r="AE185" s="210"/>
      <c r="AF185" s="210"/>
      <c r="AG185" s="210" t="s">
        <v>231</v>
      </c>
      <c r="AH185" s="210">
        <v>0</v>
      </c>
      <c r="AI185" s="210"/>
      <c r="AJ185" s="210"/>
      <c r="AK185" s="210"/>
      <c r="AL185" s="210"/>
      <c r="AM185" s="210"/>
      <c r="AN185" s="210"/>
      <c r="AO185" s="210"/>
      <c r="AP185" s="210"/>
      <c r="AQ185" s="210"/>
      <c r="AR185" s="210"/>
      <c r="AS185" s="210"/>
      <c r="AT185" s="210"/>
      <c r="AU185" s="210"/>
      <c r="AV185" s="210"/>
      <c r="AW185" s="210"/>
      <c r="AX185" s="210"/>
      <c r="AY185" s="210"/>
      <c r="AZ185" s="210"/>
      <c r="BA185" s="210"/>
      <c r="BB185" s="210"/>
      <c r="BC185" s="210"/>
      <c r="BD185" s="210"/>
      <c r="BE185" s="210"/>
      <c r="BF185" s="210"/>
      <c r="BG185" s="210"/>
      <c r="BH185" s="210"/>
    </row>
    <row r="186" spans="1:60" outlineLevel="3" x14ac:dyDescent="0.2">
      <c r="A186" s="217"/>
      <c r="B186" s="218"/>
      <c r="C186" s="264" t="s">
        <v>979</v>
      </c>
      <c r="D186" s="258"/>
      <c r="E186" s="259">
        <v>55.2</v>
      </c>
      <c r="F186" s="220"/>
      <c r="G186" s="220"/>
      <c r="H186" s="220"/>
      <c r="I186" s="220"/>
      <c r="J186" s="220"/>
      <c r="K186" s="220"/>
      <c r="L186" s="220"/>
      <c r="M186" s="220"/>
      <c r="N186" s="219"/>
      <c r="O186" s="219"/>
      <c r="P186" s="219"/>
      <c r="Q186" s="219"/>
      <c r="R186" s="220"/>
      <c r="S186" s="220"/>
      <c r="T186" s="220"/>
      <c r="U186" s="220"/>
      <c r="V186" s="220"/>
      <c r="W186" s="220"/>
      <c r="X186" s="220"/>
      <c r="Y186" s="220"/>
      <c r="Z186" s="210"/>
      <c r="AA186" s="210"/>
      <c r="AB186" s="210"/>
      <c r="AC186" s="210"/>
      <c r="AD186" s="210"/>
      <c r="AE186" s="210"/>
      <c r="AF186" s="210"/>
      <c r="AG186" s="210" t="s">
        <v>231</v>
      </c>
      <c r="AH186" s="210">
        <v>5</v>
      </c>
      <c r="AI186" s="210"/>
      <c r="AJ186" s="210"/>
      <c r="AK186" s="210"/>
      <c r="AL186" s="210"/>
      <c r="AM186" s="210"/>
      <c r="AN186" s="210"/>
      <c r="AO186" s="210"/>
      <c r="AP186" s="210"/>
      <c r="AQ186" s="210"/>
      <c r="AR186" s="210"/>
      <c r="AS186" s="210"/>
      <c r="AT186" s="210"/>
      <c r="AU186" s="210"/>
      <c r="AV186" s="210"/>
      <c r="AW186" s="210"/>
      <c r="AX186" s="210"/>
      <c r="AY186" s="210"/>
      <c r="AZ186" s="210"/>
      <c r="BA186" s="210"/>
      <c r="BB186" s="210"/>
      <c r="BC186" s="210"/>
      <c r="BD186" s="210"/>
      <c r="BE186" s="210"/>
      <c r="BF186" s="210"/>
      <c r="BG186" s="210"/>
      <c r="BH186" s="210"/>
    </row>
    <row r="187" spans="1:60" outlineLevel="1" x14ac:dyDescent="0.2">
      <c r="A187" s="235">
        <v>25</v>
      </c>
      <c r="B187" s="236" t="s">
        <v>995</v>
      </c>
      <c r="C187" s="252" t="s">
        <v>996</v>
      </c>
      <c r="D187" s="237" t="s">
        <v>595</v>
      </c>
      <c r="E187" s="238">
        <v>3.3732700000000002</v>
      </c>
      <c r="F187" s="239"/>
      <c r="G187" s="240">
        <f>ROUND(E187*F187,2)</f>
        <v>0</v>
      </c>
      <c r="H187" s="239"/>
      <c r="I187" s="240">
        <f>ROUND(E187*H187,2)</f>
        <v>0</v>
      </c>
      <c r="J187" s="239"/>
      <c r="K187" s="240">
        <f>ROUND(E187*J187,2)</f>
        <v>0</v>
      </c>
      <c r="L187" s="240">
        <v>21</v>
      </c>
      <c r="M187" s="240">
        <f>G187*(1+L187/100)</f>
        <v>0</v>
      </c>
      <c r="N187" s="238">
        <v>1E-3</v>
      </c>
      <c r="O187" s="238">
        <f>ROUND(E187*N187,2)</f>
        <v>0</v>
      </c>
      <c r="P187" s="238">
        <v>0</v>
      </c>
      <c r="Q187" s="238">
        <f>ROUND(E187*P187,2)</f>
        <v>0</v>
      </c>
      <c r="R187" s="240" t="s">
        <v>435</v>
      </c>
      <c r="S187" s="240" t="s">
        <v>188</v>
      </c>
      <c r="T187" s="241" t="s">
        <v>188</v>
      </c>
      <c r="U187" s="220">
        <v>0</v>
      </c>
      <c r="V187" s="220">
        <f>ROUND(E187*U187,2)</f>
        <v>0</v>
      </c>
      <c r="W187" s="220"/>
      <c r="X187" s="220" t="s">
        <v>436</v>
      </c>
      <c r="Y187" s="220" t="s">
        <v>191</v>
      </c>
      <c r="Z187" s="210"/>
      <c r="AA187" s="210"/>
      <c r="AB187" s="210"/>
      <c r="AC187" s="210"/>
      <c r="AD187" s="210"/>
      <c r="AE187" s="210"/>
      <c r="AF187" s="210"/>
      <c r="AG187" s="210" t="s">
        <v>437</v>
      </c>
      <c r="AH187" s="210"/>
      <c r="AI187" s="210"/>
      <c r="AJ187" s="210"/>
      <c r="AK187" s="210"/>
      <c r="AL187" s="210"/>
      <c r="AM187" s="210"/>
      <c r="AN187" s="210"/>
      <c r="AO187" s="210"/>
      <c r="AP187" s="210"/>
      <c r="AQ187" s="210"/>
      <c r="AR187" s="210"/>
      <c r="AS187" s="210"/>
      <c r="AT187" s="210"/>
      <c r="AU187" s="210"/>
      <c r="AV187" s="210"/>
      <c r="AW187" s="210"/>
      <c r="AX187" s="210"/>
      <c r="AY187" s="210"/>
      <c r="AZ187" s="210"/>
      <c r="BA187" s="210"/>
      <c r="BB187" s="210"/>
      <c r="BC187" s="210"/>
      <c r="BD187" s="210"/>
      <c r="BE187" s="210"/>
      <c r="BF187" s="210"/>
      <c r="BG187" s="210"/>
      <c r="BH187" s="210"/>
    </row>
    <row r="188" spans="1:60" outlineLevel="2" x14ac:dyDescent="0.2">
      <c r="A188" s="217"/>
      <c r="B188" s="218"/>
      <c r="C188" s="264" t="s">
        <v>997</v>
      </c>
      <c r="D188" s="258"/>
      <c r="E188" s="259"/>
      <c r="F188" s="220"/>
      <c r="G188" s="220"/>
      <c r="H188" s="220"/>
      <c r="I188" s="220"/>
      <c r="J188" s="220"/>
      <c r="K188" s="220"/>
      <c r="L188" s="220"/>
      <c r="M188" s="220"/>
      <c r="N188" s="219"/>
      <c r="O188" s="219"/>
      <c r="P188" s="219"/>
      <c r="Q188" s="219"/>
      <c r="R188" s="220"/>
      <c r="S188" s="220"/>
      <c r="T188" s="220"/>
      <c r="U188" s="220"/>
      <c r="V188" s="220"/>
      <c r="W188" s="220"/>
      <c r="X188" s="220"/>
      <c r="Y188" s="220"/>
      <c r="Z188" s="210"/>
      <c r="AA188" s="210"/>
      <c r="AB188" s="210"/>
      <c r="AC188" s="210"/>
      <c r="AD188" s="210"/>
      <c r="AE188" s="210"/>
      <c r="AF188" s="210"/>
      <c r="AG188" s="210" t="s">
        <v>231</v>
      </c>
      <c r="AH188" s="210">
        <v>0</v>
      </c>
      <c r="AI188" s="210"/>
      <c r="AJ188" s="210"/>
      <c r="AK188" s="210"/>
      <c r="AL188" s="210"/>
      <c r="AM188" s="210"/>
      <c r="AN188" s="210"/>
      <c r="AO188" s="210"/>
      <c r="AP188" s="210"/>
      <c r="AQ188" s="210"/>
      <c r="AR188" s="210"/>
      <c r="AS188" s="210"/>
      <c r="AT188" s="210"/>
      <c r="AU188" s="210"/>
      <c r="AV188" s="210"/>
      <c r="AW188" s="210"/>
      <c r="AX188" s="210"/>
      <c r="AY188" s="210"/>
      <c r="AZ188" s="210"/>
      <c r="BA188" s="210"/>
      <c r="BB188" s="210"/>
      <c r="BC188" s="210"/>
      <c r="BD188" s="210"/>
      <c r="BE188" s="210"/>
      <c r="BF188" s="210"/>
      <c r="BG188" s="210"/>
      <c r="BH188" s="210"/>
    </row>
    <row r="189" spans="1:60" outlineLevel="3" x14ac:dyDescent="0.2">
      <c r="A189" s="217"/>
      <c r="B189" s="218"/>
      <c r="C189" s="265" t="s">
        <v>233</v>
      </c>
      <c r="D189" s="260"/>
      <c r="E189" s="261"/>
      <c r="F189" s="220"/>
      <c r="G189" s="220"/>
      <c r="H189" s="220"/>
      <c r="I189" s="220"/>
      <c r="J189" s="220"/>
      <c r="K189" s="220"/>
      <c r="L189" s="220"/>
      <c r="M189" s="220"/>
      <c r="N189" s="219"/>
      <c r="O189" s="219"/>
      <c r="P189" s="219"/>
      <c r="Q189" s="219"/>
      <c r="R189" s="220"/>
      <c r="S189" s="220"/>
      <c r="T189" s="220"/>
      <c r="U189" s="220"/>
      <c r="V189" s="220"/>
      <c r="W189" s="220"/>
      <c r="X189" s="220"/>
      <c r="Y189" s="220"/>
      <c r="Z189" s="210"/>
      <c r="AA189" s="210"/>
      <c r="AB189" s="210"/>
      <c r="AC189" s="210"/>
      <c r="AD189" s="210"/>
      <c r="AE189" s="210"/>
      <c r="AF189" s="210"/>
      <c r="AG189" s="210" t="s">
        <v>231</v>
      </c>
      <c r="AH189" s="210"/>
      <c r="AI189" s="210"/>
      <c r="AJ189" s="210"/>
      <c r="AK189" s="210"/>
      <c r="AL189" s="210"/>
      <c r="AM189" s="210"/>
      <c r="AN189" s="210"/>
      <c r="AO189" s="210"/>
      <c r="AP189" s="210"/>
      <c r="AQ189" s="210"/>
      <c r="AR189" s="210"/>
      <c r="AS189" s="210"/>
      <c r="AT189" s="210"/>
      <c r="AU189" s="210"/>
      <c r="AV189" s="210"/>
      <c r="AW189" s="210"/>
      <c r="AX189" s="210"/>
      <c r="AY189" s="210"/>
      <c r="AZ189" s="210"/>
      <c r="BA189" s="210"/>
      <c r="BB189" s="210"/>
      <c r="BC189" s="210"/>
      <c r="BD189" s="210"/>
      <c r="BE189" s="210"/>
      <c r="BF189" s="210"/>
      <c r="BG189" s="210"/>
      <c r="BH189" s="210"/>
    </row>
    <row r="190" spans="1:60" outlineLevel="3" x14ac:dyDescent="0.2">
      <c r="A190" s="217"/>
      <c r="B190" s="218"/>
      <c r="C190" s="266" t="s">
        <v>998</v>
      </c>
      <c r="D190" s="260"/>
      <c r="E190" s="261">
        <v>6.1109999999999998E-2</v>
      </c>
      <c r="F190" s="220"/>
      <c r="G190" s="220"/>
      <c r="H190" s="220"/>
      <c r="I190" s="220"/>
      <c r="J190" s="220"/>
      <c r="K190" s="220"/>
      <c r="L190" s="220"/>
      <c r="M190" s="220"/>
      <c r="N190" s="219"/>
      <c r="O190" s="219"/>
      <c r="P190" s="219"/>
      <c r="Q190" s="219"/>
      <c r="R190" s="220"/>
      <c r="S190" s="220"/>
      <c r="T190" s="220"/>
      <c r="U190" s="220"/>
      <c r="V190" s="220"/>
      <c r="W190" s="220"/>
      <c r="X190" s="220"/>
      <c r="Y190" s="220"/>
      <c r="Z190" s="210"/>
      <c r="AA190" s="210"/>
      <c r="AB190" s="210"/>
      <c r="AC190" s="210"/>
      <c r="AD190" s="210"/>
      <c r="AE190" s="210"/>
      <c r="AF190" s="210"/>
      <c r="AG190" s="210" t="s">
        <v>231</v>
      </c>
      <c r="AH190" s="210">
        <v>2</v>
      </c>
      <c r="AI190" s="210"/>
      <c r="AJ190" s="210"/>
      <c r="AK190" s="210"/>
      <c r="AL190" s="210"/>
      <c r="AM190" s="210"/>
      <c r="AN190" s="210"/>
      <c r="AO190" s="210"/>
      <c r="AP190" s="210"/>
      <c r="AQ190" s="210"/>
      <c r="AR190" s="210"/>
      <c r="AS190" s="210"/>
      <c r="AT190" s="210"/>
      <c r="AU190" s="210"/>
      <c r="AV190" s="210"/>
      <c r="AW190" s="210"/>
      <c r="AX190" s="210"/>
      <c r="AY190" s="210"/>
      <c r="AZ190" s="210"/>
      <c r="BA190" s="210"/>
      <c r="BB190" s="210"/>
      <c r="BC190" s="210"/>
      <c r="BD190" s="210"/>
      <c r="BE190" s="210"/>
      <c r="BF190" s="210"/>
      <c r="BG190" s="210"/>
      <c r="BH190" s="210"/>
    </row>
    <row r="191" spans="1:60" outlineLevel="3" x14ac:dyDescent="0.2">
      <c r="A191" s="217"/>
      <c r="B191" s="218"/>
      <c r="C191" s="265" t="s">
        <v>235</v>
      </c>
      <c r="D191" s="260"/>
      <c r="E191" s="261"/>
      <c r="F191" s="220"/>
      <c r="G191" s="220"/>
      <c r="H191" s="220"/>
      <c r="I191" s="220"/>
      <c r="J191" s="220"/>
      <c r="K191" s="220"/>
      <c r="L191" s="220"/>
      <c r="M191" s="220"/>
      <c r="N191" s="219"/>
      <c r="O191" s="219"/>
      <c r="P191" s="219"/>
      <c r="Q191" s="219"/>
      <c r="R191" s="220"/>
      <c r="S191" s="220"/>
      <c r="T191" s="220"/>
      <c r="U191" s="220"/>
      <c r="V191" s="220"/>
      <c r="W191" s="220"/>
      <c r="X191" s="220"/>
      <c r="Y191" s="220"/>
      <c r="Z191" s="210"/>
      <c r="AA191" s="210"/>
      <c r="AB191" s="210"/>
      <c r="AC191" s="210"/>
      <c r="AD191" s="210"/>
      <c r="AE191" s="210"/>
      <c r="AF191" s="210"/>
      <c r="AG191" s="210" t="s">
        <v>231</v>
      </c>
      <c r="AH191" s="210"/>
      <c r="AI191" s="210"/>
      <c r="AJ191" s="210"/>
      <c r="AK191" s="210"/>
      <c r="AL191" s="210"/>
      <c r="AM191" s="210"/>
      <c r="AN191" s="210"/>
      <c r="AO191" s="210"/>
      <c r="AP191" s="210"/>
      <c r="AQ191" s="210"/>
      <c r="AR191" s="210"/>
      <c r="AS191" s="210"/>
      <c r="AT191" s="210"/>
      <c r="AU191" s="210"/>
      <c r="AV191" s="210"/>
      <c r="AW191" s="210"/>
      <c r="AX191" s="210"/>
      <c r="AY191" s="210"/>
      <c r="AZ191" s="210"/>
      <c r="BA191" s="210"/>
      <c r="BB191" s="210"/>
      <c r="BC191" s="210"/>
      <c r="BD191" s="210"/>
      <c r="BE191" s="210"/>
      <c r="BF191" s="210"/>
      <c r="BG191" s="210"/>
      <c r="BH191" s="210"/>
    </row>
    <row r="192" spans="1:60" outlineLevel="3" x14ac:dyDescent="0.2">
      <c r="A192" s="217"/>
      <c r="B192" s="218"/>
      <c r="C192" s="264" t="s">
        <v>999</v>
      </c>
      <c r="D192" s="258"/>
      <c r="E192" s="259">
        <v>3.3732700000000002</v>
      </c>
      <c r="F192" s="220"/>
      <c r="G192" s="220"/>
      <c r="H192" s="220"/>
      <c r="I192" s="220"/>
      <c r="J192" s="220"/>
      <c r="K192" s="220"/>
      <c r="L192" s="220"/>
      <c r="M192" s="220"/>
      <c r="N192" s="219"/>
      <c r="O192" s="219"/>
      <c r="P192" s="219"/>
      <c r="Q192" s="219"/>
      <c r="R192" s="220"/>
      <c r="S192" s="220"/>
      <c r="T192" s="220"/>
      <c r="U192" s="220"/>
      <c r="V192" s="220"/>
      <c r="W192" s="220"/>
      <c r="X192" s="220"/>
      <c r="Y192" s="220"/>
      <c r="Z192" s="210"/>
      <c r="AA192" s="210"/>
      <c r="AB192" s="210"/>
      <c r="AC192" s="210"/>
      <c r="AD192" s="210"/>
      <c r="AE192" s="210"/>
      <c r="AF192" s="210"/>
      <c r="AG192" s="210" t="s">
        <v>231</v>
      </c>
      <c r="AH192" s="210">
        <v>5</v>
      </c>
      <c r="AI192" s="210"/>
      <c r="AJ192" s="210"/>
      <c r="AK192" s="210"/>
      <c r="AL192" s="210"/>
      <c r="AM192" s="210"/>
      <c r="AN192" s="210"/>
      <c r="AO192" s="210"/>
      <c r="AP192" s="210"/>
      <c r="AQ192" s="210"/>
      <c r="AR192" s="210"/>
      <c r="AS192" s="210"/>
      <c r="AT192" s="210"/>
      <c r="AU192" s="210"/>
      <c r="AV192" s="210"/>
      <c r="AW192" s="210"/>
      <c r="AX192" s="210"/>
      <c r="AY192" s="210"/>
      <c r="AZ192" s="210"/>
      <c r="BA192" s="210"/>
      <c r="BB192" s="210"/>
      <c r="BC192" s="210"/>
      <c r="BD192" s="210"/>
      <c r="BE192" s="210"/>
      <c r="BF192" s="210"/>
      <c r="BG192" s="210"/>
      <c r="BH192" s="210"/>
    </row>
    <row r="193" spans="1:60" x14ac:dyDescent="0.2">
      <c r="A193" s="225" t="s">
        <v>183</v>
      </c>
      <c r="B193" s="226" t="s">
        <v>131</v>
      </c>
      <c r="C193" s="251" t="s">
        <v>132</v>
      </c>
      <c r="D193" s="227"/>
      <c r="E193" s="228"/>
      <c r="F193" s="229"/>
      <c r="G193" s="229">
        <f>SUMIF(AG194:AG222,"&lt;&gt;NOR",G194:G222)</f>
        <v>0</v>
      </c>
      <c r="H193" s="229"/>
      <c r="I193" s="229">
        <f>SUM(I194:I222)</f>
        <v>0</v>
      </c>
      <c r="J193" s="229"/>
      <c r="K193" s="229">
        <f>SUM(K194:K222)</f>
        <v>0</v>
      </c>
      <c r="L193" s="229"/>
      <c r="M193" s="229">
        <f>SUM(M194:M222)</f>
        <v>0</v>
      </c>
      <c r="N193" s="228"/>
      <c r="O193" s="228">
        <f>SUM(O194:O222)</f>
        <v>27.469999999999995</v>
      </c>
      <c r="P193" s="228"/>
      <c r="Q193" s="228">
        <f>SUM(Q194:Q222)</f>
        <v>0</v>
      </c>
      <c r="R193" s="229"/>
      <c r="S193" s="229"/>
      <c r="T193" s="230"/>
      <c r="U193" s="224"/>
      <c r="V193" s="224">
        <f>SUM(V194:V222)</f>
        <v>2.06</v>
      </c>
      <c r="W193" s="224"/>
      <c r="X193" s="224"/>
      <c r="Y193" s="224"/>
      <c r="AG193" t="s">
        <v>184</v>
      </c>
    </row>
    <row r="194" spans="1:60" ht="22.5" outlineLevel="1" x14ac:dyDescent="0.2">
      <c r="A194" s="235">
        <v>26</v>
      </c>
      <c r="B194" s="236" t="s">
        <v>1000</v>
      </c>
      <c r="C194" s="252" t="s">
        <v>1001</v>
      </c>
      <c r="D194" s="237" t="s">
        <v>261</v>
      </c>
      <c r="E194" s="238">
        <v>10</v>
      </c>
      <c r="F194" s="239"/>
      <c r="G194" s="240">
        <f>ROUND(E194*F194,2)</f>
        <v>0</v>
      </c>
      <c r="H194" s="239"/>
      <c r="I194" s="240">
        <f>ROUND(E194*H194,2)</f>
        <v>0</v>
      </c>
      <c r="J194" s="239"/>
      <c r="K194" s="240">
        <f>ROUND(E194*J194,2)</f>
        <v>0</v>
      </c>
      <c r="L194" s="240">
        <v>21</v>
      </c>
      <c r="M194" s="240">
        <f>G194*(1+L194/100)</f>
        <v>0</v>
      </c>
      <c r="N194" s="238">
        <v>6.9000000000000006E-2</v>
      </c>
      <c r="O194" s="238">
        <f>ROUND(E194*N194,2)</f>
        <v>0.69</v>
      </c>
      <c r="P194" s="238">
        <v>0</v>
      </c>
      <c r="Q194" s="238">
        <f>ROUND(E194*P194,2)</f>
        <v>0</v>
      </c>
      <c r="R194" s="240" t="s">
        <v>277</v>
      </c>
      <c r="S194" s="240" t="s">
        <v>188</v>
      </c>
      <c r="T194" s="241" t="s">
        <v>188</v>
      </c>
      <c r="U194" s="220">
        <v>2.5000000000000001E-2</v>
      </c>
      <c r="V194" s="220">
        <f>ROUND(E194*U194,2)</f>
        <v>0.25</v>
      </c>
      <c r="W194" s="220"/>
      <c r="X194" s="220" t="s">
        <v>226</v>
      </c>
      <c r="Y194" s="220" t="s">
        <v>191</v>
      </c>
      <c r="Z194" s="210"/>
      <c r="AA194" s="210"/>
      <c r="AB194" s="210"/>
      <c r="AC194" s="210"/>
      <c r="AD194" s="210"/>
      <c r="AE194" s="210"/>
      <c r="AF194" s="210"/>
      <c r="AG194" s="210" t="s">
        <v>255</v>
      </c>
      <c r="AH194" s="210"/>
      <c r="AI194" s="210"/>
      <c r="AJ194" s="210"/>
      <c r="AK194" s="210"/>
      <c r="AL194" s="210"/>
      <c r="AM194" s="210"/>
      <c r="AN194" s="210"/>
      <c r="AO194" s="210"/>
      <c r="AP194" s="210"/>
      <c r="AQ194" s="210"/>
      <c r="AR194" s="210"/>
      <c r="AS194" s="210"/>
      <c r="AT194" s="210"/>
      <c r="AU194" s="210"/>
      <c r="AV194" s="210"/>
      <c r="AW194" s="210"/>
      <c r="AX194" s="210"/>
      <c r="AY194" s="210"/>
      <c r="AZ194" s="210"/>
      <c r="BA194" s="210"/>
      <c r="BB194" s="210"/>
      <c r="BC194" s="210"/>
      <c r="BD194" s="210"/>
      <c r="BE194" s="210"/>
      <c r="BF194" s="210"/>
      <c r="BG194" s="210"/>
      <c r="BH194" s="210"/>
    </row>
    <row r="195" spans="1:60" outlineLevel="2" x14ac:dyDescent="0.2">
      <c r="A195" s="217"/>
      <c r="B195" s="218"/>
      <c r="C195" s="264" t="s">
        <v>1002</v>
      </c>
      <c r="D195" s="258"/>
      <c r="E195" s="259"/>
      <c r="F195" s="220"/>
      <c r="G195" s="220"/>
      <c r="H195" s="220"/>
      <c r="I195" s="220"/>
      <c r="J195" s="220"/>
      <c r="K195" s="220"/>
      <c r="L195" s="220"/>
      <c r="M195" s="220"/>
      <c r="N195" s="219"/>
      <c r="O195" s="219"/>
      <c r="P195" s="219"/>
      <c r="Q195" s="219"/>
      <c r="R195" s="220"/>
      <c r="S195" s="220"/>
      <c r="T195" s="220"/>
      <c r="U195" s="220"/>
      <c r="V195" s="220"/>
      <c r="W195" s="220"/>
      <c r="X195" s="220"/>
      <c r="Y195" s="220"/>
      <c r="Z195" s="210"/>
      <c r="AA195" s="210"/>
      <c r="AB195" s="210"/>
      <c r="AC195" s="210"/>
      <c r="AD195" s="210"/>
      <c r="AE195" s="210"/>
      <c r="AF195" s="210"/>
      <c r="AG195" s="210" t="s">
        <v>231</v>
      </c>
      <c r="AH195" s="210">
        <v>0</v>
      </c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  <c r="BD195" s="210"/>
      <c r="BE195" s="210"/>
      <c r="BF195" s="210"/>
      <c r="BG195" s="210"/>
      <c r="BH195" s="210"/>
    </row>
    <row r="196" spans="1:60" outlineLevel="3" x14ac:dyDescent="0.2">
      <c r="A196" s="217"/>
      <c r="B196" s="218"/>
      <c r="C196" s="264" t="s">
        <v>918</v>
      </c>
      <c r="D196" s="258"/>
      <c r="E196" s="259"/>
      <c r="F196" s="220"/>
      <c r="G196" s="220"/>
      <c r="H196" s="220"/>
      <c r="I196" s="220"/>
      <c r="J196" s="220"/>
      <c r="K196" s="220"/>
      <c r="L196" s="220"/>
      <c r="M196" s="220"/>
      <c r="N196" s="219"/>
      <c r="O196" s="219"/>
      <c r="P196" s="219"/>
      <c r="Q196" s="219"/>
      <c r="R196" s="220"/>
      <c r="S196" s="220"/>
      <c r="T196" s="220"/>
      <c r="U196" s="220"/>
      <c r="V196" s="220"/>
      <c r="W196" s="220"/>
      <c r="X196" s="220"/>
      <c r="Y196" s="220"/>
      <c r="Z196" s="210"/>
      <c r="AA196" s="210"/>
      <c r="AB196" s="210"/>
      <c r="AC196" s="210"/>
      <c r="AD196" s="210"/>
      <c r="AE196" s="210"/>
      <c r="AF196" s="210"/>
      <c r="AG196" s="210" t="s">
        <v>231</v>
      </c>
      <c r="AH196" s="210">
        <v>0</v>
      </c>
      <c r="AI196" s="210"/>
      <c r="AJ196" s="210"/>
      <c r="AK196" s="210"/>
      <c r="AL196" s="210"/>
      <c r="AM196" s="210"/>
      <c r="AN196" s="210"/>
      <c r="AO196" s="210"/>
      <c r="AP196" s="210"/>
      <c r="AQ196" s="210"/>
      <c r="AR196" s="210"/>
      <c r="AS196" s="210"/>
      <c r="AT196" s="210"/>
      <c r="AU196" s="210"/>
      <c r="AV196" s="210"/>
      <c r="AW196" s="210"/>
      <c r="AX196" s="210"/>
      <c r="AY196" s="210"/>
      <c r="AZ196" s="210"/>
      <c r="BA196" s="210"/>
      <c r="BB196" s="210"/>
      <c r="BC196" s="210"/>
      <c r="BD196" s="210"/>
      <c r="BE196" s="210"/>
      <c r="BF196" s="210"/>
      <c r="BG196" s="210"/>
      <c r="BH196" s="210"/>
    </row>
    <row r="197" spans="1:60" outlineLevel="3" x14ac:dyDescent="0.2">
      <c r="A197" s="217"/>
      <c r="B197" s="218"/>
      <c r="C197" s="264" t="s">
        <v>919</v>
      </c>
      <c r="D197" s="258"/>
      <c r="E197" s="259">
        <v>10</v>
      </c>
      <c r="F197" s="220"/>
      <c r="G197" s="220"/>
      <c r="H197" s="220"/>
      <c r="I197" s="220"/>
      <c r="J197" s="220"/>
      <c r="K197" s="220"/>
      <c r="L197" s="220"/>
      <c r="M197" s="220"/>
      <c r="N197" s="219"/>
      <c r="O197" s="219"/>
      <c r="P197" s="219"/>
      <c r="Q197" s="219"/>
      <c r="R197" s="220"/>
      <c r="S197" s="220"/>
      <c r="T197" s="220"/>
      <c r="U197" s="220"/>
      <c r="V197" s="220"/>
      <c r="W197" s="220"/>
      <c r="X197" s="220"/>
      <c r="Y197" s="220"/>
      <c r="Z197" s="210"/>
      <c r="AA197" s="210"/>
      <c r="AB197" s="210"/>
      <c r="AC197" s="210"/>
      <c r="AD197" s="210"/>
      <c r="AE197" s="210"/>
      <c r="AF197" s="210"/>
      <c r="AG197" s="210" t="s">
        <v>231</v>
      </c>
      <c r="AH197" s="210">
        <v>5</v>
      </c>
      <c r="AI197" s="210"/>
      <c r="AJ197" s="210"/>
      <c r="AK197" s="210"/>
      <c r="AL197" s="210"/>
      <c r="AM197" s="210"/>
      <c r="AN197" s="210"/>
      <c r="AO197" s="210"/>
      <c r="AP197" s="210"/>
      <c r="AQ197" s="210"/>
      <c r="AR197" s="210"/>
      <c r="AS197" s="210"/>
      <c r="AT197" s="210"/>
      <c r="AU197" s="210"/>
      <c r="AV197" s="210"/>
      <c r="AW197" s="210"/>
      <c r="AX197" s="210"/>
      <c r="AY197" s="210"/>
      <c r="AZ197" s="210"/>
      <c r="BA197" s="210"/>
      <c r="BB197" s="210"/>
      <c r="BC197" s="210"/>
      <c r="BD197" s="210"/>
      <c r="BE197" s="210"/>
      <c r="BF197" s="210"/>
      <c r="BG197" s="210"/>
      <c r="BH197" s="210"/>
    </row>
    <row r="198" spans="1:60" ht="22.5" outlineLevel="1" x14ac:dyDescent="0.2">
      <c r="A198" s="235">
        <v>27</v>
      </c>
      <c r="B198" s="236" t="s">
        <v>570</v>
      </c>
      <c r="C198" s="252" t="s">
        <v>571</v>
      </c>
      <c r="D198" s="237" t="s">
        <v>261</v>
      </c>
      <c r="E198" s="238">
        <v>30.68</v>
      </c>
      <c r="F198" s="239"/>
      <c r="G198" s="240">
        <f>ROUND(E198*F198,2)</f>
        <v>0</v>
      </c>
      <c r="H198" s="239"/>
      <c r="I198" s="240">
        <f>ROUND(E198*H198,2)</f>
        <v>0</v>
      </c>
      <c r="J198" s="239"/>
      <c r="K198" s="240">
        <f>ROUND(E198*J198,2)</f>
        <v>0</v>
      </c>
      <c r="L198" s="240">
        <v>21</v>
      </c>
      <c r="M198" s="240">
        <f>G198*(1+L198/100)</f>
        <v>0</v>
      </c>
      <c r="N198" s="238">
        <v>0.378</v>
      </c>
      <c r="O198" s="238">
        <f>ROUND(E198*N198,2)</f>
        <v>11.6</v>
      </c>
      <c r="P198" s="238">
        <v>0</v>
      </c>
      <c r="Q198" s="238">
        <f>ROUND(E198*P198,2)</f>
        <v>0</v>
      </c>
      <c r="R198" s="240" t="s">
        <v>277</v>
      </c>
      <c r="S198" s="240" t="s">
        <v>188</v>
      </c>
      <c r="T198" s="241" t="s">
        <v>188</v>
      </c>
      <c r="U198" s="220">
        <v>2.5999999999999999E-2</v>
      </c>
      <c r="V198" s="220">
        <f>ROUND(E198*U198,2)</f>
        <v>0.8</v>
      </c>
      <c r="W198" s="220"/>
      <c r="X198" s="220" t="s">
        <v>226</v>
      </c>
      <c r="Y198" s="220" t="s">
        <v>191</v>
      </c>
      <c r="Z198" s="210"/>
      <c r="AA198" s="210"/>
      <c r="AB198" s="210"/>
      <c r="AC198" s="210"/>
      <c r="AD198" s="210"/>
      <c r="AE198" s="210"/>
      <c r="AF198" s="210"/>
      <c r="AG198" s="210" t="s">
        <v>255</v>
      </c>
      <c r="AH198" s="210"/>
      <c r="AI198" s="210"/>
      <c r="AJ198" s="210"/>
      <c r="AK198" s="210"/>
      <c r="AL198" s="210"/>
      <c r="AM198" s="210"/>
      <c r="AN198" s="210"/>
      <c r="AO198" s="210"/>
      <c r="AP198" s="210"/>
      <c r="AQ198" s="210"/>
      <c r="AR198" s="210"/>
      <c r="AS198" s="210"/>
      <c r="AT198" s="210"/>
      <c r="AU198" s="210"/>
      <c r="AV198" s="210"/>
      <c r="AW198" s="210"/>
      <c r="AX198" s="210"/>
      <c r="AY198" s="210"/>
      <c r="AZ198" s="210"/>
      <c r="BA198" s="210"/>
      <c r="BB198" s="210"/>
      <c r="BC198" s="210"/>
      <c r="BD198" s="210"/>
      <c r="BE198" s="210"/>
      <c r="BF198" s="210"/>
      <c r="BG198" s="210"/>
      <c r="BH198" s="210"/>
    </row>
    <row r="199" spans="1:60" outlineLevel="2" x14ac:dyDescent="0.2">
      <c r="A199" s="217"/>
      <c r="B199" s="218"/>
      <c r="C199" s="264" t="s">
        <v>572</v>
      </c>
      <c r="D199" s="258"/>
      <c r="E199" s="259"/>
      <c r="F199" s="220"/>
      <c r="G199" s="220"/>
      <c r="H199" s="220"/>
      <c r="I199" s="220"/>
      <c r="J199" s="220"/>
      <c r="K199" s="220"/>
      <c r="L199" s="220"/>
      <c r="M199" s="220"/>
      <c r="N199" s="219"/>
      <c r="O199" s="219"/>
      <c r="P199" s="219"/>
      <c r="Q199" s="219"/>
      <c r="R199" s="220"/>
      <c r="S199" s="220"/>
      <c r="T199" s="220"/>
      <c r="U199" s="220"/>
      <c r="V199" s="220"/>
      <c r="W199" s="220"/>
      <c r="X199" s="220"/>
      <c r="Y199" s="220"/>
      <c r="Z199" s="210"/>
      <c r="AA199" s="210"/>
      <c r="AB199" s="210"/>
      <c r="AC199" s="210"/>
      <c r="AD199" s="210"/>
      <c r="AE199" s="210"/>
      <c r="AF199" s="210"/>
      <c r="AG199" s="210" t="s">
        <v>231</v>
      </c>
      <c r="AH199" s="210">
        <v>0</v>
      </c>
      <c r="AI199" s="210"/>
      <c r="AJ199" s="210"/>
      <c r="AK199" s="210"/>
      <c r="AL199" s="210"/>
      <c r="AM199" s="210"/>
      <c r="AN199" s="210"/>
      <c r="AO199" s="210"/>
      <c r="AP199" s="210"/>
      <c r="AQ199" s="210"/>
      <c r="AR199" s="210"/>
      <c r="AS199" s="210"/>
      <c r="AT199" s="210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210"/>
      <c r="BE199" s="210"/>
      <c r="BF199" s="210"/>
      <c r="BG199" s="210"/>
      <c r="BH199" s="210"/>
    </row>
    <row r="200" spans="1:60" outlineLevel="3" x14ac:dyDescent="0.2">
      <c r="A200" s="217"/>
      <c r="B200" s="218"/>
      <c r="C200" s="264" t="s">
        <v>530</v>
      </c>
      <c r="D200" s="258"/>
      <c r="E200" s="259"/>
      <c r="F200" s="220"/>
      <c r="G200" s="220"/>
      <c r="H200" s="220"/>
      <c r="I200" s="220"/>
      <c r="J200" s="220"/>
      <c r="K200" s="220"/>
      <c r="L200" s="220"/>
      <c r="M200" s="220"/>
      <c r="N200" s="219"/>
      <c r="O200" s="219"/>
      <c r="P200" s="219"/>
      <c r="Q200" s="219"/>
      <c r="R200" s="220"/>
      <c r="S200" s="220"/>
      <c r="T200" s="220"/>
      <c r="U200" s="220"/>
      <c r="V200" s="220"/>
      <c r="W200" s="220"/>
      <c r="X200" s="220"/>
      <c r="Y200" s="220"/>
      <c r="Z200" s="210"/>
      <c r="AA200" s="210"/>
      <c r="AB200" s="210"/>
      <c r="AC200" s="210"/>
      <c r="AD200" s="210"/>
      <c r="AE200" s="210"/>
      <c r="AF200" s="210"/>
      <c r="AG200" s="210" t="s">
        <v>231</v>
      </c>
      <c r="AH200" s="210">
        <v>0</v>
      </c>
      <c r="AI200" s="210"/>
      <c r="AJ200" s="210"/>
      <c r="AK200" s="210"/>
      <c r="AL200" s="210"/>
      <c r="AM200" s="210"/>
      <c r="AN200" s="210"/>
      <c r="AO200" s="210"/>
      <c r="AP200" s="210"/>
      <c r="AQ200" s="210"/>
      <c r="AR200" s="210"/>
      <c r="AS200" s="210"/>
      <c r="AT200" s="210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210"/>
      <c r="BE200" s="210"/>
      <c r="BF200" s="210"/>
      <c r="BG200" s="210"/>
      <c r="BH200" s="210"/>
    </row>
    <row r="201" spans="1:60" outlineLevel="3" x14ac:dyDescent="0.2">
      <c r="A201" s="217"/>
      <c r="B201" s="218"/>
      <c r="C201" s="264" t="s">
        <v>920</v>
      </c>
      <c r="D201" s="258"/>
      <c r="E201" s="259">
        <v>1.8</v>
      </c>
      <c r="F201" s="220"/>
      <c r="G201" s="220"/>
      <c r="H201" s="220"/>
      <c r="I201" s="220"/>
      <c r="J201" s="220"/>
      <c r="K201" s="220"/>
      <c r="L201" s="220"/>
      <c r="M201" s="220"/>
      <c r="N201" s="219"/>
      <c r="O201" s="219"/>
      <c r="P201" s="219"/>
      <c r="Q201" s="219"/>
      <c r="R201" s="220"/>
      <c r="S201" s="220"/>
      <c r="T201" s="220"/>
      <c r="U201" s="220"/>
      <c r="V201" s="220"/>
      <c r="W201" s="220"/>
      <c r="X201" s="220"/>
      <c r="Y201" s="220"/>
      <c r="Z201" s="210"/>
      <c r="AA201" s="210"/>
      <c r="AB201" s="210"/>
      <c r="AC201" s="210"/>
      <c r="AD201" s="210"/>
      <c r="AE201" s="210"/>
      <c r="AF201" s="210"/>
      <c r="AG201" s="210" t="s">
        <v>231</v>
      </c>
      <c r="AH201" s="210">
        <v>5</v>
      </c>
      <c r="AI201" s="210"/>
      <c r="AJ201" s="210"/>
      <c r="AK201" s="210"/>
      <c r="AL201" s="210"/>
      <c r="AM201" s="210"/>
      <c r="AN201" s="210"/>
      <c r="AO201" s="210"/>
      <c r="AP201" s="210"/>
      <c r="AQ201" s="210"/>
      <c r="AR201" s="210"/>
      <c r="AS201" s="210"/>
      <c r="AT201" s="210"/>
      <c r="AU201" s="210"/>
      <c r="AV201" s="210"/>
      <c r="AW201" s="210"/>
      <c r="AX201" s="210"/>
      <c r="AY201" s="210"/>
      <c r="AZ201" s="210"/>
      <c r="BA201" s="210"/>
      <c r="BB201" s="210"/>
      <c r="BC201" s="210"/>
      <c r="BD201" s="210"/>
      <c r="BE201" s="210"/>
      <c r="BF201" s="210"/>
      <c r="BG201" s="210"/>
      <c r="BH201" s="210"/>
    </row>
    <row r="202" spans="1:60" outlineLevel="3" x14ac:dyDescent="0.2">
      <c r="A202" s="217"/>
      <c r="B202" s="218"/>
      <c r="C202" s="264" t="s">
        <v>532</v>
      </c>
      <c r="D202" s="258"/>
      <c r="E202" s="259"/>
      <c r="F202" s="220"/>
      <c r="G202" s="220"/>
      <c r="H202" s="220"/>
      <c r="I202" s="220"/>
      <c r="J202" s="220"/>
      <c r="K202" s="220"/>
      <c r="L202" s="220"/>
      <c r="M202" s="220"/>
      <c r="N202" s="219"/>
      <c r="O202" s="219"/>
      <c r="P202" s="219"/>
      <c r="Q202" s="219"/>
      <c r="R202" s="220"/>
      <c r="S202" s="220"/>
      <c r="T202" s="220"/>
      <c r="U202" s="220"/>
      <c r="V202" s="220"/>
      <c r="W202" s="220"/>
      <c r="X202" s="220"/>
      <c r="Y202" s="220"/>
      <c r="Z202" s="210"/>
      <c r="AA202" s="210"/>
      <c r="AB202" s="210"/>
      <c r="AC202" s="210"/>
      <c r="AD202" s="210"/>
      <c r="AE202" s="210"/>
      <c r="AF202" s="210"/>
      <c r="AG202" s="210" t="s">
        <v>231</v>
      </c>
      <c r="AH202" s="210">
        <v>0</v>
      </c>
      <c r="AI202" s="210"/>
      <c r="AJ202" s="210"/>
      <c r="AK202" s="210"/>
      <c r="AL202" s="210"/>
      <c r="AM202" s="210"/>
      <c r="AN202" s="210"/>
      <c r="AO202" s="210"/>
      <c r="AP202" s="210"/>
      <c r="AQ202" s="210"/>
      <c r="AR202" s="210"/>
      <c r="AS202" s="210"/>
      <c r="AT202" s="210"/>
      <c r="AU202" s="210"/>
      <c r="AV202" s="210"/>
      <c r="AW202" s="210"/>
      <c r="AX202" s="210"/>
      <c r="AY202" s="210"/>
      <c r="AZ202" s="210"/>
      <c r="BA202" s="210"/>
      <c r="BB202" s="210"/>
      <c r="BC202" s="210"/>
      <c r="BD202" s="210"/>
      <c r="BE202" s="210"/>
      <c r="BF202" s="210"/>
      <c r="BG202" s="210"/>
      <c r="BH202" s="210"/>
    </row>
    <row r="203" spans="1:60" outlineLevel="3" x14ac:dyDescent="0.2">
      <c r="A203" s="217"/>
      <c r="B203" s="218"/>
      <c r="C203" s="264" t="s">
        <v>921</v>
      </c>
      <c r="D203" s="258"/>
      <c r="E203" s="259">
        <v>13.41</v>
      </c>
      <c r="F203" s="220"/>
      <c r="G203" s="220"/>
      <c r="H203" s="220"/>
      <c r="I203" s="220"/>
      <c r="J203" s="220"/>
      <c r="K203" s="220"/>
      <c r="L203" s="220"/>
      <c r="M203" s="220"/>
      <c r="N203" s="219"/>
      <c r="O203" s="219"/>
      <c r="P203" s="219"/>
      <c r="Q203" s="219"/>
      <c r="R203" s="220"/>
      <c r="S203" s="220"/>
      <c r="T203" s="220"/>
      <c r="U203" s="220"/>
      <c r="V203" s="220"/>
      <c r="W203" s="220"/>
      <c r="X203" s="220"/>
      <c r="Y203" s="220"/>
      <c r="Z203" s="210"/>
      <c r="AA203" s="210"/>
      <c r="AB203" s="210"/>
      <c r="AC203" s="210"/>
      <c r="AD203" s="210"/>
      <c r="AE203" s="210"/>
      <c r="AF203" s="210"/>
      <c r="AG203" s="210" t="s">
        <v>231</v>
      </c>
      <c r="AH203" s="210">
        <v>5</v>
      </c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  <c r="BD203" s="210"/>
      <c r="BE203" s="210"/>
      <c r="BF203" s="210"/>
      <c r="BG203" s="210"/>
      <c r="BH203" s="210"/>
    </row>
    <row r="204" spans="1:60" outlineLevel="3" x14ac:dyDescent="0.2">
      <c r="A204" s="217"/>
      <c r="B204" s="218"/>
      <c r="C204" s="264" t="s">
        <v>536</v>
      </c>
      <c r="D204" s="258"/>
      <c r="E204" s="259"/>
      <c r="F204" s="220"/>
      <c r="G204" s="220"/>
      <c r="H204" s="220"/>
      <c r="I204" s="220"/>
      <c r="J204" s="220"/>
      <c r="K204" s="220"/>
      <c r="L204" s="220"/>
      <c r="M204" s="220"/>
      <c r="N204" s="219"/>
      <c r="O204" s="219"/>
      <c r="P204" s="219"/>
      <c r="Q204" s="219"/>
      <c r="R204" s="220"/>
      <c r="S204" s="220"/>
      <c r="T204" s="220"/>
      <c r="U204" s="220"/>
      <c r="V204" s="220"/>
      <c r="W204" s="220"/>
      <c r="X204" s="220"/>
      <c r="Y204" s="220"/>
      <c r="Z204" s="210"/>
      <c r="AA204" s="210"/>
      <c r="AB204" s="210"/>
      <c r="AC204" s="210"/>
      <c r="AD204" s="210"/>
      <c r="AE204" s="210"/>
      <c r="AF204" s="210"/>
      <c r="AG204" s="210" t="s">
        <v>231</v>
      </c>
      <c r="AH204" s="210">
        <v>0</v>
      </c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</row>
    <row r="205" spans="1:60" outlineLevel="3" x14ac:dyDescent="0.2">
      <c r="A205" s="217"/>
      <c r="B205" s="218"/>
      <c r="C205" s="264" t="s">
        <v>922</v>
      </c>
      <c r="D205" s="258"/>
      <c r="E205" s="259">
        <v>15.47</v>
      </c>
      <c r="F205" s="220"/>
      <c r="G205" s="220"/>
      <c r="H205" s="220"/>
      <c r="I205" s="220"/>
      <c r="J205" s="220"/>
      <c r="K205" s="220"/>
      <c r="L205" s="220"/>
      <c r="M205" s="220"/>
      <c r="N205" s="219"/>
      <c r="O205" s="219"/>
      <c r="P205" s="219"/>
      <c r="Q205" s="219"/>
      <c r="R205" s="220"/>
      <c r="S205" s="220"/>
      <c r="T205" s="220"/>
      <c r="U205" s="220"/>
      <c r="V205" s="220"/>
      <c r="W205" s="220"/>
      <c r="X205" s="220"/>
      <c r="Y205" s="220"/>
      <c r="Z205" s="210"/>
      <c r="AA205" s="210"/>
      <c r="AB205" s="210"/>
      <c r="AC205" s="210"/>
      <c r="AD205" s="210"/>
      <c r="AE205" s="210"/>
      <c r="AF205" s="210"/>
      <c r="AG205" s="210" t="s">
        <v>231</v>
      </c>
      <c r="AH205" s="210">
        <v>5</v>
      </c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</row>
    <row r="206" spans="1:60" ht="22.5" outlineLevel="1" x14ac:dyDescent="0.2">
      <c r="A206" s="235">
        <v>28</v>
      </c>
      <c r="B206" s="236" t="s">
        <v>1003</v>
      </c>
      <c r="C206" s="252" t="s">
        <v>1004</v>
      </c>
      <c r="D206" s="237" t="s">
        <v>261</v>
      </c>
      <c r="E206" s="238">
        <v>8.0486699999999995</v>
      </c>
      <c r="F206" s="239"/>
      <c r="G206" s="240">
        <f>ROUND(E206*F206,2)</f>
        <v>0</v>
      </c>
      <c r="H206" s="239"/>
      <c r="I206" s="240">
        <f>ROUND(E206*H206,2)</f>
        <v>0</v>
      </c>
      <c r="J206" s="239"/>
      <c r="K206" s="240">
        <f>ROUND(E206*J206,2)</f>
        <v>0</v>
      </c>
      <c r="L206" s="240">
        <v>21</v>
      </c>
      <c r="M206" s="240">
        <f>G206*(1+L206/100)</f>
        <v>0</v>
      </c>
      <c r="N206" s="238">
        <v>0.46</v>
      </c>
      <c r="O206" s="238">
        <f>ROUND(E206*N206,2)</f>
        <v>3.7</v>
      </c>
      <c r="P206" s="238">
        <v>0</v>
      </c>
      <c r="Q206" s="238">
        <f>ROUND(E206*P206,2)</f>
        <v>0</v>
      </c>
      <c r="R206" s="240" t="s">
        <v>277</v>
      </c>
      <c r="S206" s="240" t="s">
        <v>188</v>
      </c>
      <c r="T206" s="241" t="s">
        <v>188</v>
      </c>
      <c r="U206" s="220">
        <v>2.9000000000000001E-2</v>
      </c>
      <c r="V206" s="220">
        <f>ROUND(E206*U206,2)</f>
        <v>0.23</v>
      </c>
      <c r="W206" s="220"/>
      <c r="X206" s="220" t="s">
        <v>226</v>
      </c>
      <c r="Y206" s="220" t="s">
        <v>191</v>
      </c>
      <c r="Z206" s="210"/>
      <c r="AA206" s="210"/>
      <c r="AB206" s="210"/>
      <c r="AC206" s="210"/>
      <c r="AD206" s="210"/>
      <c r="AE206" s="210"/>
      <c r="AF206" s="210"/>
      <c r="AG206" s="210" t="s">
        <v>227</v>
      </c>
      <c r="AH206" s="210"/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</row>
    <row r="207" spans="1:60" outlineLevel="2" x14ac:dyDescent="0.2">
      <c r="A207" s="217"/>
      <c r="B207" s="218"/>
      <c r="C207" s="264" t="s">
        <v>1005</v>
      </c>
      <c r="D207" s="258"/>
      <c r="E207" s="259"/>
      <c r="F207" s="220"/>
      <c r="G207" s="220"/>
      <c r="H207" s="220"/>
      <c r="I207" s="220"/>
      <c r="J207" s="220"/>
      <c r="K207" s="220"/>
      <c r="L207" s="220"/>
      <c r="M207" s="220"/>
      <c r="N207" s="219"/>
      <c r="O207" s="219"/>
      <c r="P207" s="219"/>
      <c r="Q207" s="219"/>
      <c r="R207" s="220"/>
      <c r="S207" s="220"/>
      <c r="T207" s="220"/>
      <c r="U207" s="220"/>
      <c r="V207" s="220"/>
      <c r="W207" s="220"/>
      <c r="X207" s="220"/>
      <c r="Y207" s="220"/>
      <c r="Z207" s="210"/>
      <c r="AA207" s="210"/>
      <c r="AB207" s="210"/>
      <c r="AC207" s="210"/>
      <c r="AD207" s="210"/>
      <c r="AE207" s="210"/>
      <c r="AF207" s="210"/>
      <c r="AG207" s="210" t="s">
        <v>231</v>
      </c>
      <c r="AH207" s="210">
        <v>0</v>
      </c>
      <c r="AI207" s="210"/>
      <c r="AJ207" s="210"/>
      <c r="AK207" s="210"/>
      <c r="AL207" s="210"/>
      <c r="AM207" s="210"/>
      <c r="AN207" s="210"/>
      <c r="AO207" s="210"/>
      <c r="AP207" s="210"/>
      <c r="AQ207" s="210"/>
      <c r="AR207" s="210"/>
      <c r="AS207" s="210"/>
      <c r="AT207" s="210"/>
      <c r="AU207" s="210"/>
      <c r="AV207" s="210"/>
      <c r="AW207" s="210"/>
      <c r="AX207" s="210"/>
      <c r="AY207" s="210"/>
      <c r="AZ207" s="210"/>
      <c r="BA207" s="210"/>
      <c r="BB207" s="210"/>
      <c r="BC207" s="210"/>
      <c r="BD207" s="210"/>
      <c r="BE207" s="210"/>
      <c r="BF207" s="210"/>
      <c r="BG207" s="210"/>
      <c r="BH207" s="210"/>
    </row>
    <row r="208" spans="1:60" outlineLevel="3" x14ac:dyDescent="0.2">
      <c r="A208" s="217"/>
      <c r="B208" s="218"/>
      <c r="C208" s="264" t="s">
        <v>1006</v>
      </c>
      <c r="D208" s="258"/>
      <c r="E208" s="259"/>
      <c r="F208" s="220"/>
      <c r="G208" s="220"/>
      <c r="H208" s="220"/>
      <c r="I208" s="220"/>
      <c r="J208" s="220"/>
      <c r="K208" s="220"/>
      <c r="L208" s="220"/>
      <c r="M208" s="220"/>
      <c r="N208" s="219"/>
      <c r="O208" s="219"/>
      <c r="P208" s="219"/>
      <c r="Q208" s="219"/>
      <c r="R208" s="220"/>
      <c r="S208" s="220"/>
      <c r="T208" s="220"/>
      <c r="U208" s="220"/>
      <c r="V208" s="220"/>
      <c r="W208" s="220"/>
      <c r="X208" s="220"/>
      <c r="Y208" s="220"/>
      <c r="Z208" s="210"/>
      <c r="AA208" s="210"/>
      <c r="AB208" s="210"/>
      <c r="AC208" s="210"/>
      <c r="AD208" s="210"/>
      <c r="AE208" s="210"/>
      <c r="AF208" s="210"/>
      <c r="AG208" s="210" t="s">
        <v>231</v>
      </c>
      <c r="AH208" s="210">
        <v>0</v>
      </c>
      <c r="AI208" s="210"/>
      <c r="AJ208" s="210"/>
      <c r="AK208" s="210"/>
      <c r="AL208" s="210"/>
      <c r="AM208" s="210"/>
      <c r="AN208" s="210"/>
      <c r="AO208" s="210"/>
      <c r="AP208" s="210"/>
      <c r="AQ208" s="210"/>
      <c r="AR208" s="210"/>
      <c r="AS208" s="210"/>
      <c r="AT208" s="210"/>
      <c r="AU208" s="210"/>
      <c r="AV208" s="210"/>
      <c r="AW208" s="210"/>
      <c r="AX208" s="210"/>
      <c r="AY208" s="210"/>
      <c r="AZ208" s="210"/>
      <c r="BA208" s="210"/>
      <c r="BB208" s="210"/>
      <c r="BC208" s="210"/>
      <c r="BD208" s="210"/>
      <c r="BE208" s="210"/>
      <c r="BF208" s="210"/>
      <c r="BG208" s="210"/>
      <c r="BH208" s="210"/>
    </row>
    <row r="209" spans="1:60" outlineLevel="3" x14ac:dyDescent="0.2">
      <c r="A209" s="217"/>
      <c r="B209" s="218"/>
      <c r="C209" s="264" t="s">
        <v>1007</v>
      </c>
      <c r="D209" s="258"/>
      <c r="E209" s="259">
        <v>8.0486699999999995</v>
      </c>
      <c r="F209" s="220"/>
      <c r="G209" s="220"/>
      <c r="H209" s="220"/>
      <c r="I209" s="220"/>
      <c r="J209" s="220"/>
      <c r="K209" s="220"/>
      <c r="L209" s="220"/>
      <c r="M209" s="220"/>
      <c r="N209" s="219"/>
      <c r="O209" s="219"/>
      <c r="P209" s="219"/>
      <c r="Q209" s="219"/>
      <c r="R209" s="220"/>
      <c r="S209" s="220"/>
      <c r="T209" s="220"/>
      <c r="U209" s="220"/>
      <c r="V209" s="220"/>
      <c r="W209" s="220"/>
      <c r="X209" s="220"/>
      <c r="Y209" s="220"/>
      <c r="Z209" s="210"/>
      <c r="AA209" s="210"/>
      <c r="AB209" s="210"/>
      <c r="AC209" s="210"/>
      <c r="AD209" s="210"/>
      <c r="AE209" s="210"/>
      <c r="AF209" s="210"/>
      <c r="AG209" s="210" t="s">
        <v>231</v>
      </c>
      <c r="AH209" s="210">
        <v>5</v>
      </c>
      <c r="AI209" s="210"/>
      <c r="AJ209" s="210"/>
      <c r="AK209" s="210"/>
      <c r="AL209" s="210"/>
      <c r="AM209" s="210"/>
      <c r="AN209" s="210"/>
      <c r="AO209" s="210"/>
      <c r="AP209" s="210"/>
      <c r="AQ209" s="210"/>
      <c r="AR209" s="210"/>
      <c r="AS209" s="210"/>
      <c r="AT209" s="210"/>
      <c r="AU209" s="210"/>
      <c r="AV209" s="210"/>
      <c r="AW209" s="210"/>
      <c r="AX209" s="210"/>
      <c r="AY209" s="210"/>
      <c r="AZ209" s="210"/>
      <c r="BA209" s="210"/>
      <c r="BB209" s="210"/>
      <c r="BC209" s="210"/>
      <c r="BD209" s="210"/>
      <c r="BE209" s="210"/>
      <c r="BF209" s="210"/>
      <c r="BG209" s="210"/>
      <c r="BH209" s="210"/>
    </row>
    <row r="210" spans="1:60" ht="22.5" outlineLevel="1" x14ac:dyDescent="0.2">
      <c r="A210" s="235">
        <v>29</v>
      </c>
      <c r="B210" s="236" t="s">
        <v>1003</v>
      </c>
      <c r="C210" s="252" t="s">
        <v>1004</v>
      </c>
      <c r="D210" s="237" t="s">
        <v>261</v>
      </c>
      <c r="E210" s="238">
        <v>10</v>
      </c>
      <c r="F210" s="239"/>
      <c r="G210" s="240">
        <f>ROUND(E210*F210,2)</f>
        <v>0</v>
      </c>
      <c r="H210" s="239"/>
      <c r="I210" s="240">
        <f>ROUND(E210*H210,2)</f>
        <v>0</v>
      </c>
      <c r="J210" s="239"/>
      <c r="K210" s="240">
        <f>ROUND(E210*J210,2)</f>
        <v>0</v>
      </c>
      <c r="L210" s="240">
        <v>21</v>
      </c>
      <c r="M210" s="240">
        <f>G210*(1+L210/100)</f>
        <v>0</v>
      </c>
      <c r="N210" s="238">
        <v>0.46</v>
      </c>
      <c r="O210" s="238">
        <f>ROUND(E210*N210,2)</f>
        <v>4.5999999999999996</v>
      </c>
      <c r="P210" s="238">
        <v>0</v>
      </c>
      <c r="Q210" s="238">
        <f>ROUND(E210*P210,2)</f>
        <v>0</v>
      </c>
      <c r="R210" s="240" t="s">
        <v>277</v>
      </c>
      <c r="S210" s="240" t="s">
        <v>188</v>
      </c>
      <c r="T210" s="241" t="s">
        <v>188</v>
      </c>
      <c r="U210" s="220">
        <v>2.9000000000000001E-2</v>
      </c>
      <c r="V210" s="220">
        <f>ROUND(E210*U210,2)</f>
        <v>0.28999999999999998</v>
      </c>
      <c r="W210" s="220"/>
      <c r="X210" s="220" t="s">
        <v>226</v>
      </c>
      <c r="Y210" s="220" t="s">
        <v>191</v>
      </c>
      <c r="Z210" s="210"/>
      <c r="AA210" s="210"/>
      <c r="AB210" s="210"/>
      <c r="AC210" s="210"/>
      <c r="AD210" s="210"/>
      <c r="AE210" s="210"/>
      <c r="AF210" s="210"/>
      <c r="AG210" s="210" t="s">
        <v>227</v>
      </c>
      <c r="AH210" s="210"/>
      <c r="AI210" s="210"/>
      <c r="AJ210" s="210"/>
      <c r="AK210" s="210"/>
      <c r="AL210" s="210"/>
      <c r="AM210" s="210"/>
      <c r="AN210" s="210"/>
      <c r="AO210" s="210"/>
      <c r="AP210" s="210"/>
      <c r="AQ210" s="210"/>
      <c r="AR210" s="210"/>
      <c r="AS210" s="210"/>
      <c r="AT210" s="210"/>
      <c r="AU210" s="210"/>
      <c r="AV210" s="210"/>
      <c r="AW210" s="210"/>
      <c r="AX210" s="210"/>
      <c r="AY210" s="210"/>
      <c r="AZ210" s="210"/>
      <c r="BA210" s="210"/>
      <c r="BB210" s="210"/>
      <c r="BC210" s="210"/>
      <c r="BD210" s="210"/>
      <c r="BE210" s="210"/>
      <c r="BF210" s="210"/>
      <c r="BG210" s="210"/>
      <c r="BH210" s="210"/>
    </row>
    <row r="211" spans="1:60" outlineLevel="2" x14ac:dyDescent="0.2">
      <c r="A211" s="217"/>
      <c r="B211" s="218"/>
      <c r="C211" s="264" t="s">
        <v>1008</v>
      </c>
      <c r="D211" s="258"/>
      <c r="E211" s="259"/>
      <c r="F211" s="220"/>
      <c r="G211" s="220"/>
      <c r="H211" s="220"/>
      <c r="I211" s="220"/>
      <c r="J211" s="220"/>
      <c r="K211" s="220"/>
      <c r="L211" s="220"/>
      <c r="M211" s="220"/>
      <c r="N211" s="219"/>
      <c r="O211" s="219"/>
      <c r="P211" s="219"/>
      <c r="Q211" s="219"/>
      <c r="R211" s="220"/>
      <c r="S211" s="220"/>
      <c r="T211" s="220"/>
      <c r="U211" s="220"/>
      <c r="V211" s="220"/>
      <c r="W211" s="220"/>
      <c r="X211" s="220"/>
      <c r="Y211" s="220"/>
      <c r="Z211" s="210"/>
      <c r="AA211" s="210"/>
      <c r="AB211" s="210"/>
      <c r="AC211" s="210"/>
      <c r="AD211" s="210"/>
      <c r="AE211" s="210"/>
      <c r="AF211" s="210"/>
      <c r="AG211" s="210" t="s">
        <v>231</v>
      </c>
      <c r="AH211" s="210">
        <v>0</v>
      </c>
      <c r="AI211" s="210"/>
      <c r="AJ211" s="210"/>
      <c r="AK211" s="210"/>
      <c r="AL211" s="210"/>
      <c r="AM211" s="210"/>
      <c r="AN211" s="210"/>
      <c r="AO211" s="210"/>
      <c r="AP211" s="210"/>
      <c r="AQ211" s="210"/>
      <c r="AR211" s="210"/>
      <c r="AS211" s="210"/>
      <c r="AT211" s="210"/>
      <c r="AU211" s="210"/>
      <c r="AV211" s="210"/>
      <c r="AW211" s="210"/>
      <c r="AX211" s="210"/>
      <c r="AY211" s="210"/>
      <c r="AZ211" s="210"/>
      <c r="BA211" s="210"/>
      <c r="BB211" s="210"/>
      <c r="BC211" s="210"/>
      <c r="BD211" s="210"/>
      <c r="BE211" s="210"/>
      <c r="BF211" s="210"/>
      <c r="BG211" s="210"/>
      <c r="BH211" s="210"/>
    </row>
    <row r="212" spans="1:60" outlineLevel="3" x14ac:dyDescent="0.2">
      <c r="A212" s="217"/>
      <c r="B212" s="218"/>
      <c r="C212" s="264" t="s">
        <v>918</v>
      </c>
      <c r="D212" s="258"/>
      <c r="E212" s="259"/>
      <c r="F212" s="220"/>
      <c r="G212" s="220"/>
      <c r="H212" s="220"/>
      <c r="I212" s="220"/>
      <c r="J212" s="220"/>
      <c r="K212" s="220"/>
      <c r="L212" s="220"/>
      <c r="M212" s="220"/>
      <c r="N212" s="219"/>
      <c r="O212" s="219"/>
      <c r="P212" s="219"/>
      <c r="Q212" s="219"/>
      <c r="R212" s="220"/>
      <c r="S212" s="220"/>
      <c r="T212" s="220"/>
      <c r="U212" s="220"/>
      <c r="V212" s="220"/>
      <c r="W212" s="220"/>
      <c r="X212" s="220"/>
      <c r="Y212" s="220"/>
      <c r="Z212" s="210"/>
      <c r="AA212" s="210"/>
      <c r="AB212" s="210"/>
      <c r="AC212" s="210"/>
      <c r="AD212" s="210"/>
      <c r="AE212" s="210"/>
      <c r="AF212" s="210"/>
      <c r="AG212" s="210" t="s">
        <v>231</v>
      </c>
      <c r="AH212" s="210">
        <v>0</v>
      </c>
      <c r="AI212" s="210"/>
      <c r="AJ212" s="210"/>
      <c r="AK212" s="210"/>
      <c r="AL212" s="210"/>
      <c r="AM212" s="210"/>
      <c r="AN212" s="210"/>
      <c r="AO212" s="210"/>
      <c r="AP212" s="210"/>
      <c r="AQ212" s="210"/>
      <c r="AR212" s="210"/>
      <c r="AS212" s="210"/>
      <c r="AT212" s="210"/>
      <c r="AU212" s="210"/>
      <c r="AV212" s="210"/>
      <c r="AW212" s="210"/>
      <c r="AX212" s="210"/>
      <c r="AY212" s="210"/>
      <c r="AZ212" s="210"/>
      <c r="BA212" s="210"/>
      <c r="BB212" s="210"/>
      <c r="BC212" s="210"/>
      <c r="BD212" s="210"/>
      <c r="BE212" s="210"/>
      <c r="BF212" s="210"/>
      <c r="BG212" s="210"/>
      <c r="BH212" s="210"/>
    </row>
    <row r="213" spans="1:60" outlineLevel="3" x14ac:dyDescent="0.2">
      <c r="A213" s="217"/>
      <c r="B213" s="218"/>
      <c r="C213" s="264" t="s">
        <v>919</v>
      </c>
      <c r="D213" s="258"/>
      <c r="E213" s="259">
        <v>10</v>
      </c>
      <c r="F213" s="220"/>
      <c r="G213" s="220"/>
      <c r="H213" s="220"/>
      <c r="I213" s="220"/>
      <c r="J213" s="220"/>
      <c r="K213" s="220"/>
      <c r="L213" s="220"/>
      <c r="M213" s="220"/>
      <c r="N213" s="219"/>
      <c r="O213" s="219"/>
      <c r="P213" s="219"/>
      <c r="Q213" s="219"/>
      <c r="R213" s="220"/>
      <c r="S213" s="220"/>
      <c r="T213" s="220"/>
      <c r="U213" s="220"/>
      <c r="V213" s="220"/>
      <c r="W213" s="220"/>
      <c r="X213" s="220"/>
      <c r="Y213" s="220"/>
      <c r="Z213" s="210"/>
      <c r="AA213" s="210"/>
      <c r="AB213" s="210"/>
      <c r="AC213" s="210"/>
      <c r="AD213" s="210"/>
      <c r="AE213" s="210"/>
      <c r="AF213" s="210"/>
      <c r="AG213" s="210" t="s">
        <v>231</v>
      </c>
      <c r="AH213" s="210">
        <v>5</v>
      </c>
      <c r="AI213" s="210"/>
      <c r="AJ213" s="210"/>
      <c r="AK213" s="210"/>
      <c r="AL213" s="210"/>
      <c r="AM213" s="210"/>
      <c r="AN213" s="210"/>
      <c r="AO213" s="210"/>
      <c r="AP213" s="210"/>
      <c r="AQ213" s="210"/>
      <c r="AR213" s="210"/>
      <c r="AS213" s="210"/>
      <c r="AT213" s="210"/>
      <c r="AU213" s="210"/>
      <c r="AV213" s="210"/>
      <c r="AW213" s="210"/>
      <c r="AX213" s="210"/>
      <c r="AY213" s="210"/>
      <c r="AZ213" s="210"/>
      <c r="BA213" s="210"/>
      <c r="BB213" s="210"/>
      <c r="BC213" s="210"/>
      <c r="BD213" s="210"/>
      <c r="BE213" s="210"/>
      <c r="BF213" s="210"/>
      <c r="BG213" s="210"/>
      <c r="BH213" s="210"/>
    </row>
    <row r="214" spans="1:60" ht="22.5" outlineLevel="1" x14ac:dyDescent="0.2">
      <c r="A214" s="235">
        <v>30</v>
      </c>
      <c r="B214" s="236" t="s">
        <v>573</v>
      </c>
      <c r="C214" s="252" t="s">
        <v>574</v>
      </c>
      <c r="D214" s="237" t="s">
        <v>261</v>
      </c>
      <c r="E214" s="238">
        <v>10</v>
      </c>
      <c r="F214" s="239"/>
      <c r="G214" s="240">
        <f>ROUND(E214*F214,2)</f>
        <v>0</v>
      </c>
      <c r="H214" s="239"/>
      <c r="I214" s="240">
        <f>ROUND(E214*H214,2)</f>
        <v>0</v>
      </c>
      <c r="J214" s="239"/>
      <c r="K214" s="240">
        <f>ROUND(E214*J214,2)</f>
        <v>0</v>
      </c>
      <c r="L214" s="240">
        <v>21</v>
      </c>
      <c r="M214" s="240">
        <f>G214*(1+L214/100)</f>
        <v>0</v>
      </c>
      <c r="N214" s="238">
        <v>0.441</v>
      </c>
      <c r="O214" s="238">
        <f>ROUND(E214*N214,2)</f>
        <v>4.41</v>
      </c>
      <c r="P214" s="238">
        <v>0</v>
      </c>
      <c r="Q214" s="238">
        <f>ROUND(E214*P214,2)</f>
        <v>0</v>
      </c>
      <c r="R214" s="240" t="s">
        <v>277</v>
      </c>
      <c r="S214" s="240" t="s">
        <v>188</v>
      </c>
      <c r="T214" s="241" t="s">
        <v>188</v>
      </c>
      <c r="U214" s="220">
        <v>2.9000000000000001E-2</v>
      </c>
      <c r="V214" s="220">
        <f>ROUND(E214*U214,2)</f>
        <v>0.28999999999999998</v>
      </c>
      <c r="W214" s="220"/>
      <c r="X214" s="220" t="s">
        <v>226</v>
      </c>
      <c r="Y214" s="220" t="s">
        <v>191</v>
      </c>
      <c r="Z214" s="210"/>
      <c r="AA214" s="210"/>
      <c r="AB214" s="210"/>
      <c r="AC214" s="210"/>
      <c r="AD214" s="210"/>
      <c r="AE214" s="210"/>
      <c r="AF214" s="210"/>
      <c r="AG214" s="210" t="s">
        <v>255</v>
      </c>
      <c r="AH214" s="210"/>
      <c r="AI214" s="210"/>
      <c r="AJ214" s="210"/>
      <c r="AK214" s="210"/>
      <c r="AL214" s="210"/>
      <c r="AM214" s="210"/>
      <c r="AN214" s="210"/>
      <c r="AO214" s="210"/>
      <c r="AP214" s="210"/>
      <c r="AQ214" s="210"/>
      <c r="AR214" s="210"/>
      <c r="AS214" s="210"/>
      <c r="AT214" s="210"/>
      <c r="AU214" s="210"/>
      <c r="AV214" s="210"/>
      <c r="AW214" s="210"/>
      <c r="AX214" s="210"/>
      <c r="AY214" s="210"/>
      <c r="AZ214" s="210"/>
      <c r="BA214" s="210"/>
      <c r="BB214" s="210"/>
      <c r="BC214" s="210"/>
      <c r="BD214" s="210"/>
      <c r="BE214" s="210"/>
      <c r="BF214" s="210"/>
      <c r="BG214" s="210"/>
      <c r="BH214" s="210"/>
    </row>
    <row r="215" spans="1:60" outlineLevel="2" x14ac:dyDescent="0.2">
      <c r="A215" s="217"/>
      <c r="B215" s="218"/>
      <c r="C215" s="264" t="s">
        <v>1009</v>
      </c>
      <c r="D215" s="258"/>
      <c r="E215" s="259"/>
      <c r="F215" s="220"/>
      <c r="G215" s="220"/>
      <c r="H215" s="220"/>
      <c r="I215" s="220"/>
      <c r="J215" s="220"/>
      <c r="K215" s="220"/>
      <c r="L215" s="220"/>
      <c r="M215" s="220"/>
      <c r="N215" s="219"/>
      <c r="O215" s="219"/>
      <c r="P215" s="219"/>
      <c r="Q215" s="219"/>
      <c r="R215" s="220"/>
      <c r="S215" s="220"/>
      <c r="T215" s="220"/>
      <c r="U215" s="220"/>
      <c r="V215" s="220"/>
      <c r="W215" s="220"/>
      <c r="X215" s="220"/>
      <c r="Y215" s="220"/>
      <c r="Z215" s="210"/>
      <c r="AA215" s="210"/>
      <c r="AB215" s="210"/>
      <c r="AC215" s="210"/>
      <c r="AD215" s="210"/>
      <c r="AE215" s="210"/>
      <c r="AF215" s="210"/>
      <c r="AG215" s="210" t="s">
        <v>231</v>
      </c>
      <c r="AH215" s="210">
        <v>0</v>
      </c>
      <c r="AI215" s="210"/>
      <c r="AJ215" s="210"/>
      <c r="AK215" s="210"/>
      <c r="AL215" s="210"/>
      <c r="AM215" s="210"/>
      <c r="AN215" s="210"/>
      <c r="AO215" s="210"/>
      <c r="AP215" s="210"/>
      <c r="AQ215" s="210"/>
      <c r="AR215" s="210"/>
      <c r="AS215" s="210"/>
      <c r="AT215" s="210"/>
      <c r="AU215" s="210"/>
      <c r="AV215" s="210"/>
      <c r="AW215" s="210"/>
      <c r="AX215" s="210"/>
      <c r="AY215" s="210"/>
      <c r="AZ215" s="210"/>
      <c r="BA215" s="210"/>
      <c r="BB215" s="210"/>
      <c r="BC215" s="210"/>
      <c r="BD215" s="210"/>
      <c r="BE215" s="210"/>
      <c r="BF215" s="210"/>
      <c r="BG215" s="210"/>
      <c r="BH215" s="210"/>
    </row>
    <row r="216" spans="1:60" outlineLevel="3" x14ac:dyDescent="0.2">
      <c r="A216" s="217"/>
      <c r="B216" s="218"/>
      <c r="C216" s="264" t="s">
        <v>918</v>
      </c>
      <c r="D216" s="258"/>
      <c r="E216" s="259"/>
      <c r="F216" s="220"/>
      <c r="G216" s="220"/>
      <c r="H216" s="220"/>
      <c r="I216" s="220"/>
      <c r="J216" s="220"/>
      <c r="K216" s="220"/>
      <c r="L216" s="220"/>
      <c r="M216" s="220"/>
      <c r="N216" s="219"/>
      <c r="O216" s="219"/>
      <c r="P216" s="219"/>
      <c r="Q216" s="219"/>
      <c r="R216" s="220"/>
      <c r="S216" s="220"/>
      <c r="T216" s="220"/>
      <c r="U216" s="220"/>
      <c r="V216" s="220"/>
      <c r="W216" s="220"/>
      <c r="X216" s="220"/>
      <c r="Y216" s="220"/>
      <c r="Z216" s="210"/>
      <c r="AA216" s="210"/>
      <c r="AB216" s="210"/>
      <c r="AC216" s="210"/>
      <c r="AD216" s="210"/>
      <c r="AE216" s="210"/>
      <c r="AF216" s="210"/>
      <c r="AG216" s="210" t="s">
        <v>231</v>
      </c>
      <c r="AH216" s="210">
        <v>0</v>
      </c>
      <c r="AI216" s="210"/>
      <c r="AJ216" s="210"/>
      <c r="AK216" s="210"/>
      <c r="AL216" s="210"/>
      <c r="AM216" s="210"/>
      <c r="AN216" s="210"/>
      <c r="AO216" s="210"/>
      <c r="AP216" s="210"/>
      <c r="AQ216" s="210"/>
      <c r="AR216" s="210"/>
      <c r="AS216" s="210"/>
      <c r="AT216" s="210"/>
      <c r="AU216" s="210"/>
      <c r="AV216" s="210"/>
      <c r="AW216" s="210"/>
      <c r="AX216" s="210"/>
      <c r="AY216" s="210"/>
      <c r="AZ216" s="210"/>
      <c r="BA216" s="210"/>
      <c r="BB216" s="210"/>
      <c r="BC216" s="210"/>
      <c r="BD216" s="210"/>
      <c r="BE216" s="210"/>
      <c r="BF216" s="210"/>
      <c r="BG216" s="210"/>
      <c r="BH216" s="210"/>
    </row>
    <row r="217" spans="1:60" outlineLevel="3" x14ac:dyDescent="0.2">
      <c r="A217" s="217"/>
      <c r="B217" s="218"/>
      <c r="C217" s="264" t="s">
        <v>919</v>
      </c>
      <c r="D217" s="258"/>
      <c r="E217" s="259">
        <v>10</v>
      </c>
      <c r="F217" s="220"/>
      <c r="G217" s="220"/>
      <c r="H217" s="220"/>
      <c r="I217" s="220"/>
      <c r="J217" s="220"/>
      <c r="K217" s="220"/>
      <c r="L217" s="220"/>
      <c r="M217" s="220"/>
      <c r="N217" s="219"/>
      <c r="O217" s="219"/>
      <c r="P217" s="219"/>
      <c r="Q217" s="219"/>
      <c r="R217" s="220"/>
      <c r="S217" s="220"/>
      <c r="T217" s="220"/>
      <c r="U217" s="220"/>
      <c r="V217" s="220"/>
      <c r="W217" s="220"/>
      <c r="X217" s="220"/>
      <c r="Y217" s="220"/>
      <c r="Z217" s="210"/>
      <c r="AA217" s="210"/>
      <c r="AB217" s="210"/>
      <c r="AC217" s="210"/>
      <c r="AD217" s="210"/>
      <c r="AE217" s="210"/>
      <c r="AF217" s="210"/>
      <c r="AG217" s="210" t="s">
        <v>231</v>
      </c>
      <c r="AH217" s="210">
        <v>5</v>
      </c>
      <c r="AI217" s="210"/>
      <c r="AJ217" s="210"/>
      <c r="AK217" s="210"/>
      <c r="AL217" s="210"/>
      <c r="AM217" s="210"/>
      <c r="AN217" s="210"/>
      <c r="AO217" s="210"/>
      <c r="AP217" s="210"/>
      <c r="AQ217" s="210"/>
      <c r="AR217" s="210"/>
      <c r="AS217" s="210"/>
      <c r="AT217" s="210"/>
      <c r="AU217" s="210"/>
      <c r="AV217" s="210"/>
      <c r="AW217" s="210"/>
      <c r="AX217" s="210"/>
      <c r="AY217" s="210"/>
      <c r="AZ217" s="210"/>
      <c r="BA217" s="210"/>
      <c r="BB217" s="210"/>
      <c r="BC217" s="210"/>
      <c r="BD217" s="210"/>
      <c r="BE217" s="210"/>
      <c r="BF217" s="210"/>
      <c r="BG217" s="210"/>
      <c r="BH217" s="210"/>
    </row>
    <row r="218" spans="1:60" outlineLevel="1" x14ac:dyDescent="0.2">
      <c r="A218" s="235">
        <v>31</v>
      </c>
      <c r="B218" s="236" t="s">
        <v>1010</v>
      </c>
      <c r="C218" s="252" t="s">
        <v>1011</v>
      </c>
      <c r="D218" s="237" t="s">
        <v>261</v>
      </c>
      <c r="E218" s="238">
        <v>8.0486699999999995</v>
      </c>
      <c r="F218" s="239"/>
      <c r="G218" s="240">
        <f>ROUND(E218*F218,2)</f>
        <v>0</v>
      </c>
      <c r="H218" s="239"/>
      <c r="I218" s="240">
        <f>ROUND(E218*H218,2)</f>
        <v>0</v>
      </c>
      <c r="J218" s="239"/>
      <c r="K218" s="240">
        <f>ROUND(E218*J218,2)</f>
        <v>0</v>
      </c>
      <c r="L218" s="240">
        <v>21</v>
      </c>
      <c r="M218" s="240">
        <f>G218*(1+L218/100)</f>
        <v>0</v>
      </c>
      <c r="N218" s="238">
        <v>0.30651</v>
      </c>
      <c r="O218" s="238">
        <f>ROUND(E218*N218,2)</f>
        <v>2.4700000000000002</v>
      </c>
      <c r="P218" s="238">
        <v>0</v>
      </c>
      <c r="Q218" s="238">
        <f>ROUND(E218*P218,2)</f>
        <v>0</v>
      </c>
      <c r="R218" s="240" t="s">
        <v>277</v>
      </c>
      <c r="S218" s="240" t="s">
        <v>188</v>
      </c>
      <c r="T218" s="241" t="s">
        <v>188</v>
      </c>
      <c r="U218" s="220">
        <v>2.5000000000000001E-2</v>
      </c>
      <c r="V218" s="220">
        <f>ROUND(E218*U218,2)</f>
        <v>0.2</v>
      </c>
      <c r="W218" s="220"/>
      <c r="X218" s="220" t="s">
        <v>226</v>
      </c>
      <c r="Y218" s="220" t="s">
        <v>191</v>
      </c>
      <c r="Z218" s="210"/>
      <c r="AA218" s="210"/>
      <c r="AB218" s="210"/>
      <c r="AC218" s="210"/>
      <c r="AD218" s="210"/>
      <c r="AE218" s="210"/>
      <c r="AF218" s="210"/>
      <c r="AG218" s="210" t="s">
        <v>227</v>
      </c>
      <c r="AH218" s="210"/>
      <c r="AI218" s="210"/>
      <c r="AJ218" s="210"/>
      <c r="AK218" s="210"/>
      <c r="AL218" s="210"/>
      <c r="AM218" s="210"/>
      <c r="AN218" s="210"/>
      <c r="AO218" s="210"/>
      <c r="AP218" s="210"/>
      <c r="AQ218" s="210"/>
      <c r="AR218" s="210"/>
      <c r="AS218" s="210"/>
      <c r="AT218" s="210"/>
      <c r="AU218" s="210"/>
      <c r="AV218" s="210"/>
      <c r="AW218" s="210"/>
      <c r="AX218" s="210"/>
      <c r="AY218" s="210"/>
      <c r="AZ218" s="210"/>
      <c r="BA218" s="210"/>
      <c r="BB218" s="210"/>
      <c r="BC218" s="210"/>
      <c r="BD218" s="210"/>
      <c r="BE218" s="210"/>
      <c r="BF218" s="210"/>
      <c r="BG218" s="210"/>
      <c r="BH218" s="210"/>
    </row>
    <row r="219" spans="1:60" outlineLevel="2" x14ac:dyDescent="0.2">
      <c r="A219" s="217"/>
      <c r="B219" s="218"/>
      <c r="C219" s="263" t="s">
        <v>1012</v>
      </c>
      <c r="D219" s="262"/>
      <c r="E219" s="262"/>
      <c r="F219" s="262"/>
      <c r="G219" s="262"/>
      <c r="H219" s="220"/>
      <c r="I219" s="220"/>
      <c r="J219" s="220"/>
      <c r="K219" s="220"/>
      <c r="L219" s="220"/>
      <c r="M219" s="220"/>
      <c r="N219" s="219"/>
      <c r="O219" s="219"/>
      <c r="P219" s="219"/>
      <c r="Q219" s="219"/>
      <c r="R219" s="220"/>
      <c r="S219" s="220"/>
      <c r="T219" s="220"/>
      <c r="U219" s="220"/>
      <c r="V219" s="220"/>
      <c r="W219" s="220"/>
      <c r="X219" s="220"/>
      <c r="Y219" s="220"/>
      <c r="Z219" s="210"/>
      <c r="AA219" s="210"/>
      <c r="AB219" s="210"/>
      <c r="AC219" s="210"/>
      <c r="AD219" s="210"/>
      <c r="AE219" s="210"/>
      <c r="AF219" s="210"/>
      <c r="AG219" s="210" t="s">
        <v>229</v>
      </c>
      <c r="AH219" s="210"/>
      <c r="AI219" s="210"/>
      <c r="AJ219" s="210"/>
      <c r="AK219" s="210"/>
      <c r="AL219" s="210"/>
      <c r="AM219" s="210"/>
      <c r="AN219" s="210"/>
      <c r="AO219" s="210"/>
      <c r="AP219" s="210"/>
      <c r="AQ219" s="210"/>
      <c r="AR219" s="210"/>
      <c r="AS219" s="210"/>
      <c r="AT219" s="210"/>
      <c r="AU219" s="210"/>
      <c r="AV219" s="210"/>
      <c r="AW219" s="210"/>
      <c r="AX219" s="210"/>
      <c r="AY219" s="210"/>
      <c r="AZ219" s="210"/>
      <c r="BA219" s="210"/>
      <c r="BB219" s="210"/>
      <c r="BC219" s="210"/>
      <c r="BD219" s="210"/>
      <c r="BE219" s="210"/>
      <c r="BF219" s="210"/>
      <c r="BG219" s="210"/>
      <c r="BH219" s="210"/>
    </row>
    <row r="220" spans="1:60" outlineLevel="2" x14ac:dyDescent="0.2">
      <c r="A220" s="217"/>
      <c r="B220" s="218"/>
      <c r="C220" s="264" t="s">
        <v>1013</v>
      </c>
      <c r="D220" s="258"/>
      <c r="E220" s="259"/>
      <c r="F220" s="220"/>
      <c r="G220" s="220"/>
      <c r="H220" s="220"/>
      <c r="I220" s="220"/>
      <c r="J220" s="220"/>
      <c r="K220" s="220"/>
      <c r="L220" s="220"/>
      <c r="M220" s="220"/>
      <c r="N220" s="219"/>
      <c r="O220" s="219"/>
      <c r="P220" s="219"/>
      <c r="Q220" s="219"/>
      <c r="R220" s="220"/>
      <c r="S220" s="220"/>
      <c r="T220" s="220"/>
      <c r="U220" s="220"/>
      <c r="V220" s="220"/>
      <c r="W220" s="220"/>
      <c r="X220" s="220"/>
      <c r="Y220" s="220"/>
      <c r="Z220" s="210"/>
      <c r="AA220" s="210"/>
      <c r="AB220" s="210"/>
      <c r="AC220" s="210"/>
      <c r="AD220" s="210"/>
      <c r="AE220" s="210"/>
      <c r="AF220" s="210"/>
      <c r="AG220" s="210" t="s">
        <v>231</v>
      </c>
      <c r="AH220" s="210">
        <v>0</v>
      </c>
      <c r="AI220" s="210"/>
      <c r="AJ220" s="210"/>
      <c r="AK220" s="210"/>
      <c r="AL220" s="210"/>
      <c r="AM220" s="210"/>
      <c r="AN220" s="210"/>
      <c r="AO220" s="210"/>
      <c r="AP220" s="210"/>
      <c r="AQ220" s="210"/>
      <c r="AR220" s="210"/>
      <c r="AS220" s="210"/>
      <c r="AT220" s="210"/>
      <c r="AU220" s="210"/>
      <c r="AV220" s="210"/>
      <c r="AW220" s="210"/>
      <c r="AX220" s="210"/>
      <c r="AY220" s="210"/>
      <c r="AZ220" s="210"/>
      <c r="BA220" s="210"/>
      <c r="BB220" s="210"/>
      <c r="BC220" s="210"/>
      <c r="BD220" s="210"/>
      <c r="BE220" s="210"/>
      <c r="BF220" s="210"/>
      <c r="BG220" s="210"/>
      <c r="BH220" s="210"/>
    </row>
    <row r="221" spans="1:60" outlineLevel="3" x14ac:dyDescent="0.2">
      <c r="A221" s="217"/>
      <c r="B221" s="218"/>
      <c r="C221" s="264" t="s">
        <v>1006</v>
      </c>
      <c r="D221" s="258"/>
      <c r="E221" s="259"/>
      <c r="F221" s="220"/>
      <c r="G221" s="220"/>
      <c r="H221" s="220"/>
      <c r="I221" s="220"/>
      <c r="J221" s="220"/>
      <c r="K221" s="220"/>
      <c r="L221" s="220"/>
      <c r="M221" s="220"/>
      <c r="N221" s="219"/>
      <c r="O221" s="219"/>
      <c r="P221" s="219"/>
      <c r="Q221" s="219"/>
      <c r="R221" s="220"/>
      <c r="S221" s="220"/>
      <c r="T221" s="220"/>
      <c r="U221" s="220"/>
      <c r="V221" s="220"/>
      <c r="W221" s="220"/>
      <c r="X221" s="220"/>
      <c r="Y221" s="220"/>
      <c r="Z221" s="210"/>
      <c r="AA221" s="210"/>
      <c r="AB221" s="210"/>
      <c r="AC221" s="210"/>
      <c r="AD221" s="210"/>
      <c r="AE221" s="210"/>
      <c r="AF221" s="210"/>
      <c r="AG221" s="210" t="s">
        <v>231</v>
      </c>
      <c r="AH221" s="210">
        <v>0</v>
      </c>
      <c r="AI221" s="210"/>
      <c r="AJ221" s="210"/>
      <c r="AK221" s="210"/>
      <c r="AL221" s="210"/>
      <c r="AM221" s="210"/>
      <c r="AN221" s="210"/>
      <c r="AO221" s="210"/>
      <c r="AP221" s="210"/>
      <c r="AQ221" s="210"/>
      <c r="AR221" s="210"/>
      <c r="AS221" s="210"/>
      <c r="AT221" s="210"/>
      <c r="AU221" s="210"/>
      <c r="AV221" s="210"/>
      <c r="AW221" s="210"/>
      <c r="AX221" s="210"/>
      <c r="AY221" s="210"/>
      <c r="AZ221" s="210"/>
      <c r="BA221" s="210"/>
      <c r="BB221" s="210"/>
      <c r="BC221" s="210"/>
      <c r="BD221" s="210"/>
      <c r="BE221" s="210"/>
      <c r="BF221" s="210"/>
      <c r="BG221" s="210"/>
      <c r="BH221" s="210"/>
    </row>
    <row r="222" spans="1:60" outlineLevel="3" x14ac:dyDescent="0.2">
      <c r="A222" s="217"/>
      <c r="B222" s="218"/>
      <c r="C222" s="264" t="s">
        <v>1007</v>
      </c>
      <c r="D222" s="258"/>
      <c r="E222" s="259">
        <v>8.0486699999999995</v>
      </c>
      <c r="F222" s="220"/>
      <c r="G222" s="220"/>
      <c r="H222" s="220"/>
      <c r="I222" s="220"/>
      <c r="J222" s="220"/>
      <c r="K222" s="220"/>
      <c r="L222" s="220"/>
      <c r="M222" s="220"/>
      <c r="N222" s="219"/>
      <c r="O222" s="219"/>
      <c r="P222" s="219"/>
      <c r="Q222" s="219"/>
      <c r="R222" s="220"/>
      <c r="S222" s="220"/>
      <c r="T222" s="220"/>
      <c r="U222" s="220"/>
      <c r="V222" s="220"/>
      <c r="W222" s="220"/>
      <c r="X222" s="220"/>
      <c r="Y222" s="220"/>
      <c r="Z222" s="210"/>
      <c r="AA222" s="210"/>
      <c r="AB222" s="210"/>
      <c r="AC222" s="210"/>
      <c r="AD222" s="210"/>
      <c r="AE222" s="210"/>
      <c r="AF222" s="210"/>
      <c r="AG222" s="210" t="s">
        <v>231</v>
      </c>
      <c r="AH222" s="210">
        <v>5</v>
      </c>
      <c r="AI222" s="210"/>
      <c r="AJ222" s="210"/>
      <c r="AK222" s="210"/>
      <c r="AL222" s="210"/>
      <c r="AM222" s="210"/>
      <c r="AN222" s="210"/>
      <c r="AO222" s="210"/>
      <c r="AP222" s="210"/>
      <c r="AQ222" s="210"/>
      <c r="AR222" s="210"/>
      <c r="AS222" s="210"/>
      <c r="AT222" s="210"/>
      <c r="AU222" s="210"/>
      <c r="AV222" s="210"/>
      <c r="AW222" s="210"/>
      <c r="AX222" s="210"/>
      <c r="AY222" s="210"/>
      <c r="AZ222" s="210"/>
      <c r="BA222" s="210"/>
      <c r="BB222" s="210"/>
      <c r="BC222" s="210"/>
      <c r="BD222" s="210"/>
      <c r="BE222" s="210"/>
      <c r="BF222" s="210"/>
      <c r="BG222" s="210"/>
      <c r="BH222" s="210"/>
    </row>
    <row r="223" spans="1:60" x14ac:dyDescent="0.2">
      <c r="A223" s="213" t="s">
        <v>183</v>
      </c>
      <c r="B223" s="214" t="s">
        <v>133</v>
      </c>
      <c r="C223" s="256" t="s">
        <v>134</v>
      </c>
      <c r="D223" s="231"/>
      <c r="E223" s="232"/>
      <c r="F223" s="233"/>
      <c r="G223" s="233">
        <f>SUMIF(AG224:AG247,"&lt;&gt;NOR",G224:G247)</f>
        <v>0</v>
      </c>
      <c r="H223" s="233"/>
      <c r="I223" s="233">
        <f>SUM(I224:I247)</f>
        <v>0</v>
      </c>
      <c r="J223" s="233"/>
      <c r="K223" s="233">
        <f>SUM(K224:K247)</f>
        <v>0</v>
      </c>
      <c r="L223" s="233"/>
      <c r="M223" s="233">
        <f>SUM(M224:M247)</f>
        <v>0</v>
      </c>
      <c r="N223" s="232"/>
      <c r="O223" s="232">
        <f>SUM(O224:O247)</f>
        <v>20.99</v>
      </c>
      <c r="P223" s="232"/>
      <c r="Q223" s="232">
        <f>SUM(Q224:Q247)</f>
        <v>0</v>
      </c>
      <c r="R223" s="233"/>
      <c r="S223" s="233"/>
      <c r="T223" s="234"/>
      <c r="U223" s="224"/>
      <c r="V223" s="224">
        <f>SUM(V224:V247)</f>
        <v>11.92</v>
      </c>
      <c r="W223" s="224"/>
      <c r="X223" s="224"/>
      <c r="Y223" s="224"/>
      <c r="AG223" t="s">
        <v>184</v>
      </c>
    </row>
    <row r="224" spans="1:60" outlineLevel="1" x14ac:dyDescent="0.2">
      <c r="A224" s="217"/>
      <c r="B224" s="218"/>
      <c r="C224" s="253" t="s">
        <v>311</v>
      </c>
      <c r="D224" s="242"/>
      <c r="E224" s="242"/>
      <c r="F224" s="242"/>
      <c r="G224" s="242"/>
      <c r="H224" s="220"/>
      <c r="I224" s="220"/>
      <c r="J224" s="220"/>
      <c r="K224" s="220"/>
      <c r="L224" s="220"/>
      <c r="M224" s="220"/>
      <c r="N224" s="219"/>
      <c r="O224" s="219"/>
      <c r="P224" s="219"/>
      <c r="Q224" s="219"/>
      <c r="R224" s="220"/>
      <c r="S224" s="220"/>
      <c r="T224" s="220"/>
      <c r="U224" s="220"/>
      <c r="V224" s="220"/>
      <c r="W224" s="220"/>
      <c r="X224" s="220"/>
      <c r="Y224" s="220"/>
      <c r="Z224" s="210"/>
      <c r="AA224" s="210"/>
      <c r="AB224" s="210"/>
      <c r="AC224" s="210"/>
      <c r="AD224" s="210"/>
      <c r="AE224" s="210"/>
      <c r="AF224" s="210"/>
      <c r="AG224" s="210" t="s">
        <v>194</v>
      </c>
      <c r="AH224" s="210"/>
      <c r="AI224" s="210"/>
      <c r="AJ224" s="210"/>
      <c r="AK224" s="210"/>
      <c r="AL224" s="210"/>
      <c r="AM224" s="210"/>
      <c r="AN224" s="210"/>
      <c r="AO224" s="210"/>
      <c r="AP224" s="210"/>
      <c r="AQ224" s="210"/>
      <c r="AR224" s="210"/>
      <c r="AS224" s="210"/>
      <c r="AT224" s="210"/>
      <c r="AU224" s="210"/>
      <c r="AV224" s="210"/>
      <c r="AW224" s="210"/>
      <c r="AX224" s="210"/>
      <c r="AY224" s="210"/>
      <c r="AZ224" s="210"/>
      <c r="BA224" s="210"/>
      <c r="BB224" s="210"/>
      <c r="BC224" s="210"/>
      <c r="BD224" s="210"/>
      <c r="BE224" s="210"/>
      <c r="BF224" s="210"/>
      <c r="BG224" s="210"/>
      <c r="BH224" s="210"/>
    </row>
    <row r="225" spans="1:60" ht="22.5" outlineLevel="1" x14ac:dyDescent="0.2">
      <c r="A225" s="235">
        <v>32</v>
      </c>
      <c r="B225" s="236" t="s">
        <v>317</v>
      </c>
      <c r="C225" s="252" t="s">
        <v>770</v>
      </c>
      <c r="D225" s="237" t="s">
        <v>261</v>
      </c>
      <c r="E225" s="238">
        <v>160.97334000000001</v>
      </c>
      <c r="F225" s="239"/>
      <c r="G225" s="240">
        <f>ROUND(E225*F225,2)</f>
        <v>0</v>
      </c>
      <c r="H225" s="239"/>
      <c r="I225" s="240">
        <f>ROUND(E225*H225,2)</f>
        <v>0</v>
      </c>
      <c r="J225" s="239"/>
      <c r="K225" s="240">
        <f>ROUND(E225*J225,2)</f>
        <v>0</v>
      </c>
      <c r="L225" s="240">
        <v>21</v>
      </c>
      <c r="M225" s="240">
        <f>G225*(1+L225/100)</f>
        <v>0</v>
      </c>
      <c r="N225" s="238">
        <v>6.9999999999999999E-4</v>
      </c>
      <c r="O225" s="238">
        <f>ROUND(E225*N225,2)</f>
        <v>0.11</v>
      </c>
      <c r="P225" s="238">
        <v>0</v>
      </c>
      <c r="Q225" s="238">
        <f>ROUND(E225*P225,2)</f>
        <v>0</v>
      </c>
      <c r="R225" s="240" t="s">
        <v>277</v>
      </c>
      <c r="S225" s="240" t="s">
        <v>188</v>
      </c>
      <c r="T225" s="241" t="s">
        <v>188</v>
      </c>
      <c r="U225" s="220">
        <v>2E-3</v>
      </c>
      <c r="V225" s="220">
        <f>ROUND(E225*U225,2)</f>
        <v>0.32</v>
      </c>
      <c r="W225" s="220"/>
      <c r="X225" s="220" t="s">
        <v>226</v>
      </c>
      <c r="Y225" s="220" t="s">
        <v>191</v>
      </c>
      <c r="Z225" s="210"/>
      <c r="AA225" s="210"/>
      <c r="AB225" s="210"/>
      <c r="AC225" s="210"/>
      <c r="AD225" s="210"/>
      <c r="AE225" s="210"/>
      <c r="AF225" s="210"/>
      <c r="AG225" s="210" t="s">
        <v>227</v>
      </c>
      <c r="AH225" s="210"/>
      <c r="AI225" s="210"/>
      <c r="AJ225" s="210"/>
      <c r="AK225" s="210"/>
      <c r="AL225" s="210"/>
      <c r="AM225" s="210"/>
      <c r="AN225" s="210"/>
      <c r="AO225" s="210"/>
      <c r="AP225" s="210"/>
      <c r="AQ225" s="210"/>
      <c r="AR225" s="210"/>
      <c r="AS225" s="210"/>
      <c r="AT225" s="210"/>
      <c r="AU225" s="210"/>
      <c r="AV225" s="210"/>
      <c r="AW225" s="210"/>
      <c r="AX225" s="210"/>
      <c r="AY225" s="210"/>
      <c r="AZ225" s="210"/>
      <c r="BA225" s="210"/>
      <c r="BB225" s="210"/>
      <c r="BC225" s="210"/>
      <c r="BD225" s="210"/>
      <c r="BE225" s="210"/>
      <c r="BF225" s="210"/>
      <c r="BG225" s="210"/>
      <c r="BH225" s="210"/>
    </row>
    <row r="226" spans="1:60" outlineLevel="2" x14ac:dyDescent="0.2">
      <c r="A226" s="217"/>
      <c r="B226" s="218"/>
      <c r="C226" s="263" t="s">
        <v>319</v>
      </c>
      <c r="D226" s="262"/>
      <c r="E226" s="262"/>
      <c r="F226" s="262"/>
      <c r="G226" s="262"/>
      <c r="H226" s="220"/>
      <c r="I226" s="220"/>
      <c r="J226" s="220"/>
      <c r="K226" s="220"/>
      <c r="L226" s="220"/>
      <c r="M226" s="220"/>
      <c r="N226" s="219"/>
      <c r="O226" s="219"/>
      <c r="P226" s="219"/>
      <c r="Q226" s="219"/>
      <c r="R226" s="220"/>
      <c r="S226" s="220"/>
      <c r="T226" s="220"/>
      <c r="U226" s="220"/>
      <c r="V226" s="220"/>
      <c r="W226" s="220"/>
      <c r="X226" s="220"/>
      <c r="Y226" s="220"/>
      <c r="Z226" s="210"/>
      <c r="AA226" s="210"/>
      <c r="AB226" s="210"/>
      <c r="AC226" s="210"/>
      <c r="AD226" s="210"/>
      <c r="AE226" s="210"/>
      <c r="AF226" s="210"/>
      <c r="AG226" s="210" t="s">
        <v>229</v>
      </c>
      <c r="AH226" s="210"/>
      <c r="AI226" s="210"/>
      <c r="AJ226" s="210"/>
      <c r="AK226" s="210"/>
      <c r="AL226" s="210"/>
      <c r="AM226" s="210"/>
      <c r="AN226" s="210"/>
      <c r="AO226" s="210"/>
      <c r="AP226" s="210"/>
      <c r="AQ226" s="210"/>
      <c r="AR226" s="210"/>
      <c r="AS226" s="210"/>
      <c r="AT226" s="210"/>
      <c r="AU226" s="210"/>
      <c r="AV226" s="210"/>
      <c r="AW226" s="210"/>
      <c r="AX226" s="210"/>
      <c r="AY226" s="210"/>
      <c r="AZ226" s="210"/>
      <c r="BA226" s="210"/>
      <c r="BB226" s="210"/>
      <c r="BC226" s="210"/>
      <c r="BD226" s="210"/>
      <c r="BE226" s="210"/>
      <c r="BF226" s="210"/>
      <c r="BG226" s="210"/>
      <c r="BH226" s="210"/>
    </row>
    <row r="227" spans="1:60" outlineLevel="2" x14ac:dyDescent="0.2">
      <c r="A227" s="217"/>
      <c r="B227" s="218"/>
      <c r="C227" s="264" t="s">
        <v>320</v>
      </c>
      <c r="D227" s="258"/>
      <c r="E227" s="259"/>
      <c r="F227" s="220"/>
      <c r="G227" s="220"/>
      <c r="H227" s="220"/>
      <c r="I227" s="220"/>
      <c r="J227" s="220"/>
      <c r="K227" s="220"/>
      <c r="L227" s="220"/>
      <c r="M227" s="220"/>
      <c r="N227" s="219"/>
      <c r="O227" s="219"/>
      <c r="P227" s="219"/>
      <c r="Q227" s="219"/>
      <c r="R227" s="220"/>
      <c r="S227" s="220"/>
      <c r="T227" s="220"/>
      <c r="U227" s="220"/>
      <c r="V227" s="220"/>
      <c r="W227" s="220"/>
      <c r="X227" s="220"/>
      <c r="Y227" s="220"/>
      <c r="Z227" s="210"/>
      <c r="AA227" s="210"/>
      <c r="AB227" s="210"/>
      <c r="AC227" s="210"/>
      <c r="AD227" s="210"/>
      <c r="AE227" s="210"/>
      <c r="AF227" s="210"/>
      <c r="AG227" s="210" t="s">
        <v>231</v>
      </c>
      <c r="AH227" s="210">
        <v>0</v>
      </c>
      <c r="AI227" s="210"/>
      <c r="AJ227" s="210"/>
      <c r="AK227" s="210"/>
      <c r="AL227" s="210"/>
      <c r="AM227" s="210"/>
      <c r="AN227" s="210"/>
      <c r="AO227" s="210"/>
      <c r="AP227" s="210"/>
      <c r="AQ227" s="210"/>
      <c r="AR227" s="210"/>
      <c r="AS227" s="210"/>
      <c r="AT227" s="210"/>
      <c r="AU227" s="210"/>
      <c r="AV227" s="210"/>
      <c r="AW227" s="210"/>
      <c r="AX227" s="210"/>
      <c r="AY227" s="210"/>
      <c r="AZ227" s="210"/>
      <c r="BA227" s="210"/>
      <c r="BB227" s="210"/>
      <c r="BC227" s="210"/>
      <c r="BD227" s="210"/>
      <c r="BE227" s="210"/>
      <c r="BF227" s="210"/>
      <c r="BG227" s="210"/>
      <c r="BH227" s="210"/>
    </row>
    <row r="228" spans="1:60" outlineLevel="3" x14ac:dyDescent="0.2">
      <c r="A228" s="217"/>
      <c r="B228" s="218"/>
      <c r="C228" s="264" t="s">
        <v>1014</v>
      </c>
      <c r="D228" s="258"/>
      <c r="E228" s="259"/>
      <c r="F228" s="220"/>
      <c r="G228" s="220"/>
      <c r="H228" s="220"/>
      <c r="I228" s="220"/>
      <c r="J228" s="220"/>
      <c r="K228" s="220"/>
      <c r="L228" s="220"/>
      <c r="M228" s="220"/>
      <c r="N228" s="219"/>
      <c r="O228" s="219"/>
      <c r="P228" s="219"/>
      <c r="Q228" s="219"/>
      <c r="R228" s="220"/>
      <c r="S228" s="220"/>
      <c r="T228" s="220"/>
      <c r="U228" s="220"/>
      <c r="V228" s="220"/>
      <c r="W228" s="220"/>
      <c r="X228" s="220"/>
      <c r="Y228" s="220"/>
      <c r="Z228" s="210"/>
      <c r="AA228" s="210"/>
      <c r="AB228" s="210"/>
      <c r="AC228" s="210"/>
      <c r="AD228" s="210"/>
      <c r="AE228" s="210"/>
      <c r="AF228" s="210"/>
      <c r="AG228" s="210" t="s">
        <v>231</v>
      </c>
      <c r="AH228" s="210">
        <v>0</v>
      </c>
      <c r="AI228" s="210"/>
      <c r="AJ228" s="210"/>
      <c r="AK228" s="210"/>
      <c r="AL228" s="210"/>
      <c r="AM228" s="210"/>
      <c r="AN228" s="210"/>
      <c r="AO228" s="210"/>
      <c r="AP228" s="210"/>
      <c r="AQ228" s="210"/>
      <c r="AR228" s="210"/>
      <c r="AS228" s="210"/>
      <c r="AT228" s="210"/>
      <c r="AU228" s="210"/>
      <c r="AV228" s="210"/>
      <c r="AW228" s="210"/>
      <c r="AX228" s="210"/>
      <c r="AY228" s="210"/>
      <c r="AZ228" s="210"/>
      <c r="BA228" s="210"/>
      <c r="BB228" s="210"/>
      <c r="BC228" s="210"/>
      <c r="BD228" s="210"/>
      <c r="BE228" s="210"/>
      <c r="BF228" s="210"/>
      <c r="BG228" s="210"/>
      <c r="BH228" s="210"/>
    </row>
    <row r="229" spans="1:60" outlineLevel="3" x14ac:dyDescent="0.2">
      <c r="A229" s="217"/>
      <c r="B229" s="218"/>
      <c r="C229" s="264" t="s">
        <v>1015</v>
      </c>
      <c r="D229" s="258"/>
      <c r="E229" s="259">
        <v>80.486670000000004</v>
      </c>
      <c r="F229" s="220"/>
      <c r="G229" s="220"/>
      <c r="H229" s="220"/>
      <c r="I229" s="220"/>
      <c r="J229" s="220"/>
      <c r="K229" s="220"/>
      <c r="L229" s="220"/>
      <c r="M229" s="220"/>
      <c r="N229" s="219"/>
      <c r="O229" s="219"/>
      <c r="P229" s="219"/>
      <c r="Q229" s="219"/>
      <c r="R229" s="220"/>
      <c r="S229" s="220"/>
      <c r="T229" s="220"/>
      <c r="U229" s="220"/>
      <c r="V229" s="220"/>
      <c r="W229" s="220"/>
      <c r="X229" s="220"/>
      <c r="Y229" s="220"/>
      <c r="Z229" s="210"/>
      <c r="AA229" s="210"/>
      <c r="AB229" s="210"/>
      <c r="AC229" s="210"/>
      <c r="AD229" s="210"/>
      <c r="AE229" s="210"/>
      <c r="AF229" s="210"/>
      <c r="AG229" s="210" t="s">
        <v>231</v>
      </c>
      <c r="AH229" s="210">
        <v>5</v>
      </c>
      <c r="AI229" s="210"/>
      <c r="AJ229" s="210"/>
      <c r="AK229" s="210"/>
      <c r="AL229" s="210"/>
      <c r="AM229" s="210"/>
      <c r="AN229" s="210"/>
      <c r="AO229" s="210"/>
      <c r="AP229" s="210"/>
      <c r="AQ229" s="210"/>
      <c r="AR229" s="210"/>
      <c r="AS229" s="210"/>
      <c r="AT229" s="210"/>
      <c r="AU229" s="210"/>
      <c r="AV229" s="210"/>
      <c r="AW229" s="210"/>
      <c r="AX229" s="210"/>
      <c r="AY229" s="210"/>
      <c r="AZ229" s="210"/>
      <c r="BA229" s="210"/>
      <c r="BB229" s="210"/>
      <c r="BC229" s="210"/>
      <c r="BD229" s="210"/>
      <c r="BE229" s="210"/>
      <c r="BF229" s="210"/>
      <c r="BG229" s="210"/>
      <c r="BH229" s="210"/>
    </row>
    <row r="230" spans="1:60" outlineLevel="3" x14ac:dyDescent="0.2">
      <c r="A230" s="217"/>
      <c r="B230" s="218"/>
      <c r="C230" s="264" t="s">
        <v>1016</v>
      </c>
      <c r="D230" s="258"/>
      <c r="E230" s="259"/>
      <c r="F230" s="220"/>
      <c r="G230" s="220"/>
      <c r="H230" s="220"/>
      <c r="I230" s="220"/>
      <c r="J230" s="220"/>
      <c r="K230" s="220"/>
      <c r="L230" s="220"/>
      <c r="M230" s="220"/>
      <c r="N230" s="219"/>
      <c r="O230" s="219"/>
      <c r="P230" s="219"/>
      <c r="Q230" s="219"/>
      <c r="R230" s="220"/>
      <c r="S230" s="220"/>
      <c r="T230" s="220"/>
      <c r="U230" s="220"/>
      <c r="V230" s="220"/>
      <c r="W230" s="220"/>
      <c r="X230" s="220"/>
      <c r="Y230" s="220"/>
      <c r="Z230" s="210"/>
      <c r="AA230" s="210"/>
      <c r="AB230" s="210"/>
      <c r="AC230" s="210"/>
      <c r="AD230" s="210"/>
      <c r="AE230" s="210"/>
      <c r="AF230" s="210"/>
      <c r="AG230" s="210" t="s">
        <v>231</v>
      </c>
      <c r="AH230" s="210">
        <v>0</v>
      </c>
      <c r="AI230" s="210"/>
      <c r="AJ230" s="210"/>
      <c r="AK230" s="210"/>
      <c r="AL230" s="210"/>
      <c r="AM230" s="210"/>
      <c r="AN230" s="210"/>
      <c r="AO230" s="210"/>
      <c r="AP230" s="210"/>
      <c r="AQ230" s="210"/>
      <c r="AR230" s="210"/>
      <c r="AS230" s="210"/>
      <c r="AT230" s="210"/>
      <c r="AU230" s="210"/>
      <c r="AV230" s="210"/>
      <c r="AW230" s="210"/>
      <c r="AX230" s="210"/>
      <c r="AY230" s="210"/>
      <c r="AZ230" s="210"/>
      <c r="BA230" s="210"/>
      <c r="BB230" s="210"/>
      <c r="BC230" s="210"/>
      <c r="BD230" s="210"/>
      <c r="BE230" s="210"/>
      <c r="BF230" s="210"/>
      <c r="BG230" s="210"/>
      <c r="BH230" s="210"/>
    </row>
    <row r="231" spans="1:60" outlineLevel="3" x14ac:dyDescent="0.2">
      <c r="A231" s="217"/>
      <c r="B231" s="218"/>
      <c r="C231" s="264" t="s">
        <v>917</v>
      </c>
      <c r="D231" s="258"/>
      <c r="E231" s="259">
        <v>80.486670000000004</v>
      </c>
      <c r="F231" s="220"/>
      <c r="G231" s="220"/>
      <c r="H231" s="220"/>
      <c r="I231" s="220"/>
      <c r="J231" s="220"/>
      <c r="K231" s="220"/>
      <c r="L231" s="220"/>
      <c r="M231" s="220"/>
      <c r="N231" s="219"/>
      <c r="O231" s="219"/>
      <c r="P231" s="219"/>
      <c r="Q231" s="219"/>
      <c r="R231" s="220"/>
      <c r="S231" s="220"/>
      <c r="T231" s="220"/>
      <c r="U231" s="220"/>
      <c r="V231" s="220"/>
      <c r="W231" s="220"/>
      <c r="X231" s="220"/>
      <c r="Y231" s="220"/>
      <c r="Z231" s="210"/>
      <c r="AA231" s="210"/>
      <c r="AB231" s="210"/>
      <c r="AC231" s="210"/>
      <c r="AD231" s="210"/>
      <c r="AE231" s="210"/>
      <c r="AF231" s="210"/>
      <c r="AG231" s="210" t="s">
        <v>231</v>
      </c>
      <c r="AH231" s="210">
        <v>5</v>
      </c>
      <c r="AI231" s="210"/>
      <c r="AJ231" s="210"/>
      <c r="AK231" s="210"/>
      <c r="AL231" s="210"/>
      <c r="AM231" s="210"/>
      <c r="AN231" s="210"/>
      <c r="AO231" s="210"/>
      <c r="AP231" s="210"/>
      <c r="AQ231" s="210"/>
      <c r="AR231" s="210"/>
      <c r="AS231" s="210"/>
      <c r="AT231" s="210"/>
      <c r="AU231" s="210"/>
      <c r="AV231" s="210"/>
      <c r="AW231" s="210"/>
      <c r="AX231" s="210"/>
      <c r="AY231" s="210"/>
      <c r="AZ231" s="210"/>
      <c r="BA231" s="210"/>
      <c r="BB231" s="210"/>
      <c r="BC231" s="210"/>
      <c r="BD231" s="210"/>
      <c r="BE231" s="210"/>
      <c r="BF231" s="210"/>
      <c r="BG231" s="210"/>
      <c r="BH231" s="210"/>
    </row>
    <row r="232" spans="1:60" ht="22.5" outlineLevel="1" x14ac:dyDescent="0.2">
      <c r="A232" s="235">
        <v>33</v>
      </c>
      <c r="B232" s="236" t="s">
        <v>322</v>
      </c>
      <c r="C232" s="252" t="s">
        <v>323</v>
      </c>
      <c r="D232" s="237" t="s">
        <v>261</v>
      </c>
      <c r="E232" s="238">
        <v>80.486670000000004</v>
      </c>
      <c r="F232" s="239"/>
      <c r="G232" s="240">
        <f>ROUND(E232*F232,2)</f>
        <v>0</v>
      </c>
      <c r="H232" s="239"/>
      <c r="I232" s="240">
        <f>ROUND(E232*H232,2)</f>
        <v>0</v>
      </c>
      <c r="J232" s="239"/>
      <c r="K232" s="240">
        <f>ROUND(E232*J232,2)</f>
        <v>0</v>
      </c>
      <c r="L232" s="240">
        <v>21</v>
      </c>
      <c r="M232" s="240">
        <f>G232*(1+L232/100)</f>
        <v>0</v>
      </c>
      <c r="N232" s="238">
        <v>0.12966</v>
      </c>
      <c r="O232" s="238">
        <f>ROUND(E232*N232,2)</f>
        <v>10.44</v>
      </c>
      <c r="P232" s="238">
        <v>0</v>
      </c>
      <c r="Q232" s="238">
        <f>ROUND(E232*P232,2)</f>
        <v>0</v>
      </c>
      <c r="R232" s="240" t="s">
        <v>277</v>
      </c>
      <c r="S232" s="240" t="s">
        <v>188</v>
      </c>
      <c r="T232" s="241" t="s">
        <v>188</v>
      </c>
      <c r="U232" s="220">
        <v>7.1999999999999995E-2</v>
      </c>
      <c r="V232" s="220">
        <f>ROUND(E232*U232,2)</f>
        <v>5.8</v>
      </c>
      <c r="W232" s="220"/>
      <c r="X232" s="220" t="s">
        <v>226</v>
      </c>
      <c r="Y232" s="220" t="s">
        <v>191</v>
      </c>
      <c r="Z232" s="210"/>
      <c r="AA232" s="210"/>
      <c r="AB232" s="210"/>
      <c r="AC232" s="210"/>
      <c r="AD232" s="210"/>
      <c r="AE232" s="210"/>
      <c r="AF232" s="210"/>
      <c r="AG232" s="210" t="s">
        <v>227</v>
      </c>
      <c r="AH232" s="210"/>
      <c r="AI232" s="210"/>
      <c r="AJ232" s="210"/>
      <c r="AK232" s="210"/>
      <c r="AL232" s="210"/>
      <c r="AM232" s="210"/>
      <c r="AN232" s="210"/>
      <c r="AO232" s="210"/>
      <c r="AP232" s="210"/>
      <c r="AQ232" s="210"/>
      <c r="AR232" s="210"/>
      <c r="AS232" s="210"/>
      <c r="AT232" s="210"/>
      <c r="AU232" s="210"/>
      <c r="AV232" s="210"/>
      <c r="AW232" s="210"/>
      <c r="AX232" s="210"/>
      <c r="AY232" s="210"/>
      <c r="AZ232" s="210"/>
      <c r="BA232" s="210"/>
      <c r="BB232" s="210"/>
      <c r="BC232" s="210"/>
      <c r="BD232" s="210"/>
      <c r="BE232" s="210"/>
      <c r="BF232" s="210"/>
      <c r="BG232" s="210"/>
      <c r="BH232" s="210"/>
    </row>
    <row r="233" spans="1:60" outlineLevel="2" x14ac:dyDescent="0.2">
      <c r="A233" s="217"/>
      <c r="B233" s="218"/>
      <c r="C233" s="253" t="s">
        <v>324</v>
      </c>
      <c r="D233" s="242"/>
      <c r="E233" s="242"/>
      <c r="F233" s="242"/>
      <c r="G233" s="242"/>
      <c r="H233" s="220"/>
      <c r="I233" s="220"/>
      <c r="J233" s="220"/>
      <c r="K233" s="220"/>
      <c r="L233" s="220"/>
      <c r="M233" s="220"/>
      <c r="N233" s="219"/>
      <c r="O233" s="219"/>
      <c r="P233" s="219"/>
      <c r="Q233" s="219"/>
      <c r="R233" s="220"/>
      <c r="S233" s="220"/>
      <c r="T233" s="220"/>
      <c r="U233" s="220"/>
      <c r="V233" s="220"/>
      <c r="W233" s="220"/>
      <c r="X233" s="220"/>
      <c r="Y233" s="220"/>
      <c r="Z233" s="210"/>
      <c r="AA233" s="210"/>
      <c r="AB233" s="210"/>
      <c r="AC233" s="210"/>
      <c r="AD233" s="210"/>
      <c r="AE233" s="210"/>
      <c r="AF233" s="210"/>
      <c r="AG233" s="210" t="s">
        <v>194</v>
      </c>
      <c r="AH233" s="210"/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</row>
    <row r="234" spans="1:60" outlineLevel="2" x14ac:dyDescent="0.2">
      <c r="A234" s="217"/>
      <c r="B234" s="218"/>
      <c r="C234" s="264" t="s">
        <v>1017</v>
      </c>
      <c r="D234" s="258"/>
      <c r="E234" s="259"/>
      <c r="F234" s="220"/>
      <c r="G234" s="220"/>
      <c r="H234" s="220"/>
      <c r="I234" s="220"/>
      <c r="J234" s="220"/>
      <c r="K234" s="220"/>
      <c r="L234" s="220"/>
      <c r="M234" s="220"/>
      <c r="N234" s="219"/>
      <c r="O234" s="219"/>
      <c r="P234" s="219"/>
      <c r="Q234" s="219"/>
      <c r="R234" s="220"/>
      <c r="S234" s="220"/>
      <c r="T234" s="220"/>
      <c r="U234" s="220"/>
      <c r="V234" s="220"/>
      <c r="W234" s="220"/>
      <c r="X234" s="220"/>
      <c r="Y234" s="220"/>
      <c r="Z234" s="210"/>
      <c r="AA234" s="210"/>
      <c r="AB234" s="210"/>
      <c r="AC234" s="210"/>
      <c r="AD234" s="210"/>
      <c r="AE234" s="210"/>
      <c r="AF234" s="210"/>
      <c r="AG234" s="210" t="s">
        <v>231</v>
      </c>
      <c r="AH234" s="210">
        <v>0</v>
      </c>
      <c r="AI234" s="210"/>
      <c r="AJ234" s="210"/>
      <c r="AK234" s="210"/>
      <c r="AL234" s="210"/>
      <c r="AM234" s="210"/>
      <c r="AN234" s="210"/>
      <c r="AO234" s="210"/>
      <c r="AP234" s="210"/>
      <c r="AQ234" s="210"/>
      <c r="AR234" s="210"/>
      <c r="AS234" s="210"/>
      <c r="AT234" s="210"/>
      <c r="AU234" s="210"/>
      <c r="AV234" s="210"/>
      <c r="AW234" s="210"/>
      <c r="AX234" s="210"/>
      <c r="AY234" s="210"/>
      <c r="AZ234" s="210"/>
      <c r="BA234" s="210"/>
      <c r="BB234" s="210"/>
      <c r="BC234" s="210"/>
      <c r="BD234" s="210"/>
      <c r="BE234" s="210"/>
      <c r="BF234" s="210"/>
      <c r="BG234" s="210"/>
      <c r="BH234" s="210"/>
    </row>
    <row r="235" spans="1:60" outlineLevel="3" x14ac:dyDescent="0.2">
      <c r="A235" s="217"/>
      <c r="B235" s="218"/>
      <c r="C235" s="264" t="s">
        <v>325</v>
      </c>
      <c r="D235" s="258"/>
      <c r="E235" s="259"/>
      <c r="F235" s="220"/>
      <c r="G235" s="220"/>
      <c r="H235" s="220"/>
      <c r="I235" s="220"/>
      <c r="J235" s="220"/>
      <c r="K235" s="220"/>
      <c r="L235" s="220"/>
      <c r="M235" s="220"/>
      <c r="N235" s="219"/>
      <c r="O235" s="219"/>
      <c r="P235" s="219"/>
      <c r="Q235" s="219"/>
      <c r="R235" s="220"/>
      <c r="S235" s="220"/>
      <c r="T235" s="220"/>
      <c r="U235" s="220"/>
      <c r="V235" s="220"/>
      <c r="W235" s="220"/>
      <c r="X235" s="220"/>
      <c r="Y235" s="220"/>
      <c r="Z235" s="210"/>
      <c r="AA235" s="210"/>
      <c r="AB235" s="210"/>
      <c r="AC235" s="210"/>
      <c r="AD235" s="210"/>
      <c r="AE235" s="210"/>
      <c r="AF235" s="210"/>
      <c r="AG235" s="210" t="s">
        <v>231</v>
      </c>
      <c r="AH235" s="210">
        <v>0</v>
      </c>
      <c r="AI235" s="210"/>
      <c r="AJ235" s="210"/>
      <c r="AK235" s="210"/>
      <c r="AL235" s="210"/>
      <c r="AM235" s="210"/>
      <c r="AN235" s="210"/>
      <c r="AO235" s="210"/>
      <c r="AP235" s="210"/>
      <c r="AQ235" s="210"/>
      <c r="AR235" s="210"/>
      <c r="AS235" s="210"/>
      <c r="AT235" s="210"/>
      <c r="AU235" s="210"/>
      <c r="AV235" s="210"/>
      <c r="AW235" s="210"/>
      <c r="AX235" s="210"/>
      <c r="AY235" s="210"/>
      <c r="AZ235" s="210"/>
      <c r="BA235" s="210"/>
      <c r="BB235" s="210"/>
      <c r="BC235" s="210"/>
      <c r="BD235" s="210"/>
      <c r="BE235" s="210"/>
      <c r="BF235" s="210"/>
      <c r="BG235" s="210"/>
      <c r="BH235" s="210"/>
    </row>
    <row r="236" spans="1:60" outlineLevel="3" x14ac:dyDescent="0.2">
      <c r="A236" s="217"/>
      <c r="B236" s="218"/>
      <c r="C236" s="264" t="s">
        <v>326</v>
      </c>
      <c r="D236" s="258"/>
      <c r="E236" s="259"/>
      <c r="F236" s="220"/>
      <c r="G236" s="220"/>
      <c r="H236" s="220"/>
      <c r="I236" s="220"/>
      <c r="J236" s="220"/>
      <c r="K236" s="220"/>
      <c r="L236" s="220"/>
      <c r="M236" s="220"/>
      <c r="N236" s="219"/>
      <c r="O236" s="219"/>
      <c r="P236" s="219"/>
      <c r="Q236" s="219"/>
      <c r="R236" s="220"/>
      <c r="S236" s="220"/>
      <c r="T236" s="220"/>
      <c r="U236" s="220"/>
      <c r="V236" s="220"/>
      <c r="W236" s="220"/>
      <c r="X236" s="220"/>
      <c r="Y236" s="220"/>
      <c r="Z236" s="210"/>
      <c r="AA236" s="210"/>
      <c r="AB236" s="210"/>
      <c r="AC236" s="210"/>
      <c r="AD236" s="210"/>
      <c r="AE236" s="210"/>
      <c r="AF236" s="210"/>
      <c r="AG236" s="210" t="s">
        <v>231</v>
      </c>
      <c r="AH236" s="210">
        <v>0</v>
      </c>
      <c r="AI236" s="210"/>
      <c r="AJ236" s="210"/>
      <c r="AK236" s="210"/>
      <c r="AL236" s="210"/>
      <c r="AM236" s="210"/>
      <c r="AN236" s="210"/>
      <c r="AO236" s="210"/>
      <c r="AP236" s="210"/>
      <c r="AQ236" s="210"/>
      <c r="AR236" s="210"/>
      <c r="AS236" s="210"/>
      <c r="AT236" s="210"/>
      <c r="AU236" s="210"/>
      <c r="AV236" s="210"/>
      <c r="AW236" s="210"/>
      <c r="AX236" s="210"/>
      <c r="AY236" s="210"/>
      <c r="AZ236" s="210"/>
      <c r="BA236" s="210"/>
      <c r="BB236" s="210"/>
      <c r="BC236" s="210"/>
      <c r="BD236" s="210"/>
      <c r="BE236" s="210"/>
      <c r="BF236" s="210"/>
      <c r="BG236" s="210"/>
      <c r="BH236" s="210"/>
    </row>
    <row r="237" spans="1:60" outlineLevel="3" x14ac:dyDescent="0.2">
      <c r="A237" s="217"/>
      <c r="B237" s="218"/>
      <c r="C237" s="264" t="s">
        <v>870</v>
      </c>
      <c r="D237" s="258"/>
      <c r="E237" s="259"/>
      <c r="F237" s="220"/>
      <c r="G237" s="220"/>
      <c r="H237" s="220"/>
      <c r="I237" s="220"/>
      <c r="J237" s="220"/>
      <c r="K237" s="220"/>
      <c r="L237" s="220"/>
      <c r="M237" s="220"/>
      <c r="N237" s="219"/>
      <c r="O237" s="219"/>
      <c r="P237" s="219"/>
      <c r="Q237" s="219"/>
      <c r="R237" s="220"/>
      <c r="S237" s="220"/>
      <c r="T237" s="220"/>
      <c r="U237" s="220"/>
      <c r="V237" s="220"/>
      <c r="W237" s="220"/>
      <c r="X237" s="220"/>
      <c r="Y237" s="220"/>
      <c r="Z237" s="210"/>
      <c r="AA237" s="210"/>
      <c r="AB237" s="210"/>
      <c r="AC237" s="210"/>
      <c r="AD237" s="210"/>
      <c r="AE237" s="210"/>
      <c r="AF237" s="210"/>
      <c r="AG237" s="210" t="s">
        <v>231</v>
      </c>
      <c r="AH237" s="210">
        <v>0</v>
      </c>
      <c r="AI237" s="210"/>
      <c r="AJ237" s="210"/>
      <c r="AK237" s="210"/>
      <c r="AL237" s="210"/>
      <c r="AM237" s="210"/>
      <c r="AN237" s="210"/>
      <c r="AO237" s="210"/>
      <c r="AP237" s="210"/>
      <c r="AQ237" s="210"/>
      <c r="AR237" s="210"/>
      <c r="AS237" s="210"/>
      <c r="AT237" s="210"/>
      <c r="AU237" s="210"/>
      <c r="AV237" s="210"/>
      <c r="AW237" s="210"/>
      <c r="AX237" s="210"/>
      <c r="AY237" s="210"/>
      <c r="AZ237" s="210"/>
      <c r="BA237" s="210"/>
      <c r="BB237" s="210"/>
      <c r="BC237" s="210"/>
      <c r="BD237" s="210"/>
      <c r="BE237" s="210"/>
      <c r="BF237" s="210"/>
      <c r="BG237" s="210"/>
      <c r="BH237" s="210"/>
    </row>
    <row r="238" spans="1:60" outlineLevel="3" x14ac:dyDescent="0.2">
      <c r="A238" s="217"/>
      <c r="B238" s="218"/>
      <c r="C238" s="264" t="s">
        <v>926</v>
      </c>
      <c r="D238" s="258"/>
      <c r="E238" s="259"/>
      <c r="F238" s="220"/>
      <c r="G238" s="220"/>
      <c r="H238" s="220"/>
      <c r="I238" s="220"/>
      <c r="J238" s="220"/>
      <c r="K238" s="220"/>
      <c r="L238" s="220"/>
      <c r="M238" s="220"/>
      <c r="N238" s="219"/>
      <c r="O238" s="219"/>
      <c r="P238" s="219"/>
      <c r="Q238" s="219"/>
      <c r="R238" s="220"/>
      <c r="S238" s="220"/>
      <c r="T238" s="220"/>
      <c r="U238" s="220"/>
      <c r="V238" s="220"/>
      <c r="W238" s="220"/>
      <c r="X238" s="220"/>
      <c r="Y238" s="220"/>
      <c r="Z238" s="210"/>
      <c r="AA238" s="210"/>
      <c r="AB238" s="210"/>
      <c r="AC238" s="210"/>
      <c r="AD238" s="210"/>
      <c r="AE238" s="210"/>
      <c r="AF238" s="210"/>
      <c r="AG238" s="210" t="s">
        <v>231</v>
      </c>
      <c r="AH238" s="210">
        <v>0</v>
      </c>
      <c r="AI238" s="210"/>
      <c r="AJ238" s="210"/>
      <c r="AK238" s="210"/>
      <c r="AL238" s="210"/>
      <c r="AM238" s="210"/>
      <c r="AN238" s="210"/>
      <c r="AO238" s="210"/>
      <c r="AP238" s="210"/>
      <c r="AQ238" s="210"/>
      <c r="AR238" s="210"/>
      <c r="AS238" s="210"/>
      <c r="AT238" s="210"/>
      <c r="AU238" s="210"/>
      <c r="AV238" s="210"/>
      <c r="AW238" s="210"/>
      <c r="AX238" s="210"/>
      <c r="AY238" s="210"/>
      <c r="AZ238" s="210"/>
      <c r="BA238" s="210"/>
      <c r="BB238" s="210"/>
      <c r="BC238" s="210"/>
      <c r="BD238" s="210"/>
      <c r="BE238" s="210"/>
      <c r="BF238" s="210"/>
      <c r="BG238" s="210"/>
      <c r="BH238" s="210"/>
    </row>
    <row r="239" spans="1:60" ht="22.5" outlineLevel="3" x14ac:dyDescent="0.2">
      <c r="A239" s="217"/>
      <c r="B239" s="218"/>
      <c r="C239" s="264" t="s">
        <v>1018</v>
      </c>
      <c r="D239" s="258"/>
      <c r="E239" s="259">
        <v>48.5</v>
      </c>
      <c r="F239" s="220"/>
      <c r="G239" s="220"/>
      <c r="H239" s="220"/>
      <c r="I239" s="220"/>
      <c r="J239" s="220"/>
      <c r="K239" s="220"/>
      <c r="L239" s="220"/>
      <c r="M239" s="220"/>
      <c r="N239" s="219"/>
      <c r="O239" s="219"/>
      <c r="P239" s="219"/>
      <c r="Q239" s="219"/>
      <c r="R239" s="220"/>
      <c r="S239" s="220"/>
      <c r="T239" s="220"/>
      <c r="U239" s="220"/>
      <c r="V239" s="220"/>
      <c r="W239" s="220"/>
      <c r="X239" s="220"/>
      <c r="Y239" s="220"/>
      <c r="Z239" s="210"/>
      <c r="AA239" s="210"/>
      <c r="AB239" s="210"/>
      <c r="AC239" s="210"/>
      <c r="AD239" s="210"/>
      <c r="AE239" s="210"/>
      <c r="AF239" s="210"/>
      <c r="AG239" s="210" t="s">
        <v>231</v>
      </c>
      <c r="AH239" s="210">
        <v>0</v>
      </c>
      <c r="AI239" s="210"/>
      <c r="AJ239" s="210"/>
      <c r="AK239" s="210"/>
      <c r="AL239" s="210"/>
      <c r="AM239" s="210"/>
      <c r="AN239" s="210"/>
      <c r="AO239" s="210"/>
      <c r="AP239" s="210"/>
      <c r="AQ239" s="210"/>
      <c r="AR239" s="210"/>
      <c r="AS239" s="210"/>
      <c r="AT239" s="210"/>
      <c r="AU239" s="210"/>
      <c r="AV239" s="210"/>
      <c r="AW239" s="210"/>
      <c r="AX239" s="210"/>
      <c r="AY239" s="210"/>
      <c r="AZ239" s="210"/>
      <c r="BA239" s="210"/>
      <c r="BB239" s="210"/>
      <c r="BC239" s="210"/>
      <c r="BD239" s="210"/>
      <c r="BE239" s="210"/>
      <c r="BF239" s="210"/>
      <c r="BG239" s="210"/>
      <c r="BH239" s="210"/>
    </row>
    <row r="240" spans="1:60" ht="22.5" outlineLevel="3" x14ac:dyDescent="0.2">
      <c r="A240" s="217"/>
      <c r="B240" s="218"/>
      <c r="C240" s="264" t="s">
        <v>1019</v>
      </c>
      <c r="D240" s="258"/>
      <c r="E240" s="259">
        <v>23.32</v>
      </c>
      <c r="F240" s="220"/>
      <c r="G240" s="220"/>
      <c r="H240" s="220"/>
      <c r="I240" s="220"/>
      <c r="J240" s="220"/>
      <c r="K240" s="220"/>
      <c r="L240" s="220"/>
      <c r="M240" s="220"/>
      <c r="N240" s="219"/>
      <c r="O240" s="219"/>
      <c r="P240" s="219"/>
      <c r="Q240" s="219"/>
      <c r="R240" s="220"/>
      <c r="S240" s="220"/>
      <c r="T240" s="220"/>
      <c r="U240" s="220"/>
      <c r="V240" s="220"/>
      <c r="W240" s="220"/>
      <c r="X240" s="220"/>
      <c r="Y240" s="220"/>
      <c r="Z240" s="210"/>
      <c r="AA240" s="210"/>
      <c r="AB240" s="210"/>
      <c r="AC240" s="210"/>
      <c r="AD240" s="210"/>
      <c r="AE240" s="210"/>
      <c r="AF240" s="210"/>
      <c r="AG240" s="210" t="s">
        <v>231</v>
      </c>
      <c r="AH240" s="210">
        <v>0</v>
      </c>
      <c r="AI240" s="210"/>
      <c r="AJ240" s="210"/>
      <c r="AK240" s="210"/>
      <c r="AL240" s="210"/>
      <c r="AM240" s="210"/>
      <c r="AN240" s="210"/>
      <c r="AO240" s="210"/>
      <c r="AP240" s="210"/>
      <c r="AQ240" s="210"/>
      <c r="AR240" s="210"/>
      <c r="AS240" s="210"/>
      <c r="AT240" s="210"/>
      <c r="AU240" s="210"/>
      <c r="AV240" s="210"/>
      <c r="AW240" s="210"/>
      <c r="AX240" s="210"/>
      <c r="AY240" s="210"/>
      <c r="AZ240" s="210"/>
      <c r="BA240" s="210"/>
      <c r="BB240" s="210"/>
      <c r="BC240" s="210"/>
      <c r="BD240" s="210"/>
      <c r="BE240" s="210"/>
      <c r="BF240" s="210"/>
      <c r="BG240" s="210"/>
      <c r="BH240" s="210"/>
    </row>
    <row r="241" spans="1:60" ht="22.5" outlineLevel="3" x14ac:dyDescent="0.2">
      <c r="A241" s="217"/>
      <c r="B241" s="218"/>
      <c r="C241" s="264" t="s">
        <v>1020</v>
      </c>
      <c r="D241" s="258"/>
      <c r="E241" s="259">
        <v>18.66667</v>
      </c>
      <c r="F241" s="220"/>
      <c r="G241" s="220"/>
      <c r="H241" s="220"/>
      <c r="I241" s="220"/>
      <c r="J241" s="220"/>
      <c r="K241" s="220"/>
      <c r="L241" s="220"/>
      <c r="M241" s="220"/>
      <c r="N241" s="219"/>
      <c r="O241" s="219"/>
      <c r="P241" s="219"/>
      <c r="Q241" s="219"/>
      <c r="R241" s="220"/>
      <c r="S241" s="220"/>
      <c r="T241" s="220"/>
      <c r="U241" s="220"/>
      <c r="V241" s="220"/>
      <c r="W241" s="220"/>
      <c r="X241" s="220"/>
      <c r="Y241" s="220"/>
      <c r="Z241" s="210"/>
      <c r="AA241" s="210"/>
      <c r="AB241" s="210"/>
      <c r="AC241" s="210"/>
      <c r="AD241" s="210"/>
      <c r="AE241" s="210"/>
      <c r="AF241" s="210"/>
      <c r="AG241" s="210" t="s">
        <v>231</v>
      </c>
      <c r="AH241" s="210">
        <v>0</v>
      </c>
      <c r="AI241" s="210"/>
      <c r="AJ241" s="210"/>
      <c r="AK241" s="210"/>
      <c r="AL241" s="210"/>
      <c r="AM241" s="210"/>
      <c r="AN241" s="210"/>
      <c r="AO241" s="210"/>
      <c r="AP241" s="210"/>
      <c r="AQ241" s="210"/>
      <c r="AR241" s="210"/>
      <c r="AS241" s="210"/>
      <c r="AT241" s="210"/>
      <c r="AU241" s="210"/>
      <c r="AV241" s="210"/>
      <c r="AW241" s="210"/>
      <c r="AX241" s="210"/>
      <c r="AY241" s="210"/>
      <c r="AZ241" s="210"/>
      <c r="BA241" s="210"/>
      <c r="BB241" s="210"/>
      <c r="BC241" s="210"/>
      <c r="BD241" s="210"/>
      <c r="BE241" s="210"/>
      <c r="BF241" s="210"/>
      <c r="BG241" s="210"/>
      <c r="BH241" s="210"/>
    </row>
    <row r="242" spans="1:60" outlineLevel="3" x14ac:dyDescent="0.2">
      <c r="A242" s="217"/>
      <c r="B242" s="218"/>
      <c r="C242" s="264" t="s">
        <v>407</v>
      </c>
      <c r="D242" s="258"/>
      <c r="E242" s="259"/>
      <c r="F242" s="220"/>
      <c r="G242" s="220"/>
      <c r="H242" s="220"/>
      <c r="I242" s="220"/>
      <c r="J242" s="220"/>
      <c r="K242" s="220"/>
      <c r="L242" s="220"/>
      <c r="M242" s="220"/>
      <c r="N242" s="219"/>
      <c r="O242" s="219"/>
      <c r="P242" s="219"/>
      <c r="Q242" s="219"/>
      <c r="R242" s="220"/>
      <c r="S242" s="220"/>
      <c r="T242" s="220"/>
      <c r="U242" s="220"/>
      <c r="V242" s="220"/>
      <c r="W242" s="220"/>
      <c r="X242" s="220"/>
      <c r="Y242" s="220"/>
      <c r="Z242" s="210"/>
      <c r="AA242" s="210"/>
      <c r="AB242" s="210"/>
      <c r="AC242" s="210"/>
      <c r="AD242" s="210"/>
      <c r="AE242" s="210"/>
      <c r="AF242" s="210"/>
      <c r="AG242" s="210" t="s">
        <v>231</v>
      </c>
      <c r="AH242" s="210">
        <v>0</v>
      </c>
      <c r="AI242" s="210"/>
      <c r="AJ242" s="210"/>
      <c r="AK242" s="210"/>
      <c r="AL242" s="210"/>
      <c r="AM242" s="210"/>
      <c r="AN242" s="210"/>
      <c r="AO242" s="210"/>
      <c r="AP242" s="210"/>
      <c r="AQ242" s="210"/>
      <c r="AR242" s="210"/>
      <c r="AS242" s="210"/>
      <c r="AT242" s="210"/>
      <c r="AU242" s="210"/>
      <c r="AV242" s="210"/>
      <c r="AW242" s="210"/>
      <c r="AX242" s="210"/>
      <c r="AY242" s="210"/>
      <c r="AZ242" s="210"/>
      <c r="BA242" s="210"/>
      <c r="BB242" s="210"/>
      <c r="BC242" s="210"/>
      <c r="BD242" s="210"/>
      <c r="BE242" s="210"/>
      <c r="BF242" s="210"/>
      <c r="BG242" s="210"/>
      <c r="BH242" s="210"/>
    </row>
    <row r="243" spans="1:60" outlineLevel="3" x14ac:dyDescent="0.2">
      <c r="A243" s="217"/>
      <c r="B243" s="218"/>
      <c r="C243" s="264" t="s">
        <v>1021</v>
      </c>
      <c r="D243" s="258"/>
      <c r="E243" s="259"/>
      <c r="F243" s="220"/>
      <c r="G243" s="220"/>
      <c r="H243" s="220"/>
      <c r="I243" s="220"/>
      <c r="J243" s="220"/>
      <c r="K243" s="220"/>
      <c r="L243" s="220"/>
      <c r="M243" s="220"/>
      <c r="N243" s="219"/>
      <c r="O243" s="219"/>
      <c r="P243" s="219"/>
      <c r="Q243" s="219"/>
      <c r="R243" s="220"/>
      <c r="S243" s="220"/>
      <c r="T243" s="220"/>
      <c r="U243" s="220"/>
      <c r="V243" s="220"/>
      <c r="W243" s="220"/>
      <c r="X243" s="220"/>
      <c r="Y243" s="220"/>
      <c r="Z243" s="210"/>
      <c r="AA243" s="210"/>
      <c r="AB243" s="210"/>
      <c r="AC243" s="210"/>
      <c r="AD243" s="210"/>
      <c r="AE243" s="210"/>
      <c r="AF243" s="210"/>
      <c r="AG243" s="210" t="s">
        <v>231</v>
      </c>
      <c r="AH243" s="210">
        <v>0</v>
      </c>
      <c r="AI243" s="210"/>
      <c r="AJ243" s="210"/>
      <c r="AK243" s="210"/>
      <c r="AL243" s="210"/>
      <c r="AM243" s="210"/>
      <c r="AN243" s="210"/>
      <c r="AO243" s="210"/>
      <c r="AP243" s="210"/>
      <c r="AQ243" s="210"/>
      <c r="AR243" s="210"/>
      <c r="AS243" s="210"/>
      <c r="AT243" s="210"/>
      <c r="AU243" s="210"/>
      <c r="AV243" s="210"/>
      <c r="AW243" s="210"/>
      <c r="AX243" s="210"/>
      <c r="AY243" s="210"/>
      <c r="AZ243" s="210"/>
      <c r="BA243" s="210"/>
      <c r="BB243" s="210"/>
      <c r="BC243" s="210"/>
      <c r="BD243" s="210"/>
      <c r="BE243" s="210"/>
      <c r="BF243" s="210"/>
      <c r="BG243" s="210"/>
      <c r="BH243" s="210"/>
    </row>
    <row r="244" spans="1:60" outlineLevel="3" x14ac:dyDescent="0.2">
      <c r="A244" s="217"/>
      <c r="B244" s="218"/>
      <c r="C244" s="264" t="s">
        <v>1022</v>
      </c>
      <c r="D244" s="258"/>
      <c r="E244" s="259">
        <v>-10</v>
      </c>
      <c r="F244" s="220"/>
      <c r="G244" s="220"/>
      <c r="H244" s="220"/>
      <c r="I244" s="220"/>
      <c r="J244" s="220"/>
      <c r="K244" s="220"/>
      <c r="L244" s="220"/>
      <c r="M244" s="220"/>
      <c r="N244" s="219"/>
      <c r="O244" s="219"/>
      <c r="P244" s="219"/>
      <c r="Q244" s="219"/>
      <c r="R244" s="220"/>
      <c r="S244" s="220"/>
      <c r="T244" s="220"/>
      <c r="U244" s="220"/>
      <c r="V244" s="220"/>
      <c r="W244" s="220"/>
      <c r="X244" s="220"/>
      <c r="Y244" s="220"/>
      <c r="Z244" s="210"/>
      <c r="AA244" s="210"/>
      <c r="AB244" s="210"/>
      <c r="AC244" s="210"/>
      <c r="AD244" s="210"/>
      <c r="AE244" s="210"/>
      <c r="AF244" s="210"/>
      <c r="AG244" s="210" t="s">
        <v>231</v>
      </c>
      <c r="AH244" s="210">
        <v>5</v>
      </c>
      <c r="AI244" s="210"/>
      <c r="AJ244" s="210"/>
      <c r="AK244" s="210"/>
      <c r="AL244" s="210"/>
      <c r="AM244" s="210"/>
      <c r="AN244" s="210"/>
      <c r="AO244" s="210"/>
      <c r="AP244" s="210"/>
      <c r="AQ244" s="210"/>
      <c r="AR244" s="210"/>
      <c r="AS244" s="210"/>
      <c r="AT244" s="210"/>
      <c r="AU244" s="210"/>
      <c r="AV244" s="210"/>
      <c r="AW244" s="210"/>
      <c r="AX244" s="210"/>
      <c r="AY244" s="210"/>
      <c r="AZ244" s="210"/>
      <c r="BA244" s="210"/>
      <c r="BB244" s="210"/>
      <c r="BC244" s="210"/>
      <c r="BD244" s="210"/>
      <c r="BE244" s="210"/>
      <c r="BF244" s="210"/>
      <c r="BG244" s="210"/>
      <c r="BH244" s="210"/>
    </row>
    <row r="245" spans="1:60" ht="22.5" outlineLevel="1" x14ac:dyDescent="0.2">
      <c r="A245" s="235">
        <v>34</v>
      </c>
      <c r="B245" s="236" t="s">
        <v>1023</v>
      </c>
      <c r="C245" s="252" t="s">
        <v>1024</v>
      </c>
      <c r="D245" s="237" t="s">
        <v>261</v>
      </c>
      <c r="E245" s="238">
        <v>80.486670000000004</v>
      </c>
      <c r="F245" s="239"/>
      <c r="G245" s="240">
        <f>ROUND(E245*F245,2)</f>
        <v>0</v>
      </c>
      <c r="H245" s="239"/>
      <c r="I245" s="240">
        <f>ROUND(E245*H245,2)</f>
        <v>0</v>
      </c>
      <c r="J245" s="239"/>
      <c r="K245" s="240">
        <f>ROUND(E245*J245,2)</f>
        <v>0</v>
      </c>
      <c r="L245" s="240">
        <v>21</v>
      </c>
      <c r="M245" s="240">
        <f>G245*(1+L245/100)</f>
        <v>0</v>
      </c>
      <c r="N245" s="238">
        <v>0.12966</v>
      </c>
      <c r="O245" s="238">
        <f>ROUND(E245*N245,2)</f>
        <v>10.44</v>
      </c>
      <c r="P245" s="238">
        <v>0</v>
      </c>
      <c r="Q245" s="238">
        <f>ROUND(E245*P245,2)</f>
        <v>0</v>
      </c>
      <c r="R245" s="240" t="s">
        <v>277</v>
      </c>
      <c r="S245" s="240" t="s">
        <v>188</v>
      </c>
      <c r="T245" s="241" t="s">
        <v>188</v>
      </c>
      <c r="U245" s="220">
        <v>7.1999999999999995E-2</v>
      </c>
      <c r="V245" s="220">
        <f>ROUND(E245*U245,2)</f>
        <v>5.8</v>
      </c>
      <c r="W245" s="220"/>
      <c r="X245" s="220" t="s">
        <v>226</v>
      </c>
      <c r="Y245" s="220" t="s">
        <v>191</v>
      </c>
      <c r="Z245" s="210"/>
      <c r="AA245" s="210"/>
      <c r="AB245" s="210"/>
      <c r="AC245" s="210"/>
      <c r="AD245" s="210"/>
      <c r="AE245" s="210"/>
      <c r="AF245" s="210"/>
      <c r="AG245" s="210" t="s">
        <v>227</v>
      </c>
      <c r="AH245" s="210"/>
      <c r="AI245" s="210"/>
      <c r="AJ245" s="210"/>
      <c r="AK245" s="210"/>
      <c r="AL245" s="210"/>
      <c r="AM245" s="210"/>
      <c r="AN245" s="210"/>
      <c r="AO245" s="210"/>
      <c r="AP245" s="210"/>
      <c r="AQ245" s="210"/>
      <c r="AR245" s="210"/>
      <c r="AS245" s="210"/>
      <c r="AT245" s="210"/>
      <c r="AU245" s="210"/>
      <c r="AV245" s="210"/>
      <c r="AW245" s="210"/>
      <c r="AX245" s="210"/>
      <c r="AY245" s="210"/>
      <c r="AZ245" s="210"/>
      <c r="BA245" s="210"/>
      <c r="BB245" s="210"/>
      <c r="BC245" s="210"/>
      <c r="BD245" s="210"/>
      <c r="BE245" s="210"/>
      <c r="BF245" s="210"/>
      <c r="BG245" s="210"/>
      <c r="BH245" s="210"/>
    </row>
    <row r="246" spans="1:60" outlineLevel="2" x14ac:dyDescent="0.2">
      <c r="A246" s="217"/>
      <c r="B246" s="218"/>
      <c r="C246" s="264" t="s">
        <v>1014</v>
      </c>
      <c r="D246" s="258"/>
      <c r="E246" s="259"/>
      <c r="F246" s="220"/>
      <c r="G246" s="220"/>
      <c r="H246" s="220"/>
      <c r="I246" s="220"/>
      <c r="J246" s="220"/>
      <c r="K246" s="220"/>
      <c r="L246" s="220"/>
      <c r="M246" s="220"/>
      <c r="N246" s="219"/>
      <c r="O246" s="219"/>
      <c r="P246" s="219"/>
      <c r="Q246" s="219"/>
      <c r="R246" s="220"/>
      <c r="S246" s="220"/>
      <c r="T246" s="220"/>
      <c r="U246" s="220"/>
      <c r="V246" s="220"/>
      <c r="W246" s="220"/>
      <c r="X246" s="220"/>
      <c r="Y246" s="220"/>
      <c r="Z246" s="210"/>
      <c r="AA246" s="210"/>
      <c r="AB246" s="210"/>
      <c r="AC246" s="210"/>
      <c r="AD246" s="210"/>
      <c r="AE246" s="210"/>
      <c r="AF246" s="210"/>
      <c r="AG246" s="210" t="s">
        <v>231</v>
      </c>
      <c r="AH246" s="210">
        <v>0</v>
      </c>
      <c r="AI246" s="210"/>
      <c r="AJ246" s="210"/>
      <c r="AK246" s="210"/>
      <c r="AL246" s="210"/>
      <c r="AM246" s="210"/>
      <c r="AN246" s="210"/>
      <c r="AO246" s="210"/>
      <c r="AP246" s="210"/>
      <c r="AQ246" s="210"/>
      <c r="AR246" s="210"/>
      <c r="AS246" s="210"/>
      <c r="AT246" s="210"/>
      <c r="AU246" s="210"/>
      <c r="AV246" s="210"/>
      <c r="AW246" s="210"/>
      <c r="AX246" s="210"/>
      <c r="AY246" s="210"/>
      <c r="AZ246" s="210"/>
      <c r="BA246" s="210"/>
      <c r="BB246" s="210"/>
      <c r="BC246" s="210"/>
      <c r="BD246" s="210"/>
      <c r="BE246" s="210"/>
      <c r="BF246" s="210"/>
      <c r="BG246" s="210"/>
      <c r="BH246" s="210"/>
    </row>
    <row r="247" spans="1:60" outlineLevel="3" x14ac:dyDescent="0.2">
      <c r="A247" s="217"/>
      <c r="B247" s="218"/>
      <c r="C247" s="264" t="s">
        <v>917</v>
      </c>
      <c r="D247" s="258"/>
      <c r="E247" s="259">
        <v>80.486670000000004</v>
      </c>
      <c r="F247" s="220"/>
      <c r="G247" s="220"/>
      <c r="H247" s="220"/>
      <c r="I247" s="220"/>
      <c r="J247" s="220"/>
      <c r="K247" s="220"/>
      <c r="L247" s="220"/>
      <c r="M247" s="220"/>
      <c r="N247" s="219"/>
      <c r="O247" s="219"/>
      <c r="P247" s="219"/>
      <c r="Q247" s="219"/>
      <c r="R247" s="220"/>
      <c r="S247" s="220"/>
      <c r="T247" s="220"/>
      <c r="U247" s="220"/>
      <c r="V247" s="220"/>
      <c r="W247" s="220"/>
      <c r="X247" s="220"/>
      <c r="Y247" s="220"/>
      <c r="Z247" s="210"/>
      <c r="AA247" s="210"/>
      <c r="AB247" s="210"/>
      <c r="AC247" s="210"/>
      <c r="AD247" s="210"/>
      <c r="AE247" s="210"/>
      <c r="AF247" s="210"/>
      <c r="AG247" s="210" t="s">
        <v>231</v>
      </c>
      <c r="AH247" s="210">
        <v>5</v>
      </c>
      <c r="AI247" s="210"/>
      <c r="AJ247" s="210"/>
      <c r="AK247" s="210"/>
      <c r="AL247" s="210"/>
      <c r="AM247" s="210"/>
      <c r="AN247" s="210"/>
      <c r="AO247" s="210"/>
      <c r="AP247" s="210"/>
      <c r="AQ247" s="210"/>
      <c r="AR247" s="210"/>
      <c r="AS247" s="210"/>
      <c r="AT247" s="210"/>
      <c r="AU247" s="210"/>
      <c r="AV247" s="210"/>
      <c r="AW247" s="210"/>
      <c r="AX247" s="210"/>
      <c r="AY247" s="210"/>
      <c r="AZ247" s="210"/>
      <c r="BA247" s="210"/>
      <c r="BB247" s="210"/>
      <c r="BC247" s="210"/>
      <c r="BD247" s="210"/>
      <c r="BE247" s="210"/>
      <c r="BF247" s="210"/>
      <c r="BG247" s="210"/>
      <c r="BH247" s="210"/>
    </row>
    <row r="248" spans="1:60" x14ac:dyDescent="0.2">
      <c r="A248" s="225" t="s">
        <v>183</v>
      </c>
      <c r="B248" s="226" t="s">
        <v>135</v>
      </c>
      <c r="C248" s="251" t="s">
        <v>136</v>
      </c>
      <c r="D248" s="227"/>
      <c r="E248" s="228"/>
      <c r="F248" s="229"/>
      <c r="G248" s="229">
        <f>SUMIF(AG249:AG304,"&lt;&gt;NOR",G249:G304)</f>
        <v>0</v>
      </c>
      <c r="H248" s="229"/>
      <c r="I248" s="229">
        <f>SUM(I249:I304)</f>
        <v>0</v>
      </c>
      <c r="J248" s="229"/>
      <c r="K248" s="229">
        <f>SUM(K249:K304)</f>
        <v>0</v>
      </c>
      <c r="L248" s="229"/>
      <c r="M248" s="229">
        <f>SUM(M249:M304)</f>
        <v>0</v>
      </c>
      <c r="N248" s="228"/>
      <c r="O248" s="228">
        <f>SUM(O249:O304)</f>
        <v>0.5</v>
      </c>
      <c r="P248" s="228"/>
      <c r="Q248" s="228">
        <f>SUM(Q249:Q304)</f>
        <v>0</v>
      </c>
      <c r="R248" s="229"/>
      <c r="S248" s="229"/>
      <c r="T248" s="230"/>
      <c r="U248" s="224"/>
      <c r="V248" s="224">
        <f>SUM(V249:V304)</f>
        <v>4.58</v>
      </c>
      <c r="W248" s="224"/>
      <c r="X248" s="224"/>
      <c r="Y248" s="224"/>
      <c r="AG248" t="s">
        <v>184</v>
      </c>
    </row>
    <row r="249" spans="1:60" outlineLevel="1" x14ac:dyDescent="0.2">
      <c r="A249" s="235">
        <v>35</v>
      </c>
      <c r="B249" s="236" t="s">
        <v>1025</v>
      </c>
      <c r="C249" s="252" t="s">
        <v>1026</v>
      </c>
      <c r="D249" s="237" t="s">
        <v>261</v>
      </c>
      <c r="E249" s="238">
        <v>10</v>
      </c>
      <c r="F249" s="239"/>
      <c r="G249" s="240">
        <f>ROUND(E249*F249,2)</f>
        <v>0</v>
      </c>
      <c r="H249" s="239"/>
      <c r="I249" s="240">
        <f>ROUND(E249*H249,2)</f>
        <v>0</v>
      </c>
      <c r="J249" s="239"/>
      <c r="K249" s="240">
        <f>ROUND(E249*J249,2)</f>
        <v>0</v>
      </c>
      <c r="L249" s="240">
        <v>21</v>
      </c>
      <c r="M249" s="240">
        <f>G249*(1+L249/100)</f>
        <v>0</v>
      </c>
      <c r="N249" s="238">
        <v>3.15E-2</v>
      </c>
      <c r="O249" s="238">
        <f>ROUND(E249*N249,2)</f>
        <v>0.32</v>
      </c>
      <c r="P249" s="238">
        <v>0</v>
      </c>
      <c r="Q249" s="238">
        <f>ROUND(E249*P249,2)</f>
        <v>0</v>
      </c>
      <c r="R249" s="240" t="s">
        <v>277</v>
      </c>
      <c r="S249" s="240" t="s">
        <v>188</v>
      </c>
      <c r="T249" s="241" t="s">
        <v>188</v>
      </c>
      <c r="U249" s="220">
        <v>0.3075</v>
      </c>
      <c r="V249" s="220">
        <f>ROUND(E249*U249,2)</f>
        <v>3.08</v>
      </c>
      <c r="W249" s="220"/>
      <c r="X249" s="220" t="s">
        <v>226</v>
      </c>
      <c r="Y249" s="220" t="s">
        <v>191</v>
      </c>
      <c r="Z249" s="210"/>
      <c r="AA249" s="210"/>
      <c r="AB249" s="210"/>
      <c r="AC249" s="210"/>
      <c r="AD249" s="210"/>
      <c r="AE249" s="210"/>
      <c r="AF249" s="210"/>
      <c r="AG249" s="210" t="s">
        <v>227</v>
      </c>
      <c r="AH249" s="210"/>
      <c r="AI249" s="210"/>
      <c r="AJ249" s="210"/>
      <c r="AK249" s="210"/>
      <c r="AL249" s="210"/>
      <c r="AM249" s="210"/>
      <c r="AN249" s="210"/>
      <c r="AO249" s="210"/>
      <c r="AP249" s="210"/>
      <c r="AQ249" s="210"/>
      <c r="AR249" s="210"/>
      <c r="AS249" s="210"/>
      <c r="AT249" s="210"/>
      <c r="AU249" s="210"/>
      <c r="AV249" s="210"/>
      <c r="AW249" s="210"/>
      <c r="AX249" s="210"/>
      <c r="AY249" s="210"/>
      <c r="AZ249" s="210"/>
      <c r="BA249" s="210"/>
      <c r="BB249" s="210"/>
      <c r="BC249" s="210"/>
      <c r="BD249" s="210"/>
      <c r="BE249" s="210"/>
      <c r="BF249" s="210"/>
      <c r="BG249" s="210"/>
      <c r="BH249" s="210"/>
    </row>
    <row r="250" spans="1:60" outlineLevel="2" x14ac:dyDescent="0.2">
      <c r="A250" s="217"/>
      <c r="B250" s="218"/>
      <c r="C250" s="263" t="s">
        <v>1027</v>
      </c>
      <c r="D250" s="262"/>
      <c r="E250" s="262"/>
      <c r="F250" s="262"/>
      <c r="G250" s="262"/>
      <c r="H250" s="220"/>
      <c r="I250" s="220"/>
      <c r="J250" s="220"/>
      <c r="K250" s="220"/>
      <c r="L250" s="220"/>
      <c r="M250" s="220"/>
      <c r="N250" s="219"/>
      <c r="O250" s="219"/>
      <c r="P250" s="219"/>
      <c r="Q250" s="219"/>
      <c r="R250" s="220"/>
      <c r="S250" s="220"/>
      <c r="T250" s="220"/>
      <c r="U250" s="220"/>
      <c r="V250" s="220"/>
      <c r="W250" s="220"/>
      <c r="X250" s="220"/>
      <c r="Y250" s="220"/>
      <c r="Z250" s="210"/>
      <c r="AA250" s="210"/>
      <c r="AB250" s="210"/>
      <c r="AC250" s="210"/>
      <c r="AD250" s="210"/>
      <c r="AE250" s="210"/>
      <c r="AF250" s="210"/>
      <c r="AG250" s="210" t="s">
        <v>229</v>
      </c>
      <c r="AH250" s="210"/>
      <c r="AI250" s="210"/>
      <c r="AJ250" s="210"/>
      <c r="AK250" s="210"/>
      <c r="AL250" s="210"/>
      <c r="AM250" s="210"/>
      <c r="AN250" s="210"/>
      <c r="AO250" s="210"/>
      <c r="AP250" s="210"/>
      <c r="AQ250" s="210"/>
      <c r="AR250" s="210"/>
      <c r="AS250" s="210"/>
      <c r="AT250" s="210"/>
      <c r="AU250" s="210"/>
      <c r="AV250" s="210"/>
      <c r="AW250" s="210"/>
      <c r="AX250" s="210"/>
      <c r="AY250" s="210"/>
      <c r="AZ250" s="210"/>
      <c r="BA250" s="210"/>
      <c r="BB250" s="210"/>
      <c r="BC250" s="210"/>
      <c r="BD250" s="210"/>
      <c r="BE250" s="210"/>
      <c r="BF250" s="210"/>
      <c r="BG250" s="210"/>
      <c r="BH250" s="210"/>
    </row>
    <row r="251" spans="1:60" outlineLevel="2" x14ac:dyDescent="0.2">
      <c r="A251" s="217"/>
      <c r="B251" s="218"/>
      <c r="C251" s="264" t="s">
        <v>1028</v>
      </c>
      <c r="D251" s="258"/>
      <c r="E251" s="259"/>
      <c r="F251" s="220"/>
      <c r="G251" s="220"/>
      <c r="H251" s="220"/>
      <c r="I251" s="220"/>
      <c r="J251" s="220"/>
      <c r="K251" s="220"/>
      <c r="L251" s="220"/>
      <c r="M251" s="220"/>
      <c r="N251" s="219"/>
      <c r="O251" s="219"/>
      <c r="P251" s="219"/>
      <c r="Q251" s="219"/>
      <c r="R251" s="220"/>
      <c r="S251" s="220"/>
      <c r="T251" s="220"/>
      <c r="U251" s="220"/>
      <c r="V251" s="220"/>
      <c r="W251" s="220"/>
      <c r="X251" s="220"/>
      <c r="Y251" s="220"/>
      <c r="Z251" s="210"/>
      <c r="AA251" s="210"/>
      <c r="AB251" s="210"/>
      <c r="AC251" s="210"/>
      <c r="AD251" s="210"/>
      <c r="AE251" s="210"/>
      <c r="AF251" s="210"/>
      <c r="AG251" s="210" t="s">
        <v>231</v>
      </c>
      <c r="AH251" s="210">
        <v>0</v>
      </c>
      <c r="AI251" s="210"/>
      <c r="AJ251" s="210"/>
      <c r="AK251" s="210"/>
      <c r="AL251" s="210"/>
      <c r="AM251" s="210"/>
      <c r="AN251" s="210"/>
      <c r="AO251" s="210"/>
      <c r="AP251" s="210"/>
      <c r="AQ251" s="210"/>
      <c r="AR251" s="210"/>
      <c r="AS251" s="210"/>
      <c r="AT251" s="210"/>
      <c r="AU251" s="210"/>
      <c r="AV251" s="210"/>
      <c r="AW251" s="210"/>
      <c r="AX251" s="210"/>
      <c r="AY251" s="210"/>
      <c r="AZ251" s="210"/>
      <c r="BA251" s="210"/>
      <c r="BB251" s="210"/>
      <c r="BC251" s="210"/>
      <c r="BD251" s="210"/>
      <c r="BE251" s="210"/>
      <c r="BF251" s="210"/>
      <c r="BG251" s="210"/>
      <c r="BH251" s="210"/>
    </row>
    <row r="252" spans="1:60" outlineLevel="3" x14ac:dyDescent="0.2">
      <c r="A252" s="217"/>
      <c r="B252" s="218"/>
      <c r="C252" s="264" t="s">
        <v>325</v>
      </c>
      <c r="D252" s="258"/>
      <c r="E252" s="259"/>
      <c r="F252" s="220"/>
      <c r="G252" s="220"/>
      <c r="H252" s="220"/>
      <c r="I252" s="220"/>
      <c r="J252" s="220"/>
      <c r="K252" s="220"/>
      <c r="L252" s="220"/>
      <c r="M252" s="220"/>
      <c r="N252" s="219"/>
      <c r="O252" s="219"/>
      <c r="P252" s="219"/>
      <c r="Q252" s="219"/>
      <c r="R252" s="220"/>
      <c r="S252" s="220"/>
      <c r="T252" s="220"/>
      <c r="U252" s="220"/>
      <c r="V252" s="220"/>
      <c r="W252" s="220"/>
      <c r="X252" s="220"/>
      <c r="Y252" s="220"/>
      <c r="Z252" s="210"/>
      <c r="AA252" s="210"/>
      <c r="AB252" s="210"/>
      <c r="AC252" s="210"/>
      <c r="AD252" s="210"/>
      <c r="AE252" s="210"/>
      <c r="AF252" s="210"/>
      <c r="AG252" s="210" t="s">
        <v>231</v>
      </c>
      <c r="AH252" s="210">
        <v>0</v>
      </c>
      <c r="AI252" s="210"/>
      <c r="AJ252" s="210"/>
      <c r="AK252" s="210"/>
      <c r="AL252" s="210"/>
      <c r="AM252" s="210"/>
      <c r="AN252" s="210"/>
      <c r="AO252" s="210"/>
      <c r="AP252" s="210"/>
      <c r="AQ252" s="210"/>
      <c r="AR252" s="210"/>
      <c r="AS252" s="210"/>
      <c r="AT252" s="210"/>
      <c r="AU252" s="210"/>
      <c r="AV252" s="210"/>
      <c r="AW252" s="210"/>
      <c r="AX252" s="210"/>
      <c r="AY252" s="210"/>
      <c r="AZ252" s="210"/>
      <c r="BA252" s="210"/>
      <c r="BB252" s="210"/>
      <c r="BC252" s="210"/>
      <c r="BD252" s="210"/>
      <c r="BE252" s="210"/>
      <c r="BF252" s="210"/>
      <c r="BG252" s="210"/>
      <c r="BH252" s="210"/>
    </row>
    <row r="253" spans="1:60" outlineLevel="3" x14ac:dyDescent="0.2">
      <c r="A253" s="217"/>
      <c r="B253" s="218"/>
      <c r="C253" s="264" t="s">
        <v>870</v>
      </c>
      <c r="D253" s="258"/>
      <c r="E253" s="259"/>
      <c r="F253" s="220"/>
      <c r="G253" s="220"/>
      <c r="H253" s="220"/>
      <c r="I253" s="220"/>
      <c r="J253" s="220"/>
      <c r="K253" s="220"/>
      <c r="L253" s="220"/>
      <c r="M253" s="220"/>
      <c r="N253" s="219"/>
      <c r="O253" s="219"/>
      <c r="P253" s="219"/>
      <c r="Q253" s="219"/>
      <c r="R253" s="220"/>
      <c r="S253" s="220"/>
      <c r="T253" s="220"/>
      <c r="U253" s="220"/>
      <c r="V253" s="220"/>
      <c r="W253" s="220"/>
      <c r="X253" s="220"/>
      <c r="Y253" s="220"/>
      <c r="Z253" s="210"/>
      <c r="AA253" s="210"/>
      <c r="AB253" s="210"/>
      <c r="AC253" s="210"/>
      <c r="AD253" s="210"/>
      <c r="AE253" s="210"/>
      <c r="AF253" s="210"/>
      <c r="AG253" s="210" t="s">
        <v>231</v>
      </c>
      <c r="AH253" s="210">
        <v>0</v>
      </c>
      <c r="AI253" s="210"/>
      <c r="AJ253" s="210"/>
      <c r="AK253" s="210"/>
      <c r="AL253" s="210"/>
      <c r="AM253" s="210"/>
      <c r="AN253" s="210"/>
      <c r="AO253" s="210"/>
      <c r="AP253" s="210"/>
      <c r="AQ253" s="210"/>
      <c r="AR253" s="210"/>
      <c r="AS253" s="210"/>
      <c r="AT253" s="210"/>
      <c r="AU253" s="210"/>
      <c r="AV253" s="210"/>
      <c r="AW253" s="210"/>
      <c r="AX253" s="210"/>
      <c r="AY253" s="210"/>
      <c r="AZ253" s="210"/>
      <c r="BA253" s="210"/>
      <c r="BB253" s="210"/>
      <c r="BC253" s="210"/>
      <c r="BD253" s="210"/>
      <c r="BE253" s="210"/>
      <c r="BF253" s="210"/>
      <c r="BG253" s="210"/>
      <c r="BH253" s="210"/>
    </row>
    <row r="254" spans="1:60" outlineLevel="3" x14ac:dyDescent="0.2">
      <c r="A254" s="217"/>
      <c r="B254" s="218"/>
      <c r="C254" s="264" t="s">
        <v>926</v>
      </c>
      <c r="D254" s="258"/>
      <c r="E254" s="259"/>
      <c r="F254" s="220"/>
      <c r="G254" s="220"/>
      <c r="H254" s="220"/>
      <c r="I254" s="220"/>
      <c r="J254" s="220"/>
      <c r="K254" s="220"/>
      <c r="L254" s="220"/>
      <c r="M254" s="220"/>
      <c r="N254" s="219"/>
      <c r="O254" s="219"/>
      <c r="P254" s="219"/>
      <c r="Q254" s="219"/>
      <c r="R254" s="220"/>
      <c r="S254" s="220"/>
      <c r="T254" s="220"/>
      <c r="U254" s="220"/>
      <c r="V254" s="220"/>
      <c r="W254" s="220"/>
      <c r="X254" s="220"/>
      <c r="Y254" s="220"/>
      <c r="Z254" s="210"/>
      <c r="AA254" s="210"/>
      <c r="AB254" s="210"/>
      <c r="AC254" s="210"/>
      <c r="AD254" s="210"/>
      <c r="AE254" s="210"/>
      <c r="AF254" s="210"/>
      <c r="AG254" s="210" t="s">
        <v>231</v>
      </c>
      <c r="AH254" s="210">
        <v>0</v>
      </c>
      <c r="AI254" s="210"/>
      <c r="AJ254" s="210"/>
      <c r="AK254" s="210"/>
      <c r="AL254" s="210"/>
      <c r="AM254" s="210"/>
      <c r="AN254" s="210"/>
      <c r="AO254" s="210"/>
      <c r="AP254" s="210"/>
      <c r="AQ254" s="210"/>
      <c r="AR254" s="210"/>
      <c r="AS254" s="210"/>
      <c r="AT254" s="210"/>
      <c r="AU254" s="210"/>
      <c r="AV254" s="210"/>
      <c r="AW254" s="210"/>
      <c r="AX254" s="210"/>
      <c r="AY254" s="210"/>
      <c r="AZ254" s="210"/>
      <c r="BA254" s="210"/>
      <c r="BB254" s="210"/>
      <c r="BC254" s="210"/>
      <c r="BD254" s="210"/>
      <c r="BE254" s="210"/>
      <c r="BF254" s="210"/>
      <c r="BG254" s="210"/>
      <c r="BH254" s="210"/>
    </row>
    <row r="255" spans="1:60" ht="22.5" outlineLevel="3" x14ac:dyDescent="0.2">
      <c r="A255" s="217"/>
      <c r="B255" s="218"/>
      <c r="C255" s="264" t="s">
        <v>936</v>
      </c>
      <c r="D255" s="258"/>
      <c r="E255" s="259"/>
      <c r="F255" s="220"/>
      <c r="G255" s="220"/>
      <c r="H255" s="220"/>
      <c r="I255" s="220"/>
      <c r="J255" s="220"/>
      <c r="K255" s="220"/>
      <c r="L255" s="220"/>
      <c r="M255" s="220"/>
      <c r="N255" s="219"/>
      <c r="O255" s="219"/>
      <c r="P255" s="219"/>
      <c r="Q255" s="219"/>
      <c r="R255" s="220"/>
      <c r="S255" s="220"/>
      <c r="T255" s="220"/>
      <c r="U255" s="220"/>
      <c r="V255" s="220"/>
      <c r="W255" s="220"/>
      <c r="X255" s="220"/>
      <c r="Y255" s="220"/>
      <c r="Z255" s="210"/>
      <c r="AA255" s="210"/>
      <c r="AB255" s="210"/>
      <c r="AC255" s="210"/>
      <c r="AD255" s="210"/>
      <c r="AE255" s="210"/>
      <c r="AF255" s="210"/>
      <c r="AG255" s="210" t="s">
        <v>231</v>
      </c>
      <c r="AH255" s="210">
        <v>0</v>
      </c>
      <c r="AI255" s="210"/>
      <c r="AJ255" s="210"/>
      <c r="AK255" s="210"/>
      <c r="AL255" s="210"/>
      <c r="AM255" s="210"/>
      <c r="AN255" s="210"/>
      <c r="AO255" s="210"/>
      <c r="AP255" s="210"/>
      <c r="AQ255" s="210"/>
      <c r="AR255" s="210"/>
      <c r="AS255" s="210"/>
      <c r="AT255" s="210"/>
      <c r="AU255" s="210"/>
      <c r="AV255" s="210"/>
      <c r="AW255" s="210"/>
      <c r="AX255" s="210"/>
      <c r="AY255" s="210"/>
      <c r="AZ255" s="210"/>
      <c r="BA255" s="210"/>
      <c r="BB255" s="210"/>
      <c r="BC255" s="210"/>
      <c r="BD255" s="210"/>
      <c r="BE255" s="210"/>
      <c r="BF255" s="210"/>
      <c r="BG255" s="210"/>
      <c r="BH255" s="210"/>
    </row>
    <row r="256" spans="1:60" outlineLevel="3" x14ac:dyDescent="0.2">
      <c r="A256" s="217"/>
      <c r="B256" s="218"/>
      <c r="C256" s="264" t="s">
        <v>1029</v>
      </c>
      <c r="D256" s="258"/>
      <c r="E256" s="259">
        <v>10</v>
      </c>
      <c r="F256" s="220"/>
      <c r="G256" s="220"/>
      <c r="H256" s="220"/>
      <c r="I256" s="220"/>
      <c r="J256" s="220"/>
      <c r="K256" s="220"/>
      <c r="L256" s="220"/>
      <c r="M256" s="220"/>
      <c r="N256" s="219"/>
      <c r="O256" s="219"/>
      <c r="P256" s="219"/>
      <c r="Q256" s="219"/>
      <c r="R256" s="220"/>
      <c r="S256" s="220"/>
      <c r="T256" s="220"/>
      <c r="U256" s="220"/>
      <c r="V256" s="220"/>
      <c r="W256" s="220"/>
      <c r="X256" s="220"/>
      <c r="Y256" s="220"/>
      <c r="Z256" s="210"/>
      <c r="AA256" s="210"/>
      <c r="AB256" s="210"/>
      <c r="AC256" s="210"/>
      <c r="AD256" s="210"/>
      <c r="AE256" s="210"/>
      <c r="AF256" s="210"/>
      <c r="AG256" s="210" t="s">
        <v>231</v>
      </c>
      <c r="AH256" s="210">
        <v>0</v>
      </c>
      <c r="AI256" s="210"/>
      <c r="AJ256" s="210"/>
      <c r="AK256" s="210"/>
      <c r="AL256" s="210"/>
      <c r="AM256" s="210"/>
      <c r="AN256" s="210"/>
      <c r="AO256" s="210"/>
      <c r="AP256" s="210"/>
      <c r="AQ256" s="210"/>
      <c r="AR256" s="210"/>
      <c r="AS256" s="210"/>
      <c r="AT256" s="210"/>
      <c r="AU256" s="210"/>
      <c r="AV256" s="210"/>
      <c r="AW256" s="210"/>
      <c r="AX256" s="210"/>
      <c r="AY256" s="210"/>
      <c r="AZ256" s="210"/>
      <c r="BA256" s="210"/>
      <c r="BB256" s="210"/>
      <c r="BC256" s="210"/>
      <c r="BD256" s="210"/>
      <c r="BE256" s="210"/>
      <c r="BF256" s="210"/>
      <c r="BG256" s="210"/>
      <c r="BH256" s="210"/>
    </row>
    <row r="257" spans="1:60" ht="22.5" outlineLevel="1" x14ac:dyDescent="0.2">
      <c r="A257" s="235">
        <v>36</v>
      </c>
      <c r="B257" s="236" t="s">
        <v>1030</v>
      </c>
      <c r="C257" s="252" t="s">
        <v>1031</v>
      </c>
      <c r="D257" s="237" t="s">
        <v>224</v>
      </c>
      <c r="E257" s="238">
        <v>0.5</v>
      </c>
      <c r="F257" s="239"/>
      <c r="G257" s="240">
        <f>ROUND(E257*F257,2)</f>
        <v>0</v>
      </c>
      <c r="H257" s="239"/>
      <c r="I257" s="240">
        <f>ROUND(E257*H257,2)</f>
        <v>0</v>
      </c>
      <c r="J257" s="239"/>
      <c r="K257" s="240">
        <f>ROUND(E257*J257,2)</f>
        <v>0</v>
      </c>
      <c r="L257" s="240">
        <v>21</v>
      </c>
      <c r="M257" s="240">
        <f>G257*(1+L257/100)</f>
        <v>0</v>
      </c>
      <c r="N257" s="238">
        <v>0</v>
      </c>
      <c r="O257" s="238">
        <f>ROUND(E257*N257,2)</f>
        <v>0</v>
      </c>
      <c r="P257" s="238">
        <v>0</v>
      </c>
      <c r="Q257" s="238">
        <f>ROUND(E257*P257,2)</f>
        <v>0</v>
      </c>
      <c r="R257" s="240" t="s">
        <v>277</v>
      </c>
      <c r="S257" s="240" t="s">
        <v>188</v>
      </c>
      <c r="T257" s="241" t="s">
        <v>188</v>
      </c>
      <c r="U257" s="220">
        <v>3</v>
      </c>
      <c r="V257" s="220">
        <f>ROUND(E257*U257,2)</f>
        <v>1.5</v>
      </c>
      <c r="W257" s="220"/>
      <c r="X257" s="220" t="s">
        <v>226</v>
      </c>
      <c r="Y257" s="220" t="s">
        <v>191</v>
      </c>
      <c r="Z257" s="210"/>
      <c r="AA257" s="210"/>
      <c r="AB257" s="210"/>
      <c r="AC257" s="210"/>
      <c r="AD257" s="210"/>
      <c r="AE257" s="210"/>
      <c r="AF257" s="210"/>
      <c r="AG257" s="210" t="s">
        <v>227</v>
      </c>
      <c r="AH257" s="210"/>
      <c r="AI257" s="210"/>
      <c r="AJ257" s="210"/>
      <c r="AK257" s="210"/>
      <c r="AL257" s="210"/>
      <c r="AM257" s="210"/>
      <c r="AN257" s="210"/>
      <c r="AO257" s="210"/>
      <c r="AP257" s="210"/>
      <c r="AQ257" s="210"/>
      <c r="AR257" s="210"/>
      <c r="AS257" s="210"/>
      <c r="AT257" s="210"/>
      <c r="AU257" s="210"/>
      <c r="AV257" s="210"/>
      <c r="AW257" s="210"/>
      <c r="AX257" s="210"/>
      <c r="AY257" s="210"/>
      <c r="AZ257" s="210"/>
      <c r="BA257" s="210"/>
      <c r="BB257" s="210"/>
      <c r="BC257" s="210"/>
      <c r="BD257" s="210"/>
      <c r="BE257" s="210"/>
      <c r="BF257" s="210"/>
      <c r="BG257" s="210"/>
      <c r="BH257" s="210"/>
    </row>
    <row r="258" spans="1:60" outlineLevel="2" x14ac:dyDescent="0.2">
      <c r="A258" s="217"/>
      <c r="B258" s="218"/>
      <c r="C258" s="263" t="s">
        <v>1027</v>
      </c>
      <c r="D258" s="262"/>
      <c r="E258" s="262"/>
      <c r="F258" s="262"/>
      <c r="G258" s="262"/>
      <c r="H258" s="220"/>
      <c r="I258" s="220"/>
      <c r="J258" s="220"/>
      <c r="K258" s="220"/>
      <c r="L258" s="220"/>
      <c r="M258" s="220"/>
      <c r="N258" s="219"/>
      <c r="O258" s="219"/>
      <c r="P258" s="219"/>
      <c r="Q258" s="219"/>
      <c r="R258" s="220"/>
      <c r="S258" s="220"/>
      <c r="T258" s="220"/>
      <c r="U258" s="220"/>
      <c r="V258" s="220"/>
      <c r="W258" s="220"/>
      <c r="X258" s="220"/>
      <c r="Y258" s="220"/>
      <c r="Z258" s="210"/>
      <c r="AA258" s="210"/>
      <c r="AB258" s="210"/>
      <c r="AC258" s="210"/>
      <c r="AD258" s="210"/>
      <c r="AE258" s="210"/>
      <c r="AF258" s="210"/>
      <c r="AG258" s="210" t="s">
        <v>229</v>
      </c>
      <c r="AH258" s="210"/>
      <c r="AI258" s="210"/>
      <c r="AJ258" s="210"/>
      <c r="AK258" s="210"/>
      <c r="AL258" s="210"/>
      <c r="AM258" s="210"/>
      <c r="AN258" s="210"/>
      <c r="AO258" s="210"/>
      <c r="AP258" s="210"/>
      <c r="AQ258" s="210"/>
      <c r="AR258" s="210"/>
      <c r="AS258" s="210"/>
      <c r="AT258" s="210"/>
      <c r="AU258" s="210"/>
      <c r="AV258" s="210"/>
      <c r="AW258" s="210"/>
      <c r="AX258" s="210"/>
      <c r="AY258" s="210"/>
      <c r="AZ258" s="210"/>
      <c r="BA258" s="210"/>
      <c r="BB258" s="210"/>
      <c r="BC258" s="210"/>
      <c r="BD258" s="210"/>
      <c r="BE258" s="210"/>
      <c r="BF258" s="210"/>
      <c r="BG258" s="210"/>
      <c r="BH258" s="210"/>
    </row>
    <row r="259" spans="1:60" outlineLevel="2" x14ac:dyDescent="0.2">
      <c r="A259" s="217"/>
      <c r="B259" s="218"/>
      <c r="C259" s="264" t="s">
        <v>1032</v>
      </c>
      <c r="D259" s="258"/>
      <c r="E259" s="259"/>
      <c r="F259" s="220"/>
      <c r="G259" s="220"/>
      <c r="H259" s="220"/>
      <c r="I259" s="220"/>
      <c r="J259" s="220"/>
      <c r="K259" s="220"/>
      <c r="L259" s="220"/>
      <c r="M259" s="220"/>
      <c r="N259" s="219"/>
      <c r="O259" s="219"/>
      <c r="P259" s="219"/>
      <c r="Q259" s="219"/>
      <c r="R259" s="220"/>
      <c r="S259" s="220"/>
      <c r="T259" s="220"/>
      <c r="U259" s="220"/>
      <c r="V259" s="220"/>
      <c r="W259" s="220"/>
      <c r="X259" s="220"/>
      <c r="Y259" s="220"/>
      <c r="Z259" s="210"/>
      <c r="AA259" s="210"/>
      <c r="AB259" s="210"/>
      <c r="AC259" s="210"/>
      <c r="AD259" s="210"/>
      <c r="AE259" s="210"/>
      <c r="AF259" s="210"/>
      <c r="AG259" s="210" t="s">
        <v>231</v>
      </c>
      <c r="AH259" s="210">
        <v>0</v>
      </c>
      <c r="AI259" s="210"/>
      <c r="AJ259" s="210"/>
      <c r="AK259" s="210"/>
      <c r="AL259" s="210"/>
      <c r="AM259" s="210"/>
      <c r="AN259" s="210"/>
      <c r="AO259" s="210"/>
      <c r="AP259" s="210"/>
      <c r="AQ259" s="210"/>
      <c r="AR259" s="210"/>
      <c r="AS259" s="210"/>
      <c r="AT259" s="210"/>
      <c r="AU259" s="210"/>
      <c r="AV259" s="210"/>
      <c r="AW259" s="210"/>
      <c r="AX259" s="210"/>
      <c r="AY259" s="210"/>
      <c r="AZ259" s="210"/>
      <c r="BA259" s="210"/>
      <c r="BB259" s="210"/>
      <c r="BC259" s="210"/>
      <c r="BD259" s="210"/>
      <c r="BE259" s="210"/>
      <c r="BF259" s="210"/>
      <c r="BG259" s="210"/>
      <c r="BH259" s="210"/>
    </row>
    <row r="260" spans="1:60" outlineLevel="3" x14ac:dyDescent="0.2">
      <c r="A260" s="217"/>
      <c r="B260" s="218"/>
      <c r="C260" s="264" t="s">
        <v>1033</v>
      </c>
      <c r="D260" s="258"/>
      <c r="E260" s="259"/>
      <c r="F260" s="220"/>
      <c r="G260" s="220"/>
      <c r="H260" s="220"/>
      <c r="I260" s="220"/>
      <c r="J260" s="220"/>
      <c r="K260" s="220"/>
      <c r="L260" s="220"/>
      <c r="M260" s="220"/>
      <c r="N260" s="219"/>
      <c r="O260" s="219"/>
      <c r="P260" s="219"/>
      <c r="Q260" s="219"/>
      <c r="R260" s="220"/>
      <c r="S260" s="220"/>
      <c r="T260" s="220"/>
      <c r="U260" s="220"/>
      <c r="V260" s="220"/>
      <c r="W260" s="220"/>
      <c r="X260" s="220"/>
      <c r="Y260" s="220"/>
      <c r="Z260" s="210"/>
      <c r="AA260" s="210"/>
      <c r="AB260" s="210"/>
      <c r="AC260" s="210"/>
      <c r="AD260" s="210"/>
      <c r="AE260" s="210"/>
      <c r="AF260" s="210"/>
      <c r="AG260" s="210" t="s">
        <v>231</v>
      </c>
      <c r="AH260" s="210">
        <v>0</v>
      </c>
      <c r="AI260" s="210"/>
      <c r="AJ260" s="210"/>
      <c r="AK260" s="210"/>
      <c r="AL260" s="210"/>
      <c r="AM260" s="210"/>
      <c r="AN260" s="210"/>
      <c r="AO260" s="210"/>
      <c r="AP260" s="210"/>
      <c r="AQ260" s="210"/>
      <c r="AR260" s="210"/>
      <c r="AS260" s="210"/>
      <c r="AT260" s="210"/>
      <c r="AU260" s="210"/>
      <c r="AV260" s="210"/>
      <c r="AW260" s="210"/>
      <c r="AX260" s="210"/>
      <c r="AY260" s="210"/>
      <c r="AZ260" s="210"/>
      <c r="BA260" s="210"/>
      <c r="BB260" s="210"/>
      <c r="BC260" s="210"/>
      <c r="BD260" s="210"/>
      <c r="BE260" s="210"/>
      <c r="BF260" s="210"/>
      <c r="BG260" s="210"/>
      <c r="BH260" s="210"/>
    </row>
    <row r="261" spans="1:60" outlineLevel="3" x14ac:dyDescent="0.2">
      <c r="A261" s="217"/>
      <c r="B261" s="218"/>
      <c r="C261" s="264" t="s">
        <v>1034</v>
      </c>
      <c r="D261" s="258"/>
      <c r="E261" s="259">
        <v>0.5</v>
      </c>
      <c r="F261" s="220"/>
      <c r="G261" s="220"/>
      <c r="H261" s="220"/>
      <c r="I261" s="220"/>
      <c r="J261" s="220"/>
      <c r="K261" s="220"/>
      <c r="L261" s="220"/>
      <c r="M261" s="220"/>
      <c r="N261" s="219"/>
      <c r="O261" s="219"/>
      <c r="P261" s="219"/>
      <c r="Q261" s="219"/>
      <c r="R261" s="220"/>
      <c r="S261" s="220"/>
      <c r="T261" s="220"/>
      <c r="U261" s="220"/>
      <c r="V261" s="220"/>
      <c r="W261" s="220"/>
      <c r="X261" s="220"/>
      <c r="Y261" s="220"/>
      <c r="Z261" s="210"/>
      <c r="AA261" s="210"/>
      <c r="AB261" s="210"/>
      <c r="AC261" s="210"/>
      <c r="AD261" s="210"/>
      <c r="AE261" s="210"/>
      <c r="AF261" s="210"/>
      <c r="AG261" s="210" t="s">
        <v>231</v>
      </c>
      <c r="AH261" s="210">
        <v>5</v>
      </c>
      <c r="AI261" s="210"/>
      <c r="AJ261" s="210"/>
      <c r="AK261" s="210"/>
      <c r="AL261" s="210"/>
      <c r="AM261" s="210"/>
      <c r="AN261" s="210"/>
      <c r="AO261" s="210"/>
      <c r="AP261" s="210"/>
      <c r="AQ261" s="210"/>
      <c r="AR261" s="210"/>
      <c r="AS261" s="210"/>
      <c r="AT261" s="210"/>
      <c r="AU261" s="210"/>
      <c r="AV261" s="210"/>
      <c r="AW261" s="210"/>
      <c r="AX261" s="210"/>
      <c r="AY261" s="210"/>
      <c r="AZ261" s="210"/>
      <c r="BA261" s="210"/>
      <c r="BB261" s="210"/>
      <c r="BC261" s="210"/>
      <c r="BD261" s="210"/>
      <c r="BE261" s="210"/>
      <c r="BF261" s="210"/>
      <c r="BG261" s="210"/>
      <c r="BH261" s="210"/>
    </row>
    <row r="262" spans="1:60" outlineLevel="1" x14ac:dyDescent="0.2">
      <c r="A262" s="235">
        <v>37</v>
      </c>
      <c r="B262" s="236" t="s">
        <v>593</v>
      </c>
      <c r="C262" s="252" t="s">
        <v>594</v>
      </c>
      <c r="D262" s="237" t="s">
        <v>595</v>
      </c>
      <c r="E262" s="238">
        <v>15</v>
      </c>
      <c r="F262" s="239"/>
      <c r="G262" s="240">
        <f>ROUND(E262*F262,2)</f>
        <v>0</v>
      </c>
      <c r="H262" s="239"/>
      <c r="I262" s="240">
        <f>ROUND(E262*H262,2)</f>
        <v>0</v>
      </c>
      <c r="J262" s="239"/>
      <c r="K262" s="240">
        <f>ROUND(E262*J262,2)</f>
        <v>0</v>
      </c>
      <c r="L262" s="240">
        <v>21</v>
      </c>
      <c r="M262" s="240">
        <f>G262*(1+L262/100)</f>
        <v>0</v>
      </c>
      <c r="N262" s="238">
        <v>1E-3</v>
      </c>
      <c r="O262" s="238">
        <f>ROUND(E262*N262,2)</f>
        <v>0.02</v>
      </c>
      <c r="P262" s="238">
        <v>0</v>
      </c>
      <c r="Q262" s="238">
        <f>ROUND(E262*P262,2)</f>
        <v>0</v>
      </c>
      <c r="R262" s="240" t="s">
        <v>435</v>
      </c>
      <c r="S262" s="240" t="s">
        <v>188</v>
      </c>
      <c r="T262" s="241" t="s">
        <v>188</v>
      </c>
      <c r="U262" s="220">
        <v>0</v>
      </c>
      <c r="V262" s="220">
        <f>ROUND(E262*U262,2)</f>
        <v>0</v>
      </c>
      <c r="W262" s="220"/>
      <c r="X262" s="220" t="s">
        <v>436</v>
      </c>
      <c r="Y262" s="220" t="s">
        <v>191</v>
      </c>
      <c r="Z262" s="210"/>
      <c r="AA262" s="210"/>
      <c r="AB262" s="210"/>
      <c r="AC262" s="210"/>
      <c r="AD262" s="210"/>
      <c r="AE262" s="210"/>
      <c r="AF262" s="210"/>
      <c r="AG262" s="210" t="s">
        <v>596</v>
      </c>
      <c r="AH262" s="210"/>
      <c r="AI262" s="210"/>
      <c r="AJ262" s="210"/>
      <c r="AK262" s="210"/>
      <c r="AL262" s="210"/>
      <c r="AM262" s="210"/>
      <c r="AN262" s="210"/>
      <c r="AO262" s="210"/>
      <c r="AP262" s="210"/>
      <c r="AQ262" s="210"/>
      <c r="AR262" s="210"/>
      <c r="AS262" s="210"/>
      <c r="AT262" s="210"/>
      <c r="AU262" s="210"/>
      <c r="AV262" s="210"/>
      <c r="AW262" s="210"/>
      <c r="AX262" s="210"/>
      <c r="AY262" s="210"/>
      <c r="AZ262" s="210"/>
      <c r="BA262" s="210"/>
      <c r="BB262" s="210"/>
      <c r="BC262" s="210"/>
      <c r="BD262" s="210"/>
      <c r="BE262" s="210"/>
      <c r="BF262" s="210"/>
      <c r="BG262" s="210"/>
      <c r="BH262" s="210"/>
    </row>
    <row r="263" spans="1:60" outlineLevel="2" x14ac:dyDescent="0.2">
      <c r="A263" s="217"/>
      <c r="B263" s="218"/>
      <c r="C263" s="264" t="s">
        <v>597</v>
      </c>
      <c r="D263" s="258"/>
      <c r="E263" s="259"/>
      <c r="F263" s="220"/>
      <c r="G263" s="220"/>
      <c r="H263" s="220"/>
      <c r="I263" s="220"/>
      <c r="J263" s="220"/>
      <c r="K263" s="220"/>
      <c r="L263" s="220"/>
      <c r="M263" s="220"/>
      <c r="N263" s="219"/>
      <c r="O263" s="219"/>
      <c r="P263" s="219"/>
      <c r="Q263" s="219"/>
      <c r="R263" s="220"/>
      <c r="S263" s="220"/>
      <c r="T263" s="220"/>
      <c r="U263" s="220"/>
      <c r="V263" s="220"/>
      <c r="W263" s="220"/>
      <c r="X263" s="220"/>
      <c r="Y263" s="220"/>
      <c r="Z263" s="210"/>
      <c r="AA263" s="210"/>
      <c r="AB263" s="210"/>
      <c r="AC263" s="210"/>
      <c r="AD263" s="210"/>
      <c r="AE263" s="210"/>
      <c r="AF263" s="210"/>
      <c r="AG263" s="210" t="s">
        <v>231</v>
      </c>
      <c r="AH263" s="210">
        <v>0</v>
      </c>
      <c r="AI263" s="210"/>
      <c r="AJ263" s="210"/>
      <c r="AK263" s="210"/>
      <c r="AL263" s="210"/>
      <c r="AM263" s="210"/>
      <c r="AN263" s="210"/>
      <c r="AO263" s="210"/>
      <c r="AP263" s="210"/>
      <c r="AQ263" s="210"/>
      <c r="AR263" s="210"/>
      <c r="AS263" s="210"/>
      <c r="AT263" s="210"/>
      <c r="AU263" s="210"/>
      <c r="AV263" s="210"/>
      <c r="AW263" s="210"/>
      <c r="AX263" s="210"/>
      <c r="AY263" s="210"/>
      <c r="AZ263" s="210"/>
      <c r="BA263" s="210"/>
      <c r="BB263" s="210"/>
      <c r="BC263" s="210"/>
      <c r="BD263" s="210"/>
      <c r="BE263" s="210"/>
      <c r="BF263" s="210"/>
      <c r="BG263" s="210"/>
      <c r="BH263" s="210"/>
    </row>
    <row r="264" spans="1:60" outlineLevel="3" x14ac:dyDescent="0.2">
      <c r="A264" s="217"/>
      <c r="B264" s="218"/>
      <c r="C264" s="264" t="s">
        <v>598</v>
      </c>
      <c r="D264" s="258"/>
      <c r="E264" s="259"/>
      <c r="F264" s="220"/>
      <c r="G264" s="220"/>
      <c r="H264" s="220"/>
      <c r="I264" s="220"/>
      <c r="J264" s="220"/>
      <c r="K264" s="220"/>
      <c r="L264" s="220"/>
      <c r="M264" s="220"/>
      <c r="N264" s="219"/>
      <c r="O264" s="219"/>
      <c r="P264" s="219"/>
      <c r="Q264" s="219"/>
      <c r="R264" s="220"/>
      <c r="S264" s="220"/>
      <c r="T264" s="220"/>
      <c r="U264" s="220"/>
      <c r="V264" s="220"/>
      <c r="W264" s="220"/>
      <c r="X264" s="220"/>
      <c r="Y264" s="220"/>
      <c r="Z264" s="210"/>
      <c r="AA264" s="210"/>
      <c r="AB264" s="210"/>
      <c r="AC264" s="210"/>
      <c r="AD264" s="210"/>
      <c r="AE264" s="210"/>
      <c r="AF264" s="210"/>
      <c r="AG264" s="210" t="s">
        <v>231</v>
      </c>
      <c r="AH264" s="210">
        <v>0</v>
      </c>
      <c r="AI264" s="210"/>
      <c r="AJ264" s="210"/>
      <c r="AK264" s="210"/>
      <c r="AL264" s="210"/>
      <c r="AM264" s="210"/>
      <c r="AN264" s="210"/>
      <c r="AO264" s="210"/>
      <c r="AP264" s="210"/>
      <c r="AQ264" s="210"/>
      <c r="AR264" s="210"/>
      <c r="AS264" s="210"/>
      <c r="AT264" s="210"/>
      <c r="AU264" s="210"/>
      <c r="AV264" s="210"/>
      <c r="AW264" s="210"/>
      <c r="AX264" s="210"/>
      <c r="AY264" s="210"/>
      <c r="AZ264" s="210"/>
      <c r="BA264" s="210"/>
      <c r="BB264" s="210"/>
      <c r="BC264" s="210"/>
      <c r="BD264" s="210"/>
      <c r="BE264" s="210"/>
      <c r="BF264" s="210"/>
      <c r="BG264" s="210"/>
      <c r="BH264" s="210"/>
    </row>
    <row r="265" spans="1:60" outlineLevel="3" x14ac:dyDescent="0.2">
      <c r="A265" s="217"/>
      <c r="B265" s="218"/>
      <c r="C265" s="264" t="s">
        <v>1035</v>
      </c>
      <c r="D265" s="258"/>
      <c r="E265" s="259">
        <v>15</v>
      </c>
      <c r="F265" s="220"/>
      <c r="G265" s="220"/>
      <c r="H265" s="220"/>
      <c r="I265" s="220"/>
      <c r="J265" s="220"/>
      <c r="K265" s="220"/>
      <c r="L265" s="220"/>
      <c r="M265" s="220"/>
      <c r="N265" s="219"/>
      <c r="O265" s="219"/>
      <c r="P265" s="219"/>
      <c r="Q265" s="219"/>
      <c r="R265" s="220"/>
      <c r="S265" s="220"/>
      <c r="T265" s="220"/>
      <c r="U265" s="220"/>
      <c r="V265" s="220"/>
      <c r="W265" s="220"/>
      <c r="X265" s="220"/>
      <c r="Y265" s="220"/>
      <c r="Z265" s="210"/>
      <c r="AA265" s="210"/>
      <c r="AB265" s="210"/>
      <c r="AC265" s="210"/>
      <c r="AD265" s="210"/>
      <c r="AE265" s="210"/>
      <c r="AF265" s="210"/>
      <c r="AG265" s="210" t="s">
        <v>231</v>
      </c>
      <c r="AH265" s="210">
        <v>5</v>
      </c>
      <c r="AI265" s="210"/>
      <c r="AJ265" s="210"/>
      <c r="AK265" s="210"/>
      <c r="AL265" s="210"/>
      <c r="AM265" s="210"/>
      <c r="AN265" s="210"/>
      <c r="AO265" s="210"/>
      <c r="AP265" s="210"/>
      <c r="AQ265" s="210"/>
      <c r="AR265" s="210"/>
      <c r="AS265" s="210"/>
      <c r="AT265" s="210"/>
      <c r="AU265" s="210"/>
      <c r="AV265" s="210"/>
      <c r="AW265" s="210"/>
      <c r="AX265" s="210"/>
      <c r="AY265" s="210"/>
      <c r="AZ265" s="210"/>
      <c r="BA265" s="210"/>
      <c r="BB265" s="210"/>
      <c r="BC265" s="210"/>
      <c r="BD265" s="210"/>
      <c r="BE265" s="210"/>
      <c r="BF265" s="210"/>
      <c r="BG265" s="210"/>
      <c r="BH265" s="210"/>
    </row>
    <row r="266" spans="1:60" ht="22.5" outlineLevel="1" x14ac:dyDescent="0.2">
      <c r="A266" s="235">
        <v>38</v>
      </c>
      <c r="B266" s="236" t="s">
        <v>1036</v>
      </c>
      <c r="C266" s="252" t="s">
        <v>1037</v>
      </c>
      <c r="D266" s="237" t="s">
        <v>261</v>
      </c>
      <c r="E266" s="238">
        <v>10.5</v>
      </c>
      <c r="F266" s="239"/>
      <c r="G266" s="240">
        <f>ROUND(E266*F266,2)</f>
        <v>0</v>
      </c>
      <c r="H266" s="239"/>
      <c r="I266" s="240">
        <f>ROUND(E266*H266,2)</f>
        <v>0</v>
      </c>
      <c r="J266" s="239"/>
      <c r="K266" s="240">
        <f>ROUND(E266*J266,2)</f>
        <v>0</v>
      </c>
      <c r="L266" s="240">
        <v>21</v>
      </c>
      <c r="M266" s="240">
        <f>G266*(1+L266/100)</f>
        <v>0</v>
      </c>
      <c r="N266" s="238">
        <v>1.0800000000000001E-2</v>
      </c>
      <c r="O266" s="238">
        <f>ROUND(E266*N266,2)</f>
        <v>0.11</v>
      </c>
      <c r="P266" s="238">
        <v>0</v>
      </c>
      <c r="Q266" s="238">
        <f>ROUND(E266*P266,2)</f>
        <v>0</v>
      </c>
      <c r="R266" s="240" t="s">
        <v>435</v>
      </c>
      <c r="S266" s="240" t="s">
        <v>188</v>
      </c>
      <c r="T266" s="241" t="s">
        <v>188</v>
      </c>
      <c r="U266" s="220">
        <v>0</v>
      </c>
      <c r="V266" s="220">
        <f>ROUND(E266*U266,2)</f>
        <v>0</v>
      </c>
      <c r="W266" s="220"/>
      <c r="X266" s="220" t="s">
        <v>436</v>
      </c>
      <c r="Y266" s="220" t="s">
        <v>191</v>
      </c>
      <c r="Z266" s="210"/>
      <c r="AA266" s="210"/>
      <c r="AB266" s="210"/>
      <c r="AC266" s="210"/>
      <c r="AD266" s="210"/>
      <c r="AE266" s="210"/>
      <c r="AF266" s="210"/>
      <c r="AG266" s="210" t="s">
        <v>596</v>
      </c>
      <c r="AH266" s="210"/>
      <c r="AI266" s="210"/>
      <c r="AJ266" s="210"/>
      <c r="AK266" s="210"/>
      <c r="AL266" s="210"/>
      <c r="AM266" s="210"/>
      <c r="AN266" s="210"/>
      <c r="AO266" s="210"/>
      <c r="AP266" s="210"/>
      <c r="AQ266" s="210"/>
      <c r="AR266" s="210"/>
      <c r="AS266" s="210"/>
      <c r="AT266" s="210"/>
      <c r="AU266" s="210"/>
      <c r="AV266" s="210"/>
      <c r="AW266" s="210"/>
      <c r="AX266" s="210"/>
      <c r="AY266" s="210"/>
      <c r="AZ266" s="210"/>
      <c r="BA266" s="210"/>
      <c r="BB266" s="210"/>
      <c r="BC266" s="210"/>
      <c r="BD266" s="210"/>
      <c r="BE266" s="210"/>
      <c r="BF266" s="210"/>
      <c r="BG266" s="210"/>
      <c r="BH266" s="210"/>
    </row>
    <row r="267" spans="1:60" ht="22.5" outlineLevel="2" x14ac:dyDescent="0.2">
      <c r="A267" s="217"/>
      <c r="B267" s="218"/>
      <c r="C267" s="253" t="s">
        <v>1038</v>
      </c>
      <c r="D267" s="242"/>
      <c r="E267" s="242"/>
      <c r="F267" s="242"/>
      <c r="G267" s="242"/>
      <c r="H267" s="220"/>
      <c r="I267" s="220"/>
      <c r="J267" s="220"/>
      <c r="K267" s="220"/>
      <c r="L267" s="220"/>
      <c r="M267" s="220"/>
      <c r="N267" s="219"/>
      <c r="O267" s="219"/>
      <c r="P267" s="219"/>
      <c r="Q267" s="219"/>
      <c r="R267" s="220"/>
      <c r="S267" s="220"/>
      <c r="T267" s="220"/>
      <c r="U267" s="220"/>
      <c r="V267" s="220"/>
      <c r="W267" s="220"/>
      <c r="X267" s="220"/>
      <c r="Y267" s="220"/>
      <c r="Z267" s="210"/>
      <c r="AA267" s="210"/>
      <c r="AB267" s="210"/>
      <c r="AC267" s="210"/>
      <c r="AD267" s="210"/>
      <c r="AE267" s="210"/>
      <c r="AF267" s="210"/>
      <c r="AG267" s="210" t="s">
        <v>194</v>
      </c>
      <c r="AH267" s="210"/>
      <c r="AI267" s="210"/>
      <c r="AJ267" s="210"/>
      <c r="AK267" s="210"/>
      <c r="AL267" s="210"/>
      <c r="AM267" s="210"/>
      <c r="AN267" s="210"/>
      <c r="AO267" s="210"/>
      <c r="AP267" s="210"/>
      <c r="AQ267" s="210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43" t="str">
        <f>C267</f>
        <v>Extra pevné zatravňovačky E50 doporučujeme pro zpevňování svahů, budování parkovišť, zatravněných střech, heliportů, kolejišť. Ideální pro chovy koní -jízdárny, výběhy, padocky.</v>
      </c>
      <c r="BB267" s="210"/>
      <c r="BC267" s="210"/>
      <c r="BD267" s="210"/>
      <c r="BE267" s="210"/>
      <c r="BF267" s="210"/>
      <c r="BG267" s="210"/>
      <c r="BH267" s="210"/>
    </row>
    <row r="268" spans="1:60" outlineLevel="3" x14ac:dyDescent="0.2">
      <c r="A268" s="217"/>
      <c r="B268" s="218"/>
      <c r="C268" s="274" t="s">
        <v>407</v>
      </c>
      <c r="D268" s="221"/>
      <c r="E268" s="222"/>
      <c r="F268" s="223"/>
      <c r="G268" s="223"/>
      <c r="H268" s="220"/>
      <c r="I268" s="220"/>
      <c r="J268" s="220"/>
      <c r="K268" s="220"/>
      <c r="L268" s="220"/>
      <c r="M268" s="220"/>
      <c r="N268" s="219"/>
      <c r="O268" s="219"/>
      <c r="P268" s="219"/>
      <c r="Q268" s="219"/>
      <c r="R268" s="220"/>
      <c r="S268" s="220"/>
      <c r="T268" s="220"/>
      <c r="U268" s="220"/>
      <c r="V268" s="220"/>
      <c r="W268" s="220"/>
      <c r="X268" s="220"/>
      <c r="Y268" s="220"/>
      <c r="Z268" s="210"/>
      <c r="AA268" s="210"/>
      <c r="AB268" s="210"/>
      <c r="AC268" s="210"/>
      <c r="AD268" s="210"/>
      <c r="AE268" s="210"/>
      <c r="AF268" s="210"/>
      <c r="AG268" s="210" t="s">
        <v>194</v>
      </c>
      <c r="AH268" s="210"/>
      <c r="AI268" s="210"/>
      <c r="AJ268" s="210"/>
      <c r="AK268" s="210"/>
      <c r="AL268" s="210"/>
      <c r="AM268" s="210"/>
      <c r="AN268" s="210"/>
      <c r="AO268" s="210"/>
      <c r="AP268" s="210"/>
      <c r="AQ268" s="210"/>
      <c r="AR268" s="210"/>
      <c r="AS268" s="210"/>
      <c r="AT268" s="210"/>
      <c r="AU268" s="210"/>
      <c r="AV268" s="210"/>
      <c r="AW268" s="210"/>
      <c r="AX268" s="210"/>
      <c r="AY268" s="210"/>
      <c r="AZ268" s="210"/>
      <c r="BA268" s="210"/>
      <c r="BB268" s="210"/>
      <c r="BC268" s="210"/>
      <c r="BD268" s="210"/>
      <c r="BE268" s="210"/>
      <c r="BF268" s="210"/>
      <c r="BG268" s="210"/>
      <c r="BH268" s="210"/>
    </row>
    <row r="269" spans="1:60" outlineLevel="3" x14ac:dyDescent="0.2">
      <c r="A269" s="217"/>
      <c r="B269" s="218"/>
      <c r="C269" s="275" t="s">
        <v>1039</v>
      </c>
      <c r="D269" s="273"/>
      <c r="E269" s="273"/>
      <c r="F269" s="273"/>
      <c r="G269" s="273"/>
      <c r="H269" s="220"/>
      <c r="I269" s="220"/>
      <c r="J269" s="220"/>
      <c r="K269" s="220"/>
      <c r="L269" s="220"/>
      <c r="M269" s="220"/>
      <c r="N269" s="219"/>
      <c r="O269" s="219"/>
      <c r="P269" s="219"/>
      <c r="Q269" s="219"/>
      <c r="R269" s="220"/>
      <c r="S269" s="220"/>
      <c r="T269" s="220"/>
      <c r="U269" s="220"/>
      <c r="V269" s="220"/>
      <c r="W269" s="220"/>
      <c r="X269" s="220"/>
      <c r="Y269" s="220"/>
      <c r="Z269" s="210"/>
      <c r="AA269" s="210"/>
      <c r="AB269" s="210"/>
      <c r="AC269" s="210"/>
      <c r="AD269" s="210"/>
      <c r="AE269" s="210"/>
      <c r="AF269" s="210"/>
      <c r="AG269" s="210" t="s">
        <v>194</v>
      </c>
      <c r="AH269" s="210"/>
      <c r="AI269" s="210"/>
      <c r="AJ269" s="210"/>
      <c r="AK269" s="210"/>
      <c r="AL269" s="210"/>
      <c r="AM269" s="210"/>
      <c r="AN269" s="210"/>
      <c r="AO269" s="210"/>
      <c r="AP269" s="210"/>
      <c r="AQ269" s="210"/>
      <c r="AR269" s="210"/>
      <c r="AS269" s="210"/>
      <c r="AT269" s="210"/>
      <c r="AU269" s="210"/>
      <c r="AV269" s="210"/>
      <c r="AW269" s="210"/>
      <c r="AX269" s="210"/>
      <c r="AY269" s="210"/>
      <c r="AZ269" s="210"/>
      <c r="BA269" s="210"/>
      <c r="BB269" s="210"/>
      <c r="BC269" s="210"/>
      <c r="BD269" s="210"/>
      <c r="BE269" s="210"/>
      <c r="BF269" s="210"/>
      <c r="BG269" s="210"/>
      <c r="BH269" s="210"/>
    </row>
    <row r="270" spans="1:60" outlineLevel="3" x14ac:dyDescent="0.2">
      <c r="A270" s="217"/>
      <c r="B270" s="218"/>
      <c r="C270" s="275" t="s">
        <v>1040</v>
      </c>
      <c r="D270" s="273"/>
      <c r="E270" s="273"/>
      <c r="F270" s="273"/>
      <c r="G270" s="273"/>
      <c r="H270" s="220"/>
      <c r="I270" s="220"/>
      <c r="J270" s="220"/>
      <c r="K270" s="220"/>
      <c r="L270" s="220"/>
      <c r="M270" s="220"/>
      <c r="N270" s="219"/>
      <c r="O270" s="219"/>
      <c r="P270" s="219"/>
      <c r="Q270" s="219"/>
      <c r="R270" s="220"/>
      <c r="S270" s="220"/>
      <c r="T270" s="220"/>
      <c r="U270" s="220"/>
      <c r="V270" s="220"/>
      <c r="W270" s="220"/>
      <c r="X270" s="220"/>
      <c r="Y270" s="220"/>
      <c r="Z270" s="210"/>
      <c r="AA270" s="210"/>
      <c r="AB270" s="210"/>
      <c r="AC270" s="210"/>
      <c r="AD270" s="210"/>
      <c r="AE270" s="210"/>
      <c r="AF270" s="210"/>
      <c r="AG270" s="210" t="s">
        <v>194</v>
      </c>
      <c r="AH270" s="210"/>
      <c r="AI270" s="210"/>
      <c r="AJ270" s="210"/>
      <c r="AK270" s="210"/>
      <c r="AL270" s="210"/>
      <c r="AM270" s="210"/>
      <c r="AN270" s="210"/>
      <c r="AO270" s="210"/>
      <c r="AP270" s="210"/>
      <c r="AQ270" s="210"/>
      <c r="AR270" s="210"/>
      <c r="AS270" s="210"/>
      <c r="AT270" s="210"/>
      <c r="AU270" s="210"/>
      <c r="AV270" s="210"/>
      <c r="AW270" s="210"/>
      <c r="AX270" s="210"/>
      <c r="AY270" s="210"/>
      <c r="AZ270" s="210"/>
      <c r="BA270" s="210"/>
      <c r="BB270" s="210"/>
      <c r="BC270" s="210"/>
      <c r="BD270" s="210"/>
      <c r="BE270" s="210"/>
      <c r="BF270" s="210"/>
      <c r="BG270" s="210"/>
      <c r="BH270" s="210"/>
    </row>
    <row r="271" spans="1:60" outlineLevel="3" x14ac:dyDescent="0.2">
      <c r="A271" s="217"/>
      <c r="B271" s="218"/>
      <c r="C271" s="275" t="s">
        <v>1041</v>
      </c>
      <c r="D271" s="273"/>
      <c r="E271" s="273"/>
      <c r="F271" s="273"/>
      <c r="G271" s="273"/>
      <c r="H271" s="220"/>
      <c r="I271" s="220"/>
      <c r="J271" s="220"/>
      <c r="K271" s="220"/>
      <c r="L271" s="220"/>
      <c r="M271" s="220"/>
      <c r="N271" s="219"/>
      <c r="O271" s="219"/>
      <c r="P271" s="219"/>
      <c r="Q271" s="219"/>
      <c r="R271" s="220"/>
      <c r="S271" s="220"/>
      <c r="T271" s="220"/>
      <c r="U271" s="220"/>
      <c r="V271" s="220"/>
      <c r="W271" s="220"/>
      <c r="X271" s="220"/>
      <c r="Y271" s="220"/>
      <c r="Z271" s="210"/>
      <c r="AA271" s="210"/>
      <c r="AB271" s="210"/>
      <c r="AC271" s="210"/>
      <c r="AD271" s="210"/>
      <c r="AE271" s="210"/>
      <c r="AF271" s="210"/>
      <c r="AG271" s="210" t="s">
        <v>194</v>
      </c>
      <c r="AH271" s="210"/>
      <c r="AI271" s="210"/>
      <c r="AJ271" s="210"/>
      <c r="AK271" s="210"/>
      <c r="AL271" s="210"/>
      <c r="AM271" s="210"/>
      <c r="AN271" s="210"/>
      <c r="AO271" s="210"/>
      <c r="AP271" s="210"/>
      <c r="AQ271" s="210"/>
      <c r="AR271" s="210"/>
      <c r="AS271" s="210"/>
      <c r="AT271" s="210"/>
      <c r="AU271" s="210"/>
      <c r="AV271" s="210"/>
      <c r="AW271" s="210"/>
      <c r="AX271" s="210"/>
      <c r="AY271" s="210"/>
      <c r="AZ271" s="210"/>
      <c r="BA271" s="210"/>
      <c r="BB271" s="210"/>
      <c r="BC271" s="210"/>
      <c r="BD271" s="210"/>
      <c r="BE271" s="210"/>
      <c r="BF271" s="210"/>
      <c r="BG271" s="210"/>
      <c r="BH271" s="210"/>
    </row>
    <row r="272" spans="1:60" outlineLevel="3" x14ac:dyDescent="0.2">
      <c r="A272" s="217"/>
      <c r="B272" s="218"/>
      <c r="C272" s="275" t="s">
        <v>1042</v>
      </c>
      <c r="D272" s="273"/>
      <c r="E272" s="273"/>
      <c r="F272" s="273"/>
      <c r="G272" s="273"/>
      <c r="H272" s="220"/>
      <c r="I272" s="220"/>
      <c r="J272" s="220"/>
      <c r="K272" s="220"/>
      <c r="L272" s="220"/>
      <c r="M272" s="220"/>
      <c r="N272" s="219"/>
      <c r="O272" s="219"/>
      <c r="P272" s="219"/>
      <c r="Q272" s="219"/>
      <c r="R272" s="220"/>
      <c r="S272" s="220"/>
      <c r="T272" s="220"/>
      <c r="U272" s="220"/>
      <c r="V272" s="220"/>
      <c r="W272" s="220"/>
      <c r="X272" s="220"/>
      <c r="Y272" s="220"/>
      <c r="Z272" s="210"/>
      <c r="AA272" s="210"/>
      <c r="AB272" s="210"/>
      <c r="AC272" s="210"/>
      <c r="AD272" s="210"/>
      <c r="AE272" s="210"/>
      <c r="AF272" s="210"/>
      <c r="AG272" s="210" t="s">
        <v>194</v>
      </c>
      <c r="AH272" s="210"/>
      <c r="AI272" s="210"/>
      <c r="AJ272" s="210"/>
      <c r="AK272" s="210"/>
      <c r="AL272" s="210"/>
      <c r="AM272" s="210"/>
      <c r="AN272" s="210"/>
      <c r="AO272" s="210"/>
      <c r="AP272" s="210"/>
      <c r="AQ272" s="210"/>
      <c r="AR272" s="210"/>
      <c r="AS272" s="210"/>
      <c r="AT272" s="210"/>
      <c r="AU272" s="210"/>
      <c r="AV272" s="210"/>
      <c r="AW272" s="210"/>
      <c r="AX272" s="210"/>
      <c r="AY272" s="210"/>
      <c r="AZ272" s="210"/>
      <c r="BA272" s="210"/>
      <c r="BB272" s="210"/>
      <c r="BC272" s="210"/>
      <c r="BD272" s="210"/>
      <c r="BE272" s="210"/>
      <c r="BF272" s="210"/>
      <c r="BG272" s="210"/>
      <c r="BH272" s="210"/>
    </row>
    <row r="273" spans="1:60" outlineLevel="3" x14ac:dyDescent="0.2">
      <c r="A273" s="217"/>
      <c r="B273" s="218"/>
      <c r="C273" s="275" t="s">
        <v>1043</v>
      </c>
      <c r="D273" s="273"/>
      <c r="E273" s="273"/>
      <c r="F273" s="273"/>
      <c r="G273" s="273"/>
      <c r="H273" s="220"/>
      <c r="I273" s="220"/>
      <c r="J273" s="220"/>
      <c r="K273" s="220"/>
      <c r="L273" s="220"/>
      <c r="M273" s="220"/>
      <c r="N273" s="219"/>
      <c r="O273" s="219"/>
      <c r="P273" s="219"/>
      <c r="Q273" s="219"/>
      <c r="R273" s="220"/>
      <c r="S273" s="220"/>
      <c r="T273" s="220"/>
      <c r="U273" s="220"/>
      <c r="V273" s="220"/>
      <c r="W273" s="220"/>
      <c r="X273" s="220"/>
      <c r="Y273" s="220"/>
      <c r="Z273" s="210"/>
      <c r="AA273" s="210"/>
      <c r="AB273" s="210"/>
      <c r="AC273" s="210"/>
      <c r="AD273" s="210"/>
      <c r="AE273" s="210"/>
      <c r="AF273" s="210"/>
      <c r="AG273" s="210" t="s">
        <v>194</v>
      </c>
      <c r="AH273" s="210"/>
      <c r="AI273" s="210"/>
      <c r="AJ273" s="210"/>
      <c r="AK273" s="210"/>
      <c r="AL273" s="210"/>
      <c r="AM273" s="210"/>
      <c r="AN273" s="210"/>
      <c r="AO273" s="210"/>
      <c r="AP273" s="210"/>
      <c r="AQ273" s="210"/>
      <c r="AR273" s="210"/>
      <c r="AS273" s="210"/>
      <c r="AT273" s="210"/>
      <c r="AU273" s="210"/>
      <c r="AV273" s="210"/>
      <c r="AW273" s="210"/>
      <c r="AX273" s="210"/>
      <c r="AY273" s="210"/>
      <c r="AZ273" s="210"/>
      <c r="BA273" s="210"/>
      <c r="BB273" s="210"/>
      <c r="BC273" s="210"/>
      <c r="BD273" s="210"/>
      <c r="BE273" s="210"/>
      <c r="BF273" s="210"/>
      <c r="BG273" s="210"/>
      <c r="BH273" s="210"/>
    </row>
    <row r="274" spans="1:60" outlineLevel="3" x14ac:dyDescent="0.2">
      <c r="A274" s="217"/>
      <c r="B274" s="218"/>
      <c r="C274" s="275" t="s">
        <v>1044</v>
      </c>
      <c r="D274" s="273"/>
      <c r="E274" s="273"/>
      <c r="F274" s="273"/>
      <c r="G274" s="273"/>
      <c r="H274" s="220"/>
      <c r="I274" s="220"/>
      <c r="J274" s="220"/>
      <c r="K274" s="220"/>
      <c r="L274" s="220"/>
      <c r="M274" s="220"/>
      <c r="N274" s="219"/>
      <c r="O274" s="219"/>
      <c r="P274" s="219"/>
      <c r="Q274" s="219"/>
      <c r="R274" s="220"/>
      <c r="S274" s="220"/>
      <c r="T274" s="220"/>
      <c r="U274" s="220"/>
      <c r="V274" s="220"/>
      <c r="W274" s="220"/>
      <c r="X274" s="220"/>
      <c r="Y274" s="220"/>
      <c r="Z274" s="210"/>
      <c r="AA274" s="210"/>
      <c r="AB274" s="210"/>
      <c r="AC274" s="210"/>
      <c r="AD274" s="210"/>
      <c r="AE274" s="210"/>
      <c r="AF274" s="210"/>
      <c r="AG274" s="210" t="s">
        <v>194</v>
      </c>
      <c r="AH274" s="210"/>
      <c r="AI274" s="210"/>
      <c r="AJ274" s="210"/>
      <c r="AK274" s="210"/>
      <c r="AL274" s="210"/>
      <c r="AM274" s="210"/>
      <c r="AN274" s="210"/>
      <c r="AO274" s="210"/>
      <c r="AP274" s="210"/>
      <c r="AQ274" s="210"/>
      <c r="AR274" s="210"/>
      <c r="AS274" s="210"/>
      <c r="AT274" s="210"/>
      <c r="AU274" s="210"/>
      <c r="AV274" s="210"/>
      <c r="AW274" s="210"/>
      <c r="AX274" s="210"/>
      <c r="AY274" s="210"/>
      <c r="AZ274" s="210"/>
      <c r="BA274" s="210"/>
      <c r="BB274" s="210"/>
      <c r="BC274" s="210"/>
      <c r="BD274" s="210"/>
      <c r="BE274" s="210"/>
      <c r="BF274" s="210"/>
      <c r="BG274" s="210"/>
      <c r="BH274" s="210"/>
    </row>
    <row r="275" spans="1:60" outlineLevel="3" x14ac:dyDescent="0.2">
      <c r="A275" s="217"/>
      <c r="B275" s="218"/>
      <c r="C275" s="275" t="s">
        <v>1045</v>
      </c>
      <c r="D275" s="273"/>
      <c r="E275" s="273"/>
      <c r="F275" s="273"/>
      <c r="G275" s="273"/>
      <c r="H275" s="220"/>
      <c r="I275" s="220"/>
      <c r="J275" s="220"/>
      <c r="K275" s="220"/>
      <c r="L275" s="220"/>
      <c r="M275" s="220"/>
      <c r="N275" s="219"/>
      <c r="O275" s="219"/>
      <c r="P275" s="219"/>
      <c r="Q275" s="219"/>
      <c r="R275" s="220"/>
      <c r="S275" s="220"/>
      <c r="T275" s="220"/>
      <c r="U275" s="220"/>
      <c r="V275" s="220"/>
      <c r="W275" s="220"/>
      <c r="X275" s="220"/>
      <c r="Y275" s="220"/>
      <c r="Z275" s="210"/>
      <c r="AA275" s="210"/>
      <c r="AB275" s="210"/>
      <c r="AC275" s="210"/>
      <c r="AD275" s="210"/>
      <c r="AE275" s="210"/>
      <c r="AF275" s="210"/>
      <c r="AG275" s="210" t="s">
        <v>194</v>
      </c>
      <c r="AH275" s="210"/>
      <c r="AI275" s="210"/>
      <c r="AJ275" s="210"/>
      <c r="AK275" s="210"/>
      <c r="AL275" s="210"/>
      <c r="AM275" s="210"/>
      <c r="AN275" s="210"/>
      <c r="AO275" s="210"/>
      <c r="AP275" s="210"/>
      <c r="AQ275" s="210"/>
      <c r="AR275" s="210"/>
      <c r="AS275" s="210"/>
      <c r="AT275" s="210"/>
      <c r="AU275" s="210"/>
      <c r="AV275" s="210"/>
      <c r="AW275" s="210"/>
      <c r="AX275" s="210"/>
      <c r="AY275" s="210"/>
      <c r="AZ275" s="210"/>
      <c r="BA275" s="210"/>
      <c r="BB275" s="210"/>
      <c r="BC275" s="210"/>
      <c r="BD275" s="210"/>
      <c r="BE275" s="210"/>
      <c r="BF275" s="210"/>
      <c r="BG275" s="210"/>
      <c r="BH275" s="210"/>
    </row>
    <row r="276" spans="1:60" outlineLevel="3" x14ac:dyDescent="0.2">
      <c r="A276" s="217"/>
      <c r="B276" s="218"/>
      <c r="C276" s="275" t="s">
        <v>1046</v>
      </c>
      <c r="D276" s="273"/>
      <c r="E276" s="273"/>
      <c r="F276" s="273"/>
      <c r="G276" s="273"/>
      <c r="H276" s="220"/>
      <c r="I276" s="220"/>
      <c r="J276" s="220"/>
      <c r="K276" s="220"/>
      <c r="L276" s="220"/>
      <c r="M276" s="220"/>
      <c r="N276" s="219"/>
      <c r="O276" s="219"/>
      <c r="P276" s="219"/>
      <c r="Q276" s="219"/>
      <c r="R276" s="220"/>
      <c r="S276" s="220"/>
      <c r="T276" s="220"/>
      <c r="U276" s="220"/>
      <c r="V276" s="220"/>
      <c r="W276" s="220"/>
      <c r="X276" s="220"/>
      <c r="Y276" s="220"/>
      <c r="Z276" s="210"/>
      <c r="AA276" s="210"/>
      <c r="AB276" s="210"/>
      <c r="AC276" s="210"/>
      <c r="AD276" s="210"/>
      <c r="AE276" s="210"/>
      <c r="AF276" s="210"/>
      <c r="AG276" s="210" t="s">
        <v>194</v>
      </c>
      <c r="AH276" s="210"/>
      <c r="AI276" s="210"/>
      <c r="AJ276" s="210"/>
      <c r="AK276" s="210"/>
      <c r="AL276" s="210"/>
      <c r="AM276" s="210"/>
      <c r="AN276" s="210"/>
      <c r="AO276" s="210"/>
      <c r="AP276" s="210"/>
      <c r="AQ276" s="210"/>
      <c r="AR276" s="210"/>
      <c r="AS276" s="210"/>
      <c r="AT276" s="210"/>
      <c r="AU276" s="210"/>
      <c r="AV276" s="210"/>
      <c r="AW276" s="210"/>
      <c r="AX276" s="210"/>
      <c r="AY276" s="210"/>
      <c r="AZ276" s="210"/>
      <c r="BA276" s="210"/>
      <c r="BB276" s="210"/>
      <c r="BC276" s="210"/>
      <c r="BD276" s="210"/>
      <c r="BE276" s="210"/>
      <c r="BF276" s="210"/>
      <c r="BG276" s="210"/>
      <c r="BH276" s="210"/>
    </row>
    <row r="277" spans="1:60" outlineLevel="3" x14ac:dyDescent="0.2">
      <c r="A277" s="217"/>
      <c r="B277" s="218"/>
      <c r="C277" s="275" t="s">
        <v>1047</v>
      </c>
      <c r="D277" s="273"/>
      <c r="E277" s="273"/>
      <c r="F277" s="273"/>
      <c r="G277" s="273"/>
      <c r="H277" s="220"/>
      <c r="I277" s="220"/>
      <c r="J277" s="220"/>
      <c r="K277" s="220"/>
      <c r="L277" s="220"/>
      <c r="M277" s="220"/>
      <c r="N277" s="219"/>
      <c r="O277" s="219"/>
      <c r="P277" s="219"/>
      <c r="Q277" s="219"/>
      <c r="R277" s="220"/>
      <c r="S277" s="220"/>
      <c r="T277" s="220"/>
      <c r="U277" s="220"/>
      <c r="V277" s="220"/>
      <c r="W277" s="220"/>
      <c r="X277" s="220"/>
      <c r="Y277" s="220"/>
      <c r="Z277" s="210"/>
      <c r="AA277" s="210"/>
      <c r="AB277" s="210"/>
      <c r="AC277" s="210"/>
      <c r="AD277" s="210"/>
      <c r="AE277" s="210"/>
      <c r="AF277" s="210"/>
      <c r="AG277" s="210" t="s">
        <v>194</v>
      </c>
      <c r="AH277" s="210"/>
      <c r="AI277" s="210"/>
      <c r="AJ277" s="210"/>
      <c r="AK277" s="210"/>
      <c r="AL277" s="210"/>
      <c r="AM277" s="210"/>
      <c r="AN277" s="210"/>
      <c r="AO277" s="210"/>
      <c r="AP277" s="210"/>
      <c r="AQ277" s="210"/>
      <c r="AR277" s="210"/>
      <c r="AS277" s="210"/>
      <c r="AT277" s="210"/>
      <c r="AU277" s="210"/>
      <c r="AV277" s="210"/>
      <c r="AW277" s="210"/>
      <c r="AX277" s="210"/>
      <c r="AY277" s="210"/>
      <c r="AZ277" s="210"/>
      <c r="BA277" s="210"/>
      <c r="BB277" s="210"/>
      <c r="BC277" s="210"/>
      <c r="BD277" s="210"/>
      <c r="BE277" s="210"/>
      <c r="BF277" s="210"/>
      <c r="BG277" s="210"/>
      <c r="BH277" s="210"/>
    </row>
    <row r="278" spans="1:60" outlineLevel="3" x14ac:dyDescent="0.2">
      <c r="A278" s="217"/>
      <c r="B278" s="218"/>
      <c r="C278" s="274" t="s">
        <v>407</v>
      </c>
      <c r="D278" s="221"/>
      <c r="E278" s="222"/>
      <c r="F278" s="223"/>
      <c r="G278" s="223"/>
      <c r="H278" s="220"/>
      <c r="I278" s="220"/>
      <c r="J278" s="220"/>
      <c r="K278" s="220"/>
      <c r="L278" s="220"/>
      <c r="M278" s="220"/>
      <c r="N278" s="219"/>
      <c r="O278" s="219"/>
      <c r="P278" s="219"/>
      <c r="Q278" s="219"/>
      <c r="R278" s="220"/>
      <c r="S278" s="220"/>
      <c r="T278" s="220"/>
      <c r="U278" s="220"/>
      <c r="V278" s="220"/>
      <c r="W278" s="220"/>
      <c r="X278" s="220"/>
      <c r="Y278" s="220"/>
      <c r="Z278" s="210"/>
      <c r="AA278" s="210"/>
      <c r="AB278" s="210"/>
      <c r="AC278" s="210"/>
      <c r="AD278" s="210"/>
      <c r="AE278" s="210"/>
      <c r="AF278" s="210"/>
      <c r="AG278" s="210" t="s">
        <v>194</v>
      </c>
      <c r="AH278" s="210"/>
      <c r="AI278" s="210"/>
      <c r="AJ278" s="210"/>
      <c r="AK278" s="210"/>
      <c r="AL278" s="210"/>
      <c r="AM278" s="210"/>
      <c r="AN278" s="210"/>
      <c r="AO278" s="210"/>
      <c r="AP278" s="210"/>
      <c r="AQ278" s="210"/>
      <c r="AR278" s="210"/>
      <c r="AS278" s="210"/>
      <c r="AT278" s="210"/>
      <c r="AU278" s="210"/>
      <c r="AV278" s="210"/>
      <c r="AW278" s="210"/>
      <c r="AX278" s="210"/>
      <c r="AY278" s="210"/>
      <c r="AZ278" s="210"/>
      <c r="BA278" s="210"/>
      <c r="BB278" s="210"/>
      <c r="BC278" s="210"/>
      <c r="BD278" s="210"/>
      <c r="BE278" s="210"/>
      <c r="BF278" s="210"/>
      <c r="BG278" s="210"/>
      <c r="BH278" s="210"/>
    </row>
    <row r="279" spans="1:60" outlineLevel="3" x14ac:dyDescent="0.2">
      <c r="A279" s="217"/>
      <c r="B279" s="218"/>
      <c r="C279" s="275" t="s">
        <v>1048</v>
      </c>
      <c r="D279" s="273"/>
      <c r="E279" s="273"/>
      <c r="F279" s="273"/>
      <c r="G279" s="273"/>
      <c r="H279" s="220"/>
      <c r="I279" s="220"/>
      <c r="J279" s="220"/>
      <c r="K279" s="220"/>
      <c r="L279" s="220"/>
      <c r="M279" s="220"/>
      <c r="N279" s="219"/>
      <c r="O279" s="219"/>
      <c r="P279" s="219"/>
      <c r="Q279" s="219"/>
      <c r="R279" s="220"/>
      <c r="S279" s="220"/>
      <c r="T279" s="220"/>
      <c r="U279" s="220"/>
      <c r="V279" s="220"/>
      <c r="W279" s="220"/>
      <c r="X279" s="220"/>
      <c r="Y279" s="220"/>
      <c r="Z279" s="210"/>
      <c r="AA279" s="210"/>
      <c r="AB279" s="210"/>
      <c r="AC279" s="210"/>
      <c r="AD279" s="210"/>
      <c r="AE279" s="210"/>
      <c r="AF279" s="210"/>
      <c r="AG279" s="210" t="s">
        <v>194</v>
      </c>
      <c r="AH279" s="210"/>
      <c r="AI279" s="210"/>
      <c r="AJ279" s="210"/>
      <c r="AK279" s="210"/>
      <c r="AL279" s="210"/>
      <c r="AM279" s="210"/>
      <c r="AN279" s="210"/>
      <c r="AO279" s="210"/>
      <c r="AP279" s="210"/>
      <c r="AQ279" s="210"/>
      <c r="AR279" s="210"/>
      <c r="AS279" s="210"/>
      <c r="AT279" s="210"/>
      <c r="AU279" s="210"/>
      <c r="AV279" s="210"/>
      <c r="AW279" s="210"/>
      <c r="AX279" s="210"/>
      <c r="AY279" s="210"/>
      <c r="AZ279" s="210"/>
      <c r="BA279" s="210"/>
      <c r="BB279" s="210"/>
      <c r="BC279" s="210"/>
      <c r="BD279" s="210"/>
      <c r="BE279" s="210"/>
      <c r="BF279" s="210"/>
      <c r="BG279" s="210"/>
      <c r="BH279" s="210"/>
    </row>
    <row r="280" spans="1:60" outlineLevel="3" x14ac:dyDescent="0.2">
      <c r="A280" s="217"/>
      <c r="B280" s="218"/>
      <c r="C280" s="275" t="s">
        <v>1049</v>
      </c>
      <c r="D280" s="273"/>
      <c r="E280" s="273"/>
      <c r="F280" s="273"/>
      <c r="G280" s="273"/>
      <c r="H280" s="220"/>
      <c r="I280" s="220"/>
      <c r="J280" s="220"/>
      <c r="K280" s="220"/>
      <c r="L280" s="220"/>
      <c r="M280" s="220"/>
      <c r="N280" s="219"/>
      <c r="O280" s="219"/>
      <c r="P280" s="219"/>
      <c r="Q280" s="219"/>
      <c r="R280" s="220"/>
      <c r="S280" s="220"/>
      <c r="T280" s="220"/>
      <c r="U280" s="220"/>
      <c r="V280" s="220"/>
      <c r="W280" s="220"/>
      <c r="X280" s="220"/>
      <c r="Y280" s="220"/>
      <c r="Z280" s="210"/>
      <c r="AA280" s="210"/>
      <c r="AB280" s="210"/>
      <c r="AC280" s="210"/>
      <c r="AD280" s="210"/>
      <c r="AE280" s="210"/>
      <c r="AF280" s="210"/>
      <c r="AG280" s="210" t="s">
        <v>194</v>
      </c>
      <c r="AH280" s="210"/>
      <c r="AI280" s="210"/>
      <c r="AJ280" s="210"/>
      <c r="AK280" s="210"/>
      <c r="AL280" s="210"/>
      <c r="AM280" s="210"/>
      <c r="AN280" s="210"/>
      <c r="AO280" s="210"/>
      <c r="AP280" s="210"/>
      <c r="AQ280" s="210"/>
      <c r="AR280" s="210"/>
      <c r="AS280" s="210"/>
      <c r="AT280" s="210"/>
      <c r="AU280" s="210"/>
      <c r="AV280" s="210"/>
      <c r="AW280" s="210"/>
      <c r="AX280" s="210"/>
      <c r="AY280" s="210"/>
      <c r="AZ280" s="210"/>
      <c r="BA280" s="210"/>
      <c r="BB280" s="210"/>
      <c r="BC280" s="210"/>
      <c r="BD280" s="210"/>
      <c r="BE280" s="210"/>
      <c r="BF280" s="210"/>
      <c r="BG280" s="210"/>
      <c r="BH280" s="210"/>
    </row>
    <row r="281" spans="1:60" outlineLevel="3" x14ac:dyDescent="0.2">
      <c r="A281" s="217"/>
      <c r="B281" s="218"/>
      <c r="C281" s="275" t="s">
        <v>1050</v>
      </c>
      <c r="D281" s="273"/>
      <c r="E281" s="273"/>
      <c r="F281" s="273"/>
      <c r="G281" s="273"/>
      <c r="H281" s="220"/>
      <c r="I281" s="220"/>
      <c r="J281" s="220"/>
      <c r="K281" s="220"/>
      <c r="L281" s="220"/>
      <c r="M281" s="220"/>
      <c r="N281" s="219"/>
      <c r="O281" s="219"/>
      <c r="P281" s="219"/>
      <c r="Q281" s="219"/>
      <c r="R281" s="220"/>
      <c r="S281" s="220"/>
      <c r="T281" s="220"/>
      <c r="U281" s="220"/>
      <c r="V281" s="220"/>
      <c r="W281" s="220"/>
      <c r="X281" s="220"/>
      <c r="Y281" s="220"/>
      <c r="Z281" s="210"/>
      <c r="AA281" s="210"/>
      <c r="AB281" s="210"/>
      <c r="AC281" s="210"/>
      <c r="AD281" s="210"/>
      <c r="AE281" s="210"/>
      <c r="AF281" s="210"/>
      <c r="AG281" s="210" t="s">
        <v>194</v>
      </c>
      <c r="AH281" s="210"/>
      <c r="AI281" s="210"/>
      <c r="AJ281" s="210"/>
      <c r="AK281" s="210"/>
      <c r="AL281" s="210"/>
      <c r="AM281" s="210"/>
      <c r="AN281" s="210"/>
      <c r="AO281" s="210"/>
      <c r="AP281" s="210"/>
      <c r="AQ281" s="210"/>
      <c r="AR281" s="210"/>
      <c r="AS281" s="210"/>
      <c r="AT281" s="210"/>
      <c r="AU281" s="210"/>
      <c r="AV281" s="210"/>
      <c r="AW281" s="210"/>
      <c r="AX281" s="210"/>
      <c r="AY281" s="210"/>
      <c r="AZ281" s="210"/>
      <c r="BA281" s="210"/>
      <c r="BB281" s="210"/>
      <c r="BC281" s="210"/>
      <c r="BD281" s="210"/>
      <c r="BE281" s="210"/>
      <c r="BF281" s="210"/>
      <c r="BG281" s="210"/>
      <c r="BH281" s="210"/>
    </row>
    <row r="282" spans="1:60" outlineLevel="3" x14ac:dyDescent="0.2">
      <c r="A282" s="217"/>
      <c r="B282" s="218"/>
      <c r="C282" s="275" t="s">
        <v>1051</v>
      </c>
      <c r="D282" s="273"/>
      <c r="E282" s="273"/>
      <c r="F282" s="273"/>
      <c r="G282" s="273"/>
      <c r="H282" s="220"/>
      <c r="I282" s="220"/>
      <c r="J282" s="220"/>
      <c r="K282" s="220"/>
      <c r="L282" s="220"/>
      <c r="M282" s="220"/>
      <c r="N282" s="219"/>
      <c r="O282" s="219"/>
      <c r="P282" s="219"/>
      <c r="Q282" s="219"/>
      <c r="R282" s="220"/>
      <c r="S282" s="220"/>
      <c r="T282" s="220"/>
      <c r="U282" s="220"/>
      <c r="V282" s="220"/>
      <c r="W282" s="220"/>
      <c r="X282" s="220"/>
      <c r="Y282" s="220"/>
      <c r="Z282" s="210"/>
      <c r="AA282" s="210"/>
      <c r="AB282" s="210"/>
      <c r="AC282" s="210"/>
      <c r="AD282" s="210"/>
      <c r="AE282" s="210"/>
      <c r="AF282" s="210"/>
      <c r="AG282" s="210" t="s">
        <v>194</v>
      </c>
      <c r="AH282" s="210"/>
      <c r="AI282" s="210"/>
      <c r="AJ282" s="210"/>
      <c r="AK282" s="210"/>
      <c r="AL282" s="210"/>
      <c r="AM282" s="210"/>
      <c r="AN282" s="210"/>
      <c r="AO282" s="210"/>
      <c r="AP282" s="210"/>
      <c r="AQ282" s="210"/>
      <c r="AR282" s="210"/>
      <c r="AS282" s="210"/>
      <c r="AT282" s="210"/>
      <c r="AU282" s="210"/>
      <c r="AV282" s="210"/>
      <c r="AW282" s="210"/>
      <c r="AX282" s="210"/>
      <c r="AY282" s="210"/>
      <c r="AZ282" s="210"/>
      <c r="BA282" s="210"/>
      <c r="BB282" s="210"/>
      <c r="BC282" s="210"/>
      <c r="BD282" s="210"/>
      <c r="BE282" s="210"/>
      <c r="BF282" s="210"/>
      <c r="BG282" s="210"/>
      <c r="BH282" s="210"/>
    </row>
    <row r="283" spans="1:60" outlineLevel="3" x14ac:dyDescent="0.2">
      <c r="A283" s="217"/>
      <c r="B283" s="218"/>
      <c r="C283" s="274" t="s">
        <v>407</v>
      </c>
      <c r="D283" s="221"/>
      <c r="E283" s="222"/>
      <c r="F283" s="223"/>
      <c r="G283" s="223"/>
      <c r="H283" s="220"/>
      <c r="I283" s="220"/>
      <c r="J283" s="220"/>
      <c r="K283" s="220"/>
      <c r="L283" s="220"/>
      <c r="M283" s="220"/>
      <c r="N283" s="219"/>
      <c r="O283" s="219"/>
      <c r="P283" s="219"/>
      <c r="Q283" s="219"/>
      <c r="R283" s="220"/>
      <c r="S283" s="220"/>
      <c r="T283" s="220"/>
      <c r="U283" s="220"/>
      <c r="V283" s="220"/>
      <c r="W283" s="220"/>
      <c r="X283" s="220"/>
      <c r="Y283" s="220"/>
      <c r="Z283" s="210"/>
      <c r="AA283" s="210"/>
      <c r="AB283" s="210"/>
      <c r="AC283" s="210"/>
      <c r="AD283" s="210"/>
      <c r="AE283" s="210"/>
      <c r="AF283" s="210"/>
      <c r="AG283" s="210" t="s">
        <v>194</v>
      </c>
      <c r="AH283" s="210"/>
      <c r="AI283" s="210"/>
      <c r="AJ283" s="210"/>
      <c r="AK283" s="210"/>
      <c r="AL283" s="210"/>
      <c r="AM283" s="210"/>
      <c r="AN283" s="210"/>
      <c r="AO283" s="210"/>
      <c r="AP283" s="210"/>
      <c r="AQ283" s="210"/>
      <c r="AR283" s="210"/>
      <c r="AS283" s="210"/>
      <c r="AT283" s="210"/>
      <c r="AU283" s="210"/>
      <c r="AV283" s="210"/>
      <c r="AW283" s="210"/>
      <c r="AX283" s="210"/>
      <c r="AY283" s="210"/>
      <c r="AZ283" s="210"/>
      <c r="BA283" s="210"/>
      <c r="BB283" s="210"/>
      <c r="BC283" s="210"/>
      <c r="BD283" s="210"/>
      <c r="BE283" s="210"/>
      <c r="BF283" s="210"/>
      <c r="BG283" s="210"/>
      <c r="BH283" s="210"/>
    </row>
    <row r="284" spans="1:60" outlineLevel="3" x14ac:dyDescent="0.2">
      <c r="A284" s="217"/>
      <c r="B284" s="218"/>
      <c r="C284" s="275" t="s">
        <v>1052</v>
      </c>
      <c r="D284" s="273"/>
      <c r="E284" s="273"/>
      <c r="F284" s="273"/>
      <c r="G284" s="273"/>
      <c r="H284" s="220"/>
      <c r="I284" s="220"/>
      <c r="J284" s="220"/>
      <c r="K284" s="220"/>
      <c r="L284" s="220"/>
      <c r="M284" s="220"/>
      <c r="N284" s="219"/>
      <c r="O284" s="219"/>
      <c r="P284" s="219"/>
      <c r="Q284" s="219"/>
      <c r="R284" s="220"/>
      <c r="S284" s="220"/>
      <c r="T284" s="220"/>
      <c r="U284" s="220"/>
      <c r="V284" s="220"/>
      <c r="W284" s="220"/>
      <c r="X284" s="220"/>
      <c r="Y284" s="220"/>
      <c r="Z284" s="210"/>
      <c r="AA284" s="210"/>
      <c r="AB284" s="210"/>
      <c r="AC284" s="210"/>
      <c r="AD284" s="210"/>
      <c r="AE284" s="210"/>
      <c r="AF284" s="210"/>
      <c r="AG284" s="210" t="s">
        <v>194</v>
      </c>
      <c r="AH284" s="210"/>
      <c r="AI284" s="210"/>
      <c r="AJ284" s="210"/>
      <c r="AK284" s="210"/>
      <c r="AL284" s="210"/>
      <c r="AM284" s="210"/>
      <c r="AN284" s="210"/>
      <c r="AO284" s="210"/>
      <c r="AP284" s="210"/>
      <c r="AQ284" s="210"/>
      <c r="AR284" s="210"/>
      <c r="AS284" s="210"/>
      <c r="AT284" s="210"/>
      <c r="AU284" s="210"/>
      <c r="AV284" s="210"/>
      <c r="AW284" s="210"/>
      <c r="AX284" s="210"/>
      <c r="AY284" s="210"/>
      <c r="AZ284" s="210"/>
      <c r="BA284" s="210"/>
      <c r="BB284" s="210"/>
      <c r="BC284" s="210"/>
      <c r="BD284" s="210"/>
      <c r="BE284" s="210"/>
      <c r="BF284" s="210"/>
      <c r="BG284" s="210"/>
      <c r="BH284" s="210"/>
    </row>
    <row r="285" spans="1:60" outlineLevel="3" x14ac:dyDescent="0.2">
      <c r="A285" s="217"/>
      <c r="B285" s="218"/>
      <c r="C285" s="275" t="s">
        <v>1053</v>
      </c>
      <c r="D285" s="273"/>
      <c r="E285" s="273"/>
      <c r="F285" s="273"/>
      <c r="G285" s="273"/>
      <c r="H285" s="220"/>
      <c r="I285" s="220"/>
      <c r="J285" s="220"/>
      <c r="K285" s="220"/>
      <c r="L285" s="220"/>
      <c r="M285" s="220"/>
      <c r="N285" s="219"/>
      <c r="O285" s="219"/>
      <c r="P285" s="219"/>
      <c r="Q285" s="219"/>
      <c r="R285" s="220"/>
      <c r="S285" s="220"/>
      <c r="T285" s="220"/>
      <c r="U285" s="220"/>
      <c r="V285" s="220"/>
      <c r="W285" s="220"/>
      <c r="X285" s="220"/>
      <c r="Y285" s="220"/>
      <c r="Z285" s="210"/>
      <c r="AA285" s="210"/>
      <c r="AB285" s="210"/>
      <c r="AC285" s="210"/>
      <c r="AD285" s="210"/>
      <c r="AE285" s="210"/>
      <c r="AF285" s="210"/>
      <c r="AG285" s="210" t="s">
        <v>194</v>
      </c>
      <c r="AH285" s="210"/>
      <c r="AI285" s="210"/>
      <c r="AJ285" s="210"/>
      <c r="AK285" s="210"/>
      <c r="AL285" s="210"/>
      <c r="AM285" s="210"/>
      <c r="AN285" s="210"/>
      <c r="AO285" s="210"/>
      <c r="AP285" s="210"/>
      <c r="AQ285" s="210"/>
      <c r="AR285" s="210"/>
      <c r="AS285" s="210"/>
      <c r="AT285" s="210"/>
      <c r="AU285" s="210"/>
      <c r="AV285" s="210"/>
      <c r="AW285" s="210"/>
      <c r="AX285" s="210"/>
      <c r="AY285" s="210"/>
      <c r="AZ285" s="210"/>
      <c r="BA285" s="210"/>
      <c r="BB285" s="210"/>
      <c r="BC285" s="210"/>
      <c r="BD285" s="210"/>
      <c r="BE285" s="210"/>
      <c r="BF285" s="210"/>
      <c r="BG285" s="210"/>
      <c r="BH285" s="210"/>
    </row>
    <row r="286" spans="1:60" outlineLevel="3" x14ac:dyDescent="0.2">
      <c r="A286" s="217"/>
      <c r="B286" s="218"/>
      <c r="C286" s="275" t="s">
        <v>1054</v>
      </c>
      <c r="D286" s="273"/>
      <c r="E286" s="273"/>
      <c r="F286" s="273"/>
      <c r="G286" s="273"/>
      <c r="H286" s="220"/>
      <c r="I286" s="220"/>
      <c r="J286" s="220"/>
      <c r="K286" s="220"/>
      <c r="L286" s="220"/>
      <c r="M286" s="220"/>
      <c r="N286" s="219"/>
      <c r="O286" s="219"/>
      <c r="P286" s="219"/>
      <c r="Q286" s="219"/>
      <c r="R286" s="220"/>
      <c r="S286" s="220"/>
      <c r="T286" s="220"/>
      <c r="U286" s="220"/>
      <c r="V286" s="220"/>
      <c r="W286" s="220"/>
      <c r="X286" s="220"/>
      <c r="Y286" s="220"/>
      <c r="Z286" s="210"/>
      <c r="AA286" s="210"/>
      <c r="AB286" s="210"/>
      <c r="AC286" s="210"/>
      <c r="AD286" s="210"/>
      <c r="AE286" s="210"/>
      <c r="AF286" s="210"/>
      <c r="AG286" s="210" t="s">
        <v>194</v>
      </c>
      <c r="AH286" s="210"/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0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  <c r="BD286" s="210"/>
      <c r="BE286" s="210"/>
      <c r="BF286" s="210"/>
      <c r="BG286" s="210"/>
      <c r="BH286" s="210"/>
    </row>
    <row r="287" spans="1:60" outlineLevel="3" x14ac:dyDescent="0.2">
      <c r="A287" s="217"/>
      <c r="B287" s="218"/>
      <c r="C287" s="275" t="s">
        <v>1055</v>
      </c>
      <c r="D287" s="273"/>
      <c r="E287" s="273"/>
      <c r="F287" s="273"/>
      <c r="G287" s="273"/>
      <c r="H287" s="220"/>
      <c r="I287" s="220"/>
      <c r="J287" s="220"/>
      <c r="K287" s="220"/>
      <c r="L287" s="220"/>
      <c r="M287" s="220"/>
      <c r="N287" s="219"/>
      <c r="O287" s="219"/>
      <c r="P287" s="219"/>
      <c r="Q287" s="219"/>
      <c r="R287" s="220"/>
      <c r="S287" s="220"/>
      <c r="T287" s="220"/>
      <c r="U287" s="220"/>
      <c r="V287" s="220"/>
      <c r="W287" s="220"/>
      <c r="X287" s="220"/>
      <c r="Y287" s="220"/>
      <c r="Z287" s="210"/>
      <c r="AA287" s="210"/>
      <c r="AB287" s="210"/>
      <c r="AC287" s="210"/>
      <c r="AD287" s="210"/>
      <c r="AE287" s="210"/>
      <c r="AF287" s="210"/>
      <c r="AG287" s="210" t="s">
        <v>194</v>
      </c>
      <c r="AH287" s="210"/>
      <c r="AI287" s="210"/>
      <c r="AJ287" s="210"/>
      <c r="AK287" s="210"/>
      <c r="AL287" s="210"/>
      <c r="AM287" s="210"/>
      <c r="AN287" s="210"/>
      <c r="AO287" s="210"/>
      <c r="AP287" s="210"/>
      <c r="AQ287" s="210"/>
      <c r="AR287" s="210"/>
      <c r="AS287" s="210"/>
      <c r="AT287" s="210"/>
      <c r="AU287" s="210"/>
      <c r="AV287" s="210"/>
      <c r="AW287" s="210"/>
      <c r="AX287" s="210"/>
      <c r="AY287" s="210"/>
      <c r="AZ287" s="210"/>
      <c r="BA287" s="210"/>
      <c r="BB287" s="210"/>
      <c r="BC287" s="210"/>
      <c r="BD287" s="210"/>
      <c r="BE287" s="210"/>
      <c r="BF287" s="210"/>
      <c r="BG287" s="210"/>
      <c r="BH287" s="210"/>
    </row>
    <row r="288" spans="1:60" outlineLevel="3" x14ac:dyDescent="0.2">
      <c r="A288" s="217"/>
      <c r="B288" s="218"/>
      <c r="C288" s="275" t="s">
        <v>1056</v>
      </c>
      <c r="D288" s="273"/>
      <c r="E288" s="273"/>
      <c r="F288" s="273"/>
      <c r="G288" s="273"/>
      <c r="H288" s="220"/>
      <c r="I288" s="220"/>
      <c r="J288" s="220"/>
      <c r="K288" s="220"/>
      <c r="L288" s="220"/>
      <c r="M288" s="220"/>
      <c r="N288" s="219"/>
      <c r="O288" s="219"/>
      <c r="P288" s="219"/>
      <c r="Q288" s="219"/>
      <c r="R288" s="220"/>
      <c r="S288" s="220"/>
      <c r="T288" s="220"/>
      <c r="U288" s="220"/>
      <c r="V288" s="220"/>
      <c r="W288" s="220"/>
      <c r="X288" s="220"/>
      <c r="Y288" s="220"/>
      <c r="Z288" s="210"/>
      <c r="AA288" s="210"/>
      <c r="AB288" s="210"/>
      <c r="AC288" s="210"/>
      <c r="AD288" s="210"/>
      <c r="AE288" s="210"/>
      <c r="AF288" s="210"/>
      <c r="AG288" s="210" t="s">
        <v>194</v>
      </c>
      <c r="AH288" s="210"/>
      <c r="AI288" s="210"/>
      <c r="AJ288" s="210"/>
      <c r="AK288" s="210"/>
      <c r="AL288" s="210"/>
      <c r="AM288" s="210"/>
      <c r="AN288" s="210"/>
      <c r="AO288" s="210"/>
      <c r="AP288" s="210"/>
      <c r="AQ288" s="210"/>
      <c r="AR288" s="210"/>
      <c r="AS288" s="210"/>
      <c r="AT288" s="210"/>
      <c r="AU288" s="210"/>
      <c r="AV288" s="210"/>
      <c r="AW288" s="210"/>
      <c r="AX288" s="210"/>
      <c r="AY288" s="210"/>
      <c r="AZ288" s="210"/>
      <c r="BA288" s="210"/>
      <c r="BB288" s="210"/>
      <c r="BC288" s="210"/>
      <c r="BD288" s="210"/>
      <c r="BE288" s="210"/>
      <c r="BF288" s="210"/>
      <c r="BG288" s="210"/>
      <c r="BH288" s="210"/>
    </row>
    <row r="289" spans="1:60" outlineLevel="3" x14ac:dyDescent="0.2">
      <c r="A289" s="217"/>
      <c r="B289" s="218"/>
      <c r="C289" s="275" t="s">
        <v>1057</v>
      </c>
      <c r="D289" s="273"/>
      <c r="E289" s="273"/>
      <c r="F289" s="273"/>
      <c r="G289" s="273"/>
      <c r="H289" s="220"/>
      <c r="I289" s="220"/>
      <c r="J289" s="220"/>
      <c r="K289" s="220"/>
      <c r="L289" s="220"/>
      <c r="M289" s="220"/>
      <c r="N289" s="219"/>
      <c r="O289" s="219"/>
      <c r="P289" s="219"/>
      <c r="Q289" s="219"/>
      <c r="R289" s="220"/>
      <c r="S289" s="220"/>
      <c r="T289" s="220"/>
      <c r="U289" s="220"/>
      <c r="V289" s="220"/>
      <c r="W289" s="220"/>
      <c r="X289" s="220"/>
      <c r="Y289" s="220"/>
      <c r="Z289" s="210"/>
      <c r="AA289" s="210"/>
      <c r="AB289" s="210"/>
      <c r="AC289" s="210"/>
      <c r="AD289" s="210"/>
      <c r="AE289" s="210"/>
      <c r="AF289" s="210"/>
      <c r="AG289" s="210" t="s">
        <v>194</v>
      </c>
      <c r="AH289" s="210"/>
      <c r="AI289" s="210"/>
      <c r="AJ289" s="210"/>
      <c r="AK289" s="210"/>
      <c r="AL289" s="210"/>
      <c r="AM289" s="210"/>
      <c r="AN289" s="210"/>
      <c r="AO289" s="210"/>
      <c r="AP289" s="210"/>
      <c r="AQ289" s="210"/>
      <c r="AR289" s="210"/>
      <c r="AS289" s="210"/>
      <c r="AT289" s="210"/>
      <c r="AU289" s="210"/>
      <c r="AV289" s="210"/>
      <c r="AW289" s="210"/>
      <c r="AX289" s="210"/>
      <c r="AY289" s="210"/>
      <c r="AZ289" s="210"/>
      <c r="BA289" s="210"/>
      <c r="BB289" s="210"/>
      <c r="BC289" s="210"/>
      <c r="BD289" s="210"/>
      <c r="BE289" s="210"/>
      <c r="BF289" s="210"/>
      <c r="BG289" s="210"/>
      <c r="BH289" s="210"/>
    </row>
    <row r="290" spans="1:60" outlineLevel="3" x14ac:dyDescent="0.2">
      <c r="A290" s="217"/>
      <c r="B290" s="218"/>
      <c r="C290" s="274" t="s">
        <v>407</v>
      </c>
      <c r="D290" s="221"/>
      <c r="E290" s="222"/>
      <c r="F290" s="223"/>
      <c r="G290" s="223"/>
      <c r="H290" s="220"/>
      <c r="I290" s="220"/>
      <c r="J290" s="220"/>
      <c r="K290" s="220"/>
      <c r="L290" s="220"/>
      <c r="M290" s="220"/>
      <c r="N290" s="219"/>
      <c r="O290" s="219"/>
      <c r="P290" s="219"/>
      <c r="Q290" s="219"/>
      <c r="R290" s="220"/>
      <c r="S290" s="220"/>
      <c r="T290" s="220"/>
      <c r="U290" s="220"/>
      <c r="V290" s="220"/>
      <c r="W290" s="220"/>
      <c r="X290" s="220"/>
      <c r="Y290" s="220"/>
      <c r="Z290" s="210"/>
      <c r="AA290" s="210"/>
      <c r="AB290" s="210"/>
      <c r="AC290" s="210"/>
      <c r="AD290" s="210"/>
      <c r="AE290" s="210"/>
      <c r="AF290" s="210"/>
      <c r="AG290" s="210" t="s">
        <v>194</v>
      </c>
      <c r="AH290" s="210"/>
      <c r="AI290" s="210"/>
      <c r="AJ290" s="210"/>
      <c r="AK290" s="210"/>
      <c r="AL290" s="210"/>
      <c r="AM290" s="210"/>
      <c r="AN290" s="210"/>
      <c r="AO290" s="210"/>
      <c r="AP290" s="210"/>
      <c r="AQ290" s="210"/>
      <c r="AR290" s="210"/>
      <c r="AS290" s="210"/>
      <c r="AT290" s="210"/>
      <c r="AU290" s="210"/>
      <c r="AV290" s="210"/>
      <c r="AW290" s="210"/>
      <c r="AX290" s="210"/>
      <c r="AY290" s="210"/>
      <c r="AZ290" s="210"/>
      <c r="BA290" s="210"/>
      <c r="BB290" s="210"/>
      <c r="BC290" s="210"/>
      <c r="BD290" s="210"/>
      <c r="BE290" s="210"/>
      <c r="BF290" s="210"/>
      <c r="BG290" s="210"/>
      <c r="BH290" s="210"/>
    </row>
    <row r="291" spans="1:60" outlineLevel="3" x14ac:dyDescent="0.2">
      <c r="A291" s="217"/>
      <c r="B291" s="218"/>
      <c r="C291" s="275" t="s">
        <v>1058</v>
      </c>
      <c r="D291" s="273"/>
      <c r="E291" s="273"/>
      <c r="F291" s="273"/>
      <c r="G291" s="273"/>
      <c r="H291" s="220"/>
      <c r="I291" s="220"/>
      <c r="J291" s="220"/>
      <c r="K291" s="220"/>
      <c r="L291" s="220"/>
      <c r="M291" s="220"/>
      <c r="N291" s="219"/>
      <c r="O291" s="219"/>
      <c r="P291" s="219"/>
      <c r="Q291" s="219"/>
      <c r="R291" s="220"/>
      <c r="S291" s="220"/>
      <c r="T291" s="220"/>
      <c r="U291" s="220"/>
      <c r="V291" s="220"/>
      <c r="W291" s="220"/>
      <c r="X291" s="220"/>
      <c r="Y291" s="220"/>
      <c r="Z291" s="210"/>
      <c r="AA291" s="210"/>
      <c r="AB291" s="210"/>
      <c r="AC291" s="210"/>
      <c r="AD291" s="210"/>
      <c r="AE291" s="210"/>
      <c r="AF291" s="210"/>
      <c r="AG291" s="210" t="s">
        <v>194</v>
      </c>
      <c r="AH291" s="210"/>
      <c r="AI291" s="210"/>
      <c r="AJ291" s="210"/>
      <c r="AK291" s="210"/>
      <c r="AL291" s="210"/>
      <c r="AM291" s="210"/>
      <c r="AN291" s="210"/>
      <c r="AO291" s="210"/>
      <c r="AP291" s="210"/>
      <c r="AQ291" s="210"/>
      <c r="AR291" s="210"/>
      <c r="AS291" s="210"/>
      <c r="AT291" s="210"/>
      <c r="AU291" s="210"/>
      <c r="AV291" s="210"/>
      <c r="AW291" s="210"/>
      <c r="AX291" s="210"/>
      <c r="AY291" s="210"/>
      <c r="AZ291" s="210"/>
      <c r="BA291" s="210"/>
      <c r="BB291" s="210"/>
      <c r="BC291" s="210"/>
      <c r="BD291" s="210"/>
      <c r="BE291" s="210"/>
      <c r="BF291" s="210"/>
      <c r="BG291" s="210"/>
      <c r="BH291" s="210"/>
    </row>
    <row r="292" spans="1:60" outlineLevel="3" x14ac:dyDescent="0.2">
      <c r="A292" s="217"/>
      <c r="B292" s="218"/>
      <c r="C292" s="275" t="s">
        <v>1059</v>
      </c>
      <c r="D292" s="273"/>
      <c r="E292" s="273"/>
      <c r="F292" s="273"/>
      <c r="G292" s="273"/>
      <c r="H292" s="220"/>
      <c r="I292" s="220"/>
      <c r="J292" s="220"/>
      <c r="K292" s="220"/>
      <c r="L292" s="220"/>
      <c r="M292" s="220"/>
      <c r="N292" s="219"/>
      <c r="O292" s="219"/>
      <c r="P292" s="219"/>
      <c r="Q292" s="219"/>
      <c r="R292" s="220"/>
      <c r="S292" s="220"/>
      <c r="T292" s="220"/>
      <c r="U292" s="220"/>
      <c r="V292" s="220"/>
      <c r="W292" s="220"/>
      <c r="X292" s="220"/>
      <c r="Y292" s="220"/>
      <c r="Z292" s="210"/>
      <c r="AA292" s="210"/>
      <c r="AB292" s="210"/>
      <c r="AC292" s="210"/>
      <c r="AD292" s="210"/>
      <c r="AE292" s="210"/>
      <c r="AF292" s="210"/>
      <c r="AG292" s="210" t="s">
        <v>194</v>
      </c>
      <c r="AH292" s="210"/>
      <c r="AI292" s="210"/>
      <c r="AJ292" s="210"/>
      <c r="AK292" s="210"/>
      <c r="AL292" s="210"/>
      <c r="AM292" s="210"/>
      <c r="AN292" s="210"/>
      <c r="AO292" s="210"/>
      <c r="AP292" s="210"/>
      <c r="AQ292" s="210"/>
      <c r="AR292" s="210"/>
      <c r="AS292" s="210"/>
      <c r="AT292" s="210"/>
      <c r="AU292" s="210"/>
      <c r="AV292" s="210"/>
      <c r="AW292" s="210"/>
      <c r="AX292" s="210"/>
      <c r="AY292" s="210"/>
      <c r="AZ292" s="210"/>
      <c r="BA292" s="210"/>
      <c r="BB292" s="210"/>
      <c r="BC292" s="210"/>
      <c r="BD292" s="210"/>
      <c r="BE292" s="210"/>
      <c r="BF292" s="210"/>
      <c r="BG292" s="210"/>
      <c r="BH292" s="210"/>
    </row>
    <row r="293" spans="1:60" outlineLevel="3" x14ac:dyDescent="0.2">
      <c r="A293" s="217"/>
      <c r="B293" s="218"/>
      <c r="C293" s="275" t="s">
        <v>1060</v>
      </c>
      <c r="D293" s="273"/>
      <c r="E293" s="273"/>
      <c r="F293" s="273"/>
      <c r="G293" s="273"/>
      <c r="H293" s="220"/>
      <c r="I293" s="220"/>
      <c r="J293" s="220"/>
      <c r="K293" s="220"/>
      <c r="L293" s="220"/>
      <c r="M293" s="220"/>
      <c r="N293" s="219"/>
      <c r="O293" s="219"/>
      <c r="P293" s="219"/>
      <c r="Q293" s="219"/>
      <c r="R293" s="220"/>
      <c r="S293" s="220"/>
      <c r="T293" s="220"/>
      <c r="U293" s="220"/>
      <c r="V293" s="220"/>
      <c r="W293" s="220"/>
      <c r="X293" s="220"/>
      <c r="Y293" s="220"/>
      <c r="Z293" s="210"/>
      <c r="AA293" s="210"/>
      <c r="AB293" s="210"/>
      <c r="AC293" s="210"/>
      <c r="AD293" s="210"/>
      <c r="AE293" s="210"/>
      <c r="AF293" s="210"/>
      <c r="AG293" s="210" t="s">
        <v>194</v>
      </c>
      <c r="AH293" s="210"/>
      <c r="AI293" s="210"/>
      <c r="AJ293" s="210"/>
      <c r="AK293" s="210"/>
      <c r="AL293" s="210"/>
      <c r="AM293" s="210"/>
      <c r="AN293" s="210"/>
      <c r="AO293" s="210"/>
      <c r="AP293" s="210"/>
      <c r="AQ293" s="210"/>
      <c r="AR293" s="210"/>
      <c r="AS293" s="210"/>
      <c r="AT293" s="210"/>
      <c r="AU293" s="210"/>
      <c r="AV293" s="210"/>
      <c r="AW293" s="210"/>
      <c r="AX293" s="210"/>
      <c r="AY293" s="210"/>
      <c r="AZ293" s="210"/>
      <c r="BA293" s="210"/>
      <c r="BB293" s="210"/>
      <c r="BC293" s="210"/>
      <c r="BD293" s="210"/>
      <c r="BE293" s="210"/>
      <c r="BF293" s="210"/>
      <c r="BG293" s="210"/>
      <c r="BH293" s="210"/>
    </row>
    <row r="294" spans="1:60" outlineLevel="3" x14ac:dyDescent="0.2">
      <c r="A294" s="217"/>
      <c r="B294" s="218"/>
      <c r="C294" s="275" t="s">
        <v>1061</v>
      </c>
      <c r="D294" s="273"/>
      <c r="E294" s="273"/>
      <c r="F294" s="273"/>
      <c r="G294" s="273"/>
      <c r="H294" s="220"/>
      <c r="I294" s="220"/>
      <c r="J294" s="220"/>
      <c r="K294" s="220"/>
      <c r="L294" s="220"/>
      <c r="M294" s="220"/>
      <c r="N294" s="219"/>
      <c r="O294" s="219"/>
      <c r="P294" s="219"/>
      <c r="Q294" s="219"/>
      <c r="R294" s="220"/>
      <c r="S294" s="220"/>
      <c r="T294" s="220"/>
      <c r="U294" s="220"/>
      <c r="V294" s="220"/>
      <c r="W294" s="220"/>
      <c r="X294" s="220"/>
      <c r="Y294" s="220"/>
      <c r="Z294" s="210"/>
      <c r="AA294" s="210"/>
      <c r="AB294" s="210"/>
      <c r="AC294" s="210"/>
      <c r="AD294" s="210"/>
      <c r="AE294" s="210"/>
      <c r="AF294" s="210"/>
      <c r="AG294" s="210" t="s">
        <v>194</v>
      </c>
      <c r="AH294" s="210"/>
      <c r="AI294" s="210"/>
      <c r="AJ294" s="210"/>
      <c r="AK294" s="210"/>
      <c r="AL294" s="210"/>
      <c r="AM294" s="210"/>
      <c r="AN294" s="210"/>
      <c r="AO294" s="210"/>
      <c r="AP294" s="210"/>
      <c r="AQ294" s="210"/>
      <c r="AR294" s="210"/>
      <c r="AS294" s="210"/>
      <c r="AT294" s="210"/>
      <c r="AU294" s="210"/>
      <c r="AV294" s="210"/>
      <c r="AW294" s="210"/>
      <c r="AX294" s="210"/>
      <c r="AY294" s="210"/>
      <c r="AZ294" s="210"/>
      <c r="BA294" s="210"/>
      <c r="BB294" s="210"/>
      <c r="BC294" s="210"/>
      <c r="BD294" s="210"/>
      <c r="BE294" s="210"/>
      <c r="BF294" s="210"/>
      <c r="BG294" s="210"/>
      <c r="BH294" s="210"/>
    </row>
    <row r="295" spans="1:60" outlineLevel="3" x14ac:dyDescent="0.2">
      <c r="A295" s="217"/>
      <c r="B295" s="218"/>
      <c r="C295" s="275" t="s">
        <v>1062</v>
      </c>
      <c r="D295" s="273"/>
      <c r="E295" s="273"/>
      <c r="F295" s="273"/>
      <c r="G295" s="273"/>
      <c r="H295" s="220"/>
      <c r="I295" s="220"/>
      <c r="J295" s="220"/>
      <c r="K295" s="220"/>
      <c r="L295" s="220"/>
      <c r="M295" s="220"/>
      <c r="N295" s="219"/>
      <c r="O295" s="219"/>
      <c r="P295" s="219"/>
      <c r="Q295" s="219"/>
      <c r="R295" s="220"/>
      <c r="S295" s="220"/>
      <c r="T295" s="220"/>
      <c r="U295" s="220"/>
      <c r="V295" s="220"/>
      <c r="W295" s="220"/>
      <c r="X295" s="220"/>
      <c r="Y295" s="220"/>
      <c r="Z295" s="210"/>
      <c r="AA295" s="210"/>
      <c r="AB295" s="210"/>
      <c r="AC295" s="210"/>
      <c r="AD295" s="210"/>
      <c r="AE295" s="210"/>
      <c r="AF295" s="210"/>
      <c r="AG295" s="210" t="s">
        <v>194</v>
      </c>
      <c r="AH295" s="210"/>
      <c r="AI295" s="210"/>
      <c r="AJ295" s="210"/>
      <c r="AK295" s="210"/>
      <c r="AL295" s="210"/>
      <c r="AM295" s="210"/>
      <c r="AN295" s="210"/>
      <c r="AO295" s="210"/>
      <c r="AP295" s="210"/>
      <c r="AQ295" s="210"/>
      <c r="AR295" s="210"/>
      <c r="AS295" s="210"/>
      <c r="AT295" s="210"/>
      <c r="AU295" s="210"/>
      <c r="AV295" s="210"/>
      <c r="AW295" s="210"/>
      <c r="AX295" s="210"/>
      <c r="AY295" s="210"/>
      <c r="AZ295" s="210"/>
      <c r="BA295" s="210"/>
      <c r="BB295" s="210"/>
      <c r="BC295" s="210"/>
      <c r="BD295" s="210"/>
      <c r="BE295" s="210"/>
      <c r="BF295" s="210"/>
      <c r="BG295" s="210"/>
      <c r="BH295" s="210"/>
    </row>
    <row r="296" spans="1:60" outlineLevel="3" x14ac:dyDescent="0.2">
      <c r="A296" s="217"/>
      <c r="B296" s="218"/>
      <c r="C296" s="275" t="s">
        <v>1063</v>
      </c>
      <c r="D296" s="273"/>
      <c r="E296" s="273"/>
      <c r="F296" s="273"/>
      <c r="G296" s="273"/>
      <c r="H296" s="220"/>
      <c r="I296" s="220"/>
      <c r="J296" s="220"/>
      <c r="K296" s="220"/>
      <c r="L296" s="220"/>
      <c r="M296" s="220"/>
      <c r="N296" s="219"/>
      <c r="O296" s="219"/>
      <c r="P296" s="219"/>
      <c r="Q296" s="219"/>
      <c r="R296" s="220"/>
      <c r="S296" s="220"/>
      <c r="T296" s="220"/>
      <c r="U296" s="220"/>
      <c r="V296" s="220"/>
      <c r="W296" s="220"/>
      <c r="X296" s="220"/>
      <c r="Y296" s="220"/>
      <c r="Z296" s="210"/>
      <c r="AA296" s="210"/>
      <c r="AB296" s="210"/>
      <c r="AC296" s="210"/>
      <c r="AD296" s="210"/>
      <c r="AE296" s="210"/>
      <c r="AF296" s="210"/>
      <c r="AG296" s="210" t="s">
        <v>194</v>
      </c>
      <c r="AH296" s="210"/>
      <c r="AI296" s="210"/>
      <c r="AJ296" s="210"/>
      <c r="AK296" s="210"/>
      <c r="AL296" s="210"/>
      <c r="AM296" s="210"/>
      <c r="AN296" s="210"/>
      <c r="AO296" s="210"/>
      <c r="AP296" s="210"/>
      <c r="AQ296" s="210"/>
      <c r="AR296" s="210"/>
      <c r="AS296" s="210"/>
      <c r="AT296" s="210"/>
      <c r="AU296" s="210"/>
      <c r="AV296" s="210"/>
      <c r="AW296" s="210"/>
      <c r="AX296" s="210"/>
      <c r="AY296" s="210"/>
      <c r="AZ296" s="210"/>
      <c r="BA296" s="210"/>
      <c r="BB296" s="210"/>
      <c r="BC296" s="210"/>
      <c r="BD296" s="210"/>
      <c r="BE296" s="210"/>
      <c r="BF296" s="210"/>
      <c r="BG296" s="210"/>
      <c r="BH296" s="210"/>
    </row>
    <row r="297" spans="1:60" outlineLevel="2" x14ac:dyDescent="0.2">
      <c r="A297" s="217"/>
      <c r="B297" s="218"/>
      <c r="C297" s="264" t="s">
        <v>1064</v>
      </c>
      <c r="D297" s="258"/>
      <c r="E297" s="259"/>
      <c r="F297" s="220"/>
      <c r="G297" s="220"/>
      <c r="H297" s="220"/>
      <c r="I297" s="220"/>
      <c r="J297" s="220"/>
      <c r="K297" s="220"/>
      <c r="L297" s="220"/>
      <c r="M297" s="220"/>
      <c r="N297" s="219"/>
      <c r="O297" s="219"/>
      <c r="P297" s="219"/>
      <c r="Q297" s="219"/>
      <c r="R297" s="220"/>
      <c r="S297" s="220"/>
      <c r="T297" s="220"/>
      <c r="U297" s="220"/>
      <c r="V297" s="220"/>
      <c r="W297" s="220"/>
      <c r="X297" s="220"/>
      <c r="Y297" s="220"/>
      <c r="Z297" s="210"/>
      <c r="AA297" s="210"/>
      <c r="AB297" s="210"/>
      <c r="AC297" s="210"/>
      <c r="AD297" s="210"/>
      <c r="AE297" s="210"/>
      <c r="AF297" s="210"/>
      <c r="AG297" s="210" t="s">
        <v>231</v>
      </c>
      <c r="AH297" s="210">
        <v>0</v>
      </c>
      <c r="AI297" s="210"/>
      <c r="AJ297" s="210"/>
      <c r="AK297" s="210"/>
      <c r="AL297" s="210"/>
      <c r="AM297" s="210"/>
      <c r="AN297" s="210"/>
      <c r="AO297" s="210"/>
      <c r="AP297" s="210"/>
      <c r="AQ297" s="210"/>
      <c r="AR297" s="210"/>
      <c r="AS297" s="210"/>
      <c r="AT297" s="210"/>
      <c r="AU297" s="210"/>
      <c r="AV297" s="210"/>
      <c r="AW297" s="210"/>
      <c r="AX297" s="210"/>
      <c r="AY297" s="210"/>
      <c r="AZ297" s="210"/>
      <c r="BA297" s="210"/>
      <c r="BB297" s="210"/>
      <c r="BC297" s="210"/>
      <c r="BD297" s="210"/>
      <c r="BE297" s="210"/>
      <c r="BF297" s="210"/>
      <c r="BG297" s="210"/>
      <c r="BH297" s="210"/>
    </row>
    <row r="298" spans="1:60" outlineLevel="3" x14ac:dyDescent="0.2">
      <c r="A298" s="217"/>
      <c r="B298" s="218"/>
      <c r="C298" s="264" t="s">
        <v>1065</v>
      </c>
      <c r="D298" s="258"/>
      <c r="E298" s="259">
        <v>10.5</v>
      </c>
      <c r="F298" s="220"/>
      <c r="G298" s="220"/>
      <c r="H298" s="220"/>
      <c r="I298" s="220"/>
      <c r="J298" s="220"/>
      <c r="K298" s="220"/>
      <c r="L298" s="220"/>
      <c r="M298" s="220"/>
      <c r="N298" s="219"/>
      <c r="O298" s="219"/>
      <c r="P298" s="219"/>
      <c r="Q298" s="219"/>
      <c r="R298" s="220"/>
      <c r="S298" s="220"/>
      <c r="T298" s="220"/>
      <c r="U298" s="220"/>
      <c r="V298" s="220"/>
      <c r="W298" s="220"/>
      <c r="X298" s="220"/>
      <c r="Y298" s="220"/>
      <c r="Z298" s="210"/>
      <c r="AA298" s="210"/>
      <c r="AB298" s="210"/>
      <c r="AC298" s="210"/>
      <c r="AD298" s="210"/>
      <c r="AE298" s="210"/>
      <c r="AF298" s="210"/>
      <c r="AG298" s="210" t="s">
        <v>231</v>
      </c>
      <c r="AH298" s="210">
        <v>5</v>
      </c>
      <c r="AI298" s="210"/>
      <c r="AJ298" s="210"/>
      <c r="AK298" s="210"/>
      <c r="AL298" s="210"/>
      <c r="AM298" s="210"/>
      <c r="AN298" s="210"/>
      <c r="AO298" s="210"/>
      <c r="AP298" s="210"/>
      <c r="AQ298" s="210"/>
      <c r="AR298" s="210"/>
      <c r="AS298" s="210"/>
      <c r="AT298" s="210"/>
      <c r="AU298" s="210"/>
      <c r="AV298" s="210"/>
      <c r="AW298" s="210"/>
      <c r="AX298" s="210"/>
      <c r="AY298" s="210"/>
      <c r="AZ298" s="210"/>
      <c r="BA298" s="210"/>
      <c r="BB298" s="210"/>
      <c r="BC298" s="210"/>
      <c r="BD298" s="210"/>
      <c r="BE298" s="210"/>
      <c r="BF298" s="210"/>
      <c r="BG298" s="210"/>
      <c r="BH298" s="210"/>
    </row>
    <row r="299" spans="1:60" outlineLevel="1" x14ac:dyDescent="0.2">
      <c r="A299" s="235">
        <v>39</v>
      </c>
      <c r="B299" s="236" t="s">
        <v>1066</v>
      </c>
      <c r="C299" s="252" t="s">
        <v>1067</v>
      </c>
      <c r="D299" s="237" t="s">
        <v>434</v>
      </c>
      <c r="E299" s="238">
        <v>0.05</v>
      </c>
      <c r="F299" s="239"/>
      <c r="G299" s="240">
        <f>ROUND(E299*F299,2)</f>
        <v>0</v>
      </c>
      <c r="H299" s="239"/>
      <c r="I299" s="240">
        <f>ROUND(E299*H299,2)</f>
        <v>0</v>
      </c>
      <c r="J299" s="239"/>
      <c r="K299" s="240">
        <f>ROUND(E299*J299,2)</f>
        <v>0</v>
      </c>
      <c r="L299" s="240">
        <v>21</v>
      </c>
      <c r="M299" s="240">
        <f>G299*(1+L299/100)</f>
        <v>0</v>
      </c>
      <c r="N299" s="238">
        <v>1</v>
      </c>
      <c r="O299" s="238">
        <f>ROUND(E299*N299,2)</f>
        <v>0.05</v>
      </c>
      <c r="P299" s="238">
        <v>0</v>
      </c>
      <c r="Q299" s="238">
        <f>ROUND(E299*P299,2)</f>
        <v>0</v>
      </c>
      <c r="R299" s="240" t="s">
        <v>435</v>
      </c>
      <c r="S299" s="240" t="s">
        <v>188</v>
      </c>
      <c r="T299" s="241" t="s">
        <v>188</v>
      </c>
      <c r="U299" s="220">
        <v>0</v>
      </c>
      <c r="V299" s="220">
        <f>ROUND(E299*U299,2)</f>
        <v>0</v>
      </c>
      <c r="W299" s="220"/>
      <c r="X299" s="220" t="s">
        <v>436</v>
      </c>
      <c r="Y299" s="220" t="s">
        <v>191</v>
      </c>
      <c r="Z299" s="210"/>
      <c r="AA299" s="210"/>
      <c r="AB299" s="210"/>
      <c r="AC299" s="210"/>
      <c r="AD299" s="210"/>
      <c r="AE299" s="210"/>
      <c r="AF299" s="210"/>
      <c r="AG299" s="210" t="s">
        <v>596</v>
      </c>
      <c r="AH299" s="210"/>
      <c r="AI299" s="210"/>
      <c r="AJ299" s="210"/>
      <c r="AK299" s="210"/>
      <c r="AL299" s="210"/>
      <c r="AM299" s="210"/>
      <c r="AN299" s="210"/>
      <c r="AO299" s="210"/>
      <c r="AP299" s="210"/>
      <c r="AQ299" s="210"/>
      <c r="AR299" s="210"/>
      <c r="AS299" s="210"/>
      <c r="AT299" s="210"/>
      <c r="AU299" s="210"/>
      <c r="AV299" s="210"/>
      <c r="AW299" s="210"/>
      <c r="AX299" s="210"/>
      <c r="AY299" s="210"/>
      <c r="AZ299" s="210"/>
      <c r="BA299" s="210"/>
      <c r="BB299" s="210"/>
      <c r="BC299" s="210"/>
      <c r="BD299" s="210"/>
      <c r="BE299" s="210"/>
      <c r="BF299" s="210"/>
      <c r="BG299" s="210"/>
      <c r="BH299" s="210"/>
    </row>
    <row r="300" spans="1:60" outlineLevel="2" x14ac:dyDescent="0.2">
      <c r="A300" s="217"/>
      <c r="B300" s="218"/>
      <c r="C300" s="264" t="s">
        <v>1068</v>
      </c>
      <c r="D300" s="258"/>
      <c r="E300" s="259"/>
      <c r="F300" s="220"/>
      <c r="G300" s="220"/>
      <c r="H300" s="220"/>
      <c r="I300" s="220"/>
      <c r="J300" s="220"/>
      <c r="K300" s="220"/>
      <c r="L300" s="220"/>
      <c r="M300" s="220"/>
      <c r="N300" s="219"/>
      <c r="O300" s="219"/>
      <c r="P300" s="219"/>
      <c r="Q300" s="219"/>
      <c r="R300" s="220"/>
      <c r="S300" s="220"/>
      <c r="T300" s="220"/>
      <c r="U300" s="220"/>
      <c r="V300" s="220"/>
      <c r="W300" s="220"/>
      <c r="X300" s="220"/>
      <c r="Y300" s="220"/>
      <c r="Z300" s="210"/>
      <c r="AA300" s="210"/>
      <c r="AB300" s="210"/>
      <c r="AC300" s="210"/>
      <c r="AD300" s="210"/>
      <c r="AE300" s="210"/>
      <c r="AF300" s="210"/>
      <c r="AG300" s="210" t="s">
        <v>231</v>
      </c>
      <c r="AH300" s="210">
        <v>0</v>
      </c>
      <c r="AI300" s="210"/>
      <c r="AJ300" s="210"/>
      <c r="AK300" s="210"/>
      <c r="AL300" s="210"/>
      <c r="AM300" s="210"/>
      <c r="AN300" s="210"/>
      <c r="AO300" s="210"/>
      <c r="AP300" s="210"/>
      <c r="AQ300" s="210"/>
      <c r="AR300" s="210"/>
      <c r="AS300" s="210"/>
      <c r="AT300" s="210"/>
      <c r="AU300" s="210"/>
      <c r="AV300" s="210"/>
      <c r="AW300" s="210"/>
      <c r="AX300" s="210"/>
      <c r="AY300" s="210"/>
      <c r="AZ300" s="210"/>
      <c r="BA300" s="210"/>
      <c r="BB300" s="210"/>
      <c r="BC300" s="210"/>
      <c r="BD300" s="210"/>
      <c r="BE300" s="210"/>
      <c r="BF300" s="210"/>
      <c r="BG300" s="210"/>
      <c r="BH300" s="210"/>
    </row>
    <row r="301" spans="1:60" outlineLevel="3" x14ac:dyDescent="0.2">
      <c r="A301" s="217"/>
      <c r="B301" s="218"/>
      <c r="C301" s="265" t="s">
        <v>233</v>
      </c>
      <c r="D301" s="260"/>
      <c r="E301" s="261"/>
      <c r="F301" s="220"/>
      <c r="G301" s="220"/>
      <c r="H301" s="220"/>
      <c r="I301" s="220"/>
      <c r="J301" s="220"/>
      <c r="K301" s="220"/>
      <c r="L301" s="220"/>
      <c r="M301" s="220"/>
      <c r="N301" s="219"/>
      <c r="O301" s="219"/>
      <c r="P301" s="219"/>
      <c r="Q301" s="219"/>
      <c r="R301" s="220"/>
      <c r="S301" s="220"/>
      <c r="T301" s="220"/>
      <c r="U301" s="220"/>
      <c r="V301" s="220"/>
      <c r="W301" s="220"/>
      <c r="X301" s="220"/>
      <c r="Y301" s="220"/>
      <c r="Z301" s="210"/>
      <c r="AA301" s="210"/>
      <c r="AB301" s="210"/>
      <c r="AC301" s="210"/>
      <c r="AD301" s="210"/>
      <c r="AE301" s="210"/>
      <c r="AF301" s="210"/>
      <c r="AG301" s="210" t="s">
        <v>231</v>
      </c>
      <c r="AH301" s="210"/>
      <c r="AI301" s="210"/>
      <c r="AJ301" s="210"/>
      <c r="AK301" s="210"/>
      <c r="AL301" s="210"/>
      <c r="AM301" s="210"/>
      <c r="AN301" s="210"/>
      <c r="AO301" s="210"/>
      <c r="AP301" s="210"/>
      <c r="AQ301" s="210"/>
      <c r="AR301" s="210"/>
      <c r="AS301" s="210"/>
      <c r="AT301" s="210"/>
      <c r="AU301" s="210"/>
      <c r="AV301" s="210"/>
      <c r="AW301" s="210"/>
      <c r="AX301" s="210"/>
      <c r="AY301" s="210"/>
      <c r="AZ301" s="210"/>
      <c r="BA301" s="210"/>
      <c r="BB301" s="210"/>
      <c r="BC301" s="210"/>
      <c r="BD301" s="210"/>
      <c r="BE301" s="210"/>
      <c r="BF301" s="210"/>
      <c r="BG301" s="210"/>
      <c r="BH301" s="210"/>
    </row>
    <row r="302" spans="1:60" outlineLevel="3" x14ac:dyDescent="0.2">
      <c r="A302" s="217"/>
      <c r="B302" s="218"/>
      <c r="C302" s="266" t="s">
        <v>1069</v>
      </c>
      <c r="D302" s="260"/>
      <c r="E302" s="261">
        <v>0.1</v>
      </c>
      <c r="F302" s="220"/>
      <c r="G302" s="220"/>
      <c r="H302" s="220"/>
      <c r="I302" s="220"/>
      <c r="J302" s="220"/>
      <c r="K302" s="220"/>
      <c r="L302" s="220"/>
      <c r="M302" s="220"/>
      <c r="N302" s="219"/>
      <c r="O302" s="219"/>
      <c r="P302" s="219"/>
      <c r="Q302" s="219"/>
      <c r="R302" s="220"/>
      <c r="S302" s="220"/>
      <c r="T302" s="220"/>
      <c r="U302" s="220"/>
      <c r="V302" s="220"/>
      <c r="W302" s="220"/>
      <c r="X302" s="220"/>
      <c r="Y302" s="220"/>
      <c r="Z302" s="210"/>
      <c r="AA302" s="210"/>
      <c r="AB302" s="210"/>
      <c r="AC302" s="210"/>
      <c r="AD302" s="210"/>
      <c r="AE302" s="210"/>
      <c r="AF302" s="210"/>
      <c r="AG302" s="210" t="s">
        <v>231</v>
      </c>
      <c r="AH302" s="210">
        <v>2</v>
      </c>
      <c r="AI302" s="210"/>
      <c r="AJ302" s="210"/>
      <c r="AK302" s="210"/>
      <c r="AL302" s="210"/>
      <c r="AM302" s="210"/>
      <c r="AN302" s="210"/>
      <c r="AO302" s="210"/>
      <c r="AP302" s="210"/>
      <c r="AQ302" s="210"/>
      <c r="AR302" s="210"/>
      <c r="AS302" s="210"/>
      <c r="AT302" s="210"/>
      <c r="AU302" s="210"/>
      <c r="AV302" s="210"/>
      <c r="AW302" s="210"/>
      <c r="AX302" s="210"/>
      <c r="AY302" s="210"/>
      <c r="AZ302" s="210"/>
      <c r="BA302" s="210"/>
      <c r="BB302" s="210"/>
      <c r="BC302" s="210"/>
      <c r="BD302" s="210"/>
      <c r="BE302" s="210"/>
      <c r="BF302" s="210"/>
      <c r="BG302" s="210"/>
      <c r="BH302" s="210"/>
    </row>
    <row r="303" spans="1:60" outlineLevel="3" x14ac:dyDescent="0.2">
      <c r="A303" s="217"/>
      <c r="B303" s="218"/>
      <c r="C303" s="265" t="s">
        <v>235</v>
      </c>
      <c r="D303" s="260"/>
      <c r="E303" s="261"/>
      <c r="F303" s="220"/>
      <c r="G303" s="220"/>
      <c r="H303" s="220"/>
      <c r="I303" s="220"/>
      <c r="J303" s="220"/>
      <c r="K303" s="220"/>
      <c r="L303" s="220"/>
      <c r="M303" s="220"/>
      <c r="N303" s="219"/>
      <c r="O303" s="219"/>
      <c r="P303" s="219"/>
      <c r="Q303" s="219"/>
      <c r="R303" s="220"/>
      <c r="S303" s="220"/>
      <c r="T303" s="220"/>
      <c r="U303" s="220"/>
      <c r="V303" s="220"/>
      <c r="W303" s="220"/>
      <c r="X303" s="220"/>
      <c r="Y303" s="220"/>
      <c r="Z303" s="210"/>
      <c r="AA303" s="210"/>
      <c r="AB303" s="210"/>
      <c r="AC303" s="210"/>
      <c r="AD303" s="210"/>
      <c r="AE303" s="210"/>
      <c r="AF303" s="210"/>
      <c r="AG303" s="210" t="s">
        <v>231</v>
      </c>
      <c r="AH303" s="210"/>
      <c r="AI303" s="210"/>
      <c r="AJ303" s="210"/>
      <c r="AK303" s="210"/>
      <c r="AL303" s="210"/>
      <c r="AM303" s="210"/>
      <c r="AN303" s="210"/>
      <c r="AO303" s="210"/>
      <c r="AP303" s="210"/>
      <c r="AQ303" s="210"/>
      <c r="AR303" s="210"/>
      <c r="AS303" s="210"/>
      <c r="AT303" s="210"/>
      <c r="AU303" s="210"/>
      <c r="AV303" s="210"/>
      <c r="AW303" s="210"/>
      <c r="AX303" s="210"/>
      <c r="AY303" s="210"/>
      <c r="AZ303" s="210"/>
      <c r="BA303" s="210"/>
      <c r="BB303" s="210"/>
      <c r="BC303" s="210"/>
      <c r="BD303" s="210"/>
      <c r="BE303" s="210"/>
      <c r="BF303" s="210"/>
      <c r="BG303" s="210"/>
      <c r="BH303" s="210"/>
    </row>
    <row r="304" spans="1:60" outlineLevel="3" x14ac:dyDescent="0.2">
      <c r="A304" s="217"/>
      <c r="B304" s="218"/>
      <c r="C304" s="264" t="s">
        <v>1070</v>
      </c>
      <c r="D304" s="258"/>
      <c r="E304" s="259">
        <v>0.05</v>
      </c>
      <c r="F304" s="220"/>
      <c r="G304" s="220"/>
      <c r="H304" s="220"/>
      <c r="I304" s="220"/>
      <c r="J304" s="220"/>
      <c r="K304" s="220"/>
      <c r="L304" s="220"/>
      <c r="M304" s="220"/>
      <c r="N304" s="219"/>
      <c r="O304" s="219"/>
      <c r="P304" s="219"/>
      <c r="Q304" s="219"/>
      <c r="R304" s="220"/>
      <c r="S304" s="220"/>
      <c r="T304" s="220"/>
      <c r="U304" s="220"/>
      <c r="V304" s="220"/>
      <c r="W304" s="220"/>
      <c r="X304" s="220"/>
      <c r="Y304" s="220"/>
      <c r="Z304" s="210"/>
      <c r="AA304" s="210"/>
      <c r="AB304" s="210"/>
      <c r="AC304" s="210"/>
      <c r="AD304" s="210"/>
      <c r="AE304" s="210"/>
      <c r="AF304" s="210"/>
      <c r="AG304" s="210" t="s">
        <v>231</v>
      </c>
      <c r="AH304" s="210">
        <v>5</v>
      </c>
      <c r="AI304" s="210"/>
      <c r="AJ304" s="210"/>
      <c r="AK304" s="210"/>
      <c r="AL304" s="210"/>
      <c r="AM304" s="210"/>
      <c r="AN304" s="210"/>
      <c r="AO304" s="210"/>
      <c r="AP304" s="210"/>
      <c r="AQ304" s="210"/>
      <c r="AR304" s="210"/>
      <c r="AS304" s="210"/>
      <c r="AT304" s="210"/>
      <c r="AU304" s="210"/>
      <c r="AV304" s="210"/>
      <c r="AW304" s="210"/>
      <c r="AX304" s="210"/>
      <c r="AY304" s="210"/>
      <c r="AZ304" s="210"/>
      <c r="BA304" s="210"/>
      <c r="BB304" s="210"/>
      <c r="BC304" s="210"/>
      <c r="BD304" s="210"/>
      <c r="BE304" s="210"/>
      <c r="BF304" s="210"/>
      <c r="BG304" s="210"/>
      <c r="BH304" s="210"/>
    </row>
    <row r="305" spans="1:60" x14ac:dyDescent="0.2">
      <c r="A305" s="225" t="s">
        <v>183</v>
      </c>
      <c r="B305" s="226" t="s">
        <v>137</v>
      </c>
      <c r="C305" s="251" t="s">
        <v>138</v>
      </c>
      <c r="D305" s="227"/>
      <c r="E305" s="228"/>
      <c r="F305" s="229"/>
      <c r="G305" s="229">
        <f>SUMIF(AG306:AG325,"&lt;&gt;NOR",G306:G325)</f>
        <v>0</v>
      </c>
      <c r="H305" s="229"/>
      <c r="I305" s="229">
        <f>SUM(I306:I325)</f>
        <v>0</v>
      </c>
      <c r="J305" s="229"/>
      <c r="K305" s="229">
        <f>SUM(K306:K325)</f>
        <v>0</v>
      </c>
      <c r="L305" s="229"/>
      <c r="M305" s="229">
        <f>SUM(M306:M325)</f>
        <v>0</v>
      </c>
      <c r="N305" s="228"/>
      <c r="O305" s="228">
        <f>SUM(O306:O325)</f>
        <v>0</v>
      </c>
      <c r="P305" s="228"/>
      <c r="Q305" s="228">
        <f>SUM(Q306:Q325)</f>
        <v>0</v>
      </c>
      <c r="R305" s="229"/>
      <c r="S305" s="229"/>
      <c r="T305" s="230"/>
      <c r="U305" s="224"/>
      <c r="V305" s="224">
        <f>SUM(V306:V325)</f>
        <v>0</v>
      </c>
      <c r="W305" s="224"/>
      <c r="X305" s="224"/>
      <c r="Y305" s="224"/>
      <c r="AG305" t="s">
        <v>184</v>
      </c>
    </row>
    <row r="306" spans="1:60" ht="33.75" outlineLevel="1" x14ac:dyDescent="0.2">
      <c r="A306" s="235">
        <v>40</v>
      </c>
      <c r="B306" s="236" t="s">
        <v>1071</v>
      </c>
      <c r="C306" s="252" t="s">
        <v>1072</v>
      </c>
      <c r="D306" s="237" t="s">
        <v>784</v>
      </c>
      <c r="E306" s="238">
        <v>2</v>
      </c>
      <c r="F306" s="239"/>
      <c r="G306" s="240">
        <f>ROUND(E306*F306,2)</f>
        <v>0</v>
      </c>
      <c r="H306" s="239"/>
      <c r="I306" s="240">
        <f>ROUND(E306*H306,2)</f>
        <v>0</v>
      </c>
      <c r="J306" s="239"/>
      <c r="K306" s="240">
        <f>ROUND(E306*J306,2)</f>
        <v>0</v>
      </c>
      <c r="L306" s="240">
        <v>21</v>
      </c>
      <c r="M306" s="240">
        <f>G306*(1+L306/100)</f>
        <v>0</v>
      </c>
      <c r="N306" s="238">
        <v>0</v>
      </c>
      <c r="O306" s="238">
        <f>ROUND(E306*N306,2)</f>
        <v>0</v>
      </c>
      <c r="P306" s="238">
        <v>0</v>
      </c>
      <c r="Q306" s="238">
        <f>ROUND(E306*P306,2)</f>
        <v>0</v>
      </c>
      <c r="R306" s="240"/>
      <c r="S306" s="240" t="s">
        <v>203</v>
      </c>
      <c r="T306" s="241" t="s">
        <v>189</v>
      </c>
      <c r="U306" s="220">
        <v>0</v>
      </c>
      <c r="V306" s="220">
        <f>ROUND(E306*U306,2)</f>
        <v>0</v>
      </c>
      <c r="W306" s="220"/>
      <c r="X306" s="220" t="s">
        <v>226</v>
      </c>
      <c r="Y306" s="220" t="s">
        <v>191</v>
      </c>
      <c r="Z306" s="210"/>
      <c r="AA306" s="210"/>
      <c r="AB306" s="210"/>
      <c r="AC306" s="210"/>
      <c r="AD306" s="210"/>
      <c r="AE306" s="210"/>
      <c r="AF306" s="210"/>
      <c r="AG306" s="210" t="s">
        <v>227</v>
      </c>
      <c r="AH306" s="210"/>
      <c r="AI306" s="210"/>
      <c r="AJ306" s="210"/>
      <c r="AK306" s="210"/>
      <c r="AL306" s="210"/>
      <c r="AM306" s="210"/>
      <c r="AN306" s="210"/>
      <c r="AO306" s="210"/>
      <c r="AP306" s="210"/>
      <c r="AQ306" s="210"/>
      <c r="AR306" s="210"/>
      <c r="AS306" s="210"/>
      <c r="AT306" s="210"/>
      <c r="AU306" s="210"/>
      <c r="AV306" s="210"/>
      <c r="AW306" s="210"/>
      <c r="AX306" s="210"/>
      <c r="AY306" s="210"/>
      <c r="AZ306" s="210"/>
      <c r="BA306" s="210"/>
      <c r="BB306" s="210"/>
      <c r="BC306" s="210"/>
      <c r="BD306" s="210"/>
      <c r="BE306" s="210"/>
      <c r="BF306" s="210"/>
      <c r="BG306" s="210"/>
      <c r="BH306" s="210"/>
    </row>
    <row r="307" spans="1:60" outlineLevel="2" x14ac:dyDescent="0.2">
      <c r="A307" s="217"/>
      <c r="B307" s="218"/>
      <c r="C307" s="264" t="s">
        <v>325</v>
      </c>
      <c r="D307" s="258"/>
      <c r="E307" s="259"/>
      <c r="F307" s="220"/>
      <c r="G307" s="220"/>
      <c r="H307" s="220"/>
      <c r="I307" s="220"/>
      <c r="J307" s="220"/>
      <c r="K307" s="220"/>
      <c r="L307" s="220"/>
      <c r="M307" s="220"/>
      <c r="N307" s="219"/>
      <c r="O307" s="219"/>
      <c r="P307" s="219"/>
      <c r="Q307" s="219"/>
      <c r="R307" s="220"/>
      <c r="S307" s="220"/>
      <c r="T307" s="220"/>
      <c r="U307" s="220"/>
      <c r="V307" s="220"/>
      <c r="W307" s="220"/>
      <c r="X307" s="220"/>
      <c r="Y307" s="220"/>
      <c r="Z307" s="210"/>
      <c r="AA307" s="210"/>
      <c r="AB307" s="210"/>
      <c r="AC307" s="210"/>
      <c r="AD307" s="210"/>
      <c r="AE307" s="210"/>
      <c r="AF307" s="210"/>
      <c r="AG307" s="210" t="s">
        <v>231</v>
      </c>
      <c r="AH307" s="210">
        <v>0</v>
      </c>
      <c r="AI307" s="210"/>
      <c r="AJ307" s="210"/>
      <c r="AK307" s="210"/>
      <c r="AL307" s="210"/>
      <c r="AM307" s="210"/>
      <c r="AN307" s="210"/>
      <c r="AO307" s="210"/>
      <c r="AP307" s="210"/>
      <c r="AQ307" s="210"/>
      <c r="AR307" s="210"/>
      <c r="AS307" s="210"/>
      <c r="AT307" s="210"/>
      <c r="AU307" s="210"/>
      <c r="AV307" s="210"/>
      <c r="AW307" s="210"/>
      <c r="AX307" s="210"/>
      <c r="AY307" s="210"/>
      <c r="AZ307" s="210"/>
      <c r="BA307" s="210"/>
      <c r="BB307" s="210"/>
      <c r="BC307" s="210"/>
      <c r="BD307" s="210"/>
      <c r="BE307" s="210"/>
      <c r="BF307" s="210"/>
      <c r="BG307" s="210"/>
      <c r="BH307" s="210"/>
    </row>
    <row r="308" spans="1:60" outlineLevel="3" x14ac:dyDescent="0.2">
      <c r="A308" s="217"/>
      <c r="B308" s="218"/>
      <c r="C308" s="264" t="s">
        <v>870</v>
      </c>
      <c r="D308" s="258"/>
      <c r="E308" s="259"/>
      <c r="F308" s="220"/>
      <c r="G308" s="220"/>
      <c r="H308" s="220"/>
      <c r="I308" s="220"/>
      <c r="J308" s="220"/>
      <c r="K308" s="220"/>
      <c r="L308" s="220"/>
      <c r="M308" s="220"/>
      <c r="N308" s="219"/>
      <c r="O308" s="219"/>
      <c r="P308" s="219"/>
      <c r="Q308" s="219"/>
      <c r="R308" s="220"/>
      <c r="S308" s="220"/>
      <c r="T308" s="220"/>
      <c r="U308" s="220"/>
      <c r="V308" s="220"/>
      <c r="W308" s="220"/>
      <c r="X308" s="220"/>
      <c r="Y308" s="220"/>
      <c r="Z308" s="210"/>
      <c r="AA308" s="210"/>
      <c r="AB308" s="210"/>
      <c r="AC308" s="210"/>
      <c r="AD308" s="210"/>
      <c r="AE308" s="210"/>
      <c r="AF308" s="210"/>
      <c r="AG308" s="210" t="s">
        <v>231</v>
      </c>
      <c r="AH308" s="210">
        <v>0</v>
      </c>
      <c r="AI308" s="210"/>
      <c r="AJ308" s="210"/>
      <c r="AK308" s="210"/>
      <c r="AL308" s="210"/>
      <c r="AM308" s="210"/>
      <c r="AN308" s="210"/>
      <c r="AO308" s="210"/>
      <c r="AP308" s="210"/>
      <c r="AQ308" s="210"/>
      <c r="AR308" s="210"/>
      <c r="AS308" s="210"/>
      <c r="AT308" s="210"/>
      <c r="AU308" s="210"/>
      <c r="AV308" s="210"/>
      <c r="AW308" s="210"/>
      <c r="AX308" s="210"/>
      <c r="AY308" s="210"/>
      <c r="AZ308" s="210"/>
      <c r="BA308" s="210"/>
      <c r="BB308" s="210"/>
      <c r="BC308" s="210"/>
      <c r="BD308" s="210"/>
      <c r="BE308" s="210"/>
      <c r="BF308" s="210"/>
      <c r="BG308" s="210"/>
      <c r="BH308" s="210"/>
    </row>
    <row r="309" spans="1:60" outlineLevel="3" x14ac:dyDescent="0.2">
      <c r="A309" s="217"/>
      <c r="B309" s="218"/>
      <c r="C309" s="264" t="s">
        <v>926</v>
      </c>
      <c r="D309" s="258"/>
      <c r="E309" s="259"/>
      <c r="F309" s="220"/>
      <c r="G309" s="220"/>
      <c r="H309" s="220"/>
      <c r="I309" s="220"/>
      <c r="J309" s="220"/>
      <c r="K309" s="220"/>
      <c r="L309" s="220"/>
      <c r="M309" s="220"/>
      <c r="N309" s="219"/>
      <c r="O309" s="219"/>
      <c r="P309" s="219"/>
      <c r="Q309" s="219"/>
      <c r="R309" s="220"/>
      <c r="S309" s="220"/>
      <c r="T309" s="220"/>
      <c r="U309" s="220"/>
      <c r="V309" s="220"/>
      <c r="W309" s="220"/>
      <c r="X309" s="220"/>
      <c r="Y309" s="220"/>
      <c r="Z309" s="210"/>
      <c r="AA309" s="210"/>
      <c r="AB309" s="210"/>
      <c r="AC309" s="210"/>
      <c r="AD309" s="210"/>
      <c r="AE309" s="210"/>
      <c r="AF309" s="210"/>
      <c r="AG309" s="210" t="s">
        <v>231</v>
      </c>
      <c r="AH309" s="210">
        <v>0</v>
      </c>
      <c r="AI309" s="210"/>
      <c r="AJ309" s="210"/>
      <c r="AK309" s="210"/>
      <c r="AL309" s="210"/>
      <c r="AM309" s="210"/>
      <c r="AN309" s="210"/>
      <c r="AO309" s="210"/>
      <c r="AP309" s="210"/>
      <c r="AQ309" s="210"/>
      <c r="AR309" s="210"/>
      <c r="AS309" s="210"/>
      <c r="AT309" s="210"/>
      <c r="AU309" s="210"/>
      <c r="AV309" s="210"/>
      <c r="AW309" s="210"/>
      <c r="AX309" s="210"/>
      <c r="AY309" s="210"/>
      <c r="AZ309" s="210"/>
      <c r="BA309" s="210"/>
      <c r="BB309" s="210"/>
      <c r="BC309" s="210"/>
      <c r="BD309" s="210"/>
      <c r="BE309" s="210"/>
      <c r="BF309" s="210"/>
      <c r="BG309" s="210"/>
      <c r="BH309" s="210"/>
    </row>
    <row r="310" spans="1:60" ht="22.5" outlineLevel="3" x14ac:dyDescent="0.2">
      <c r="A310" s="217"/>
      <c r="B310" s="218"/>
      <c r="C310" s="264" t="s">
        <v>936</v>
      </c>
      <c r="D310" s="258"/>
      <c r="E310" s="259"/>
      <c r="F310" s="220"/>
      <c r="G310" s="220"/>
      <c r="H310" s="220"/>
      <c r="I310" s="220"/>
      <c r="J310" s="220"/>
      <c r="K310" s="220"/>
      <c r="L310" s="220"/>
      <c r="M310" s="220"/>
      <c r="N310" s="219"/>
      <c r="O310" s="219"/>
      <c r="P310" s="219"/>
      <c r="Q310" s="219"/>
      <c r="R310" s="220"/>
      <c r="S310" s="220"/>
      <c r="T310" s="220"/>
      <c r="U310" s="220"/>
      <c r="V310" s="220"/>
      <c r="W310" s="220"/>
      <c r="X310" s="220"/>
      <c r="Y310" s="220"/>
      <c r="Z310" s="210"/>
      <c r="AA310" s="210"/>
      <c r="AB310" s="210"/>
      <c r="AC310" s="210"/>
      <c r="AD310" s="210"/>
      <c r="AE310" s="210"/>
      <c r="AF310" s="210"/>
      <c r="AG310" s="210" t="s">
        <v>231</v>
      </c>
      <c r="AH310" s="210">
        <v>0</v>
      </c>
      <c r="AI310" s="210"/>
      <c r="AJ310" s="210"/>
      <c r="AK310" s="210"/>
      <c r="AL310" s="210"/>
      <c r="AM310" s="210"/>
      <c r="AN310" s="210"/>
      <c r="AO310" s="210"/>
      <c r="AP310" s="210"/>
      <c r="AQ310" s="210"/>
      <c r="AR310" s="210"/>
      <c r="AS310" s="210"/>
      <c r="AT310" s="210"/>
      <c r="AU310" s="210"/>
      <c r="AV310" s="210"/>
      <c r="AW310" s="210"/>
      <c r="AX310" s="210"/>
      <c r="AY310" s="210"/>
      <c r="AZ310" s="210"/>
      <c r="BA310" s="210"/>
      <c r="BB310" s="210"/>
      <c r="BC310" s="210"/>
      <c r="BD310" s="210"/>
      <c r="BE310" s="210"/>
      <c r="BF310" s="210"/>
      <c r="BG310" s="210"/>
      <c r="BH310" s="210"/>
    </row>
    <row r="311" spans="1:60" outlineLevel="3" x14ac:dyDescent="0.2">
      <c r="A311" s="217"/>
      <c r="B311" s="218"/>
      <c r="C311" s="264" t="s">
        <v>1073</v>
      </c>
      <c r="D311" s="258"/>
      <c r="E311" s="259">
        <v>1</v>
      </c>
      <c r="F311" s="220"/>
      <c r="G311" s="220"/>
      <c r="H311" s="220"/>
      <c r="I311" s="220"/>
      <c r="J311" s="220"/>
      <c r="K311" s="220"/>
      <c r="L311" s="220"/>
      <c r="M311" s="220"/>
      <c r="N311" s="219"/>
      <c r="O311" s="219"/>
      <c r="P311" s="219"/>
      <c r="Q311" s="219"/>
      <c r="R311" s="220"/>
      <c r="S311" s="220"/>
      <c r="T311" s="220"/>
      <c r="U311" s="220"/>
      <c r="V311" s="220"/>
      <c r="W311" s="220"/>
      <c r="X311" s="220"/>
      <c r="Y311" s="220"/>
      <c r="Z311" s="210"/>
      <c r="AA311" s="210"/>
      <c r="AB311" s="210"/>
      <c r="AC311" s="210"/>
      <c r="AD311" s="210"/>
      <c r="AE311" s="210"/>
      <c r="AF311" s="210"/>
      <c r="AG311" s="210" t="s">
        <v>231</v>
      </c>
      <c r="AH311" s="210">
        <v>0</v>
      </c>
      <c r="AI311" s="210"/>
      <c r="AJ311" s="210"/>
      <c r="AK311" s="210"/>
      <c r="AL311" s="210"/>
      <c r="AM311" s="210"/>
      <c r="AN311" s="210"/>
      <c r="AO311" s="210"/>
      <c r="AP311" s="210"/>
      <c r="AQ311" s="210"/>
      <c r="AR311" s="210"/>
      <c r="AS311" s="210"/>
      <c r="AT311" s="210"/>
      <c r="AU311" s="210"/>
      <c r="AV311" s="210"/>
      <c r="AW311" s="210"/>
      <c r="AX311" s="210"/>
      <c r="AY311" s="210"/>
      <c r="AZ311" s="210"/>
      <c r="BA311" s="210"/>
      <c r="BB311" s="210"/>
      <c r="BC311" s="210"/>
      <c r="BD311" s="210"/>
      <c r="BE311" s="210"/>
      <c r="BF311" s="210"/>
      <c r="BG311" s="210"/>
      <c r="BH311" s="210"/>
    </row>
    <row r="312" spans="1:60" ht="22.5" outlineLevel="3" x14ac:dyDescent="0.2">
      <c r="A312" s="217"/>
      <c r="B312" s="218"/>
      <c r="C312" s="264" t="s">
        <v>1074</v>
      </c>
      <c r="D312" s="258"/>
      <c r="E312" s="259"/>
      <c r="F312" s="220"/>
      <c r="G312" s="220"/>
      <c r="H312" s="220"/>
      <c r="I312" s="220"/>
      <c r="J312" s="220"/>
      <c r="K312" s="220"/>
      <c r="L312" s="220"/>
      <c r="M312" s="220"/>
      <c r="N312" s="219"/>
      <c r="O312" s="219"/>
      <c r="P312" s="219"/>
      <c r="Q312" s="219"/>
      <c r="R312" s="220"/>
      <c r="S312" s="220"/>
      <c r="T312" s="220"/>
      <c r="U312" s="220"/>
      <c r="V312" s="220"/>
      <c r="W312" s="220"/>
      <c r="X312" s="220"/>
      <c r="Y312" s="220"/>
      <c r="Z312" s="210"/>
      <c r="AA312" s="210"/>
      <c r="AB312" s="210"/>
      <c r="AC312" s="210"/>
      <c r="AD312" s="210"/>
      <c r="AE312" s="210"/>
      <c r="AF312" s="210"/>
      <c r="AG312" s="210" t="s">
        <v>231</v>
      </c>
      <c r="AH312" s="210">
        <v>0</v>
      </c>
      <c r="AI312" s="210"/>
      <c r="AJ312" s="210"/>
      <c r="AK312" s="210"/>
      <c r="AL312" s="210"/>
      <c r="AM312" s="210"/>
      <c r="AN312" s="210"/>
      <c r="AO312" s="210"/>
      <c r="AP312" s="210"/>
      <c r="AQ312" s="210"/>
      <c r="AR312" s="210"/>
      <c r="AS312" s="210"/>
      <c r="AT312" s="210"/>
      <c r="AU312" s="210"/>
      <c r="AV312" s="210"/>
      <c r="AW312" s="210"/>
      <c r="AX312" s="210"/>
      <c r="AY312" s="210"/>
      <c r="AZ312" s="210"/>
      <c r="BA312" s="210"/>
      <c r="BB312" s="210"/>
      <c r="BC312" s="210"/>
      <c r="BD312" s="210"/>
      <c r="BE312" s="210"/>
      <c r="BF312" s="210"/>
      <c r="BG312" s="210"/>
      <c r="BH312" s="210"/>
    </row>
    <row r="313" spans="1:60" outlineLevel="3" x14ac:dyDescent="0.2">
      <c r="A313" s="217"/>
      <c r="B313" s="218"/>
      <c r="C313" s="264" t="s">
        <v>1073</v>
      </c>
      <c r="D313" s="258"/>
      <c r="E313" s="259">
        <v>1</v>
      </c>
      <c r="F313" s="220"/>
      <c r="G313" s="220"/>
      <c r="H313" s="220"/>
      <c r="I313" s="220"/>
      <c r="J313" s="220"/>
      <c r="K313" s="220"/>
      <c r="L313" s="220"/>
      <c r="M313" s="220"/>
      <c r="N313" s="219"/>
      <c r="O313" s="219"/>
      <c r="P313" s="219"/>
      <c r="Q313" s="219"/>
      <c r="R313" s="220"/>
      <c r="S313" s="220"/>
      <c r="T313" s="220"/>
      <c r="U313" s="220"/>
      <c r="V313" s="220"/>
      <c r="W313" s="220"/>
      <c r="X313" s="220"/>
      <c r="Y313" s="220"/>
      <c r="Z313" s="210"/>
      <c r="AA313" s="210"/>
      <c r="AB313" s="210"/>
      <c r="AC313" s="210"/>
      <c r="AD313" s="210"/>
      <c r="AE313" s="210"/>
      <c r="AF313" s="210"/>
      <c r="AG313" s="210" t="s">
        <v>231</v>
      </c>
      <c r="AH313" s="210">
        <v>0</v>
      </c>
      <c r="AI313" s="210"/>
      <c r="AJ313" s="210"/>
      <c r="AK313" s="210"/>
      <c r="AL313" s="210"/>
      <c r="AM313" s="210"/>
      <c r="AN313" s="210"/>
      <c r="AO313" s="210"/>
      <c r="AP313" s="210"/>
      <c r="AQ313" s="210"/>
      <c r="AR313" s="210"/>
      <c r="AS313" s="210"/>
      <c r="AT313" s="210"/>
      <c r="AU313" s="210"/>
      <c r="AV313" s="210"/>
      <c r="AW313" s="210"/>
      <c r="AX313" s="210"/>
      <c r="AY313" s="210"/>
      <c r="AZ313" s="210"/>
      <c r="BA313" s="210"/>
      <c r="BB313" s="210"/>
      <c r="BC313" s="210"/>
      <c r="BD313" s="210"/>
      <c r="BE313" s="210"/>
      <c r="BF313" s="210"/>
      <c r="BG313" s="210"/>
      <c r="BH313" s="210"/>
    </row>
    <row r="314" spans="1:60" ht="33.75" outlineLevel="1" x14ac:dyDescent="0.2">
      <c r="A314" s="235">
        <v>41</v>
      </c>
      <c r="B314" s="236" t="s">
        <v>1075</v>
      </c>
      <c r="C314" s="252" t="s">
        <v>1076</v>
      </c>
      <c r="D314" s="237" t="s">
        <v>784</v>
      </c>
      <c r="E314" s="238">
        <v>1</v>
      </c>
      <c r="F314" s="239"/>
      <c r="G314" s="240">
        <f>ROUND(E314*F314,2)</f>
        <v>0</v>
      </c>
      <c r="H314" s="239"/>
      <c r="I314" s="240">
        <f>ROUND(E314*H314,2)</f>
        <v>0</v>
      </c>
      <c r="J314" s="239"/>
      <c r="K314" s="240">
        <f>ROUND(E314*J314,2)</f>
        <v>0</v>
      </c>
      <c r="L314" s="240">
        <v>21</v>
      </c>
      <c r="M314" s="240">
        <f>G314*(1+L314/100)</f>
        <v>0</v>
      </c>
      <c r="N314" s="238">
        <v>0</v>
      </c>
      <c r="O314" s="238">
        <f>ROUND(E314*N314,2)</f>
        <v>0</v>
      </c>
      <c r="P314" s="238">
        <v>0</v>
      </c>
      <c r="Q314" s="238">
        <f>ROUND(E314*P314,2)</f>
        <v>0</v>
      </c>
      <c r="R314" s="240"/>
      <c r="S314" s="240" t="s">
        <v>203</v>
      </c>
      <c r="T314" s="241" t="s">
        <v>189</v>
      </c>
      <c r="U314" s="220">
        <v>0</v>
      </c>
      <c r="V314" s="220">
        <f>ROUND(E314*U314,2)</f>
        <v>0</v>
      </c>
      <c r="W314" s="220"/>
      <c r="X314" s="220" t="s">
        <v>226</v>
      </c>
      <c r="Y314" s="220" t="s">
        <v>191</v>
      </c>
      <c r="Z314" s="210"/>
      <c r="AA314" s="210"/>
      <c r="AB314" s="210"/>
      <c r="AC314" s="210"/>
      <c r="AD314" s="210"/>
      <c r="AE314" s="210"/>
      <c r="AF314" s="210"/>
      <c r="AG314" s="210" t="s">
        <v>227</v>
      </c>
      <c r="AH314" s="210"/>
      <c r="AI314" s="210"/>
      <c r="AJ314" s="210"/>
      <c r="AK314" s="210"/>
      <c r="AL314" s="210"/>
      <c r="AM314" s="210"/>
      <c r="AN314" s="210"/>
      <c r="AO314" s="210"/>
      <c r="AP314" s="210"/>
      <c r="AQ314" s="210"/>
      <c r="AR314" s="210"/>
      <c r="AS314" s="210"/>
      <c r="AT314" s="210"/>
      <c r="AU314" s="210"/>
      <c r="AV314" s="210"/>
      <c r="AW314" s="210"/>
      <c r="AX314" s="210"/>
      <c r="AY314" s="210"/>
      <c r="AZ314" s="210"/>
      <c r="BA314" s="210"/>
      <c r="BB314" s="210"/>
      <c r="BC314" s="210"/>
      <c r="BD314" s="210"/>
      <c r="BE314" s="210"/>
      <c r="BF314" s="210"/>
      <c r="BG314" s="210"/>
      <c r="BH314" s="210"/>
    </row>
    <row r="315" spans="1:60" outlineLevel="2" x14ac:dyDescent="0.2">
      <c r="A315" s="217"/>
      <c r="B315" s="218"/>
      <c r="C315" s="264" t="s">
        <v>325</v>
      </c>
      <c r="D315" s="258"/>
      <c r="E315" s="259"/>
      <c r="F315" s="220"/>
      <c r="G315" s="220"/>
      <c r="H315" s="220"/>
      <c r="I315" s="220"/>
      <c r="J315" s="220"/>
      <c r="K315" s="220"/>
      <c r="L315" s="220"/>
      <c r="M315" s="220"/>
      <c r="N315" s="219"/>
      <c r="O315" s="219"/>
      <c r="P315" s="219"/>
      <c r="Q315" s="219"/>
      <c r="R315" s="220"/>
      <c r="S315" s="220"/>
      <c r="T315" s="220"/>
      <c r="U315" s="220"/>
      <c r="V315" s="220"/>
      <c r="W315" s="220"/>
      <c r="X315" s="220"/>
      <c r="Y315" s="220"/>
      <c r="Z315" s="210"/>
      <c r="AA315" s="210"/>
      <c r="AB315" s="210"/>
      <c r="AC315" s="210"/>
      <c r="AD315" s="210"/>
      <c r="AE315" s="210"/>
      <c r="AF315" s="210"/>
      <c r="AG315" s="210" t="s">
        <v>231</v>
      </c>
      <c r="AH315" s="210">
        <v>0</v>
      </c>
      <c r="AI315" s="210"/>
      <c r="AJ315" s="210"/>
      <c r="AK315" s="210"/>
      <c r="AL315" s="210"/>
      <c r="AM315" s="210"/>
      <c r="AN315" s="210"/>
      <c r="AO315" s="210"/>
      <c r="AP315" s="210"/>
      <c r="AQ315" s="210"/>
      <c r="AR315" s="210"/>
      <c r="AS315" s="210"/>
      <c r="AT315" s="210"/>
      <c r="AU315" s="210"/>
      <c r="AV315" s="210"/>
      <c r="AW315" s="210"/>
      <c r="AX315" s="210"/>
      <c r="AY315" s="210"/>
      <c r="AZ315" s="210"/>
      <c r="BA315" s="210"/>
      <c r="BB315" s="210"/>
      <c r="BC315" s="210"/>
      <c r="BD315" s="210"/>
      <c r="BE315" s="210"/>
      <c r="BF315" s="210"/>
      <c r="BG315" s="210"/>
      <c r="BH315" s="210"/>
    </row>
    <row r="316" spans="1:60" outlineLevel="3" x14ac:dyDescent="0.2">
      <c r="A316" s="217"/>
      <c r="B316" s="218"/>
      <c r="C316" s="264" t="s">
        <v>870</v>
      </c>
      <c r="D316" s="258"/>
      <c r="E316" s="259"/>
      <c r="F316" s="220"/>
      <c r="G316" s="220"/>
      <c r="H316" s="220"/>
      <c r="I316" s="220"/>
      <c r="J316" s="220"/>
      <c r="K316" s="220"/>
      <c r="L316" s="220"/>
      <c r="M316" s="220"/>
      <c r="N316" s="219"/>
      <c r="O316" s="219"/>
      <c r="P316" s="219"/>
      <c r="Q316" s="219"/>
      <c r="R316" s="220"/>
      <c r="S316" s="220"/>
      <c r="T316" s="220"/>
      <c r="U316" s="220"/>
      <c r="V316" s="220"/>
      <c r="W316" s="220"/>
      <c r="X316" s="220"/>
      <c r="Y316" s="220"/>
      <c r="Z316" s="210"/>
      <c r="AA316" s="210"/>
      <c r="AB316" s="210"/>
      <c r="AC316" s="210"/>
      <c r="AD316" s="210"/>
      <c r="AE316" s="210"/>
      <c r="AF316" s="210"/>
      <c r="AG316" s="210" t="s">
        <v>231</v>
      </c>
      <c r="AH316" s="210">
        <v>0</v>
      </c>
      <c r="AI316" s="210"/>
      <c r="AJ316" s="210"/>
      <c r="AK316" s="210"/>
      <c r="AL316" s="210"/>
      <c r="AM316" s="210"/>
      <c r="AN316" s="210"/>
      <c r="AO316" s="210"/>
      <c r="AP316" s="210"/>
      <c r="AQ316" s="210"/>
      <c r="AR316" s="210"/>
      <c r="AS316" s="210"/>
      <c r="AT316" s="210"/>
      <c r="AU316" s="210"/>
      <c r="AV316" s="210"/>
      <c r="AW316" s="210"/>
      <c r="AX316" s="210"/>
      <c r="AY316" s="210"/>
      <c r="AZ316" s="210"/>
      <c r="BA316" s="210"/>
      <c r="BB316" s="210"/>
      <c r="BC316" s="210"/>
      <c r="BD316" s="210"/>
      <c r="BE316" s="210"/>
      <c r="BF316" s="210"/>
      <c r="BG316" s="210"/>
      <c r="BH316" s="210"/>
    </row>
    <row r="317" spans="1:60" outlineLevel="3" x14ac:dyDescent="0.2">
      <c r="A317" s="217"/>
      <c r="B317" s="218"/>
      <c r="C317" s="264" t="s">
        <v>926</v>
      </c>
      <c r="D317" s="258"/>
      <c r="E317" s="259"/>
      <c r="F317" s="220"/>
      <c r="G317" s="220"/>
      <c r="H317" s="220"/>
      <c r="I317" s="220"/>
      <c r="J317" s="220"/>
      <c r="K317" s="220"/>
      <c r="L317" s="220"/>
      <c r="M317" s="220"/>
      <c r="N317" s="219"/>
      <c r="O317" s="219"/>
      <c r="P317" s="219"/>
      <c r="Q317" s="219"/>
      <c r="R317" s="220"/>
      <c r="S317" s="220"/>
      <c r="T317" s="220"/>
      <c r="U317" s="220"/>
      <c r="V317" s="220"/>
      <c r="W317" s="220"/>
      <c r="X317" s="220"/>
      <c r="Y317" s="220"/>
      <c r="Z317" s="210"/>
      <c r="AA317" s="210"/>
      <c r="AB317" s="210"/>
      <c r="AC317" s="210"/>
      <c r="AD317" s="210"/>
      <c r="AE317" s="210"/>
      <c r="AF317" s="210"/>
      <c r="AG317" s="210" t="s">
        <v>231</v>
      </c>
      <c r="AH317" s="210">
        <v>0</v>
      </c>
      <c r="AI317" s="210"/>
      <c r="AJ317" s="210"/>
      <c r="AK317" s="210"/>
      <c r="AL317" s="210"/>
      <c r="AM317" s="210"/>
      <c r="AN317" s="210"/>
      <c r="AO317" s="210"/>
      <c r="AP317" s="210"/>
      <c r="AQ317" s="210"/>
      <c r="AR317" s="210"/>
      <c r="AS317" s="210"/>
      <c r="AT317" s="210"/>
      <c r="AU317" s="210"/>
      <c r="AV317" s="210"/>
      <c r="AW317" s="210"/>
      <c r="AX317" s="210"/>
      <c r="AY317" s="210"/>
      <c r="AZ317" s="210"/>
      <c r="BA317" s="210"/>
      <c r="BB317" s="210"/>
      <c r="BC317" s="210"/>
      <c r="BD317" s="210"/>
      <c r="BE317" s="210"/>
      <c r="BF317" s="210"/>
      <c r="BG317" s="210"/>
      <c r="BH317" s="210"/>
    </row>
    <row r="318" spans="1:60" ht="22.5" outlineLevel="3" x14ac:dyDescent="0.2">
      <c r="A318" s="217"/>
      <c r="B318" s="218"/>
      <c r="C318" s="264" t="s">
        <v>1074</v>
      </c>
      <c r="D318" s="258"/>
      <c r="E318" s="259"/>
      <c r="F318" s="220"/>
      <c r="G318" s="220"/>
      <c r="H318" s="220"/>
      <c r="I318" s="220"/>
      <c r="J318" s="220"/>
      <c r="K318" s="220"/>
      <c r="L318" s="220"/>
      <c r="M318" s="220"/>
      <c r="N318" s="219"/>
      <c r="O318" s="219"/>
      <c r="P318" s="219"/>
      <c r="Q318" s="219"/>
      <c r="R318" s="220"/>
      <c r="S318" s="220"/>
      <c r="T318" s="220"/>
      <c r="U318" s="220"/>
      <c r="V318" s="220"/>
      <c r="W318" s="220"/>
      <c r="X318" s="220"/>
      <c r="Y318" s="220"/>
      <c r="Z318" s="210"/>
      <c r="AA318" s="210"/>
      <c r="AB318" s="210"/>
      <c r="AC318" s="210"/>
      <c r="AD318" s="210"/>
      <c r="AE318" s="210"/>
      <c r="AF318" s="210"/>
      <c r="AG318" s="210" t="s">
        <v>231</v>
      </c>
      <c r="AH318" s="210">
        <v>0</v>
      </c>
      <c r="AI318" s="210"/>
      <c r="AJ318" s="210"/>
      <c r="AK318" s="210"/>
      <c r="AL318" s="210"/>
      <c r="AM318" s="210"/>
      <c r="AN318" s="210"/>
      <c r="AO318" s="210"/>
      <c r="AP318" s="210"/>
      <c r="AQ318" s="210"/>
      <c r="AR318" s="210"/>
      <c r="AS318" s="210"/>
      <c r="AT318" s="210"/>
      <c r="AU318" s="210"/>
      <c r="AV318" s="210"/>
      <c r="AW318" s="210"/>
      <c r="AX318" s="210"/>
      <c r="AY318" s="210"/>
      <c r="AZ318" s="210"/>
      <c r="BA318" s="210"/>
      <c r="BB318" s="210"/>
      <c r="BC318" s="210"/>
      <c r="BD318" s="210"/>
      <c r="BE318" s="210"/>
      <c r="BF318" s="210"/>
      <c r="BG318" s="210"/>
      <c r="BH318" s="210"/>
    </row>
    <row r="319" spans="1:60" outlineLevel="3" x14ac:dyDescent="0.2">
      <c r="A319" s="217"/>
      <c r="B319" s="218"/>
      <c r="C319" s="264" t="s">
        <v>1077</v>
      </c>
      <c r="D319" s="258"/>
      <c r="E319" s="259">
        <v>1</v>
      </c>
      <c r="F319" s="220"/>
      <c r="G319" s="220"/>
      <c r="H319" s="220"/>
      <c r="I319" s="220"/>
      <c r="J319" s="220"/>
      <c r="K319" s="220"/>
      <c r="L319" s="220"/>
      <c r="M319" s="220"/>
      <c r="N319" s="219"/>
      <c r="O319" s="219"/>
      <c r="P319" s="219"/>
      <c r="Q319" s="219"/>
      <c r="R319" s="220"/>
      <c r="S319" s="220"/>
      <c r="T319" s="220"/>
      <c r="U319" s="220"/>
      <c r="V319" s="220"/>
      <c r="W319" s="220"/>
      <c r="X319" s="220"/>
      <c r="Y319" s="220"/>
      <c r="Z319" s="210"/>
      <c r="AA319" s="210"/>
      <c r="AB319" s="210"/>
      <c r="AC319" s="210"/>
      <c r="AD319" s="210"/>
      <c r="AE319" s="210"/>
      <c r="AF319" s="210"/>
      <c r="AG319" s="210" t="s">
        <v>231</v>
      </c>
      <c r="AH319" s="210">
        <v>0</v>
      </c>
      <c r="AI319" s="210"/>
      <c r="AJ319" s="210"/>
      <c r="AK319" s="210"/>
      <c r="AL319" s="210"/>
      <c r="AM319" s="210"/>
      <c r="AN319" s="210"/>
      <c r="AO319" s="210"/>
      <c r="AP319" s="210"/>
      <c r="AQ319" s="210"/>
      <c r="AR319" s="210"/>
      <c r="AS319" s="210"/>
      <c r="AT319" s="210"/>
      <c r="AU319" s="210"/>
      <c r="AV319" s="210"/>
      <c r="AW319" s="210"/>
      <c r="AX319" s="210"/>
      <c r="AY319" s="210"/>
      <c r="AZ319" s="210"/>
      <c r="BA319" s="210"/>
      <c r="BB319" s="210"/>
      <c r="BC319" s="210"/>
      <c r="BD319" s="210"/>
      <c r="BE319" s="210"/>
      <c r="BF319" s="210"/>
      <c r="BG319" s="210"/>
      <c r="BH319" s="210"/>
    </row>
    <row r="320" spans="1:60" ht="22.5" outlineLevel="1" x14ac:dyDescent="0.2">
      <c r="A320" s="235">
        <v>42</v>
      </c>
      <c r="B320" s="236" t="s">
        <v>1078</v>
      </c>
      <c r="C320" s="252" t="s">
        <v>1079</v>
      </c>
      <c r="D320" s="237" t="s">
        <v>784</v>
      </c>
      <c r="E320" s="238">
        <v>1</v>
      </c>
      <c r="F320" s="239"/>
      <c r="G320" s="240">
        <f>ROUND(E320*F320,2)</f>
        <v>0</v>
      </c>
      <c r="H320" s="239"/>
      <c r="I320" s="240">
        <f>ROUND(E320*H320,2)</f>
        <v>0</v>
      </c>
      <c r="J320" s="239"/>
      <c r="K320" s="240">
        <f>ROUND(E320*J320,2)</f>
        <v>0</v>
      </c>
      <c r="L320" s="240">
        <v>21</v>
      </c>
      <c r="M320" s="240">
        <f>G320*(1+L320/100)</f>
        <v>0</v>
      </c>
      <c r="N320" s="238">
        <v>0</v>
      </c>
      <c r="O320" s="238">
        <f>ROUND(E320*N320,2)</f>
        <v>0</v>
      </c>
      <c r="P320" s="238">
        <v>0</v>
      </c>
      <c r="Q320" s="238">
        <f>ROUND(E320*P320,2)</f>
        <v>0</v>
      </c>
      <c r="R320" s="240"/>
      <c r="S320" s="240" t="s">
        <v>203</v>
      </c>
      <c r="T320" s="241" t="s">
        <v>189</v>
      </c>
      <c r="U320" s="220">
        <v>0</v>
      </c>
      <c r="V320" s="220">
        <f>ROUND(E320*U320,2)</f>
        <v>0</v>
      </c>
      <c r="W320" s="220"/>
      <c r="X320" s="220" t="s">
        <v>226</v>
      </c>
      <c r="Y320" s="220" t="s">
        <v>191</v>
      </c>
      <c r="Z320" s="210"/>
      <c r="AA320" s="210"/>
      <c r="AB320" s="210"/>
      <c r="AC320" s="210"/>
      <c r="AD320" s="210"/>
      <c r="AE320" s="210"/>
      <c r="AF320" s="210"/>
      <c r="AG320" s="210" t="s">
        <v>227</v>
      </c>
      <c r="AH320" s="210"/>
      <c r="AI320" s="210"/>
      <c r="AJ320" s="210"/>
      <c r="AK320" s="210"/>
      <c r="AL320" s="210"/>
      <c r="AM320" s="210"/>
      <c r="AN320" s="210"/>
      <c r="AO320" s="210"/>
      <c r="AP320" s="210"/>
      <c r="AQ320" s="210"/>
      <c r="AR320" s="210"/>
      <c r="AS320" s="210"/>
      <c r="AT320" s="210"/>
      <c r="AU320" s="210"/>
      <c r="AV320" s="210"/>
      <c r="AW320" s="210"/>
      <c r="AX320" s="210"/>
      <c r="AY320" s="210"/>
      <c r="AZ320" s="210"/>
      <c r="BA320" s="210"/>
      <c r="BB320" s="210"/>
      <c r="BC320" s="210"/>
      <c r="BD320" s="210"/>
      <c r="BE320" s="210"/>
      <c r="BF320" s="210"/>
      <c r="BG320" s="210"/>
      <c r="BH320" s="210"/>
    </row>
    <row r="321" spans="1:60" outlineLevel="2" x14ac:dyDescent="0.2">
      <c r="A321" s="217"/>
      <c r="B321" s="218"/>
      <c r="C321" s="264" t="s">
        <v>325</v>
      </c>
      <c r="D321" s="258"/>
      <c r="E321" s="259"/>
      <c r="F321" s="220"/>
      <c r="G321" s="220"/>
      <c r="H321" s="220"/>
      <c r="I321" s="220"/>
      <c r="J321" s="220"/>
      <c r="K321" s="220"/>
      <c r="L321" s="220"/>
      <c r="M321" s="220"/>
      <c r="N321" s="219"/>
      <c r="O321" s="219"/>
      <c r="P321" s="219"/>
      <c r="Q321" s="219"/>
      <c r="R321" s="220"/>
      <c r="S321" s="220"/>
      <c r="T321" s="220"/>
      <c r="U321" s="220"/>
      <c r="V321" s="220"/>
      <c r="W321" s="220"/>
      <c r="X321" s="220"/>
      <c r="Y321" s="220"/>
      <c r="Z321" s="210"/>
      <c r="AA321" s="210"/>
      <c r="AB321" s="210"/>
      <c r="AC321" s="210"/>
      <c r="AD321" s="210"/>
      <c r="AE321" s="210"/>
      <c r="AF321" s="210"/>
      <c r="AG321" s="210" t="s">
        <v>231</v>
      </c>
      <c r="AH321" s="210">
        <v>0</v>
      </c>
      <c r="AI321" s="210"/>
      <c r="AJ321" s="210"/>
      <c r="AK321" s="210"/>
      <c r="AL321" s="210"/>
      <c r="AM321" s="210"/>
      <c r="AN321" s="210"/>
      <c r="AO321" s="210"/>
      <c r="AP321" s="210"/>
      <c r="AQ321" s="210"/>
      <c r="AR321" s="210"/>
      <c r="AS321" s="210"/>
      <c r="AT321" s="210"/>
      <c r="AU321" s="210"/>
      <c r="AV321" s="210"/>
      <c r="AW321" s="210"/>
      <c r="AX321" s="210"/>
      <c r="AY321" s="210"/>
      <c r="AZ321" s="210"/>
      <c r="BA321" s="210"/>
      <c r="BB321" s="210"/>
      <c r="BC321" s="210"/>
      <c r="BD321" s="210"/>
      <c r="BE321" s="210"/>
      <c r="BF321" s="210"/>
      <c r="BG321" s="210"/>
      <c r="BH321" s="210"/>
    </row>
    <row r="322" spans="1:60" outlineLevel="3" x14ac:dyDescent="0.2">
      <c r="A322" s="217"/>
      <c r="B322" s="218"/>
      <c r="C322" s="264" t="s">
        <v>870</v>
      </c>
      <c r="D322" s="258"/>
      <c r="E322" s="259"/>
      <c r="F322" s="220"/>
      <c r="G322" s="220"/>
      <c r="H322" s="220"/>
      <c r="I322" s="220"/>
      <c r="J322" s="220"/>
      <c r="K322" s="220"/>
      <c r="L322" s="220"/>
      <c r="M322" s="220"/>
      <c r="N322" s="219"/>
      <c r="O322" s="219"/>
      <c r="P322" s="219"/>
      <c r="Q322" s="219"/>
      <c r="R322" s="220"/>
      <c r="S322" s="220"/>
      <c r="T322" s="220"/>
      <c r="U322" s="220"/>
      <c r="V322" s="220"/>
      <c r="W322" s="220"/>
      <c r="X322" s="220"/>
      <c r="Y322" s="220"/>
      <c r="Z322" s="210"/>
      <c r="AA322" s="210"/>
      <c r="AB322" s="210"/>
      <c r="AC322" s="210"/>
      <c r="AD322" s="210"/>
      <c r="AE322" s="210"/>
      <c r="AF322" s="210"/>
      <c r="AG322" s="210" t="s">
        <v>231</v>
      </c>
      <c r="AH322" s="210">
        <v>0</v>
      </c>
      <c r="AI322" s="210"/>
      <c r="AJ322" s="210"/>
      <c r="AK322" s="210"/>
      <c r="AL322" s="210"/>
      <c r="AM322" s="210"/>
      <c r="AN322" s="210"/>
      <c r="AO322" s="210"/>
      <c r="AP322" s="210"/>
      <c r="AQ322" s="210"/>
      <c r="AR322" s="210"/>
      <c r="AS322" s="210"/>
      <c r="AT322" s="210"/>
      <c r="AU322" s="210"/>
      <c r="AV322" s="210"/>
      <c r="AW322" s="210"/>
      <c r="AX322" s="210"/>
      <c r="AY322" s="210"/>
      <c r="AZ322" s="210"/>
      <c r="BA322" s="210"/>
      <c r="BB322" s="210"/>
      <c r="BC322" s="210"/>
      <c r="BD322" s="210"/>
      <c r="BE322" s="210"/>
      <c r="BF322" s="210"/>
      <c r="BG322" s="210"/>
      <c r="BH322" s="210"/>
    </row>
    <row r="323" spans="1:60" outlineLevel="3" x14ac:dyDescent="0.2">
      <c r="A323" s="217"/>
      <c r="B323" s="218"/>
      <c r="C323" s="264" t="s">
        <v>926</v>
      </c>
      <c r="D323" s="258"/>
      <c r="E323" s="259"/>
      <c r="F323" s="220"/>
      <c r="G323" s="220"/>
      <c r="H323" s="220"/>
      <c r="I323" s="220"/>
      <c r="J323" s="220"/>
      <c r="K323" s="220"/>
      <c r="L323" s="220"/>
      <c r="M323" s="220"/>
      <c r="N323" s="219"/>
      <c r="O323" s="219"/>
      <c r="P323" s="219"/>
      <c r="Q323" s="219"/>
      <c r="R323" s="220"/>
      <c r="S323" s="220"/>
      <c r="T323" s="220"/>
      <c r="U323" s="220"/>
      <c r="V323" s="220"/>
      <c r="W323" s="220"/>
      <c r="X323" s="220"/>
      <c r="Y323" s="220"/>
      <c r="Z323" s="210"/>
      <c r="AA323" s="210"/>
      <c r="AB323" s="210"/>
      <c r="AC323" s="210"/>
      <c r="AD323" s="210"/>
      <c r="AE323" s="210"/>
      <c r="AF323" s="210"/>
      <c r="AG323" s="210" t="s">
        <v>231</v>
      </c>
      <c r="AH323" s="210">
        <v>0</v>
      </c>
      <c r="AI323" s="210"/>
      <c r="AJ323" s="210"/>
      <c r="AK323" s="210"/>
      <c r="AL323" s="210"/>
      <c r="AM323" s="210"/>
      <c r="AN323" s="210"/>
      <c r="AO323" s="210"/>
      <c r="AP323" s="210"/>
      <c r="AQ323" s="210"/>
      <c r="AR323" s="210"/>
      <c r="AS323" s="210"/>
      <c r="AT323" s="210"/>
      <c r="AU323" s="210"/>
      <c r="AV323" s="210"/>
      <c r="AW323" s="210"/>
      <c r="AX323" s="210"/>
      <c r="AY323" s="210"/>
      <c r="AZ323" s="210"/>
      <c r="BA323" s="210"/>
      <c r="BB323" s="210"/>
      <c r="BC323" s="210"/>
      <c r="BD323" s="210"/>
      <c r="BE323" s="210"/>
      <c r="BF323" s="210"/>
      <c r="BG323" s="210"/>
      <c r="BH323" s="210"/>
    </row>
    <row r="324" spans="1:60" ht="22.5" outlineLevel="3" x14ac:dyDescent="0.2">
      <c r="A324" s="217"/>
      <c r="B324" s="218"/>
      <c r="C324" s="264" t="s">
        <v>936</v>
      </c>
      <c r="D324" s="258"/>
      <c r="E324" s="259"/>
      <c r="F324" s="220"/>
      <c r="G324" s="220"/>
      <c r="H324" s="220"/>
      <c r="I324" s="220"/>
      <c r="J324" s="220"/>
      <c r="K324" s="220"/>
      <c r="L324" s="220"/>
      <c r="M324" s="220"/>
      <c r="N324" s="219"/>
      <c r="O324" s="219"/>
      <c r="P324" s="219"/>
      <c r="Q324" s="219"/>
      <c r="R324" s="220"/>
      <c r="S324" s="220"/>
      <c r="T324" s="220"/>
      <c r="U324" s="220"/>
      <c r="V324" s="220"/>
      <c r="W324" s="220"/>
      <c r="X324" s="220"/>
      <c r="Y324" s="220"/>
      <c r="Z324" s="210"/>
      <c r="AA324" s="210"/>
      <c r="AB324" s="210"/>
      <c r="AC324" s="210"/>
      <c r="AD324" s="210"/>
      <c r="AE324" s="210"/>
      <c r="AF324" s="210"/>
      <c r="AG324" s="210" t="s">
        <v>231</v>
      </c>
      <c r="AH324" s="210">
        <v>0</v>
      </c>
      <c r="AI324" s="210"/>
      <c r="AJ324" s="210"/>
      <c r="AK324" s="210"/>
      <c r="AL324" s="210"/>
      <c r="AM324" s="210"/>
      <c r="AN324" s="210"/>
      <c r="AO324" s="210"/>
      <c r="AP324" s="210"/>
      <c r="AQ324" s="210"/>
      <c r="AR324" s="210"/>
      <c r="AS324" s="210"/>
      <c r="AT324" s="210"/>
      <c r="AU324" s="210"/>
      <c r="AV324" s="210"/>
      <c r="AW324" s="210"/>
      <c r="AX324" s="210"/>
      <c r="AY324" s="210"/>
      <c r="AZ324" s="210"/>
      <c r="BA324" s="210"/>
      <c r="BB324" s="210"/>
      <c r="BC324" s="210"/>
      <c r="BD324" s="210"/>
      <c r="BE324" s="210"/>
      <c r="BF324" s="210"/>
      <c r="BG324" s="210"/>
      <c r="BH324" s="210"/>
    </row>
    <row r="325" spans="1:60" outlineLevel="3" x14ac:dyDescent="0.2">
      <c r="A325" s="217"/>
      <c r="B325" s="218"/>
      <c r="C325" s="264" t="s">
        <v>1080</v>
      </c>
      <c r="D325" s="258"/>
      <c r="E325" s="259">
        <v>1</v>
      </c>
      <c r="F325" s="220"/>
      <c r="G325" s="220"/>
      <c r="H325" s="220"/>
      <c r="I325" s="220"/>
      <c r="J325" s="220"/>
      <c r="K325" s="220"/>
      <c r="L325" s="220"/>
      <c r="M325" s="220"/>
      <c r="N325" s="219"/>
      <c r="O325" s="219"/>
      <c r="P325" s="219"/>
      <c r="Q325" s="219"/>
      <c r="R325" s="220"/>
      <c r="S325" s="220"/>
      <c r="T325" s="220"/>
      <c r="U325" s="220"/>
      <c r="V325" s="220"/>
      <c r="W325" s="220"/>
      <c r="X325" s="220"/>
      <c r="Y325" s="220"/>
      <c r="Z325" s="210"/>
      <c r="AA325" s="210"/>
      <c r="AB325" s="210"/>
      <c r="AC325" s="210"/>
      <c r="AD325" s="210"/>
      <c r="AE325" s="210"/>
      <c r="AF325" s="210"/>
      <c r="AG325" s="210" t="s">
        <v>231</v>
      </c>
      <c r="AH325" s="210">
        <v>0</v>
      </c>
      <c r="AI325" s="210"/>
      <c r="AJ325" s="210"/>
      <c r="AK325" s="210"/>
      <c r="AL325" s="210"/>
      <c r="AM325" s="210"/>
      <c r="AN325" s="210"/>
      <c r="AO325" s="210"/>
      <c r="AP325" s="210"/>
      <c r="AQ325" s="210"/>
      <c r="AR325" s="210"/>
      <c r="AS325" s="210"/>
      <c r="AT325" s="210"/>
      <c r="AU325" s="210"/>
      <c r="AV325" s="210"/>
      <c r="AW325" s="210"/>
      <c r="AX325" s="210"/>
      <c r="AY325" s="210"/>
      <c r="AZ325" s="210"/>
      <c r="BA325" s="210"/>
      <c r="BB325" s="210"/>
      <c r="BC325" s="210"/>
      <c r="BD325" s="210"/>
      <c r="BE325" s="210"/>
      <c r="BF325" s="210"/>
      <c r="BG325" s="210"/>
      <c r="BH325" s="210"/>
    </row>
    <row r="326" spans="1:60" x14ac:dyDescent="0.2">
      <c r="A326" s="225" t="s">
        <v>183</v>
      </c>
      <c r="B326" s="226" t="s">
        <v>141</v>
      </c>
      <c r="C326" s="251" t="s">
        <v>142</v>
      </c>
      <c r="D326" s="227"/>
      <c r="E326" s="228"/>
      <c r="F326" s="229"/>
      <c r="G326" s="229">
        <f>SUMIF(AG327:AG432,"&lt;&gt;NOR",G327:G432)</f>
        <v>0</v>
      </c>
      <c r="H326" s="229"/>
      <c r="I326" s="229">
        <f>SUM(I327:I432)</f>
        <v>0</v>
      </c>
      <c r="J326" s="229"/>
      <c r="K326" s="229">
        <f>SUM(K327:K432)</f>
        <v>0</v>
      </c>
      <c r="L326" s="229"/>
      <c r="M326" s="229">
        <f>SUM(M327:M432)</f>
        <v>0</v>
      </c>
      <c r="N326" s="228"/>
      <c r="O326" s="228">
        <f>SUM(O327:O432)</f>
        <v>21.720000000000002</v>
      </c>
      <c r="P326" s="228"/>
      <c r="Q326" s="228">
        <f>SUM(Q327:Q432)</f>
        <v>0</v>
      </c>
      <c r="R326" s="229"/>
      <c r="S326" s="229"/>
      <c r="T326" s="230"/>
      <c r="U326" s="224"/>
      <c r="V326" s="224">
        <f>SUM(V327:V432)</f>
        <v>48.839999999999989</v>
      </c>
      <c r="W326" s="224"/>
      <c r="X326" s="224"/>
      <c r="Y326" s="224"/>
      <c r="AG326" t="s">
        <v>184</v>
      </c>
    </row>
    <row r="327" spans="1:60" outlineLevel="1" x14ac:dyDescent="0.2">
      <c r="A327" s="235">
        <v>43</v>
      </c>
      <c r="B327" s="236" t="s">
        <v>362</v>
      </c>
      <c r="C327" s="252" t="s">
        <v>363</v>
      </c>
      <c r="D327" s="237" t="s">
        <v>293</v>
      </c>
      <c r="E327" s="238">
        <v>54.7</v>
      </c>
      <c r="F327" s="239"/>
      <c r="G327" s="240">
        <f>ROUND(E327*F327,2)</f>
        <v>0</v>
      </c>
      <c r="H327" s="239"/>
      <c r="I327" s="240">
        <f>ROUND(E327*H327,2)</f>
        <v>0</v>
      </c>
      <c r="J327" s="239"/>
      <c r="K327" s="240">
        <f>ROUND(E327*J327,2)</f>
        <v>0</v>
      </c>
      <c r="L327" s="240">
        <v>21</v>
      </c>
      <c r="M327" s="240">
        <f>G327*(1+L327/100)</f>
        <v>0</v>
      </c>
      <c r="N327" s="238">
        <v>9.0000000000000006E-5</v>
      </c>
      <c r="O327" s="238">
        <f>ROUND(E327*N327,2)</f>
        <v>0</v>
      </c>
      <c r="P327" s="238">
        <v>0</v>
      </c>
      <c r="Q327" s="238">
        <f>ROUND(E327*P327,2)</f>
        <v>0</v>
      </c>
      <c r="R327" s="240" t="s">
        <v>277</v>
      </c>
      <c r="S327" s="240" t="s">
        <v>188</v>
      </c>
      <c r="T327" s="241" t="s">
        <v>188</v>
      </c>
      <c r="U327" s="220">
        <v>2.1999999999999999E-2</v>
      </c>
      <c r="V327" s="220">
        <f>ROUND(E327*U327,2)</f>
        <v>1.2</v>
      </c>
      <c r="W327" s="220"/>
      <c r="X327" s="220" t="s">
        <v>226</v>
      </c>
      <c r="Y327" s="220" t="s">
        <v>191</v>
      </c>
      <c r="Z327" s="210"/>
      <c r="AA327" s="210"/>
      <c r="AB327" s="210"/>
      <c r="AC327" s="210"/>
      <c r="AD327" s="210"/>
      <c r="AE327" s="210"/>
      <c r="AF327" s="210"/>
      <c r="AG327" s="210" t="s">
        <v>227</v>
      </c>
      <c r="AH327" s="210"/>
      <c r="AI327" s="210"/>
      <c r="AJ327" s="210"/>
      <c r="AK327" s="210"/>
      <c r="AL327" s="210"/>
      <c r="AM327" s="210"/>
      <c r="AN327" s="210"/>
      <c r="AO327" s="210"/>
      <c r="AP327" s="210"/>
      <c r="AQ327" s="210"/>
      <c r="AR327" s="210"/>
      <c r="AS327" s="210"/>
      <c r="AT327" s="210"/>
      <c r="AU327" s="210"/>
      <c r="AV327" s="210"/>
      <c r="AW327" s="210"/>
      <c r="AX327" s="210"/>
      <c r="AY327" s="210"/>
      <c r="AZ327" s="210"/>
      <c r="BA327" s="210"/>
      <c r="BB327" s="210"/>
      <c r="BC327" s="210"/>
      <c r="BD327" s="210"/>
      <c r="BE327" s="210"/>
      <c r="BF327" s="210"/>
      <c r="BG327" s="210"/>
      <c r="BH327" s="210"/>
    </row>
    <row r="328" spans="1:60" outlineLevel="2" x14ac:dyDescent="0.2">
      <c r="A328" s="217"/>
      <c r="B328" s="218"/>
      <c r="C328" s="264" t="s">
        <v>364</v>
      </c>
      <c r="D328" s="258"/>
      <c r="E328" s="259"/>
      <c r="F328" s="220"/>
      <c r="G328" s="220"/>
      <c r="H328" s="220"/>
      <c r="I328" s="220"/>
      <c r="J328" s="220"/>
      <c r="K328" s="220"/>
      <c r="L328" s="220"/>
      <c r="M328" s="220"/>
      <c r="N328" s="219"/>
      <c r="O328" s="219"/>
      <c r="P328" s="219"/>
      <c r="Q328" s="219"/>
      <c r="R328" s="220"/>
      <c r="S328" s="220"/>
      <c r="T328" s="220"/>
      <c r="U328" s="220"/>
      <c r="V328" s="220"/>
      <c r="W328" s="220"/>
      <c r="X328" s="220"/>
      <c r="Y328" s="220"/>
      <c r="Z328" s="210"/>
      <c r="AA328" s="210"/>
      <c r="AB328" s="210"/>
      <c r="AC328" s="210"/>
      <c r="AD328" s="210"/>
      <c r="AE328" s="210"/>
      <c r="AF328" s="210"/>
      <c r="AG328" s="210" t="s">
        <v>231</v>
      </c>
      <c r="AH328" s="210">
        <v>0</v>
      </c>
      <c r="AI328" s="210"/>
      <c r="AJ328" s="210"/>
      <c r="AK328" s="210"/>
      <c r="AL328" s="210"/>
      <c r="AM328" s="210"/>
      <c r="AN328" s="210"/>
      <c r="AO328" s="210"/>
      <c r="AP328" s="210"/>
      <c r="AQ328" s="210"/>
      <c r="AR328" s="210"/>
      <c r="AS328" s="210"/>
      <c r="AT328" s="210"/>
      <c r="AU328" s="210"/>
      <c r="AV328" s="210"/>
      <c r="AW328" s="210"/>
      <c r="AX328" s="210"/>
      <c r="AY328" s="210"/>
      <c r="AZ328" s="210"/>
      <c r="BA328" s="210"/>
      <c r="BB328" s="210"/>
      <c r="BC328" s="210"/>
      <c r="BD328" s="210"/>
      <c r="BE328" s="210"/>
      <c r="BF328" s="210"/>
      <c r="BG328" s="210"/>
      <c r="BH328" s="210"/>
    </row>
    <row r="329" spans="1:60" outlineLevel="3" x14ac:dyDescent="0.2">
      <c r="A329" s="217"/>
      <c r="B329" s="218"/>
      <c r="C329" s="264" t="s">
        <v>325</v>
      </c>
      <c r="D329" s="258"/>
      <c r="E329" s="259"/>
      <c r="F329" s="220"/>
      <c r="G329" s="220"/>
      <c r="H329" s="220"/>
      <c r="I329" s="220"/>
      <c r="J329" s="220"/>
      <c r="K329" s="220"/>
      <c r="L329" s="220"/>
      <c r="M329" s="220"/>
      <c r="N329" s="219"/>
      <c r="O329" s="219"/>
      <c r="P329" s="219"/>
      <c r="Q329" s="219"/>
      <c r="R329" s="220"/>
      <c r="S329" s="220"/>
      <c r="T329" s="220"/>
      <c r="U329" s="220"/>
      <c r="V329" s="220"/>
      <c r="W329" s="220"/>
      <c r="X329" s="220"/>
      <c r="Y329" s="220"/>
      <c r="Z329" s="210"/>
      <c r="AA329" s="210"/>
      <c r="AB329" s="210"/>
      <c r="AC329" s="210"/>
      <c r="AD329" s="210"/>
      <c r="AE329" s="210"/>
      <c r="AF329" s="210"/>
      <c r="AG329" s="210" t="s">
        <v>231</v>
      </c>
      <c r="AH329" s="210">
        <v>0</v>
      </c>
      <c r="AI329" s="210"/>
      <c r="AJ329" s="210"/>
      <c r="AK329" s="210"/>
      <c r="AL329" s="210"/>
      <c r="AM329" s="210"/>
      <c r="AN329" s="210"/>
      <c r="AO329" s="210"/>
      <c r="AP329" s="210"/>
      <c r="AQ329" s="210"/>
      <c r="AR329" s="210"/>
      <c r="AS329" s="210"/>
      <c r="AT329" s="210"/>
      <c r="AU329" s="210"/>
      <c r="AV329" s="210"/>
      <c r="AW329" s="210"/>
      <c r="AX329" s="210"/>
      <c r="AY329" s="210"/>
      <c r="AZ329" s="210"/>
      <c r="BA329" s="210"/>
      <c r="BB329" s="210"/>
      <c r="BC329" s="210"/>
      <c r="BD329" s="210"/>
      <c r="BE329" s="210"/>
      <c r="BF329" s="210"/>
      <c r="BG329" s="210"/>
      <c r="BH329" s="210"/>
    </row>
    <row r="330" spans="1:60" outlineLevel="3" x14ac:dyDescent="0.2">
      <c r="A330" s="217"/>
      <c r="B330" s="218"/>
      <c r="C330" s="264" t="s">
        <v>365</v>
      </c>
      <c r="D330" s="258"/>
      <c r="E330" s="259"/>
      <c r="F330" s="220"/>
      <c r="G330" s="220"/>
      <c r="H330" s="220"/>
      <c r="I330" s="220"/>
      <c r="J330" s="220"/>
      <c r="K330" s="220"/>
      <c r="L330" s="220"/>
      <c r="M330" s="220"/>
      <c r="N330" s="219"/>
      <c r="O330" s="219"/>
      <c r="P330" s="219"/>
      <c r="Q330" s="219"/>
      <c r="R330" s="220"/>
      <c r="S330" s="220"/>
      <c r="T330" s="220"/>
      <c r="U330" s="220"/>
      <c r="V330" s="220"/>
      <c r="W330" s="220"/>
      <c r="X330" s="220"/>
      <c r="Y330" s="220"/>
      <c r="Z330" s="210"/>
      <c r="AA330" s="210"/>
      <c r="AB330" s="210"/>
      <c r="AC330" s="210"/>
      <c r="AD330" s="210"/>
      <c r="AE330" s="210"/>
      <c r="AF330" s="210"/>
      <c r="AG330" s="210" t="s">
        <v>231</v>
      </c>
      <c r="AH330" s="210">
        <v>0</v>
      </c>
      <c r="AI330" s="210"/>
      <c r="AJ330" s="210"/>
      <c r="AK330" s="210"/>
      <c r="AL330" s="210"/>
      <c r="AM330" s="210"/>
      <c r="AN330" s="210"/>
      <c r="AO330" s="210"/>
      <c r="AP330" s="210"/>
      <c r="AQ330" s="210"/>
      <c r="AR330" s="210"/>
      <c r="AS330" s="210"/>
      <c r="AT330" s="210"/>
      <c r="AU330" s="210"/>
      <c r="AV330" s="210"/>
      <c r="AW330" s="210"/>
      <c r="AX330" s="210"/>
      <c r="AY330" s="210"/>
      <c r="AZ330" s="210"/>
      <c r="BA330" s="210"/>
      <c r="BB330" s="210"/>
      <c r="BC330" s="210"/>
      <c r="BD330" s="210"/>
      <c r="BE330" s="210"/>
      <c r="BF330" s="210"/>
      <c r="BG330" s="210"/>
      <c r="BH330" s="210"/>
    </row>
    <row r="331" spans="1:60" outlineLevel="3" x14ac:dyDescent="0.2">
      <c r="A331" s="217"/>
      <c r="B331" s="218"/>
      <c r="C331" s="264" t="s">
        <v>870</v>
      </c>
      <c r="D331" s="258"/>
      <c r="E331" s="259"/>
      <c r="F331" s="220"/>
      <c r="G331" s="220"/>
      <c r="H331" s="220"/>
      <c r="I331" s="220"/>
      <c r="J331" s="220"/>
      <c r="K331" s="220"/>
      <c r="L331" s="220"/>
      <c r="M331" s="220"/>
      <c r="N331" s="219"/>
      <c r="O331" s="219"/>
      <c r="P331" s="219"/>
      <c r="Q331" s="219"/>
      <c r="R331" s="220"/>
      <c r="S331" s="220"/>
      <c r="T331" s="220"/>
      <c r="U331" s="220"/>
      <c r="V331" s="220"/>
      <c r="W331" s="220"/>
      <c r="X331" s="220"/>
      <c r="Y331" s="220"/>
      <c r="Z331" s="210"/>
      <c r="AA331" s="210"/>
      <c r="AB331" s="210"/>
      <c r="AC331" s="210"/>
      <c r="AD331" s="210"/>
      <c r="AE331" s="210"/>
      <c r="AF331" s="210"/>
      <c r="AG331" s="210" t="s">
        <v>231</v>
      </c>
      <c r="AH331" s="210">
        <v>0</v>
      </c>
      <c r="AI331" s="210"/>
      <c r="AJ331" s="210"/>
      <c r="AK331" s="210"/>
      <c r="AL331" s="210"/>
      <c r="AM331" s="210"/>
      <c r="AN331" s="210"/>
      <c r="AO331" s="210"/>
      <c r="AP331" s="210"/>
      <c r="AQ331" s="210"/>
      <c r="AR331" s="210"/>
      <c r="AS331" s="210"/>
      <c r="AT331" s="210"/>
      <c r="AU331" s="210"/>
      <c r="AV331" s="210"/>
      <c r="AW331" s="210"/>
      <c r="AX331" s="210"/>
      <c r="AY331" s="210"/>
      <c r="AZ331" s="210"/>
      <c r="BA331" s="210"/>
      <c r="BB331" s="210"/>
      <c r="BC331" s="210"/>
      <c r="BD331" s="210"/>
      <c r="BE331" s="210"/>
      <c r="BF331" s="210"/>
      <c r="BG331" s="210"/>
      <c r="BH331" s="210"/>
    </row>
    <row r="332" spans="1:60" outlineLevel="3" x14ac:dyDescent="0.2">
      <c r="A332" s="217"/>
      <c r="B332" s="218"/>
      <c r="C332" s="264" t="s">
        <v>926</v>
      </c>
      <c r="D332" s="258"/>
      <c r="E332" s="259"/>
      <c r="F332" s="220"/>
      <c r="G332" s="220"/>
      <c r="H332" s="220"/>
      <c r="I332" s="220"/>
      <c r="J332" s="220"/>
      <c r="K332" s="220"/>
      <c r="L332" s="220"/>
      <c r="M332" s="220"/>
      <c r="N332" s="219"/>
      <c r="O332" s="219"/>
      <c r="P332" s="219"/>
      <c r="Q332" s="219"/>
      <c r="R332" s="220"/>
      <c r="S332" s="220"/>
      <c r="T332" s="220"/>
      <c r="U332" s="220"/>
      <c r="V332" s="220"/>
      <c r="W332" s="220"/>
      <c r="X332" s="220"/>
      <c r="Y332" s="220"/>
      <c r="Z332" s="210"/>
      <c r="AA332" s="210"/>
      <c r="AB332" s="210"/>
      <c r="AC332" s="210"/>
      <c r="AD332" s="210"/>
      <c r="AE332" s="210"/>
      <c r="AF332" s="210"/>
      <c r="AG332" s="210" t="s">
        <v>231</v>
      </c>
      <c r="AH332" s="210">
        <v>0</v>
      </c>
      <c r="AI332" s="210"/>
      <c r="AJ332" s="210"/>
      <c r="AK332" s="210"/>
      <c r="AL332" s="210"/>
      <c r="AM332" s="210"/>
      <c r="AN332" s="210"/>
      <c r="AO332" s="210"/>
      <c r="AP332" s="210"/>
      <c r="AQ332" s="210"/>
      <c r="AR332" s="210"/>
      <c r="AS332" s="210"/>
      <c r="AT332" s="210"/>
      <c r="AU332" s="210"/>
      <c r="AV332" s="210"/>
      <c r="AW332" s="210"/>
      <c r="AX332" s="210"/>
      <c r="AY332" s="210"/>
      <c r="AZ332" s="210"/>
      <c r="BA332" s="210"/>
      <c r="BB332" s="210"/>
      <c r="BC332" s="210"/>
      <c r="BD332" s="210"/>
      <c r="BE332" s="210"/>
      <c r="BF332" s="210"/>
      <c r="BG332" s="210"/>
      <c r="BH332" s="210"/>
    </row>
    <row r="333" spans="1:60" ht="22.5" outlineLevel="3" x14ac:dyDescent="0.2">
      <c r="A333" s="217"/>
      <c r="B333" s="218"/>
      <c r="C333" s="264" t="s">
        <v>1081</v>
      </c>
      <c r="D333" s="258"/>
      <c r="E333" s="259">
        <v>15</v>
      </c>
      <c r="F333" s="220"/>
      <c r="G333" s="220"/>
      <c r="H333" s="220"/>
      <c r="I333" s="220"/>
      <c r="J333" s="220"/>
      <c r="K333" s="220"/>
      <c r="L333" s="220"/>
      <c r="M333" s="220"/>
      <c r="N333" s="219"/>
      <c r="O333" s="219"/>
      <c r="P333" s="219"/>
      <c r="Q333" s="219"/>
      <c r="R333" s="220"/>
      <c r="S333" s="220"/>
      <c r="T333" s="220"/>
      <c r="U333" s="220"/>
      <c r="V333" s="220"/>
      <c r="W333" s="220"/>
      <c r="X333" s="220"/>
      <c r="Y333" s="220"/>
      <c r="Z333" s="210"/>
      <c r="AA333" s="210"/>
      <c r="AB333" s="210"/>
      <c r="AC333" s="210"/>
      <c r="AD333" s="210"/>
      <c r="AE333" s="210"/>
      <c r="AF333" s="210"/>
      <c r="AG333" s="210" t="s">
        <v>231</v>
      </c>
      <c r="AH333" s="210">
        <v>0</v>
      </c>
      <c r="AI333" s="210"/>
      <c r="AJ333" s="210"/>
      <c r="AK333" s="210"/>
      <c r="AL333" s="210"/>
      <c r="AM333" s="210"/>
      <c r="AN333" s="210"/>
      <c r="AO333" s="210"/>
      <c r="AP333" s="210"/>
      <c r="AQ333" s="210"/>
      <c r="AR333" s="210"/>
      <c r="AS333" s="210"/>
      <c r="AT333" s="210"/>
      <c r="AU333" s="210"/>
      <c r="AV333" s="210"/>
      <c r="AW333" s="210"/>
      <c r="AX333" s="210"/>
      <c r="AY333" s="210"/>
      <c r="AZ333" s="210"/>
      <c r="BA333" s="210"/>
      <c r="BB333" s="210"/>
      <c r="BC333" s="210"/>
      <c r="BD333" s="210"/>
      <c r="BE333" s="210"/>
      <c r="BF333" s="210"/>
      <c r="BG333" s="210"/>
      <c r="BH333" s="210"/>
    </row>
    <row r="334" spans="1:60" ht="22.5" outlineLevel="3" x14ac:dyDescent="0.2">
      <c r="A334" s="217"/>
      <c r="B334" s="218"/>
      <c r="C334" s="264" t="s">
        <v>1082</v>
      </c>
      <c r="D334" s="258"/>
      <c r="E334" s="259">
        <v>37.5</v>
      </c>
      <c r="F334" s="220"/>
      <c r="G334" s="220"/>
      <c r="H334" s="220"/>
      <c r="I334" s="220"/>
      <c r="J334" s="220"/>
      <c r="K334" s="220"/>
      <c r="L334" s="220"/>
      <c r="M334" s="220"/>
      <c r="N334" s="219"/>
      <c r="O334" s="219"/>
      <c r="P334" s="219"/>
      <c r="Q334" s="219"/>
      <c r="R334" s="220"/>
      <c r="S334" s="220"/>
      <c r="T334" s="220"/>
      <c r="U334" s="220"/>
      <c r="V334" s="220"/>
      <c r="W334" s="220"/>
      <c r="X334" s="220"/>
      <c r="Y334" s="220"/>
      <c r="Z334" s="210"/>
      <c r="AA334" s="210"/>
      <c r="AB334" s="210"/>
      <c r="AC334" s="210"/>
      <c r="AD334" s="210"/>
      <c r="AE334" s="210"/>
      <c r="AF334" s="210"/>
      <c r="AG334" s="210" t="s">
        <v>231</v>
      </c>
      <c r="AH334" s="210">
        <v>0</v>
      </c>
      <c r="AI334" s="210"/>
      <c r="AJ334" s="210"/>
      <c r="AK334" s="210"/>
      <c r="AL334" s="210"/>
      <c r="AM334" s="210"/>
      <c r="AN334" s="210"/>
      <c r="AO334" s="210"/>
      <c r="AP334" s="210"/>
      <c r="AQ334" s="210"/>
      <c r="AR334" s="210"/>
      <c r="AS334" s="210"/>
      <c r="AT334" s="210"/>
      <c r="AU334" s="210"/>
      <c r="AV334" s="210"/>
      <c r="AW334" s="210"/>
      <c r="AX334" s="210"/>
      <c r="AY334" s="210"/>
      <c r="AZ334" s="210"/>
      <c r="BA334" s="210"/>
      <c r="BB334" s="210"/>
      <c r="BC334" s="210"/>
      <c r="BD334" s="210"/>
      <c r="BE334" s="210"/>
      <c r="BF334" s="210"/>
      <c r="BG334" s="210"/>
      <c r="BH334" s="210"/>
    </row>
    <row r="335" spans="1:60" ht="22.5" outlineLevel="3" x14ac:dyDescent="0.2">
      <c r="A335" s="217"/>
      <c r="B335" s="218"/>
      <c r="C335" s="264" t="s">
        <v>1083</v>
      </c>
      <c r="D335" s="258"/>
      <c r="E335" s="259">
        <v>2.2000000000000002</v>
      </c>
      <c r="F335" s="220"/>
      <c r="G335" s="220"/>
      <c r="H335" s="220"/>
      <c r="I335" s="220"/>
      <c r="J335" s="220"/>
      <c r="K335" s="220"/>
      <c r="L335" s="220"/>
      <c r="M335" s="220"/>
      <c r="N335" s="219"/>
      <c r="O335" s="219"/>
      <c r="P335" s="219"/>
      <c r="Q335" s="219"/>
      <c r="R335" s="220"/>
      <c r="S335" s="220"/>
      <c r="T335" s="220"/>
      <c r="U335" s="220"/>
      <c r="V335" s="220"/>
      <c r="W335" s="220"/>
      <c r="X335" s="220"/>
      <c r="Y335" s="220"/>
      <c r="Z335" s="210"/>
      <c r="AA335" s="210"/>
      <c r="AB335" s="210"/>
      <c r="AC335" s="210"/>
      <c r="AD335" s="210"/>
      <c r="AE335" s="210"/>
      <c r="AF335" s="210"/>
      <c r="AG335" s="210" t="s">
        <v>231</v>
      </c>
      <c r="AH335" s="210">
        <v>0</v>
      </c>
      <c r="AI335" s="210"/>
      <c r="AJ335" s="210"/>
      <c r="AK335" s="210"/>
      <c r="AL335" s="210"/>
      <c r="AM335" s="210"/>
      <c r="AN335" s="210"/>
      <c r="AO335" s="210"/>
      <c r="AP335" s="210"/>
      <c r="AQ335" s="210"/>
      <c r="AR335" s="210"/>
      <c r="AS335" s="210"/>
      <c r="AT335" s="210"/>
      <c r="AU335" s="210"/>
      <c r="AV335" s="210"/>
      <c r="AW335" s="210"/>
      <c r="AX335" s="210"/>
      <c r="AY335" s="210"/>
      <c r="AZ335" s="210"/>
      <c r="BA335" s="210"/>
      <c r="BB335" s="210"/>
      <c r="BC335" s="210"/>
      <c r="BD335" s="210"/>
      <c r="BE335" s="210"/>
      <c r="BF335" s="210"/>
      <c r="BG335" s="210"/>
      <c r="BH335" s="210"/>
    </row>
    <row r="336" spans="1:60" outlineLevel="1" x14ac:dyDescent="0.2">
      <c r="A336" s="235">
        <v>44</v>
      </c>
      <c r="B336" s="236" t="s">
        <v>370</v>
      </c>
      <c r="C336" s="252" t="s">
        <v>371</v>
      </c>
      <c r="D336" s="237" t="s">
        <v>293</v>
      </c>
      <c r="E336" s="238">
        <v>57.78</v>
      </c>
      <c r="F336" s="239"/>
      <c r="G336" s="240">
        <f>ROUND(E336*F336,2)</f>
        <v>0</v>
      </c>
      <c r="H336" s="239"/>
      <c r="I336" s="240">
        <f>ROUND(E336*H336,2)</f>
        <v>0</v>
      </c>
      <c r="J336" s="239"/>
      <c r="K336" s="240">
        <f>ROUND(E336*J336,2)</f>
        <v>0</v>
      </c>
      <c r="L336" s="240">
        <v>21</v>
      </c>
      <c r="M336" s="240">
        <f>G336*(1+L336/100)</f>
        <v>0</v>
      </c>
      <c r="N336" s="238">
        <v>1.2999999999999999E-4</v>
      </c>
      <c r="O336" s="238">
        <f>ROUND(E336*N336,2)</f>
        <v>0.01</v>
      </c>
      <c r="P336" s="238">
        <v>0</v>
      </c>
      <c r="Q336" s="238">
        <f>ROUND(E336*P336,2)</f>
        <v>0</v>
      </c>
      <c r="R336" s="240" t="s">
        <v>277</v>
      </c>
      <c r="S336" s="240" t="s">
        <v>188</v>
      </c>
      <c r="T336" s="241" t="s">
        <v>188</v>
      </c>
      <c r="U336" s="220">
        <v>2.1999999999999999E-2</v>
      </c>
      <c r="V336" s="220">
        <f>ROUND(E336*U336,2)</f>
        <v>1.27</v>
      </c>
      <c r="W336" s="220"/>
      <c r="X336" s="220" t="s">
        <v>226</v>
      </c>
      <c r="Y336" s="220" t="s">
        <v>191</v>
      </c>
      <c r="Z336" s="210"/>
      <c r="AA336" s="210"/>
      <c r="AB336" s="210"/>
      <c r="AC336" s="210"/>
      <c r="AD336" s="210"/>
      <c r="AE336" s="210"/>
      <c r="AF336" s="210"/>
      <c r="AG336" s="210" t="s">
        <v>227</v>
      </c>
      <c r="AH336" s="210"/>
      <c r="AI336" s="210"/>
      <c r="AJ336" s="210"/>
      <c r="AK336" s="210"/>
      <c r="AL336" s="210"/>
      <c r="AM336" s="210"/>
      <c r="AN336" s="210"/>
      <c r="AO336" s="210"/>
      <c r="AP336" s="210"/>
      <c r="AQ336" s="210"/>
      <c r="AR336" s="210"/>
      <c r="AS336" s="210"/>
      <c r="AT336" s="210"/>
      <c r="AU336" s="210"/>
      <c r="AV336" s="210"/>
      <c r="AW336" s="210"/>
      <c r="AX336" s="210"/>
      <c r="AY336" s="210"/>
      <c r="AZ336" s="210"/>
      <c r="BA336" s="210"/>
      <c r="BB336" s="210"/>
      <c r="BC336" s="210"/>
      <c r="BD336" s="210"/>
      <c r="BE336" s="210"/>
      <c r="BF336" s="210"/>
      <c r="BG336" s="210"/>
      <c r="BH336" s="210"/>
    </row>
    <row r="337" spans="1:60" outlineLevel="2" x14ac:dyDescent="0.2">
      <c r="A337" s="217"/>
      <c r="B337" s="218"/>
      <c r="C337" s="264" t="s">
        <v>790</v>
      </c>
      <c r="D337" s="258"/>
      <c r="E337" s="259"/>
      <c r="F337" s="220"/>
      <c r="G337" s="220"/>
      <c r="H337" s="220"/>
      <c r="I337" s="220"/>
      <c r="J337" s="220"/>
      <c r="K337" s="220"/>
      <c r="L337" s="220"/>
      <c r="M337" s="220"/>
      <c r="N337" s="219"/>
      <c r="O337" s="219"/>
      <c r="P337" s="219"/>
      <c r="Q337" s="219"/>
      <c r="R337" s="220"/>
      <c r="S337" s="220"/>
      <c r="T337" s="220"/>
      <c r="U337" s="220"/>
      <c r="V337" s="220"/>
      <c r="W337" s="220"/>
      <c r="X337" s="220"/>
      <c r="Y337" s="220"/>
      <c r="Z337" s="210"/>
      <c r="AA337" s="210"/>
      <c r="AB337" s="210"/>
      <c r="AC337" s="210"/>
      <c r="AD337" s="210"/>
      <c r="AE337" s="210"/>
      <c r="AF337" s="210"/>
      <c r="AG337" s="210" t="s">
        <v>231</v>
      </c>
      <c r="AH337" s="210">
        <v>0</v>
      </c>
      <c r="AI337" s="210"/>
      <c r="AJ337" s="210"/>
      <c r="AK337" s="210"/>
      <c r="AL337" s="210"/>
      <c r="AM337" s="210"/>
      <c r="AN337" s="210"/>
      <c r="AO337" s="210"/>
      <c r="AP337" s="210"/>
      <c r="AQ337" s="210"/>
      <c r="AR337" s="210"/>
      <c r="AS337" s="210"/>
      <c r="AT337" s="210"/>
      <c r="AU337" s="210"/>
      <c r="AV337" s="210"/>
      <c r="AW337" s="210"/>
      <c r="AX337" s="210"/>
      <c r="AY337" s="210"/>
      <c r="AZ337" s="210"/>
      <c r="BA337" s="210"/>
      <c r="BB337" s="210"/>
      <c r="BC337" s="210"/>
      <c r="BD337" s="210"/>
      <c r="BE337" s="210"/>
      <c r="BF337" s="210"/>
      <c r="BG337" s="210"/>
      <c r="BH337" s="210"/>
    </row>
    <row r="338" spans="1:60" outlineLevel="3" x14ac:dyDescent="0.2">
      <c r="A338" s="217"/>
      <c r="B338" s="218"/>
      <c r="C338" s="264" t="s">
        <v>325</v>
      </c>
      <c r="D338" s="258"/>
      <c r="E338" s="259"/>
      <c r="F338" s="220"/>
      <c r="G338" s="220"/>
      <c r="H338" s="220"/>
      <c r="I338" s="220"/>
      <c r="J338" s="220"/>
      <c r="K338" s="220"/>
      <c r="L338" s="220"/>
      <c r="M338" s="220"/>
      <c r="N338" s="219"/>
      <c r="O338" s="219"/>
      <c r="P338" s="219"/>
      <c r="Q338" s="219"/>
      <c r="R338" s="220"/>
      <c r="S338" s="220"/>
      <c r="T338" s="220"/>
      <c r="U338" s="220"/>
      <c r="V338" s="220"/>
      <c r="W338" s="220"/>
      <c r="X338" s="220"/>
      <c r="Y338" s="220"/>
      <c r="Z338" s="210"/>
      <c r="AA338" s="210"/>
      <c r="AB338" s="210"/>
      <c r="AC338" s="210"/>
      <c r="AD338" s="210"/>
      <c r="AE338" s="210"/>
      <c r="AF338" s="210"/>
      <c r="AG338" s="210" t="s">
        <v>231</v>
      </c>
      <c r="AH338" s="210">
        <v>0</v>
      </c>
      <c r="AI338" s="210"/>
      <c r="AJ338" s="210"/>
      <c r="AK338" s="210"/>
      <c r="AL338" s="210"/>
      <c r="AM338" s="210"/>
      <c r="AN338" s="210"/>
      <c r="AO338" s="210"/>
      <c r="AP338" s="210"/>
      <c r="AQ338" s="210"/>
      <c r="AR338" s="210"/>
      <c r="AS338" s="210"/>
      <c r="AT338" s="210"/>
      <c r="AU338" s="210"/>
      <c r="AV338" s="210"/>
      <c r="AW338" s="210"/>
      <c r="AX338" s="210"/>
      <c r="AY338" s="210"/>
      <c r="AZ338" s="210"/>
      <c r="BA338" s="210"/>
      <c r="BB338" s="210"/>
      <c r="BC338" s="210"/>
      <c r="BD338" s="210"/>
      <c r="BE338" s="210"/>
      <c r="BF338" s="210"/>
      <c r="BG338" s="210"/>
      <c r="BH338" s="210"/>
    </row>
    <row r="339" spans="1:60" outlineLevel="3" x14ac:dyDescent="0.2">
      <c r="A339" s="217"/>
      <c r="B339" s="218"/>
      <c r="C339" s="264" t="s">
        <v>875</v>
      </c>
      <c r="D339" s="258"/>
      <c r="E339" s="259"/>
      <c r="F339" s="220"/>
      <c r="G339" s="220"/>
      <c r="H339" s="220"/>
      <c r="I339" s="220"/>
      <c r="J339" s="220"/>
      <c r="K339" s="220"/>
      <c r="L339" s="220"/>
      <c r="M339" s="220"/>
      <c r="N339" s="219"/>
      <c r="O339" s="219"/>
      <c r="P339" s="219"/>
      <c r="Q339" s="219"/>
      <c r="R339" s="220"/>
      <c r="S339" s="220"/>
      <c r="T339" s="220"/>
      <c r="U339" s="220"/>
      <c r="V339" s="220"/>
      <c r="W339" s="220"/>
      <c r="X339" s="220"/>
      <c r="Y339" s="220"/>
      <c r="Z339" s="210"/>
      <c r="AA339" s="210"/>
      <c r="AB339" s="210"/>
      <c r="AC339" s="210"/>
      <c r="AD339" s="210"/>
      <c r="AE339" s="210"/>
      <c r="AF339" s="210"/>
      <c r="AG339" s="210" t="s">
        <v>231</v>
      </c>
      <c r="AH339" s="210">
        <v>0</v>
      </c>
      <c r="AI339" s="210"/>
      <c r="AJ339" s="210"/>
      <c r="AK339" s="210"/>
      <c r="AL339" s="210"/>
      <c r="AM339" s="210"/>
      <c r="AN339" s="210"/>
      <c r="AO339" s="210"/>
      <c r="AP339" s="210"/>
      <c r="AQ339" s="210"/>
      <c r="AR339" s="210"/>
      <c r="AS339" s="210"/>
      <c r="AT339" s="210"/>
      <c r="AU339" s="210"/>
      <c r="AV339" s="210"/>
      <c r="AW339" s="210"/>
      <c r="AX339" s="210"/>
      <c r="AY339" s="210"/>
      <c r="AZ339" s="210"/>
      <c r="BA339" s="210"/>
      <c r="BB339" s="210"/>
      <c r="BC339" s="210"/>
      <c r="BD339" s="210"/>
      <c r="BE339" s="210"/>
      <c r="BF339" s="210"/>
      <c r="BG339" s="210"/>
      <c r="BH339" s="210"/>
    </row>
    <row r="340" spans="1:60" outlineLevel="3" x14ac:dyDescent="0.2">
      <c r="A340" s="217"/>
      <c r="B340" s="218"/>
      <c r="C340" s="264" t="s">
        <v>877</v>
      </c>
      <c r="D340" s="258"/>
      <c r="E340" s="259"/>
      <c r="F340" s="220"/>
      <c r="G340" s="220"/>
      <c r="H340" s="220"/>
      <c r="I340" s="220"/>
      <c r="J340" s="220"/>
      <c r="K340" s="220"/>
      <c r="L340" s="220"/>
      <c r="M340" s="220"/>
      <c r="N340" s="219"/>
      <c r="O340" s="219"/>
      <c r="P340" s="219"/>
      <c r="Q340" s="219"/>
      <c r="R340" s="220"/>
      <c r="S340" s="220"/>
      <c r="T340" s="220"/>
      <c r="U340" s="220"/>
      <c r="V340" s="220"/>
      <c r="W340" s="220"/>
      <c r="X340" s="220"/>
      <c r="Y340" s="220"/>
      <c r="Z340" s="210"/>
      <c r="AA340" s="210"/>
      <c r="AB340" s="210"/>
      <c r="AC340" s="210"/>
      <c r="AD340" s="210"/>
      <c r="AE340" s="210"/>
      <c r="AF340" s="210"/>
      <c r="AG340" s="210" t="s">
        <v>231</v>
      </c>
      <c r="AH340" s="210">
        <v>0</v>
      </c>
      <c r="AI340" s="210"/>
      <c r="AJ340" s="210"/>
      <c r="AK340" s="210"/>
      <c r="AL340" s="210"/>
      <c r="AM340" s="210"/>
      <c r="AN340" s="210"/>
      <c r="AO340" s="210"/>
      <c r="AP340" s="210"/>
      <c r="AQ340" s="210"/>
      <c r="AR340" s="210"/>
      <c r="AS340" s="210"/>
      <c r="AT340" s="210"/>
      <c r="AU340" s="210"/>
      <c r="AV340" s="210"/>
      <c r="AW340" s="210"/>
      <c r="AX340" s="210"/>
      <c r="AY340" s="210"/>
      <c r="AZ340" s="210"/>
      <c r="BA340" s="210"/>
      <c r="BB340" s="210"/>
      <c r="BC340" s="210"/>
      <c r="BD340" s="210"/>
      <c r="BE340" s="210"/>
      <c r="BF340" s="210"/>
      <c r="BG340" s="210"/>
      <c r="BH340" s="210"/>
    </row>
    <row r="341" spans="1:60" outlineLevel="3" x14ac:dyDescent="0.2">
      <c r="A341" s="217"/>
      <c r="B341" s="218"/>
      <c r="C341" s="264" t="s">
        <v>1084</v>
      </c>
      <c r="D341" s="258"/>
      <c r="E341" s="259">
        <v>22.8</v>
      </c>
      <c r="F341" s="220"/>
      <c r="G341" s="220"/>
      <c r="H341" s="220"/>
      <c r="I341" s="220"/>
      <c r="J341" s="220"/>
      <c r="K341" s="220"/>
      <c r="L341" s="220"/>
      <c r="M341" s="220"/>
      <c r="N341" s="219"/>
      <c r="O341" s="219"/>
      <c r="P341" s="219"/>
      <c r="Q341" s="219"/>
      <c r="R341" s="220"/>
      <c r="S341" s="220"/>
      <c r="T341" s="220"/>
      <c r="U341" s="220"/>
      <c r="V341" s="220"/>
      <c r="W341" s="220"/>
      <c r="X341" s="220"/>
      <c r="Y341" s="220"/>
      <c r="Z341" s="210"/>
      <c r="AA341" s="210"/>
      <c r="AB341" s="210"/>
      <c r="AC341" s="210"/>
      <c r="AD341" s="210"/>
      <c r="AE341" s="210"/>
      <c r="AF341" s="210"/>
      <c r="AG341" s="210" t="s">
        <v>231</v>
      </c>
      <c r="AH341" s="210">
        <v>0</v>
      </c>
      <c r="AI341" s="210"/>
      <c r="AJ341" s="210"/>
      <c r="AK341" s="210"/>
      <c r="AL341" s="210"/>
      <c r="AM341" s="210"/>
      <c r="AN341" s="210"/>
      <c r="AO341" s="210"/>
      <c r="AP341" s="210"/>
      <c r="AQ341" s="210"/>
      <c r="AR341" s="210"/>
      <c r="AS341" s="210"/>
      <c r="AT341" s="210"/>
      <c r="AU341" s="210"/>
      <c r="AV341" s="210"/>
      <c r="AW341" s="210"/>
      <c r="AX341" s="210"/>
      <c r="AY341" s="210"/>
      <c r="AZ341" s="210"/>
      <c r="BA341" s="210"/>
      <c r="BB341" s="210"/>
      <c r="BC341" s="210"/>
      <c r="BD341" s="210"/>
      <c r="BE341" s="210"/>
      <c r="BF341" s="210"/>
      <c r="BG341" s="210"/>
      <c r="BH341" s="210"/>
    </row>
    <row r="342" spans="1:60" outlineLevel="3" x14ac:dyDescent="0.2">
      <c r="A342" s="217"/>
      <c r="B342" s="218"/>
      <c r="C342" s="264" t="s">
        <v>879</v>
      </c>
      <c r="D342" s="258"/>
      <c r="E342" s="259">
        <v>3.6</v>
      </c>
      <c r="F342" s="220"/>
      <c r="G342" s="220"/>
      <c r="H342" s="220"/>
      <c r="I342" s="220"/>
      <c r="J342" s="220"/>
      <c r="K342" s="220"/>
      <c r="L342" s="220"/>
      <c r="M342" s="220"/>
      <c r="N342" s="219"/>
      <c r="O342" s="219"/>
      <c r="P342" s="219"/>
      <c r="Q342" s="219"/>
      <c r="R342" s="220"/>
      <c r="S342" s="220"/>
      <c r="T342" s="220"/>
      <c r="U342" s="220"/>
      <c r="V342" s="220"/>
      <c r="W342" s="220"/>
      <c r="X342" s="220"/>
      <c r="Y342" s="220"/>
      <c r="Z342" s="210"/>
      <c r="AA342" s="210"/>
      <c r="AB342" s="210"/>
      <c r="AC342" s="210"/>
      <c r="AD342" s="210"/>
      <c r="AE342" s="210"/>
      <c r="AF342" s="210"/>
      <c r="AG342" s="210" t="s">
        <v>231</v>
      </c>
      <c r="AH342" s="210">
        <v>0</v>
      </c>
      <c r="AI342" s="210"/>
      <c r="AJ342" s="210"/>
      <c r="AK342" s="210"/>
      <c r="AL342" s="210"/>
      <c r="AM342" s="210"/>
      <c r="AN342" s="210"/>
      <c r="AO342" s="210"/>
      <c r="AP342" s="210"/>
      <c r="AQ342" s="210"/>
      <c r="AR342" s="210"/>
      <c r="AS342" s="210"/>
      <c r="AT342" s="210"/>
      <c r="AU342" s="210"/>
      <c r="AV342" s="210"/>
      <c r="AW342" s="210"/>
      <c r="AX342" s="210"/>
      <c r="AY342" s="210"/>
      <c r="AZ342" s="210"/>
      <c r="BA342" s="210"/>
      <c r="BB342" s="210"/>
      <c r="BC342" s="210"/>
      <c r="BD342" s="210"/>
      <c r="BE342" s="210"/>
      <c r="BF342" s="210"/>
      <c r="BG342" s="210"/>
      <c r="BH342" s="210"/>
    </row>
    <row r="343" spans="1:60" outlineLevel="3" x14ac:dyDescent="0.2">
      <c r="A343" s="217"/>
      <c r="B343" s="218"/>
      <c r="C343" s="264" t="s">
        <v>880</v>
      </c>
      <c r="D343" s="258"/>
      <c r="E343" s="259">
        <v>12</v>
      </c>
      <c r="F343" s="220"/>
      <c r="G343" s="220"/>
      <c r="H343" s="220"/>
      <c r="I343" s="220"/>
      <c r="J343" s="220"/>
      <c r="K343" s="220"/>
      <c r="L343" s="220"/>
      <c r="M343" s="220"/>
      <c r="N343" s="219"/>
      <c r="O343" s="219"/>
      <c r="P343" s="219"/>
      <c r="Q343" s="219"/>
      <c r="R343" s="220"/>
      <c r="S343" s="220"/>
      <c r="T343" s="220"/>
      <c r="U343" s="220"/>
      <c r="V343" s="220"/>
      <c r="W343" s="220"/>
      <c r="X343" s="220"/>
      <c r="Y343" s="220"/>
      <c r="Z343" s="210"/>
      <c r="AA343" s="210"/>
      <c r="AB343" s="210"/>
      <c r="AC343" s="210"/>
      <c r="AD343" s="210"/>
      <c r="AE343" s="210"/>
      <c r="AF343" s="210"/>
      <c r="AG343" s="210" t="s">
        <v>231</v>
      </c>
      <c r="AH343" s="210">
        <v>0</v>
      </c>
      <c r="AI343" s="210"/>
      <c r="AJ343" s="210"/>
      <c r="AK343" s="210"/>
      <c r="AL343" s="210"/>
      <c r="AM343" s="210"/>
      <c r="AN343" s="210"/>
      <c r="AO343" s="210"/>
      <c r="AP343" s="210"/>
      <c r="AQ343" s="210"/>
      <c r="AR343" s="210"/>
      <c r="AS343" s="210"/>
      <c r="AT343" s="210"/>
      <c r="AU343" s="210"/>
      <c r="AV343" s="210"/>
      <c r="AW343" s="210"/>
      <c r="AX343" s="210"/>
      <c r="AY343" s="210"/>
      <c r="AZ343" s="210"/>
      <c r="BA343" s="210"/>
      <c r="BB343" s="210"/>
      <c r="BC343" s="210"/>
      <c r="BD343" s="210"/>
      <c r="BE343" s="210"/>
      <c r="BF343" s="210"/>
      <c r="BG343" s="210"/>
      <c r="BH343" s="210"/>
    </row>
    <row r="344" spans="1:60" outlineLevel="3" x14ac:dyDescent="0.2">
      <c r="A344" s="217"/>
      <c r="B344" s="218"/>
      <c r="C344" s="264" t="s">
        <v>881</v>
      </c>
      <c r="D344" s="258"/>
      <c r="E344" s="259">
        <v>4.38</v>
      </c>
      <c r="F344" s="220"/>
      <c r="G344" s="220"/>
      <c r="H344" s="220"/>
      <c r="I344" s="220"/>
      <c r="J344" s="220"/>
      <c r="K344" s="220"/>
      <c r="L344" s="220"/>
      <c r="M344" s="220"/>
      <c r="N344" s="219"/>
      <c r="O344" s="219"/>
      <c r="P344" s="219"/>
      <c r="Q344" s="219"/>
      <c r="R344" s="220"/>
      <c r="S344" s="220"/>
      <c r="T344" s="220"/>
      <c r="U344" s="220"/>
      <c r="V344" s="220"/>
      <c r="W344" s="220"/>
      <c r="X344" s="220"/>
      <c r="Y344" s="220"/>
      <c r="Z344" s="210"/>
      <c r="AA344" s="210"/>
      <c r="AB344" s="210"/>
      <c r="AC344" s="210"/>
      <c r="AD344" s="210"/>
      <c r="AE344" s="210"/>
      <c r="AF344" s="210"/>
      <c r="AG344" s="210" t="s">
        <v>231</v>
      </c>
      <c r="AH344" s="210">
        <v>0</v>
      </c>
      <c r="AI344" s="210"/>
      <c r="AJ344" s="210"/>
      <c r="AK344" s="210"/>
      <c r="AL344" s="210"/>
      <c r="AM344" s="210"/>
      <c r="AN344" s="210"/>
      <c r="AO344" s="210"/>
      <c r="AP344" s="210"/>
      <c r="AQ344" s="210"/>
      <c r="AR344" s="210"/>
      <c r="AS344" s="210"/>
      <c r="AT344" s="210"/>
      <c r="AU344" s="210"/>
      <c r="AV344" s="210"/>
      <c r="AW344" s="210"/>
      <c r="AX344" s="210"/>
      <c r="AY344" s="210"/>
      <c r="AZ344" s="210"/>
      <c r="BA344" s="210"/>
      <c r="BB344" s="210"/>
      <c r="BC344" s="210"/>
      <c r="BD344" s="210"/>
      <c r="BE344" s="210"/>
      <c r="BF344" s="210"/>
      <c r="BG344" s="210"/>
      <c r="BH344" s="210"/>
    </row>
    <row r="345" spans="1:60" outlineLevel="3" x14ac:dyDescent="0.2">
      <c r="A345" s="217"/>
      <c r="B345" s="218"/>
      <c r="C345" s="264" t="s">
        <v>882</v>
      </c>
      <c r="D345" s="258"/>
      <c r="E345" s="259">
        <v>15</v>
      </c>
      <c r="F345" s="220"/>
      <c r="G345" s="220"/>
      <c r="H345" s="220"/>
      <c r="I345" s="220"/>
      <c r="J345" s="220"/>
      <c r="K345" s="220"/>
      <c r="L345" s="220"/>
      <c r="M345" s="220"/>
      <c r="N345" s="219"/>
      <c r="O345" s="219"/>
      <c r="P345" s="219"/>
      <c r="Q345" s="219"/>
      <c r="R345" s="220"/>
      <c r="S345" s="220"/>
      <c r="T345" s="220"/>
      <c r="U345" s="220"/>
      <c r="V345" s="220"/>
      <c r="W345" s="220"/>
      <c r="X345" s="220"/>
      <c r="Y345" s="220"/>
      <c r="Z345" s="210"/>
      <c r="AA345" s="210"/>
      <c r="AB345" s="210"/>
      <c r="AC345" s="210"/>
      <c r="AD345" s="210"/>
      <c r="AE345" s="210"/>
      <c r="AF345" s="210"/>
      <c r="AG345" s="210" t="s">
        <v>231</v>
      </c>
      <c r="AH345" s="210">
        <v>0</v>
      </c>
      <c r="AI345" s="210"/>
      <c r="AJ345" s="210"/>
      <c r="AK345" s="210"/>
      <c r="AL345" s="210"/>
      <c r="AM345" s="210"/>
      <c r="AN345" s="210"/>
      <c r="AO345" s="210"/>
      <c r="AP345" s="210"/>
      <c r="AQ345" s="210"/>
      <c r="AR345" s="210"/>
      <c r="AS345" s="210"/>
      <c r="AT345" s="210"/>
      <c r="AU345" s="210"/>
      <c r="AV345" s="210"/>
      <c r="AW345" s="210"/>
      <c r="AX345" s="210"/>
      <c r="AY345" s="210"/>
      <c r="AZ345" s="210"/>
      <c r="BA345" s="210"/>
      <c r="BB345" s="210"/>
      <c r="BC345" s="210"/>
      <c r="BD345" s="210"/>
      <c r="BE345" s="210"/>
      <c r="BF345" s="210"/>
      <c r="BG345" s="210"/>
      <c r="BH345" s="210"/>
    </row>
    <row r="346" spans="1:60" ht="22.5" outlineLevel="1" x14ac:dyDescent="0.2">
      <c r="A346" s="235">
        <v>45</v>
      </c>
      <c r="B346" s="236" t="s">
        <v>613</v>
      </c>
      <c r="C346" s="252" t="s">
        <v>614</v>
      </c>
      <c r="D346" s="237" t="s">
        <v>293</v>
      </c>
      <c r="E346" s="238">
        <v>4</v>
      </c>
      <c r="F346" s="239"/>
      <c r="G346" s="240">
        <f>ROUND(E346*F346,2)</f>
        <v>0</v>
      </c>
      <c r="H346" s="239"/>
      <c r="I346" s="240">
        <f>ROUND(E346*H346,2)</f>
        <v>0</v>
      </c>
      <c r="J346" s="239"/>
      <c r="K346" s="240">
        <f>ROUND(E346*J346,2)</f>
        <v>0</v>
      </c>
      <c r="L346" s="240">
        <v>21</v>
      </c>
      <c r="M346" s="240">
        <f>G346*(1+L346/100)</f>
        <v>0</v>
      </c>
      <c r="N346" s="238">
        <v>0.185</v>
      </c>
      <c r="O346" s="238">
        <f>ROUND(E346*N346,2)</f>
        <v>0.74</v>
      </c>
      <c r="P346" s="238">
        <v>0</v>
      </c>
      <c r="Q346" s="238">
        <f>ROUND(E346*P346,2)</f>
        <v>0</v>
      </c>
      <c r="R346" s="240" t="s">
        <v>277</v>
      </c>
      <c r="S346" s="240" t="s">
        <v>188</v>
      </c>
      <c r="T346" s="241" t="s">
        <v>188</v>
      </c>
      <c r="U346" s="220">
        <v>0.33704000000000001</v>
      </c>
      <c r="V346" s="220">
        <f>ROUND(E346*U346,2)</f>
        <v>1.35</v>
      </c>
      <c r="W346" s="220"/>
      <c r="X346" s="220" t="s">
        <v>226</v>
      </c>
      <c r="Y346" s="220" t="s">
        <v>191</v>
      </c>
      <c r="Z346" s="210"/>
      <c r="AA346" s="210"/>
      <c r="AB346" s="210"/>
      <c r="AC346" s="210"/>
      <c r="AD346" s="210"/>
      <c r="AE346" s="210"/>
      <c r="AF346" s="210"/>
      <c r="AG346" s="210" t="s">
        <v>255</v>
      </c>
      <c r="AH346" s="210"/>
      <c r="AI346" s="210"/>
      <c r="AJ346" s="210"/>
      <c r="AK346" s="210"/>
      <c r="AL346" s="210"/>
      <c r="AM346" s="210"/>
      <c r="AN346" s="210"/>
      <c r="AO346" s="210"/>
      <c r="AP346" s="210"/>
      <c r="AQ346" s="210"/>
      <c r="AR346" s="210"/>
      <c r="AS346" s="210"/>
      <c r="AT346" s="210"/>
      <c r="AU346" s="210"/>
      <c r="AV346" s="210"/>
      <c r="AW346" s="210"/>
      <c r="AX346" s="210"/>
      <c r="AY346" s="210"/>
      <c r="AZ346" s="210"/>
      <c r="BA346" s="210"/>
      <c r="BB346" s="210"/>
      <c r="BC346" s="210"/>
      <c r="BD346" s="210"/>
      <c r="BE346" s="210"/>
      <c r="BF346" s="210"/>
      <c r="BG346" s="210"/>
      <c r="BH346" s="210"/>
    </row>
    <row r="347" spans="1:60" outlineLevel="2" x14ac:dyDescent="0.2">
      <c r="A347" s="217"/>
      <c r="B347" s="218"/>
      <c r="C347" s="263" t="s">
        <v>615</v>
      </c>
      <c r="D347" s="262"/>
      <c r="E347" s="262"/>
      <c r="F347" s="262"/>
      <c r="G347" s="262"/>
      <c r="H347" s="220"/>
      <c r="I347" s="220"/>
      <c r="J347" s="220"/>
      <c r="K347" s="220"/>
      <c r="L347" s="220"/>
      <c r="M347" s="220"/>
      <c r="N347" s="219"/>
      <c r="O347" s="219"/>
      <c r="P347" s="219"/>
      <c r="Q347" s="219"/>
      <c r="R347" s="220"/>
      <c r="S347" s="220"/>
      <c r="T347" s="220"/>
      <c r="U347" s="220"/>
      <c r="V347" s="220"/>
      <c r="W347" s="220"/>
      <c r="X347" s="220"/>
      <c r="Y347" s="220"/>
      <c r="Z347" s="210"/>
      <c r="AA347" s="210"/>
      <c r="AB347" s="210"/>
      <c r="AC347" s="210"/>
      <c r="AD347" s="210"/>
      <c r="AE347" s="210"/>
      <c r="AF347" s="210"/>
      <c r="AG347" s="210" t="s">
        <v>229</v>
      </c>
      <c r="AH347" s="210"/>
      <c r="AI347" s="210"/>
      <c r="AJ347" s="210"/>
      <c r="AK347" s="210"/>
      <c r="AL347" s="210"/>
      <c r="AM347" s="210"/>
      <c r="AN347" s="210"/>
      <c r="AO347" s="210"/>
      <c r="AP347" s="210"/>
      <c r="AQ347" s="210"/>
      <c r="AR347" s="210"/>
      <c r="AS347" s="210"/>
      <c r="AT347" s="210"/>
      <c r="AU347" s="210"/>
      <c r="AV347" s="210"/>
      <c r="AW347" s="210"/>
      <c r="AX347" s="210"/>
      <c r="AY347" s="210"/>
      <c r="AZ347" s="210"/>
      <c r="BA347" s="210"/>
      <c r="BB347" s="210"/>
      <c r="BC347" s="210"/>
      <c r="BD347" s="210"/>
      <c r="BE347" s="210"/>
      <c r="BF347" s="210"/>
      <c r="BG347" s="210"/>
      <c r="BH347" s="210"/>
    </row>
    <row r="348" spans="1:60" outlineLevel="2" x14ac:dyDescent="0.2">
      <c r="A348" s="217"/>
      <c r="B348" s="218"/>
      <c r="C348" s="264" t="s">
        <v>616</v>
      </c>
      <c r="D348" s="258"/>
      <c r="E348" s="259"/>
      <c r="F348" s="220"/>
      <c r="G348" s="220"/>
      <c r="H348" s="220"/>
      <c r="I348" s="220"/>
      <c r="J348" s="220"/>
      <c r="K348" s="220"/>
      <c r="L348" s="220"/>
      <c r="M348" s="220"/>
      <c r="N348" s="219"/>
      <c r="O348" s="219"/>
      <c r="P348" s="219"/>
      <c r="Q348" s="219"/>
      <c r="R348" s="220"/>
      <c r="S348" s="220"/>
      <c r="T348" s="220"/>
      <c r="U348" s="220"/>
      <c r="V348" s="220"/>
      <c r="W348" s="220"/>
      <c r="X348" s="220"/>
      <c r="Y348" s="220"/>
      <c r="Z348" s="210"/>
      <c r="AA348" s="210"/>
      <c r="AB348" s="210"/>
      <c r="AC348" s="210"/>
      <c r="AD348" s="210"/>
      <c r="AE348" s="210"/>
      <c r="AF348" s="210"/>
      <c r="AG348" s="210" t="s">
        <v>231</v>
      </c>
      <c r="AH348" s="210">
        <v>0</v>
      </c>
      <c r="AI348" s="210"/>
      <c r="AJ348" s="210"/>
      <c r="AK348" s="210"/>
      <c r="AL348" s="210"/>
      <c r="AM348" s="210"/>
      <c r="AN348" s="210"/>
      <c r="AO348" s="210"/>
      <c r="AP348" s="210"/>
      <c r="AQ348" s="210"/>
      <c r="AR348" s="210"/>
      <c r="AS348" s="210"/>
      <c r="AT348" s="210"/>
      <c r="AU348" s="210"/>
      <c r="AV348" s="210"/>
      <c r="AW348" s="210"/>
      <c r="AX348" s="210"/>
      <c r="AY348" s="210"/>
      <c r="AZ348" s="210"/>
      <c r="BA348" s="210"/>
      <c r="BB348" s="210"/>
      <c r="BC348" s="210"/>
      <c r="BD348" s="210"/>
      <c r="BE348" s="210"/>
      <c r="BF348" s="210"/>
      <c r="BG348" s="210"/>
      <c r="BH348" s="210"/>
    </row>
    <row r="349" spans="1:60" outlineLevel="3" x14ac:dyDescent="0.2">
      <c r="A349" s="217"/>
      <c r="B349" s="218"/>
      <c r="C349" s="264" t="s">
        <v>325</v>
      </c>
      <c r="D349" s="258"/>
      <c r="E349" s="259"/>
      <c r="F349" s="220"/>
      <c r="G349" s="220"/>
      <c r="H349" s="220"/>
      <c r="I349" s="220"/>
      <c r="J349" s="220"/>
      <c r="K349" s="220"/>
      <c r="L349" s="220"/>
      <c r="M349" s="220"/>
      <c r="N349" s="219"/>
      <c r="O349" s="219"/>
      <c r="P349" s="219"/>
      <c r="Q349" s="219"/>
      <c r="R349" s="220"/>
      <c r="S349" s="220"/>
      <c r="T349" s="220"/>
      <c r="U349" s="220"/>
      <c r="V349" s="220"/>
      <c r="W349" s="220"/>
      <c r="X349" s="220"/>
      <c r="Y349" s="220"/>
      <c r="Z349" s="210"/>
      <c r="AA349" s="210"/>
      <c r="AB349" s="210"/>
      <c r="AC349" s="210"/>
      <c r="AD349" s="210"/>
      <c r="AE349" s="210"/>
      <c r="AF349" s="210"/>
      <c r="AG349" s="210" t="s">
        <v>231</v>
      </c>
      <c r="AH349" s="210">
        <v>0</v>
      </c>
      <c r="AI349" s="210"/>
      <c r="AJ349" s="210"/>
      <c r="AK349" s="210"/>
      <c r="AL349" s="210"/>
      <c r="AM349" s="210"/>
      <c r="AN349" s="210"/>
      <c r="AO349" s="210"/>
      <c r="AP349" s="210"/>
      <c r="AQ349" s="210"/>
      <c r="AR349" s="210"/>
      <c r="AS349" s="210"/>
      <c r="AT349" s="210"/>
      <c r="AU349" s="210"/>
      <c r="AV349" s="210"/>
      <c r="AW349" s="210"/>
      <c r="AX349" s="210"/>
      <c r="AY349" s="210"/>
      <c r="AZ349" s="210"/>
      <c r="BA349" s="210"/>
      <c r="BB349" s="210"/>
      <c r="BC349" s="210"/>
      <c r="BD349" s="210"/>
      <c r="BE349" s="210"/>
      <c r="BF349" s="210"/>
      <c r="BG349" s="210"/>
      <c r="BH349" s="210"/>
    </row>
    <row r="350" spans="1:60" outlineLevel="3" x14ac:dyDescent="0.2">
      <c r="A350" s="217"/>
      <c r="B350" s="218"/>
      <c r="C350" s="264" t="s">
        <v>870</v>
      </c>
      <c r="D350" s="258"/>
      <c r="E350" s="259"/>
      <c r="F350" s="220"/>
      <c r="G350" s="220"/>
      <c r="H350" s="220"/>
      <c r="I350" s="220"/>
      <c r="J350" s="220"/>
      <c r="K350" s="220"/>
      <c r="L350" s="220"/>
      <c r="M350" s="220"/>
      <c r="N350" s="219"/>
      <c r="O350" s="219"/>
      <c r="P350" s="219"/>
      <c r="Q350" s="219"/>
      <c r="R350" s="220"/>
      <c r="S350" s="220"/>
      <c r="T350" s="220"/>
      <c r="U350" s="220"/>
      <c r="V350" s="220"/>
      <c r="W350" s="220"/>
      <c r="X350" s="220"/>
      <c r="Y350" s="220"/>
      <c r="Z350" s="210"/>
      <c r="AA350" s="210"/>
      <c r="AB350" s="210"/>
      <c r="AC350" s="210"/>
      <c r="AD350" s="210"/>
      <c r="AE350" s="210"/>
      <c r="AF350" s="210"/>
      <c r="AG350" s="210" t="s">
        <v>231</v>
      </c>
      <c r="AH350" s="210">
        <v>0</v>
      </c>
      <c r="AI350" s="210"/>
      <c r="AJ350" s="210"/>
      <c r="AK350" s="210"/>
      <c r="AL350" s="210"/>
      <c r="AM350" s="210"/>
      <c r="AN350" s="210"/>
      <c r="AO350" s="210"/>
      <c r="AP350" s="210"/>
      <c r="AQ350" s="210"/>
      <c r="AR350" s="210"/>
      <c r="AS350" s="210"/>
      <c r="AT350" s="210"/>
      <c r="AU350" s="210"/>
      <c r="AV350" s="210"/>
      <c r="AW350" s="210"/>
      <c r="AX350" s="210"/>
      <c r="AY350" s="210"/>
      <c r="AZ350" s="210"/>
      <c r="BA350" s="210"/>
      <c r="BB350" s="210"/>
      <c r="BC350" s="210"/>
      <c r="BD350" s="210"/>
      <c r="BE350" s="210"/>
      <c r="BF350" s="210"/>
      <c r="BG350" s="210"/>
      <c r="BH350" s="210"/>
    </row>
    <row r="351" spans="1:60" outlineLevel="3" x14ac:dyDescent="0.2">
      <c r="A351" s="217"/>
      <c r="B351" s="218"/>
      <c r="C351" s="264" t="s">
        <v>926</v>
      </c>
      <c r="D351" s="258"/>
      <c r="E351" s="259"/>
      <c r="F351" s="220"/>
      <c r="G351" s="220"/>
      <c r="H351" s="220"/>
      <c r="I351" s="220"/>
      <c r="J351" s="220"/>
      <c r="K351" s="220"/>
      <c r="L351" s="220"/>
      <c r="M351" s="220"/>
      <c r="N351" s="219"/>
      <c r="O351" s="219"/>
      <c r="P351" s="219"/>
      <c r="Q351" s="219"/>
      <c r="R351" s="220"/>
      <c r="S351" s="220"/>
      <c r="T351" s="220"/>
      <c r="U351" s="220"/>
      <c r="V351" s="220"/>
      <c r="W351" s="220"/>
      <c r="X351" s="220"/>
      <c r="Y351" s="220"/>
      <c r="Z351" s="210"/>
      <c r="AA351" s="210"/>
      <c r="AB351" s="210"/>
      <c r="AC351" s="210"/>
      <c r="AD351" s="210"/>
      <c r="AE351" s="210"/>
      <c r="AF351" s="210"/>
      <c r="AG351" s="210" t="s">
        <v>231</v>
      </c>
      <c r="AH351" s="210">
        <v>0</v>
      </c>
      <c r="AI351" s="210"/>
      <c r="AJ351" s="210"/>
      <c r="AK351" s="210"/>
      <c r="AL351" s="210"/>
      <c r="AM351" s="210"/>
      <c r="AN351" s="210"/>
      <c r="AO351" s="210"/>
      <c r="AP351" s="210"/>
      <c r="AQ351" s="210"/>
      <c r="AR351" s="210"/>
      <c r="AS351" s="210"/>
      <c r="AT351" s="210"/>
      <c r="AU351" s="210"/>
      <c r="AV351" s="210"/>
      <c r="AW351" s="210"/>
      <c r="AX351" s="210"/>
      <c r="AY351" s="210"/>
      <c r="AZ351" s="210"/>
      <c r="BA351" s="210"/>
      <c r="BB351" s="210"/>
      <c r="BC351" s="210"/>
      <c r="BD351" s="210"/>
      <c r="BE351" s="210"/>
      <c r="BF351" s="210"/>
      <c r="BG351" s="210"/>
      <c r="BH351" s="210"/>
    </row>
    <row r="352" spans="1:60" ht="22.5" outlineLevel="3" x14ac:dyDescent="0.2">
      <c r="A352" s="217"/>
      <c r="B352" s="218"/>
      <c r="C352" s="264" t="s">
        <v>1085</v>
      </c>
      <c r="D352" s="258"/>
      <c r="E352" s="259">
        <v>1</v>
      </c>
      <c r="F352" s="220"/>
      <c r="G352" s="220"/>
      <c r="H352" s="220"/>
      <c r="I352" s="220"/>
      <c r="J352" s="220"/>
      <c r="K352" s="220"/>
      <c r="L352" s="220"/>
      <c r="M352" s="220"/>
      <c r="N352" s="219"/>
      <c r="O352" s="219"/>
      <c r="P352" s="219"/>
      <c r="Q352" s="219"/>
      <c r="R352" s="220"/>
      <c r="S352" s="220"/>
      <c r="T352" s="220"/>
      <c r="U352" s="220"/>
      <c r="V352" s="220"/>
      <c r="W352" s="220"/>
      <c r="X352" s="220"/>
      <c r="Y352" s="220"/>
      <c r="Z352" s="210"/>
      <c r="AA352" s="210"/>
      <c r="AB352" s="210"/>
      <c r="AC352" s="210"/>
      <c r="AD352" s="210"/>
      <c r="AE352" s="210"/>
      <c r="AF352" s="210"/>
      <c r="AG352" s="210" t="s">
        <v>231</v>
      </c>
      <c r="AH352" s="210">
        <v>0</v>
      </c>
      <c r="AI352" s="210"/>
      <c r="AJ352" s="210"/>
      <c r="AK352" s="210"/>
      <c r="AL352" s="210"/>
      <c r="AM352" s="210"/>
      <c r="AN352" s="210"/>
      <c r="AO352" s="210"/>
      <c r="AP352" s="210"/>
      <c r="AQ352" s="210"/>
      <c r="AR352" s="210"/>
      <c r="AS352" s="210"/>
      <c r="AT352" s="210"/>
      <c r="AU352" s="210"/>
      <c r="AV352" s="210"/>
      <c r="AW352" s="210"/>
      <c r="AX352" s="210"/>
      <c r="AY352" s="210"/>
      <c r="AZ352" s="210"/>
      <c r="BA352" s="210"/>
      <c r="BB352" s="210"/>
      <c r="BC352" s="210"/>
      <c r="BD352" s="210"/>
      <c r="BE352" s="210"/>
      <c r="BF352" s="210"/>
      <c r="BG352" s="210"/>
      <c r="BH352" s="210"/>
    </row>
    <row r="353" spans="1:60" ht="22.5" outlineLevel="3" x14ac:dyDescent="0.2">
      <c r="A353" s="217"/>
      <c r="B353" s="218"/>
      <c r="C353" s="264" t="s">
        <v>1086</v>
      </c>
      <c r="D353" s="258"/>
      <c r="E353" s="259">
        <v>2</v>
      </c>
      <c r="F353" s="220"/>
      <c r="G353" s="220"/>
      <c r="H353" s="220"/>
      <c r="I353" s="220"/>
      <c r="J353" s="220"/>
      <c r="K353" s="220"/>
      <c r="L353" s="220"/>
      <c r="M353" s="220"/>
      <c r="N353" s="219"/>
      <c r="O353" s="219"/>
      <c r="P353" s="219"/>
      <c r="Q353" s="219"/>
      <c r="R353" s="220"/>
      <c r="S353" s="220"/>
      <c r="T353" s="220"/>
      <c r="U353" s="220"/>
      <c r="V353" s="220"/>
      <c r="W353" s="220"/>
      <c r="X353" s="220"/>
      <c r="Y353" s="220"/>
      <c r="Z353" s="210"/>
      <c r="AA353" s="210"/>
      <c r="AB353" s="210"/>
      <c r="AC353" s="210"/>
      <c r="AD353" s="210"/>
      <c r="AE353" s="210"/>
      <c r="AF353" s="210"/>
      <c r="AG353" s="210" t="s">
        <v>231</v>
      </c>
      <c r="AH353" s="210">
        <v>0</v>
      </c>
      <c r="AI353" s="210"/>
      <c r="AJ353" s="210"/>
      <c r="AK353" s="210"/>
      <c r="AL353" s="210"/>
      <c r="AM353" s="210"/>
      <c r="AN353" s="210"/>
      <c r="AO353" s="210"/>
      <c r="AP353" s="210"/>
      <c r="AQ353" s="210"/>
      <c r="AR353" s="210"/>
      <c r="AS353" s="210"/>
      <c r="AT353" s="210"/>
      <c r="AU353" s="210"/>
      <c r="AV353" s="210"/>
      <c r="AW353" s="210"/>
      <c r="AX353" s="210"/>
      <c r="AY353" s="210"/>
      <c r="AZ353" s="210"/>
      <c r="BA353" s="210"/>
      <c r="BB353" s="210"/>
      <c r="BC353" s="210"/>
      <c r="BD353" s="210"/>
      <c r="BE353" s="210"/>
      <c r="BF353" s="210"/>
      <c r="BG353" s="210"/>
      <c r="BH353" s="210"/>
    </row>
    <row r="354" spans="1:60" ht="22.5" outlineLevel="3" x14ac:dyDescent="0.2">
      <c r="A354" s="217"/>
      <c r="B354" s="218"/>
      <c r="C354" s="264" t="s">
        <v>1087</v>
      </c>
      <c r="D354" s="258"/>
      <c r="E354" s="259">
        <v>1</v>
      </c>
      <c r="F354" s="220"/>
      <c r="G354" s="220"/>
      <c r="H354" s="220"/>
      <c r="I354" s="220"/>
      <c r="J354" s="220"/>
      <c r="K354" s="220"/>
      <c r="L354" s="220"/>
      <c r="M354" s="220"/>
      <c r="N354" s="219"/>
      <c r="O354" s="219"/>
      <c r="P354" s="219"/>
      <c r="Q354" s="219"/>
      <c r="R354" s="220"/>
      <c r="S354" s="220"/>
      <c r="T354" s="220"/>
      <c r="U354" s="220"/>
      <c r="V354" s="220"/>
      <c r="W354" s="220"/>
      <c r="X354" s="220"/>
      <c r="Y354" s="220"/>
      <c r="Z354" s="210"/>
      <c r="AA354" s="210"/>
      <c r="AB354" s="210"/>
      <c r="AC354" s="210"/>
      <c r="AD354" s="210"/>
      <c r="AE354" s="210"/>
      <c r="AF354" s="210"/>
      <c r="AG354" s="210" t="s">
        <v>231</v>
      </c>
      <c r="AH354" s="210">
        <v>0</v>
      </c>
      <c r="AI354" s="210"/>
      <c r="AJ354" s="210"/>
      <c r="AK354" s="210"/>
      <c r="AL354" s="210"/>
      <c r="AM354" s="210"/>
      <c r="AN354" s="210"/>
      <c r="AO354" s="210"/>
      <c r="AP354" s="210"/>
      <c r="AQ354" s="210"/>
      <c r="AR354" s="210"/>
      <c r="AS354" s="210"/>
      <c r="AT354" s="210"/>
      <c r="AU354" s="210"/>
      <c r="AV354" s="210"/>
      <c r="AW354" s="210"/>
      <c r="AX354" s="210"/>
      <c r="AY354" s="210"/>
      <c r="AZ354" s="210"/>
      <c r="BA354" s="210"/>
      <c r="BB354" s="210"/>
      <c r="BC354" s="210"/>
      <c r="BD354" s="210"/>
      <c r="BE354" s="210"/>
      <c r="BF354" s="210"/>
      <c r="BG354" s="210"/>
      <c r="BH354" s="210"/>
    </row>
    <row r="355" spans="1:60" ht="22.5" outlineLevel="1" x14ac:dyDescent="0.2">
      <c r="A355" s="235">
        <v>46</v>
      </c>
      <c r="B355" s="236" t="s">
        <v>613</v>
      </c>
      <c r="C355" s="252" t="s">
        <v>614</v>
      </c>
      <c r="D355" s="237" t="s">
        <v>293</v>
      </c>
      <c r="E355" s="238">
        <v>29.8</v>
      </c>
      <c r="F355" s="239"/>
      <c r="G355" s="240">
        <f>ROUND(E355*F355,2)</f>
        <v>0</v>
      </c>
      <c r="H355" s="239"/>
      <c r="I355" s="240">
        <f>ROUND(E355*H355,2)</f>
        <v>0</v>
      </c>
      <c r="J355" s="239"/>
      <c r="K355" s="240">
        <f>ROUND(E355*J355,2)</f>
        <v>0</v>
      </c>
      <c r="L355" s="240">
        <v>21</v>
      </c>
      <c r="M355" s="240">
        <f>G355*(1+L355/100)</f>
        <v>0</v>
      </c>
      <c r="N355" s="238">
        <v>0.185</v>
      </c>
      <c r="O355" s="238">
        <f>ROUND(E355*N355,2)</f>
        <v>5.51</v>
      </c>
      <c r="P355" s="238">
        <v>0</v>
      </c>
      <c r="Q355" s="238">
        <f>ROUND(E355*P355,2)</f>
        <v>0</v>
      </c>
      <c r="R355" s="240" t="s">
        <v>277</v>
      </c>
      <c r="S355" s="240" t="s">
        <v>188</v>
      </c>
      <c r="T355" s="241" t="s">
        <v>188</v>
      </c>
      <c r="U355" s="220">
        <v>0.33704000000000001</v>
      </c>
      <c r="V355" s="220">
        <f>ROUND(E355*U355,2)</f>
        <v>10.039999999999999</v>
      </c>
      <c r="W355" s="220"/>
      <c r="X355" s="220" t="s">
        <v>226</v>
      </c>
      <c r="Y355" s="220" t="s">
        <v>191</v>
      </c>
      <c r="Z355" s="210"/>
      <c r="AA355" s="210"/>
      <c r="AB355" s="210"/>
      <c r="AC355" s="210"/>
      <c r="AD355" s="210"/>
      <c r="AE355" s="210"/>
      <c r="AF355" s="210"/>
      <c r="AG355" s="210" t="s">
        <v>255</v>
      </c>
      <c r="AH355" s="210"/>
      <c r="AI355" s="210"/>
      <c r="AJ355" s="210"/>
      <c r="AK355" s="210"/>
      <c r="AL355" s="210"/>
      <c r="AM355" s="210"/>
      <c r="AN355" s="210"/>
      <c r="AO355" s="210"/>
      <c r="AP355" s="210"/>
      <c r="AQ355" s="210"/>
      <c r="AR355" s="210"/>
      <c r="AS355" s="210"/>
      <c r="AT355" s="210"/>
      <c r="AU355" s="210"/>
      <c r="AV355" s="210"/>
      <c r="AW355" s="210"/>
      <c r="AX355" s="210"/>
      <c r="AY355" s="210"/>
      <c r="AZ355" s="210"/>
      <c r="BA355" s="210"/>
      <c r="BB355" s="210"/>
      <c r="BC355" s="210"/>
      <c r="BD355" s="210"/>
      <c r="BE355" s="210"/>
      <c r="BF355" s="210"/>
      <c r="BG355" s="210"/>
      <c r="BH355" s="210"/>
    </row>
    <row r="356" spans="1:60" outlineLevel="2" x14ac:dyDescent="0.2">
      <c r="A356" s="217"/>
      <c r="B356" s="218"/>
      <c r="C356" s="263" t="s">
        <v>615</v>
      </c>
      <c r="D356" s="262"/>
      <c r="E356" s="262"/>
      <c r="F356" s="262"/>
      <c r="G356" s="262"/>
      <c r="H356" s="220"/>
      <c r="I356" s="220"/>
      <c r="J356" s="220"/>
      <c r="K356" s="220"/>
      <c r="L356" s="220"/>
      <c r="M356" s="220"/>
      <c r="N356" s="219"/>
      <c r="O356" s="219"/>
      <c r="P356" s="219"/>
      <c r="Q356" s="219"/>
      <c r="R356" s="220"/>
      <c r="S356" s="220"/>
      <c r="T356" s="220"/>
      <c r="U356" s="220"/>
      <c r="V356" s="220"/>
      <c r="W356" s="220"/>
      <c r="X356" s="220"/>
      <c r="Y356" s="220"/>
      <c r="Z356" s="210"/>
      <c r="AA356" s="210"/>
      <c r="AB356" s="210"/>
      <c r="AC356" s="210"/>
      <c r="AD356" s="210"/>
      <c r="AE356" s="210"/>
      <c r="AF356" s="210"/>
      <c r="AG356" s="210" t="s">
        <v>229</v>
      </c>
      <c r="AH356" s="210"/>
      <c r="AI356" s="210"/>
      <c r="AJ356" s="210"/>
      <c r="AK356" s="210"/>
      <c r="AL356" s="210"/>
      <c r="AM356" s="210"/>
      <c r="AN356" s="210"/>
      <c r="AO356" s="210"/>
      <c r="AP356" s="210"/>
      <c r="AQ356" s="210"/>
      <c r="AR356" s="210"/>
      <c r="AS356" s="210"/>
      <c r="AT356" s="210"/>
      <c r="AU356" s="210"/>
      <c r="AV356" s="210"/>
      <c r="AW356" s="210"/>
      <c r="AX356" s="210"/>
      <c r="AY356" s="210"/>
      <c r="AZ356" s="210"/>
      <c r="BA356" s="210"/>
      <c r="BB356" s="210"/>
      <c r="BC356" s="210"/>
      <c r="BD356" s="210"/>
      <c r="BE356" s="210"/>
      <c r="BF356" s="210"/>
      <c r="BG356" s="210"/>
      <c r="BH356" s="210"/>
    </row>
    <row r="357" spans="1:60" outlineLevel="2" x14ac:dyDescent="0.2">
      <c r="A357" s="217"/>
      <c r="B357" s="218"/>
      <c r="C357" s="264" t="s">
        <v>619</v>
      </c>
      <c r="D357" s="258"/>
      <c r="E357" s="259"/>
      <c r="F357" s="220"/>
      <c r="G357" s="220"/>
      <c r="H357" s="220"/>
      <c r="I357" s="220"/>
      <c r="J357" s="220"/>
      <c r="K357" s="220"/>
      <c r="L357" s="220"/>
      <c r="M357" s="220"/>
      <c r="N357" s="219"/>
      <c r="O357" s="219"/>
      <c r="P357" s="219"/>
      <c r="Q357" s="219"/>
      <c r="R357" s="220"/>
      <c r="S357" s="220"/>
      <c r="T357" s="220"/>
      <c r="U357" s="220"/>
      <c r="V357" s="220"/>
      <c r="W357" s="220"/>
      <c r="X357" s="220"/>
      <c r="Y357" s="220"/>
      <c r="Z357" s="210"/>
      <c r="AA357" s="210"/>
      <c r="AB357" s="210"/>
      <c r="AC357" s="210"/>
      <c r="AD357" s="210"/>
      <c r="AE357" s="210"/>
      <c r="AF357" s="210"/>
      <c r="AG357" s="210" t="s">
        <v>231</v>
      </c>
      <c r="AH357" s="210">
        <v>0</v>
      </c>
      <c r="AI357" s="210"/>
      <c r="AJ357" s="210"/>
      <c r="AK357" s="210"/>
      <c r="AL357" s="210"/>
      <c r="AM357" s="210"/>
      <c r="AN357" s="210"/>
      <c r="AO357" s="210"/>
      <c r="AP357" s="210"/>
      <c r="AQ357" s="210"/>
      <c r="AR357" s="210"/>
      <c r="AS357" s="210"/>
      <c r="AT357" s="210"/>
      <c r="AU357" s="210"/>
      <c r="AV357" s="210"/>
      <c r="AW357" s="210"/>
      <c r="AX357" s="210"/>
      <c r="AY357" s="210"/>
      <c r="AZ357" s="210"/>
      <c r="BA357" s="210"/>
      <c r="BB357" s="210"/>
      <c r="BC357" s="210"/>
      <c r="BD357" s="210"/>
      <c r="BE357" s="210"/>
      <c r="BF357" s="210"/>
      <c r="BG357" s="210"/>
      <c r="BH357" s="210"/>
    </row>
    <row r="358" spans="1:60" outlineLevel="3" x14ac:dyDescent="0.2">
      <c r="A358" s="217"/>
      <c r="B358" s="218"/>
      <c r="C358" s="264" t="s">
        <v>325</v>
      </c>
      <c r="D358" s="258"/>
      <c r="E358" s="259"/>
      <c r="F358" s="220"/>
      <c r="G358" s="220"/>
      <c r="H358" s="220"/>
      <c r="I358" s="220"/>
      <c r="J358" s="220"/>
      <c r="K358" s="220"/>
      <c r="L358" s="220"/>
      <c r="M358" s="220"/>
      <c r="N358" s="219"/>
      <c r="O358" s="219"/>
      <c r="P358" s="219"/>
      <c r="Q358" s="219"/>
      <c r="R358" s="220"/>
      <c r="S358" s="220"/>
      <c r="T358" s="220"/>
      <c r="U358" s="220"/>
      <c r="V358" s="220"/>
      <c r="W358" s="220"/>
      <c r="X358" s="220"/>
      <c r="Y358" s="220"/>
      <c r="Z358" s="210"/>
      <c r="AA358" s="210"/>
      <c r="AB358" s="210"/>
      <c r="AC358" s="210"/>
      <c r="AD358" s="210"/>
      <c r="AE358" s="210"/>
      <c r="AF358" s="210"/>
      <c r="AG358" s="210" t="s">
        <v>231</v>
      </c>
      <c r="AH358" s="210">
        <v>0</v>
      </c>
      <c r="AI358" s="210"/>
      <c r="AJ358" s="210"/>
      <c r="AK358" s="210"/>
      <c r="AL358" s="210"/>
      <c r="AM358" s="210"/>
      <c r="AN358" s="210"/>
      <c r="AO358" s="210"/>
      <c r="AP358" s="210"/>
      <c r="AQ358" s="210"/>
      <c r="AR358" s="210"/>
      <c r="AS358" s="210"/>
      <c r="AT358" s="210"/>
      <c r="AU358" s="210"/>
      <c r="AV358" s="210"/>
      <c r="AW358" s="210"/>
      <c r="AX358" s="210"/>
      <c r="AY358" s="210"/>
      <c r="AZ358" s="210"/>
      <c r="BA358" s="210"/>
      <c r="BB358" s="210"/>
      <c r="BC358" s="210"/>
      <c r="BD358" s="210"/>
      <c r="BE358" s="210"/>
      <c r="BF358" s="210"/>
      <c r="BG358" s="210"/>
      <c r="BH358" s="210"/>
    </row>
    <row r="359" spans="1:60" outlineLevel="3" x14ac:dyDescent="0.2">
      <c r="A359" s="217"/>
      <c r="B359" s="218"/>
      <c r="C359" s="264" t="s">
        <v>870</v>
      </c>
      <c r="D359" s="258"/>
      <c r="E359" s="259"/>
      <c r="F359" s="220"/>
      <c r="G359" s="220"/>
      <c r="H359" s="220"/>
      <c r="I359" s="220"/>
      <c r="J359" s="220"/>
      <c r="K359" s="220"/>
      <c r="L359" s="220"/>
      <c r="M359" s="220"/>
      <c r="N359" s="219"/>
      <c r="O359" s="219"/>
      <c r="P359" s="219"/>
      <c r="Q359" s="219"/>
      <c r="R359" s="220"/>
      <c r="S359" s="220"/>
      <c r="T359" s="220"/>
      <c r="U359" s="220"/>
      <c r="V359" s="220"/>
      <c r="W359" s="220"/>
      <c r="X359" s="220"/>
      <c r="Y359" s="220"/>
      <c r="Z359" s="210"/>
      <c r="AA359" s="210"/>
      <c r="AB359" s="210"/>
      <c r="AC359" s="210"/>
      <c r="AD359" s="210"/>
      <c r="AE359" s="210"/>
      <c r="AF359" s="210"/>
      <c r="AG359" s="210" t="s">
        <v>231</v>
      </c>
      <c r="AH359" s="210">
        <v>0</v>
      </c>
      <c r="AI359" s="210"/>
      <c r="AJ359" s="210"/>
      <c r="AK359" s="210"/>
      <c r="AL359" s="210"/>
      <c r="AM359" s="210"/>
      <c r="AN359" s="210"/>
      <c r="AO359" s="210"/>
      <c r="AP359" s="210"/>
      <c r="AQ359" s="210"/>
      <c r="AR359" s="210"/>
      <c r="AS359" s="210"/>
      <c r="AT359" s="210"/>
      <c r="AU359" s="210"/>
      <c r="AV359" s="210"/>
      <c r="AW359" s="210"/>
      <c r="AX359" s="210"/>
      <c r="AY359" s="210"/>
      <c r="AZ359" s="210"/>
      <c r="BA359" s="210"/>
      <c r="BB359" s="210"/>
      <c r="BC359" s="210"/>
      <c r="BD359" s="210"/>
      <c r="BE359" s="210"/>
      <c r="BF359" s="210"/>
      <c r="BG359" s="210"/>
      <c r="BH359" s="210"/>
    </row>
    <row r="360" spans="1:60" outlineLevel="3" x14ac:dyDescent="0.2">
      <c r="A360" s="217"/>
      <c r="B360" s="218"/>
      <c r="C360" s="264" t="s">
        <v>926</v>
      </c>
      <c r="D360" s="258"/>
      <c r="E360" s="259"/>
      <c r="F360" s="220"/>
      <c r="G360" s="220"/>
      <c r="H360" s="220"/>
      <c r="I360" s="220"/>
      <c r="J360" s="220"/>
      <c r="K360" s="220"/>
      <c r="L360" s="220"/>
      <c r="M360" s="220"/>
      <c r="N360" s="219"/>
      <c r="O360" s="219"/>
      <c r="P360" s="219"/>
      <c r="Q360" s="219"/>
      <c r="R360" s="220"/>
      <c r="S360" s="220"/>
      <c r="T360" s="220"/>
      <c r="U360" s="220"/>
      <c r="V360" s="220"/>
      <c r="W360" s="220"/>
      <c r="X360" s="220"/>
      <c r="Y360" s="220"/>
      <c r="Z360" s="210"/>
      <c r="AA360" s="210"/>
      <c r="AB360" s="210"/>
      <c r="AC360" s="210"/>
      <c r="AD360" s="210"/>
      <c r="AE360" s="210"/>
      <c r="AF360" s="210"/>
      <c r="AG360" s="210" t="s">
        <v>231</v>
      </c>
      <c r="AH360" s="210">
        <v>0</v>
      </c>
      <c r="AI360" s="210"/>
      <c r="AJ360" s="210"/>
      <c r="AK360" s="210"/>
      <c r="AL360" s="210"/>
      <c r="AM360" s="210"/>
      <c r="AN360" s="210"/>
      <c r="AO360" s="210"/>
      <c r="AP360" s="210"/>
      <c r="AQ360" s="210"/>
      <c r="AR360" s="210"/>
      <c r="AS360" s="210"/>
      <c r="AT360" s="210"/>
      <c r="AU360" s="210"/>
      <c r="AV360" s="210"/>
      <c r="AW360" s="210"/>
      <c r="AX360" s="210"/>
      <c r="AY360" s="210"/>
      <c r="AZ360" s="210"/>
      <c r="BA360" s="210"/>
      <c r="BB360" s="210"/>
      <c r="BC360" s="210"/>
      <c r="BD360" s="210"/>
      <c r="BE360" s="210"/>
      <c r="BF360" s="210"/>
      <c r="BG360" s="210"/>
      <c r="BH360" s="210"/>
    </row>
    <row r="361" spans="1:60" ht="22.5" outlineLevel="3" x14ac:dyDescent="0.2">
      <c r="A361" s="217"/>
      <c r="B361" s="218"/>
      <c r="C361" s="264" t="s">
        <v>1088</v>
      </c>
      <c r="D361" s="258"/>
      <c r="E361" s="259">
        <v>9.1999999999999993</v>
      </c>
      <c r="F361" s="220"/>
      <c r="G361" s="220"/>
      <c r="H361" s="220"/>
      <c r="I361" s="220"/>
      <c r="J361" s="220"/>
      <c r="K361" s="220"/>
      <c r="L361" s="220"/>
      <c r="M361" s="220"/>
      <c r="N361" s="219"/>
      <c r="O361" s="219"/>
      <c r="P361" s="219"/>
      <c r="Q361" s="219"/>
      <c r="R361" s="220"/>
      <c r="S361" s="220"/>
      <c r="T361" s="220"/>
      <c r="U361" s="220"/>
      <c r="V361" s="220"/>
      <c r="W361" s="220"/>
      <c r="X361" s="220"/>
      <c r="Y361" s="220"/>
      <c r="Z361" s="210"/>
      <c r="AA361" s="210"/>
      <c r="AB361" s="210"/>
      <c r="AC361" s="210"/>
      <c r="AD361" s="210"/>
      <c r="AE361" s="210"/>
      <c r="AF361" s="210"/>
      <c r="AG361" s="210" t="s">
        <v>231</v>
      </c>
      <c r="AH361" s="210">
        <v>0</v>
      </c>
      <c r="AI361" s="210"/>
      <c r="AJ361" s="210"/>
      <c r="AK361" s="210"/>
      <c r="AL361" s="210"/>
      <c r="AM361" s="210"/>
      <c r="AN361" s="210"/>
      <c r="AO361" s="210"/>
      <c r="AP361" s="210"/>
      <c r="AQ361" s="210"/>
      <c r="AR361" s="210"/>
      <c r="AS361" s="210"/>
      <c r="AT361" s="210"/>
      <c r="AU361" s="210"/>
      <c r="AV361" s="210"/>
      <c r="AW361" s="210"/>
      <c r="AX361" s="210"/>
      <c r="AY361" s="210"/>
      <c r="AZ361" s="210"/>
      <c r="BA361" s="210"/>
      <c r="BB361" s="210"/>
      <c r="BC361" s="210"/>
      <c r="BD361" s="210"/>
      <c r="BE361" s="210"/>
      <c r="BF361" s="210"/>
      <c r="BG361" s="210"/>
      <c r="BH361" s="210"/>
    </row>
    <row r="362" spans="1:60" ht="22.5" outlineLevel="3" x14ac:dyDescent="0.2">
      <c r="A362" s="217"/>
      <c r="B362" s="218"/>
      <c r="C362" s="264" t="s">
        <v>1089</v>
      </c>
      <c r="D362" s="258"/>
      <c r="E362" s="259">
        <v>10.6</v>
      </c>
      <c r="F362" s="220"/>
      <c r="G362" s="220"/>
      <c r="H362" s="220"/>
      <c r="I362" s="220"/>
      <c r="J362" s="220"/>
      <c r="K362" s="220"/>
      <c r="L362" s="220"/>
      <c r="M362" s="220"/>
      <c r="N362" s="219"/>
      <c r="O362" s="219"/>
      <c r="P362" s="219"/>
      <c r="Q362" s="219"/>
      <c r="R362" s="220"/>
      <c r="S362" s="220"/>
      <c r="T362" s="220"/>
      <c r="U362" s="220"/>
      <c r="V362" s="220"/>
      <c r="W362" s="220"/>
      <c r="X362" s="220"/>
      <c r="Y362" s="220"/>
      <c r="Z362" s="210"/>
      <c r="AA362" s="210"/>
      <c r="AB362" s="210"/>
      <c r="AC362" s="210"/>
      <c r="AD362" s="210"/>
      <c r="AE362" s="210"/>
      <c r="AF362" s="210"/>
      <c r="AG362" s="210" t="s">
        <v>231</v>
      </c>
      <c r="AH362" s="210">
        <v>0</v>
      </c>
      <c r="AI362" s="210"/>
      <c r="AJ362" s="210"/>
      <c r="AK362" s="210"/>
      <c r="AL362" s="210"/>
      <c r="AM362" s="210"/>
      <c r="AN362" s="210"/>
      <c r="AO362" s="210"/>
      <c r="AP362" s="210"/>
      <c r="AQ362" s="210"/>
      <c r="AR362" s="210"/>
      <c r="AS362" s="210"/>
      <c r="AT362" s="210"/>
      <c r="AU362" s="210"/>
      <c r="AV362" s="210"/>
      <c r="AW362" s="210"/>
      <c r="AX362" s="210"/>
      <c r="AY362" s="210"/>
      <c r="AZ362" s="210"/>
      <c r="BA362" s="210"/>
      <c r="BB362" s="210"/>
      <c r="BC362" s="210"/>
      <c r="BD362" s="210"/>
      <c r="BE362" s="210"/>
      <c r="BF362" s="210"/>
      <c r="BG362" s="210"/>
      <c r="BH362" s="210"/>
    </row>
    <row r="363" spans="1:60" ht="22.5" outlineLevel="3" x14ac:dyDescent="0.2">
      <c r="A363" s="217"/>
      <c r="B363" s="218"/>
      <c r="C363" s="264" t="s">
        <v>1090</v>
      </c>
      <c r="D363" s="258"/>
      <c r="E363" s="259">
        <v>14</v>
      </c>
      <c r="F363" s="220"/>
      <c r="G363" s="220"/>
      <c r="H363" s="220"/>
      <c r="I363" s="220"/>
      <c r="J363" s="220"/>
      <c r="K363" s="220"/>
      <c r="L363" s="220"/>
      <c r="M363" s="220"/>
      <c r="N363" s="219"/>
      <c r="O363" s="219"/>
      <c r="P363" s="219"/>
      <c r="Q363" s="219"/>
      <c r="R363" s="220"/>
      <c r="S363" s="220"/>
      <c r="T363" s="220"/>
      <c r="U363" s="220"/>
      <c r="V363" s="220"/>
      <c r="W363" s="220"/>
      <c r="X363" s="220"/>
      <c r="Y363" s="220"/>
      <c r="Z363" s="210"/>
      <c r="AA363" s="210"/>
      <c r="AB363" s="210"/>
      <c r="AC363" s="210"/>
      <c r="AD363" s="210"/>
      <c r="AE363" s="210"/>
      <c r="AF363" s="210"/>
      <c r="AG363" s="210" t="s">
        <v>231</v>
      </c>
      <c r="AH363" s="210">
        <v>0</v>
      </c>
      <c r="AI363" s="210"/>
      <c r="AJ363" s="210"/>
      <c r="AK363" s="210"/>
      <c r="AL363" s="210"/>
      <c r="AM363" s="210"/>
      <c r="AN363" s="210"/>
      <c r="AO363" s="210"/>
      <c r="AP363" s="210"/>
      <c r="AQ363" s="210"/>
      <c r="AR363" s="210"/>
      <c r="AS363" s="210"/>
      <c r="AT363" s="210"/>
      <c r="AU363" s="210"/>
      <c r="AV363" s="210"/>
      <c r="AW363" s="210"/>
      <c r="AX363" s="210"/>
      <c r="AY363" s="210"/>
      <c r="AZ363" s="210"/>
      <c r="BA363" s="210"/>
      <c r="BB363" s="210"/>
      <c r="BC363" s="210"/>
      <c r="BD363" s="210"/>
      <c r="BE363" s="210"/>
      <c r="BF363" s="210"/>
      <c r="BG363" s="210"/>
      <c r="BH363" s="210"/>
    </row>
    <row r="364" spans="1:60" outlineLevel="3" x14ac:dyDescent="0.2">
      <c r="A364" s="217"/>
      <c r="B364" s="218"/>
      <c r="C364" s="264" t="s">
        <v>407</v>
      </c>
      <c r="D364" s="258"/>
      <c r="E364" s="259"/>
      <c r="F364" s="220"/>
      <c r="G364" s="220"/>
      <c r="H364" s="220"/>
      <c r="I364" s="220"/>
      <c r="J364" s="220"/>
      <c r="K364" s="220"/>
      <c r="L364" s="220"/>
      <c r="M364" s="220"/>
      <c r="N364" s="219"/>
      <c r="O364" s="219"/>
      <c r="P364" s="219"/>
      <c r="Q364" s="219"/>
      <c r="R364" s="220"/>
      <c r="S364" s="220"/>
      <c r="T364" s="220"/>
      <c r="U364" s="220"/>
      <c r="V364" s="220"/>
      <c r="W364" s="220"/>
      <c r="X364" s="220"/>
      <c r="Y364" s="220"/>
      <c r="Z364" s="210"/>
      <c r="AA364" s="210"/>
      <c r="AB364" s="210"/>
      <c r="AC364" s="210"/>
      <c r="AD364" s="210"/>
      <c r="AE364" s="210"/>
      <c r="AF364" s="210"/>
      <c r="AG364" s="210" t="s">
        <v>231</v>
      </c>
      <c r="AH364" s="210">
        <v>0</v>
      </c>
      <c r="AI364" s="210"/>
      <c r="AJ364" s="210"/>
      <c r="AK364" s="210"/>
      <c r="AL364" s="210"/>
      <c r="AM364" s="210"/>
      <c r="AN364" s="210"/>
      <c r="AO364" s="210"/>
      <c r="AP364" s="210"/>
      <c r="AQ364" s="210"/>
      <c r="AR364" s="210"/>
      <c r="AS364" s="210"/>
      <c r="AT364" s="210"/>
      <c r="AU364" s="210"/>
      <c r="AV364" s="210"/>
      <c r="AW364" s="210"/>
      <c r="AX364" s="210"/>
      <c r="AY364" s="210"/>
      <c r="AZ364" s="210"/>
      <c r="BA364" s="210"/>
      <c r="BB364" s="210"/>
      <c r="BC364" s="210"/>
      <c r="BD364" s="210"/>
      <c r="BE364" s="210"/>
      <c r="BF364" s="210"/>
      <c r="BG364" s="210"/>
      <c r="BH364" s="210"/>
    </row>
    <row r="365" spans="1:60" outlineLevel="3" x14ac:dyDescent="0.2">
      <c r="A365" s="217"/>
      <c r="B365" s="218"/>
      <c r="C365" s="264" t="s">
        <v>621</v>
      </c>
      <c r="D365" s="258"/>
      <c r="E365" s="259"/>
      <c r="F365" s="220"/>
      <c r="G365" s="220"/>
      <c r="H365" s="220"/>
      <c r="I365" s="220"/>
      <c r="J365" s="220"/>
      <c r="K365" s="220"/>
      <c r="L365" s="220"/>
      <c r="M365" s="220"/>
      <c r="N365" s="219"/>
      <c r="O365" s="219"/>
      <c r="P365" s="219"/>
      <c r="Q365" s="219"/>
      <c r="R365" s="220"/>
      <c r="S365" s="220"/>
      <c r="T365" s="220"/>
      <c r="U365" s="220"/>
      <c r="V365" s="220"/>
      <c r="W365" s="220"/>
      <c r="X365" s="220"/>
      <c r="Y365" s="220"/>
      <c r="Z365" s="210"/>
      <c r="AA365" s="210"/>
      <c r="AB365" s="210"/>
      <c r="AC365" s="210"/>
      <c r="AD365" s="210"/>
      <c r="AE365" s="210"/>
      <c r="AF365" s="210"/>
      <c r="AG365" s="210" t="s">
        <v>231</v>
      </c>
      <c r="AH365" s="210">
        <v>0</v>
      </c>
      <c r="AI365" s="210"/>
      <c r="AJ365" s="210"/>
      <c r="AK365" s="210"/>
      <c r="AL365" s="210"/>
      <c r="AM365" s="210"/>
      <c r="AN365" s="210"/>
      <c r="AO365" s="210"/>
      <c r="AP365" s="210"/>
      <c r="AQ365" s="210"/>
      <c r="AR365" s="210"/>
      <c r="AS365" s="210"/>
      <c r="AT365" s="210"/>
      <c r="AU365" s="210"/>
      <c r="AV365" s="210"/>
      <c r="AW365" s="210"/>
      <c r="AX365" s="210"/>
      <c r="AY365" s="210"/>
      <c r="AZ365" s="210"/>
      <c r="BA365" s="210"/>
      <c r="BB365" s="210"/>
      <c r="BC365" s="210"/>
      <c r="BD365" s="210"/>
      <c r="BE365" s="210"/>
      <c r="BF365" s="210"/>
      <c r="BG365" s="210"/>
      <c r="BH365" s="210"/>
    </row>
    <row r="366" spans="1:60" outlineLevel="3" x14ac:dyDescent="0.2">
      <c r="A366" s="217"/>
      <c r="B366" s="218"/>
      <c r="C366" s="264" t="s">
        <v>1091</v>
      </c>
      <c r="D366" s="258"/>
      <c r="E366" s="259">
        <v>-4</v>
      </c>
      <c r="F366" s="220"/>
      <c r="G366" s="220"/>
      <c r="H366" s="220"/>
      <c r="I366" s="220"/>
      <c r="J366" s="220"/>
      <c r="K366" s="220"/>
      <c r="L366" s="220"/>
      <c r="M366" s="220"/>
      <c r="N366" s="219"/>
      <c r="O366" s="219"/>
      <c r="P366" s="219"/>
      <c r="Q366" s="219"/>
      <c r="R366" s="220"/>
      <c r="S366" s="220"/>
      <c r="T366" s="220"/>
      <c r="U366" s="220"/>
      <c r="V366" s="220"/>
      <c r="W366" s="220"/>
      <c r="X366" s="220"/>
      <c r="Y366" s="220"/>
      <c r="Z366" s="210"/>
      <c r="AA366" s="210"/>
      <c r="AB366" s="210"/>
      <c r="AC366" s="210"/>
      <c r="AD366" s="210"/>
      <c r="AE366" s="210"/>
      <c r="AF366" s="210"/>
      <c r="AG366" s="210" t="s">
        <v>231</v>
      </c>
      <c r="AH366" s="210">
        <v>5</v>
      </c>
      <c r="AI366" s="210"/>
      <c r="AJ366" s="210"/>
      <c r="AK366" s="210"/>
      <c r="AL366" s="210"/>
      <c r="AM366" s="210"/>
      <c r="AN366" s="210"/>
      <c r="AO366" s="210"/>
      <c r="AP366" s="210"/>
      <c r="AQ366" s="210"/>
      <c r="AR366" s="210"/>
      <c r="AS366" s="210"/>
      <c r="AT366" s="210"/>
      <c r="AU366" s="210"/>
      <c r="AV366" s="210"/>
      <c r="AW366" s="210"/>
      <c r="AX366" s="210"/>
      <c r="AY366" s="210"/>
      <c r="AZ366" s="210"/>
      <c r="BA366" s="210"/>
      <c r="BB366" s="210"/>
      <c r="BC366" s="210"/>
      <c r="BD366" s="210"/>
      <c r="BE366" s="210"/>
      <c r="BF366" s="210"/>
      <c r="BG366" s="210"/>
      <c r="BH366" s="210"/>
    </row>
    <row r="367" spans="1:60" ht="22.5" outlineLevel="1" x14ac:dyDescent="0.2">
      <c r="A367" s="235">
        <v>47</v>
      </c>
      <c r="B367" s="236" t="s">
        <v>623</v>
      </c>
      <c r="C367" s="252" t="s">
        <v>624</v>
      </c>
      <c r="D367" s="237" t="s">
        <v>293</v>
      </c>
      <c r="E367" s="238">
        <v>44.2</v>
      </c>
      <c r="F367" s="239"/>
      <c r="G367" s="240">
        <f>ROUND(E367*F367,2)</f>
        <v>0</v>
      </c>
      <c r="H367" s="239"/>
      <c r="I367" s="240">
        <f>ROUND(E367*H367,2)</f>
        <v>0</v>
      </c>
      <c r="J367" s="239"/>
      <c r="K367" s="240">
        <f>ROUND(E367*J367,2)</f>
        <v>0</v>
      </c>
      <c r="L367" s="240">
        <v>21</v>
      </c>
      <c r="M367" s="240">
        <f>G367*(1+L367/100)</f>
        <v>0</v>
      </c>
      <c r="N367" s="238">
        <v>0.188</v>
      </c>
      <c r="O367" s="238">
        <f>ROUND(E367*N367,2)</f>
        <v>8.31</v>
      </c>
      <c r="P367" s="238">
        <v>0</v>
      </c>
      <c r="Q367" s="238">
        <f>ROUND(E367*P367,2)</f>
        <v>0</v>
      </c>
      <c r="R367" s="240" t="s">
        <v>277</v>
      </c>
      <c r="S367" s="240" t="s">
        <v>188</v>
      </c>
      <c r="T367" s="241" t="s">
        <v>188</v>
      </c>
      <c r="U367" s="220">
        <v>0.27200000000000002</v>
      </c>
      <c r="V367" s="220">
        <f>ROUND(E367*U367,2)</f>
        <v>12.02</v>
      </c>
      <c r="W367" s="220"/>
      <c r="X367" s="220" t="s">
        <v>226</v>
      </c>
      <c r="Y367" s="220" t="s">
        <v>191</v>
      </c>
      <c r="Z367" s="210"/>
      <c r="AA367" s="210"/>
      <c r="AB367" s="210"/>
      <c r="AC367" s="210"/>
      <c r="AD367" s="210"/>
      <c r="AE367" s="210"/>
      <c r="AF367" s="210"/>
      <c r="AG367" s="210" t="s">
        <v>227</v>
      </c>
      <c r="AH367" s="210"/>
      <c r="AI367" s="210"/>
      <c r="AJ367" s="210"/>
      <c r="AK367" s="210"/>
      <c r="AL367" s="210"/>
      <c r="AM367" s="210"/>
      <c r="AN367" s="210"/>
      <c r="AO367" s="210"/>
      <c r="AP367" s="210"/>
      <c r="AQ367" s="210"/>
      <c r="AR367" s="210"/>
      <c r="AS367" s="210"/>
      <c r="AT367" s="210"/>
      <c r="AU367" s="210"/>
      <c r="AV367" s="210"/>
      <c r="AW367" s="210"/>
      <c r="AX367" s="210"/>
      <c r="AY367" s="210"/>
      <c r="AZ367" s="210"/>
      <c r="BA367" s="210"/>
      <c r="BB367" s="210"/>
      <c r="BC367" s="210"/>
      <c r="BD367" s="210"/>
      <c r="BE367" s="210"/>
      <c r="BF367" s="210"/>
      <c r="BG367" s="210"/>
      <c r="BH367" s="210"/>
    </row>
    <row r="368" spans="1:60" outlineLevel="2" x14ac:dyDescent="0.2">
      <c r="A368" s="217"/>
      <c r="B368" s="218"/>
      <c r="C368" s="263" t="s">
        <v>615</v>
      </c>
      <c r="D368" s="262"/>
      <c r="E368" s="262"/>
      <c r="F368" s="262"/>
      <c r="G368" s="262"/>
      <c r="H368" s="220"/>
      <c r="I368" s="220"/>
      <c r="J368" s="220"/>
      <c r="K368" s="220"/>
      <c r="L368" s="220"/>
      <c r="M368" s="220"/>
      <c r="N368" s="219"/>
      <c r="O368" s="219"/>
      <c r="P368" s="219"/>
      <c r="Q368" s="219"/>
      <c r="R368" s="220"/>
      <c r="S368" s="220"/>
      <c r="T368" s="220"/>
      <c r="U368" s="220"/>
      <c r="V368" s="220"/>
      <c r="W368" s="220"/>
      <c r="X368" s="220"/>
      <c r="Y368" s="220"/>
      <c r="Z368" s="210"/>
      <c r="AA368" s="210"/>
      <c r="AB368" s="210"/>
      <c r="AC368" s="210"/>
      <c r="AD368" s="210"/>
      <c r="AE368" s="210"/>
      <c r="AF368" s="210"/>
      <c r="AG368" s="210" t="s">
        <v>229</v>
      </c>
      <c r="AH368" s="210"/>
      <c r="AI368" s="210"/>
      <c r="AJ368" s="210"/>
      <c r="AK368" s="210"/>
      <c r="AL368" s="210"/>
      <c r="AM368" s="210"/>
      <c r="AN368" s="210"/>
      <c r="AO368" s="210"/>
      <c r="AP368" s="210"/>
      <c r="AQ368" s="210"/>
      <c r="AR368" s="210"/>
      <c r="AS368" s="210"/>
      <c r="AT368" s="210"/>
      <c r="AU368" s="210"/>
      <c r="AV368" s="210"/>
      <c r="AW368" s="210"/>
      <c r="AX368" s="210"/>
      <c r="AY368" s="210"/>
      <c r="AZ368" s="210"/>
      <c r="BA368" s="210"/>
      <c r="BB368" s="210"/>
      <c r="BC368" s="210"/>
      <c r="BD368" s="210"/>
      <c r="BE368" s="210"/>
      <c r="BF368" s="210"/>
      <c r="BG368" s="210"/>
      <c r="BH368" s="210"/>
    </row>
    <row r="369" spans="1:60" outlineLevel="2" x14ac:dyDescent="0.2">
      <c r="A369" s="217"/>
      <c r="B369" s="218"/>
      <c r="C369" s="264" t="s">
        <v>625</v>
      </c>
      <c r="D369" s="258"/>
      <c r="E369" s="259"/>
      <c r="F369" s="220"/>
      <c r="G369" s="220"/>
      <c r="H369" s="220"/>
      <c r="I369" s="220"/>
      <c r="J369" s="220"/>
      <c r="K369" s="220"/>
      <c r="L369" s="220"/>
      <c r="M369" s="220"/>
      <c r="N369" s="219"/>
      <c r="O369" s="219"/>
      <c r="P369" s="219"/>
      <c r="Q369" s="219"/>
      <c r="R369" s="220"/>
      <c r="S369" s="220"/>
      <c r="T369" s="220"/>
      <c r="U369" s="220"/>
      <c r="V369" s="220"/>
      <c r="W369" s="220"/>
      <c r="X369" s="220"/>
      <c r="Y369" s="220"/>
      <c r="Z369" s="210"/>
      <c r="AA369" s="210"/>
      <c r="AB369" s="210"/>
      <c r="AC369" s="210"/>
      <c r="AD369" s="210"/>
      <c r="AE369" s="210"/>
      <c r="AF369" s="210"/>
      <c r="AG369" s="210" t="s">
        <v>231</v>
      </c>
      <c r="AH369" s="210">
        <v>0</v>
      </c>
      <c r="AI369" s="210"/>
      <c r="AJ369" s="210"/>
      <c r="AK369" s="210"/>
      <c r="AL369" s="210"/>
      <c r="AM369" s="210"/>
      <c r="AN369" s="210"/>
      <c r="AO369" s="210"/>
      <c r="AP369" s="210"/>
      <c r="AQ369" s="210"/>
      <c r="AR369" s="210"/>
      <c r="AS369" s="210"/>
      <c r="AT369" s="210"/>
      <c r="AU369" s="210"/>
      <c r="AV369" s="210"/>
      <c r="AW369" s="210"/>
      <c r="AX369" s="210"/>
      <c r="AY369" s="210"/>
      <c r="AZ369" s="210"/>
      <c r="BA369" s="210"/>
      <c r="BB369" s="210"/>
      <c r="BC369" s="210"/>
      <c r="BD369" s="210"/>
      <c r="BE369" s="210"/>
      <c r="BF369" s="210"/>
      <c r="BG369" s="210"/>
      <c r="BH369" s="210"/>
    </row>
    <row r="370" spans="1:60" outlineLevel="3" x14ac:dyDescent="0.2">
      <c r="A370" s="217"/>
      <c r="B370" s="218"/>
      <c r="C370" s="264" t="s">
        <v>325</v>
      </c>
      <c r="D370" s="258"/>
      <c r="E370" s="259"/>
      <c r="F370" s="220"/>
      <c r="G370" s="220"/>
      <c r="H370" s="220"/>
      <c r="I370" s="220"/>
      <c r="J370" s="220"/>
      <c r="K370" s="220"/>
      <c r="L370" s="220"/>
      <c r="M370" s="220"/>
      <c r="N370" s="219"/>
      <c r="O370" s="219"/>
      <c r="P370" s="219"/>
      <c r="Q370" s="219"/>
      <c r="R370" s="220"/>
      <c r="S370" s="220"/>
      <c r="T370" s="220"/>
      <c r="U370" s="220"/>
      <c r="V370" s="220"/>
      <c r="W370" s="220"/>
      <c r="X370" s="220"/>
      <c r="Y370" s="220"/>
      <c r="Z370" s="210"/>
      <c r="AA370" s="210"/>
      <c r="AB370" s="210"/>
      <c r="AC370" s="210"/>
      <c r="AD370" s="210"/>
      <c r="AE370" s="210"/>
      <c r="AF370" s="210"/>
      <c r="AG370" s="210" t="s">
        <v>231</v>
      </c>
      <c r="AH370" s="210">
        <v>0</v>
      </c>
      <c r="AI370" s="210"/>
      <c r="AJ370" s="210"/>
      <c r="AK370" s="210"/>
      <c r="AL370" s="210"/>
      <c r="AM370" s="210"/>
      <c r="AN370" s="210"/>
      <c r="AO370" s="210"/>
      <c r="AP370" s="210"/>
      <c r="AQ370" s="210"/>
      <c r="AR370" s="210"/>
      <c r="AS370" s="210"/>
      <c r="AT370" s="210"/>
      <c r="AU370" s="210"/>
      <c r="AV370" s="210"/>
      <c r="AW370" s="210"/>
      <c r="AX370" s="210"/>
      <c r="AY370" s="210"/>
      <c r="AZ370" s="210"/>
      <c r="BA370" s="210"/>
      <c r="BB370" s="210"/>
      <c r="BC370" s="210"/>
      <c r="BD370" s="210"/>
      <c r="BE370" s="210"/>
      <c r="BF370" s="210"/>
      <c r="BG370" s="210"/>
      <c r="BH370" s="210"/>
    </row>
    <row r="371" spans="1:60" outlineLevel="3" x14ac:dyDescent="0.2">
      <c r="A371" s="217"/>
      <c r="B371" s="218"/>
      <c r="C371" s="264" t="s">
        <v>870</v>
      </c>
      <c r="D371" s="258"/>
      <c r="E371" s="259"/>
      <c r="F371" s="220"/>
      <c r="G371" s="220"/>
      <c r="H371" s="220"/>
      <c r="I371" s="220"/>
      <c r="J371" s="220"/>
      <c r="K371" s="220"/>
      <c r="L371" s="220"/>
      <c r="M371" s="220"/>
      <c r="N371" s="219"/>
      <c r="O371" s="219"/>
      <c r="P371" s="219"/>
      <c r="Q371" s="219"/>
      <c r="R371" s="220"/>
      <c r="S371" s="220"/>
      <c r="T371" s="220"/>
      <c r="U371" s="220"/>
      <c r="V371" s="220"/>
      <c r="W371" s="220"/>
      <c r="X371" s="220"/>
      <c r="Y371" s="220"/>
      <c r="Z371" s="210"/>
      <c r="AA371" s="210"/>
      <c r="AB371" s="210"/>
      <c r="AC371" s="210"/>
      <c r="AD371" s="210"/>
      <c r="AE371" s="210"/>
      <c r="AF371" s="210"/>
      <c r="AG371" s="210" t="s">
        <v>231</v>
      </c>
      <c r="AH371" s="210">
        <v>0</v>
      </c>
      <c r="AI371" s="210"/>
      <c r="AJ371" s="210"/>
      <c r="AK371" s="210"/>
      <c r="AL371" s="210"/>
      <c r="AM371" s="210"/>
      <c r="AN371" s="210"/>
      <c r="AO371" s="210"/>
      <c r="AP371" s="210"/>
      <c r="AQ371" s="210"/>
      <c r="AR371" s="210"/>
      <c r="AS371" s="210"/>
      <c r="AT371" s="210"/>
      <c r="AU371" s="210"/>
      <c r="AV371" s="210"/>
      <c r="AW371" s="210"/>
      <c r="AX371" s="210"/>
      <c r="AY371" s="210"/>
      <c r="AZ371" s="210"/>
      <c r="BA371" s="210"/>
      <c r="BB371" s="210"/>
      <c r="BC371" s="210"/>
      <c r="BD371" s="210"/>
      <c r="BE371" s="210"/>
      <c r="BF371" s="210"/>
      <c r="BG371" s="210"/>
      <c r="BH371" s="210"/>
    </row>
    <row r="372" spans="1:60" outlineLevel="3" x14ac:dyDescent="0.2">
      <c r="A372" s="217"/>
      <c r="B372" s="218"/>
      <c r="C372" s="264" t="s">
        <v>926</v>
      </c>
      <c r="D372" s="258"/>
      <c r="E372" s="259"/>
      <c r="F372" s="220"/>
      <c r="G372" s="220"/>
      <c r="H372" s="220"/>
      <c r="I372" s="220"/>
      <c r="J372" s="220"/>
      <c r="K372" s="220"/>
      <c r="L372" s="220"/>
      <c r="M372" s="220"/>
      <c r="N372" s="219"/>
      <c r="O372" s="219"/>
      <c r="P372" s="219"/>
      <c r="Q372" s="219"/>
      <c r="R372" s="220"/>
      <c r="S372" s="220"/>
      <c r="T372" s="220"/>
      <c r="U372" s="220"/>
      <c r="V372" s="220"/>
      <c r="W372" s="220"/>
      <c r="X372" s="220"/>
      <c r="Y372" s="220"/>
      <c r="Z372" s="210"/>
      <c r="AA372" s="210"/>
      <c r="AB372" s="210"/>
      <c r="AC372" s="210"/>
      <c r="AD372" s="210"/>
      <c r="AE372" s="210"/>
      <c r="AF372" s="210"/>
      <c r="AG372" s="210" t="s">
        <v>231</v>
      </c>
      <c r="AH372" s="210">
        <v>0</v>
      </c>
      <c r="AI372" s="210"/>
      <c r="AJ372" s="210"/>
      <c r="AK372" s="210"/>
      <c r="AL372" s="210"/>
      <c r="AM372" s="210"/>
      <c r="AN372" s="210"/>
      <c r="AO372" s="210"/>
      <c r="AP372" s="210"/>
      <c r="AQ372" s="210"/>
      <c r="AR372" s="210"/>
      <c r="AS372" s="210"/>
      <c r="AT372" s="210"/>
      <c r="AU372" s="210"/>
      <c r="AV372" s="210"/>
      <c r="AW372" s="210"/>
      <c r="AX372" s="210"/>
      <c r="AY372" s="210"/>
      <c r="AZ372" s="210"/>
      <c r="BA372" s="210"/>
      <c r="BB372" s="210"/>
      <c r="BC372" s="210"/>
      <c r="BD372" s="210"/>
      <c r="BE372" s="210"/>
      <c r="BF372" s="210"/>
      <c r="BG372" s="210"/>
      <c r="BH372" s="210"/>
    </row>
    <row r="373" spans="1:60" ht="22.5" outlineLevel="3" x14ac:dyDescent="0.2">
      <c r="A373" s="217"/>
      <c r="B373" s="218"/>
      <c r="C373" s="264" t="s">
        <v>1092</v>
      </c>
      <c r="D373" s="258"/>
      <c r="E373" s="259">
        <v>15.2</v>
      </c>
      <c r="F373" s="220"/>
      <c r="G373" s="220"/>
      <c r="H373" s="220"/>
      <c r="I373" s="220"/>
      <c r="J373" s="220"/>
      <c r="K373" s="220"/>
      <c r="L373" s="220"/>
      <c r="M373" s="220"/>
      <c r="N373" s="219"/>
      <c r="O373" s="219"/>
      <c r="P373" s="219"/>
      <c r="Q373" s="219"/>
      <c r="R373" s="220"/>
      <c r="S373" s="220"/>
      <c r="T373" s="220"/>
      <c r="U373" s="220"/>
      <c r="V373" s="220"/>
      <c r="W373" s="220"/>
      <c r="X373" s="220"/>
      <c r="Y373" s="220"/>
      <c r="Z373" s="210"/>
      <c r="AA373" s="210"/>
      <c r="AB373" s="210"/>
      <c r="AC373" s="210"/>
      <c r="AD373" s="210"/>
      <c r="AE373" s="210"/>
      <c r="AF373" s="210"/>
      <c r="AG373" s="210" t="s">
        <v>231</v>
      </c>
      <c r="AH373" s="210">
        <v>0</v>
      </c>
      <c r="AI373" s="210"/>
      <c r="AJ373" s="210"/>
      <c r="AK373" s="210"/>
      <c r="AL373" s="210"/>
      <c r="AM373" s="210"/>
      <c r="AN373" s="210"/>
      <c r="AO373" s="210"/>
      <c r="AP373" s="210"/>
      <c r="AQ373" s="210"/>
      <c r="AR373" s="210"/>
      <c r="AS373" s="210"/>
      <c r="AT373" s="210"/>
      <c r="AU373" s="210"/>
      <c r="AV373" s="210"/>
      <c r="AW373" s="210"/>
      <c r="AX373" s="210"/>
      <c r="AY373" s="210"/>
      <c r="AZ373" s="210"/>
      <c r="BA373" s="210"/>
      <c r="BB373" s="210"/>
      <c r="BC373" s="210"/>
      <c r="BD373" s="210"/>
      <c r="BE373" s="210"/>
      <c r="BF373" s="210"/>
      <c r="BG373" s="210"/>
      <c r="BH373" s="210"/>
    </row>
    <row r="374" spans="1:60" ht="22.5" outlineLevel="3" x14ac:dyDescent="0.2">
      <c r="A374" s="217"/>
      <c r="B374" s="218"/>
      <c r="C374" s="264" t="s">
        <v>1093</v>
      </c>
      <c r="D374" s="258"/>
      <c r="E374" s="259">
        <v>15</v>
      </c>
      <c r="F374" s="220"/>
      <c r="G374" s="220"/>
      <c r="H374" s="220"/>
      <c r="I374" s="220"/>
      <c r="J374" s="220"/>
      <c r="K374" s="220"/>
      <c r="L374" s="220"/>
      <c r="M374" s="220"/>
      <c r="N374" s="219"/>
      <c r="O374" s="219"/>
      <c r="P374" s="219"/>
      <c r="Q374" s="219"/>
      <c r="R374" s="220"/>
      <c r="S374" s="220"/>
      <c r="T374" s="220"/>
      <c r="U374" s="220"/>
      <c r="V374" s="220"/>
      <c r="W374" s="220"/>
      <c r="X374" s="220"/>
      <c r="Y374" s="220"/>
      <c r="Z374" s="210"/>
      <c r="AA374" s="210"/>
      <c r="AB374" s="210"/>
      <c r="AC374" s="210"/>
      <c r="AD374" s="210"/>
      <c r="AE374" s="210"/>
      <c r="AF374" s="210"/>
      <c r="AG374" s="210" t="s">
        <v>231</v>
      </c>
      <c r="AH374" s="210">
        <v>0</v>
      </c>
      <c r="AI374" s="210"/>
      <c r="AJ374" s="210"/>
      <c r="AK374" s="210"/>
      <c r="AL374" s="210"/>
      <c r="AM374" s="210"/>
      <c r="AN374" s="210"/>
      <c r="AO374" s="210"/>
      <c r="AP374" s="210"/>
      <c r="AQ374" s="210"/>
      <c r="AR374" s="210"/>
      <c r="AS374" s="210"/>
      <c r="AT374" s="210"/>
      <c r="AU374" s="210"/>
      <c r="AV374" s="210"/>
      <c r="AW374" s="210"/>
      <c r="AX374" s="210"/>
      <c r="AY374" s="210"/>
      <c r="AZ374" s="210"/>
      <c r="BA374" s="210"/>
      <c r="BB374" s="210"/>
      <c r="BC374" s="210"/>
      <c r="BD374" s="210"/>
      <c r="BE374" s="210"/>
      <c r="BF374" s="210"/>
      <c r="BG374" s="210"/>
      <c r="BH374" s="210"/>
    </row>
    <row r="375" spans="1:60" ht="22.5" outlineLevel="3" x14ac:dyDescent="0.2">
      <c r="A375" s="217"/>
      <c r="B375" s="218"/>
      <c r="C375" s="264" t="s">
        <v>1090</v>
      </c>
      <c r="D375" s="258"/>
      <c r="E375" s="259">
        <v>14</v>
      </c>
      <c r="F375" s="220"/>
      <c r="G375" s="220"/>
      <c r="H375" s="220"/>
      <c r="I375" s="220"/>
      <c r="J375" s="220"/>
      <c r="K375" s="220"/>
      <c r="L375" s="220"/>
      <c r="M375" s="220"/>
      <c r="N375" s="219"/>
      <c r="O375" s="219"/>
      <c r="P375" s="219"/>
      <c r="Q375" s="219"/>
      <c r="R375" s="220"/>
      <c r="S375" s="220"/>
      <c r="T375" s="220"/>
      <c r="U375" s="220"/>
      <c r="V375" s="220"/>
      <c r="W375" s="220"/>
      <c r="X375" s="220"/>
      <c r="Y375" s="220"/>
      <c r="Z375" s="210"/>
      <c r="AA375" s="210"/>
      <c r="AB375" s="210"/>
      <c r="AC375" s="210"/>
      <c r="AD375" s="210"/>
      <c r="AE375" s="210"/>
      <c r="AF375" s="210"/>
      <c r="AG375" s="210" t="s">
        <v>231</v>
      </c>
      <c r="AH375" s="210">
        <v>0</v>
      </c>
      <c r="AI375" s="210"/>
      <c r="AJ375" s="210"/>
      <c r="AK375" s="210"/>
      <c r="AL375" s="210"/>
      <c r="AM375" s="210"/>
      <c r="AN375" s="210"/>
      <c r="AO375" s="210"/>
      <c r="AP375" s="210"/>
      <c r="AQ375" s="210"/>
      <c r="AR375" s="210"/>
      <c r="AS375" s="210"/>
      <c r="AT375" s="210"/>
      <c r="AU375" s="210"/>
      <c r="AV375" s="210"/>
      <c r="AW375" s="210"/>
      <c r="AX375" s="210"/>
      <c r="AY375" s="210"/>
      <c r="AZ375" s="210"/>
      <c r="BA375" s="210"/>
      <c r="BB375" s="210"/>
      <c r="BC375" s="210"/>
      <c r="BD375" s="210"/>
      <c r="BE375" s="210"/>
      <c r="BF375" s="210"/>
      <c r="BG375" s="210"/>
      <c r="BH375" s="210"/>
    </row>
    <row r="376" spans="1:60" outlineLevel="1" x14ac:dyDescent="0.2">
      <c r="A376" s="235">
        <v>48</v>
      </c>
      <c r="B376" s="236" t="s">
        <v>396</v>
      </c>
      <c r="C376" s="252" t="s">
        <v>397</v>
      </c>
      <c r="D376" s="237" t="s">
        <v>293</v>
      </c>
      <c r="E376" s="238">
        <v>40.799999999999997</v>
      </c>
      <c r="F376" s="239"/>
      <c r="G376" s="240">
        <f>ROUND(E376*F376,2)</f>
        <v>0</v>
      </c>
      <c r="H376" s="239"/>
      <c r="I376" s="240">
        <f>ROUND(E376*H376,2)</f>
        <v>0</v>
      </c>
      <c r="J376" s="239"/>
      <c r="K376" s="240">
        <f>ROUND(E376*J376,2)</f>
        <v>0</v>
      </c>
      <c r="L376" s="240">
        <v>21</v>
      </c>
      <c r="M376" s="240">
        <f>G376*(1+L376/100)</f>
        <v>0</v>
      </c>
      <c r="N376" s="238">
        <v>4.3E-3</v>
      </c>
      <c r="O376" s="238">
        <f>ROUND(E376*N376,2)</f>
        <v>0.18</v>
      </c>
      <c r="P376" s="238">
        <v>0</v>
      </c>
      <c r="Q376" s="238">
        <f>ROUND(E376*P376,2)</f>
        <v>0</v>
      </c>
      <c r="R376" s="240" t="s">
        <v>277</v>
      </c>
      <c r="S376" s="240" t="s">
        <v>188</v>
      </c>
      <c r="T376" s="241" t="s">
        <v>188</v>
      </c>
      <c r="U376" s="220">
        <v>0.20799999999999999</v>
      </c>
      <c r="V376" s="220">
        <f>ROUND(E376*U376,2)</f>
        <v>8.49</v>
      </c>
      <c r="W376" s="220"/>
      <c r="X376" s="220" t="s">
        <v>226</v>
      </c>
      <c r="Y376" s="220" t="s">
        <v>191</v>
      </c>
      <c r="Z376" s="210"/>
      <c r="AA376" s="210"/>
      <c r="AB376" s="210"/>
      <c r="AC376" s="210"/>
      <c r="AD376" s="210"/>
      <c r="AE376" s="210"/>
      <c r="AF376" s="210"/>
      <c r="AG376" s="210" t="s">
        <v>227</v>
      </c>
      <c r="AH376" s="210"/>
      <c r="AI376" s="210"/>
      <c r="AJ376" s="210"/>
      <c r="AK376" s="210"/>
      <c r="AL376" s="210"/>
      <c r="AM376" s="210"/>
      <c r="AN376" s="210"/>
      <c r="AO376" s="210"/>
      <c r="AP376" s="210"/>
      <c r="AQ376" s="210"/>
      <c r="AR376" s="210"/>
      <c r="AS376" s="210"/>
      <c r="AT376" s="210"/>
      <c r="AU376" s="210"/>
      <c r="AV376" s="210"/>
      <c r="AW376" s="210"/>
      <c r="AX376" s="210"/>
      <c r="AY376" s="210"/>
      <c r="AZ376" s="210"/>
      <c r="BA376" s="210"/>
      <c r="BB376" s="210"/>
      <c r="BC376" s="210"/>
      <c r="BD376" s="210"/>
      <c r="BE376" s="210"/>
      <c r="BF376" s="210"/>
      <c r="BG376" s="210"/>
      <c r="BH376" s="210"/>
    </row>
    <row r="377" spans="1:60" outlineLevel="2" x14ac:dyDescent="0.2">
      <c r="A377" s="217"/>
      <c r="B377" s="218"/>
      <c r="C377" s="263" t="s">
        <v>398</v>
      </c>
      <c r="D377" s="262"/>
      <c r="E377" s="262"/>
      <c r="F377" s="262"/>
      <c r="G377" s="262"/>
      <c r="H377" s="220"/>
      <c r="I377" s="220"/>
      <c r="J377" s="220"/>
      <c r="K377" s="220"/>
      <c r="L377" s="220"/>
      <c r="M377" s="220"/>
      <c r="N377" s="219"/>
      <c r="O377" s="219"/>
      <c r="P377" s="219"/>
      <c r="Q377" s="219"/>
      <c r="R377" s="220"/>
      <c r="S377" s="220"/>
      <c r="T377" s="220"/>
      <c r="U377" s="220"/>
      <c r="V377" s="220"/>
      <c r="W377" s="220"/>
      <c r="X377" s="220"/>
      <c r="Y377" s="220"/>
      <c r="Z377" s="210"/>
      <c r="AA377" s="210"/>
      <c r="AB377" s="210"/>
      <c r="AC377" s="210"/>
      <c r="AD377" s="210"/>
      <c r="AE377" s="210"/>
      <c r="AF377" s="210"/>
      <c r="AG377" s="210" t="s">
        <v>229</v>
      </c>
      <c r="AH377" s="210"/>
      <c r="AI377" s="210"/>
      <c r="AJ377" s="210"/>
      <c r="AK377" s="210"/>
      <c r="AL377" s="210"/>
      <c r="AM377" s="210"/>
      <c r="AN377" s="210"/>
      <c r="AO377" s="210"/>
      <c r="AP377" s="210"/>
      <c r="AQ377" s="210"/>
      <c r="AR377" s="210"/>
      <c r="AS377" s="210"/>
      <c r="AT377" s="210"/>
      <c r="AU377" s="210"/>
      <c r="AV377" s="210"/>
      <c r="AW377" s="210"/>
      <c r="AX377" s="210"/>
      <c r="AY377" s="210"/>
      <c r="AZ377" s="210"/>
      <c r="BA377" s="210"/>
      <c r="BB377" s="210"/>
      <c r="BC377" s="210"/>
      <c r="BD377" s="210"/>
      <c r="BE377" s="210"/>
      <c r="BF377" s="210"/>
      <c r="BG377" s="210"/>
      <c r="BH377" s="210"/>
    </row>
    <row r="378" spans="1:60" outlineLevel="2" x14ac:dyDescent="0.2">
      <c r="A378" s="217"/>
      <c r="B378" s="218"/>
      <c r="C378" s="264" t="s">
        <v>399</v>
      </c>
      <c r="D378" s="258"/>
      <c r="E378" s="259"/>
      <c r="F378" s="220"/>
      <c r="G378" s="220"/>
      <c r="H378" s="220"/>
      <c r="I378" s="220"/>
      <c r="J378" s="220"/>
      <c r="K378" s="220"/>
      <c r="L378" s="220"/>
      <c r="M378" s="220"/>
      <c r="N378" s="219"/>
      <c r="O378" s="219"/>
      <c r="P378" s="219"/>
      <c r="Q378" s="219"/>
      <c r="R378" s="220"/>
      <c r="S378" s="220"/>
      <c r="T378" s="220"/>
      <c r="U378" s="220"/>
      <c r="V378" s="220"/>
      <c r="W378" s="220"/>
      <c r="X378" s="220"/>
      <c r="Y378" s="220"/>
      <c r="Z378" s="210"/>
      <c r="AA378" s="210"/>
      <c r="AB378" s="210"/>
      <c r="AC378" s="210"/>
      <c r="AD378" s="210"/>
      <c r="AE378" s="210"/>
      <c r="AF378" s="210"/>
      <c r="AG378" s="210" t="s">
        <v>231</v>
      </c>
      <c r="AH378" s="210">
        <v>0</v>
      </c>
      <c r="AI378" s="210"/>
      <c r="AJ378" s="210"/>
      <c r="AK378" s="210"/>
      <c r="AL378" s="210"/>
      <c r="AM378" s="210"/>
      <c r="AN378" s="210"/>
      <c r="AO378" s="210"/>
      <c r="AP378" s="210"/>
      <c r="AQ378" s="210"/>
      <c r="AR378" s="210"/>
      <c r="AS378" s="210"/>
      <c r="AT378" s="210"/>
      <c r="AU378" s="210"/>
      <c r="AV378" s="210"/>
      <c r="AW378" s="210"/>
      <c r="AX378" s="210"/>
      <c r="AY378" s="210"/>
      <c r="AZ378" s="210"/>
      <c r="BA378" s="210"/>
      <c r="BB378" s="210"/>
      <c r="BC378" s="210"/>
      <c r="BD378" s="210"/>
      <c r="BE378" s="210"/>
      <c r="BF378" s="210"/>
      <c r="BG378" s="210"/>
      <c r="BH378" s="210"/>
    </row>
    <row r="379" spans="1:60" outlineLevel="3" x14ac:dyDescent="0.2">
      <c r="A379" s="217"/>
      <c r="B379" s="218"/>
      <c r="C379" s="264" t="s">
        <v>1094</v>
      </c>
      <c r="D379" s="258"/>
      <c r="E379" s="259">
        <v>40.799999999999997</v>
      </c>
      <c r="F379" s="220"/>
      <c r="G379" s="220"/>
      <c r="H379" s="220"/>
      <c r="I379" s="220"/>
      <c r="J379" s="220"/>
      <c r="K379" s="220"/>
      <c r="L379" s="220"/>
      <c r="M379" s="220"/>
      <c r="N379" s="219"/>
      <c r="O379" s="219"/>
      <c r="P379" s="219"/>
      <c r="Q379" s="219"/>
      <c r="R379" s="220"/>
      <c r="S379" s="220"/>
      <c r="T379" s="220"/>
      <c r="U379" s="220"/>
      <c r="V379" s="220"/>
      <c r="W379" s="220"/>
      <c r="X379" s="220"/>
      <c r="Y379" s="220"/>
      <c r="Z379" s="210"/>
      <c r="AA379" s="210"/>
      <c r="AB379" s="210"/>
      <c r="AC379" s="210"/>
      <c r="AD379" s="210"/>
      <c r="AE379" s="210"/>
      <c r="AF379" s="210"/>
      <c r="AG379" s="210" t="s">
        <v>231</v>
      </c>
      <c r="AH379" s="210">
        <v>5</v>
      </c>
      <c r="AI379" s="210"/>
      <c r="AJ379" s="210"/>
      <c r="AK379" s="210"/>
      <c r="AL379" s="210"/>
      <c r="AM379" s="210"/>
      <c r="AN379" s="210"/>
      <c r="AO379" s="210"/>
      <c r="AP379" s="210"/>
      <c r="AQ379" s="210"/>
      <c r="AR379" s="210"/>
      <c r="AS379" s="210"/>
      <c r="AT379" s="210"/>
      <c r="AU379" s="210"/>
      <c r="AV379" s="210"/>
      <c r="AW379" s="210"/>
      <c r="AX379" s="210"/>
      <c r="AY379" s="210"/>
      <c r="AZ379" s="210"/>
      <c r="BA379" s="210"/>
      <c r="BB379" s="210"/>
      <c r="BC379" s="210"/>
      <c r="BD379" s="210"/>
      <c r="BE379" s="210"/>
      <c r="BF379" s="210"/>
      <c r="BG379" s="210"/>
      <c r="BH379" s="210"/>
    </row>
    <row r="380" spans="1:60" outlineLevel="1" x14ac:dyDescent="0.2">
      <c r="A380" s="235">
        <v>49</v>
      </c>
      <c r="B380" s="236" t="s">
        <v>401</v>
      </c>
      <c r="C380" s="252" t="s">
        <v>402</v>
      </c>
      <c r="D380" s="237" t="s">
        <v>293</v>
      </c>
      <c r="E380" s="238">
        <v>40.799999999999997</v>
      </c>
      <c r="F380" s="239"/>
      <c r="G380" s="240">
        <f>ROUND(E380*F380,2)</f>
        <v>0</v>
      </c>
      <c r="H380" s="239"/>
      <c r="I380" s="240">
        <f>ROUND(E380*H380,2)</f>
        <v>0</v>
      </c>
      <c r="J380" s="239"/>
      <c r="K380" s="240">
        <f>ROUND(E380*J380,2)</f>
        <v>0</v>
      </c>
      <c r="L380" s="240">
        <v>21</v>
      </c>
      <c r="M380" s="240">
        <f>G380*(1+L380/100)</f>
        <v>0</v>
      </c>
      <c r="N380" s="238">
        <v>1.0000000000000001E-5</v>
      </c>
      <c r="O380" s="238">
        <f>ROUND(E380*N380,2)</f>
        <v>0</v>
      </c>
      <c r="P380" s="238">
        <v>0</v>
      </c>
      <c r="Q380" s="238">
        <f>ROUND(E380*P380,2)</f>
        <v>0</v>
      </c>
      <c r="R380" s="240" t="s">
        <v>277</v>
      </c>
      <c r="S380" s="240" t="s">
        <v>188</v>
      </c>
      <c r="T380" s="241" t="s">
        <v>188</v>
      </c>
      <c r="U380" s="220">
        <v>3.5999999999999997E-2</v>
      </c>
      <c r="V380" s="220">
        <f>ROUND(E380*U380,2)</f>
        <v>1.47</v>
      </c>
      <c r="W380" s="220"/>
      <c r="X380" s="220" t="s">
        <v>226</v>
      </c>
      <c r="Y380" s="220" t="s">
        <v>191</v>
      </c>
      <c r="Z380" s="210"/>
      <c r="AA380" s="210"/>
      <c r="AB380" s="210"/>
      <c r="AC380" s="210"/>
      <c r="AD380" s="210"/>
      <c r="AE380" s="210"/>
      <c r="AF380" s="210"/>
      <c r="AG380" s="210" t="s">
        <v>227</v>
      </c>
      <c r="AH380" s="210"/>
      <c r="AI380" s="210"/>
      <c r="AJ380" s="210"/>
      <c r="AK380" s="210"/>
      <c r="AL380" s="210"/>
      <c r="AM380" s="210"/>
      <c r="AN380" s="210"/>
      <c r="AO380" s="210"/>
      <c r="AP380" s="210"/>
      <c r="AQ380" s="210"/>
      <c r="AR380" s="210"/>
      <c r="AS380" s="210"/>
      <c r="AT380" s="210"/>
      <c r="AU380" s="210"/>
      <c r="AV380" s="210"/>
      <c r="AW380" s="210"/>
      <c r="AX380" s="210"/>
      <c r="AY380" s="210"/>
      <c r="AZ380" s="210"/>
      <c r="BA380" s="210"/>
      <c r="BB380" s="210"/>
      <c r="BC380" s="210"/>
      <c r="BD380" s="210"/>
      <c r="BE380" s="210"/>
      <c r="BF380" s="210"/>
      <c r="BG380" s="210"/>
      <c r="BH380" s="210"/>
    </row>
    <row r="381" spans="1:60" outlineLevel="2" x14ac:dyDescent="0.2">
      <c r="A381" s="217"/>
      <c r="B381" s="218"/>
      <c r="C381" s="263" t="s">
        <v>403</v>
      </c>
      <c r="D381" s="262"/>
      <c r="E381" s="262"/>
      <c r="F381" s="262"/>
      <c r="G381" s="262"/>
      <c r="H381" s="220"/>
      <c r="I381" s="220"/>
      <c r="J381" s="220"/>
      <c r="K381" s="220"/>
      <c r="L381" s="220"/>
      <c r="M381" s="220"/>
      <c r="N381" s="219"/>
      <c r="O381" s="219"/>
      <c r="P381" s="219"/>
      <c r="Q381" s="219"/>
      <c r="R381" s="220"/>
      <c r="S381" s="220"/>
      <c r="T381" s="220"/>
      <c r="U381" s="220"/>
      <c r="V381" s="220"/>
      <c r="W381" s="220"/>
      <c r="X381" s="220"/>
      <c r="Y381" s="220"/>
      <c r="Z381" s="210"/>
      <c r="AA381" s="210"/>
      <c r="AB381" s="210"/>
      <c r="AC381" s="210"/>
      <c r="AD381" s="210"/>
      <c r="AE381" s="210"/>
      <c r="AF381" s="210"/>
      <c r="AG381" s="210" t="s">
        <v>229</v>
      </c>
      <c r="AH381" s="210"/>
      <c r="AI381" s="210"/>
      <c r="AJ381" s="210"/>
      <c r="AK381" s="210"/>
      <c r="AL381" s="210"/>
      <c r="AM381" s="210"/>
      <c r="AN381" s="210"/>
      <c r="AO381" s="210"/>
      <c r="AP381" s="210"/>
      <c r="AQ381" s="210"/>
      <c r="AR381" s="210"/>
      <c r="AS381" s="210"/>
      <c r="AT381" s="210"/>
      <c r="AU381" s="210"/>
      <c r="AV381" s="210"/>
      <c r="AW381" s="210"/>
      <c r="AX381" s="210"/>
      <c r="AY381" s="210"/>
      <c r="AZ381" s="210"/>
      <c r="BA381" s="210"/>
      <c r="BB381" s="210"/>
      <c r="BC381" s="210"/>
      <c r="BD381" s="210"/>
      <c r="BE381" s="210"/>
      <c r="BF381" s="210"/>
      <c r="BG381" s="210"/>
      <c r="BH381" s="210"/>
    </row>
    <row r="382" spans="1:60" outlineLevel="2" x14ac:dyDescent="0.2">
      <c r="A382" s="217"/>
      <c r="B382" s="218"/>
      <c r="C382" s="264" t="s">
        <v>404</v>
      </c>
      <c r="D382" s="258"/>
      <c r="E382" s="259"/>
      <c r="F382" s="220"/>
      <c r="G382" s="220"/>
      <c r="H382" s="220"/>
      <c r="I382" s="220"/>
      <c r="J382" s="220"/>
      <c r="K382" s="220"/>
      <c r="L382" s="220"/>
      <c r="M382" s="220"/>
      <c r="N382" s="219"/>
      <c r="O382" s="219"/>
      <c r="P382" s="219"/>
      <c r="Q382" s="219"/>
      <c r="R382" s="220"/>
      <c r="S382" s="220"/>
      <c r="T382" s="220"/>
      <c r="U382" s="220"/>
      <c r="V382" s="220"/>
      <c r="W382" s="220"/>
      <c r="X382" s="220"/>
      <c r="Y382" s="220"/>
      <c r="Z382" s="210"/>
      <c r="AA382" s="210"/>
      <c r="AB382" s="210"/>
      <c r="AC382" s="210"/>
      <c r="AD382" s="210"/>
      <c r="AE382" s="210"/>
      <c r="AF382" s="210"/>
      <c r="AG382" s="210" t="s">
        <v>231</v>
      </c>
      <c r="AH382" s="210">
        <v>0</v>
      </c>
      <c r="AI382" s="210"/>
      <c r="AJ382" s="210"/>
      <c r="AK382" s="210"/>
      <c r="AL382" s="210"/>
      <c r="AM382" s="210"/>
      <c r="AN382" s="210"/>
      <c r="AO382" s="210"/>
      <c r="AP382" s="210"/>
      <c r="AQ382" s="210"/>
      <c r="AR382" s="210"/>
      <c r="AS382" s="210"/>
      <c r="AT382" s="210"/>
      <c r="AU382" s="210"/>
      <c r="AV382" s="210"/>
      <c r="AW382" s="210"/>
      <c r="AX382" s="210"/>
      <c r="AY382" s="210"/>
      <c r="AZ382" s="210"/>
      <c r="BA382" s="210"/>
      <c r="BB382" s="210"/>
      <c r="BC382" s="210"/>
      <c r="BD382" s="210"/>
      <c r="BE382" s="210"/>
      <c r="BF382" s="210"/>
      <c r="BG382" s="210"/>
      <c r="BH382" s="210"/>
    </row>
    <row r="383" spans="1:60" outlineLevel="3" x14ac:dyDescent="0.2">
      <c r="A383" s="217"/>
      <c r="B383" s="218"/>
      <c r="C383" s="264" t="s">
        <v>405</v>
      </c>
      <c r="D383" s="258"/>
      <c r="E383" s="259"/>
      <c r="F383" s="220"/>
      <c r="G383" s="220"/>
      <c r="H383" s="220"/>
      <c r="I383" s="220"/>
      <c r="J383" s="220"/>
      <c r="K383" s="220"/>
      <c r="L383" s="220"/>
      <c r="M383" s="220"/>
      <c r="N383" s="219"/>
      <c r="O383" s="219"/>
      <c r="P383" s="219"/>
      <c r="Q383" s="219"/>
      <c r="R383" s="220"/>
      <c r="S383" s="220"/>
      <c r="T383" s="220"/>
      <c r="U383" s="220"/>
      <c r="V383" s="220"/>
      <c r="W383" s="220"/>
      <c r="X383" s="220"/>
      <c r="Y383" s="220"/>
      <c r="Z383" s="210"/>
      <c r="AA383" s="210"/>
      <c r="AB383" s="210"/>
      <c r="AC383" s="210"/>
      <c r="AD383" s="210"/>
      <c r="AE383" s="210"/>
      <c r="AF383" s="210"/>
      <c r="AG383" s="210" t="s">
        <v>231</v>
      </c>
      <c r="AH383" s="210">
        <v>0</v>
      </c>
      <c r="AI383" s="210"/>
      <c r="AJ383" s="210"/>
      <c r="AK383" s="210"/>
      <c r="AL383" s="210"/>
      <c r="AM383" s="210"/>
      <c r="AN383" s="210"/>
      <c r="AO383" s="210"/>
      <c r="AP383" s="210"/>
      <c r="AQ383" s="210"/>
      <c r="AR383" s="210"/>
      <c r="AS383" s="210"/>
      <c r="AT383" s="210"/>
      <c r="AU383" s="210"/>
      <c r="AV383" s="210"/>
      <c r="AW383" s="210"/>
      <c r="AX383" s="210"/>
      <c r="AY383" s="210"/>
      <c r="AZ383" s="210"/>
      <c r="BA383" s="210"/>
      <c r="BB383" s="210"/>
      <c r="BC383" s="210"/>
      <c r="BD383" s="210"/>
      <c r="BE383" s="210"/>
      <c r="BF383" s="210"/>
      <c r="BG383" s="210"/>
      <c r="BH383" s="210"/>
    </row>
    <row r="384" spans="1:60" outlineLevel="3" x14ac:dyDescent="0.2">
      <c r="A384" s="217"/>
      <c r="B384" s="218"/>
      <c r="C384" s="264" t="s">
        <v>325</v>
      </c>
      <c r="D384" s="258"/>
      <c r="E384" s="259"/>
      <c r="F384" s="220"/>
      <c r="G384" s="220"/>
      <c r="H384" s="220"/>
      <c r="I384" s="220"/>
      <c r="J384" s="220"/>
      <c r="K384" s="220"/>
      <c r="L384" s="220"/>
      <c r="M384" s="220"/>
      <c r="N384" s="219"/>
      <c r="O384" s="219"/>
      <c r="P384" s="219"/>
      <c r="Q384" s="219"/>
      <c r="R384" s="220"/>
      <c r="S384" s="220"/>
      <c r="T384" s="220"/>
      <c r="U384" s="220"/>
      <c r="V384" s="220"/>
      <c r="W384" s="220"/>
      <c r="X384" s="220"/>
      <c r="Y384" s="220"/>
      <c r="Z384" s="210"/>
      <c r="AA384" s="210"/>
      <c r="AB384" s="210"/>
      <c r="AC384" s="210"/>
      <c r="AD384" s="210"/>
      <c r="AE384" s="210"/>
      <c r="AF384" s="210"/>
      <c r="AG384" s="210" t="s">
        <v>231</v>
      </c>
      <c r="AH384" s="210">
        <v>0</v>
      </c>
      <c r="AI384" s="210"/>
      <c r="AJ384" s="210"/>
      <c r="AK384" s="210"/>
      <c r="AL384" s="210"/>
      <c r="AM384" s="210"/>
      <c r="AN384" s="210"/>
      <c r="AO384" s="210"/>
      <c r="AP384" s="210"/>
      <c r="AQ384" s="210"/>
      <c r="AR384" s="210"/>
      <c r="AS384" s="210"/>
      <c r="AT384" s="210"/>
      <c r="AU384" s="210"/>
      <c r="AV384" s="210"/>
      <c r="AW384" s="210"/>
      <c r="AX384" s="210"/>
      <c r="AY384" s="210"/>
      <c r="AZ384" s="210"/>
      <c r="BA384" s="210"/>
      <c r="BB384" s="210"/>
      <c r="BC384" s="210"/>
      <c r="BD384" s="210"/>
      <c r="BE384" s="210"/>
      <c r="BF384" s="210"/>
      <c r="BG384" s="210"/>
      <c r="BH384" s="210"/>
    </row>
    <row r="385" spans="1:60" outlineLevel="3" x14ac:dyDescent="0.2">
      <c r="A385" s="217"/>
      <c r="B385" s="218"/>
      <c r="C385" s="264" t="s">
        <v>326</v>
      </c>
      <c r="D385" s="258"/>
      <c r="E385" s="259"/>
      <c r="F385" s="220"/>
      <c r="G385" s="220"/>
      <c r="H385" s="220"/>
      <c r="I385" s="220"/>
      <c r="J385" s="220"/>
      <c r="K385" s="220"/>
      <c r="L385" s="220"/>
      <c r="M385" s="220"/>
      <c r="N385" s="219"/>
      <c r="O385" s="219"/>
      <c r="P385" s="219"/>
      <c r="Q385" s="219"/>
      <c r="R385" s="220"/>
      <c r="S385" s="220"/>
      <c r="T385" s="220"/>
      <c r="U385" s="220"/>
      <c r="V385" s="220"/>
      <c r="W385" s="220"/>
      <c r="X385" s="220"/>
      <c r="Y385" s="220"/>
      <c r="Z385" s="210"/>
      <c r="AA385" s="210"/>
      <c r="AB385" s="210"/>
      <c r="AC385" s="210"/>
      <c r="AD385" s="210"/>
      <c r="AE385" s="210"/>
      <c r="AF385" s="210"/>
      <c r="AG385" s="210" t="s">
        <v>231</v>
      </c>
      <c r="AH385" s="210">
        <v>0</v>
      </c>
      <c r="AI385" s="210"/>
      <c r="AJ385" s="210"/>
      <c r="AK385" s="210"/>
      <c r="AL385" s="210"/>
      <c r="AM385" s="210"/>
      <c r="AN385" s="210"/>
      <c r="AO385" s="210"/>
      <c r="AP385" s="210"/>
      <c r="AQ385" s="210"/>
      <c r="AR385" s="210"/>
      <c r="AS385" s="210"/>
      <c r="AT385" s="210"/>
      <c r="AU385" s="210"/>
      <c r="AV385" s="210"/>
      <c r="AW385" s="210"/>
      <c r="AX385" s="210"/>
      <c r="AY385" s="210"/>
      <c r="AZ385" s="210"/>
      <c r="BA385" s="210"/>
      <c r="BB385" s="210"/>
      <c r="BC385" s="210"/>
      <c r="BD385" s="210"/>
      <c r="BE385" s="210"/>
      <c r="BF385" s="210"/>
      <c r="BG385" s="210"/>
      <c r="BH385" s="210"/>
    </row>
    <row r="386" spans="1:60" outlineLevel="3" x14ac:dyDescent="0.2">
      <c r="A386" s="217"/>
      <c r="B386" s="218"/>
      <c r="C386" s="264" t="s">
        <v>870</v>
      </c>
      <c r="D386" s="258"/>
      <c r="E386" s="259"/>
      <c r="F386" s="220"/>
      <c r="G386" s="220"/>
      <c r="H386" s="220"/>
      <c r="I386" s="220"/>
      <c r="J386" s="220"/>
      <c r="K386" s="220"/>
      <c r="L386" s="220"/>
      <c r="M386" s="220"/>
      <c r="N386" s="219"/>
      <c r="O386" s="219"/>
      <c r="P386" s="219"/>
      <c r="Q386" s="219"/>
      <c r="R386" s="220"/>
      <c r="S386" s="220"/>
      <c r="T386" s="220"/>
      <c r="U386" s="220"/>
      <c r="V386" s="220"/>
      <c r="W386" s="220"/>
      <c r="X386" s="220"/>
      <c r="Y386" s="220"/>
      <c r="Z386" s="210"/>
      <c r="AA386" s="210"/>
      <c r="AB386" s="210"/>
      <c r="AC386" s="210"/>
      <c r="AD386" s="210"/>
      <c r="AE386" s="210"/>
      <c r="AF386" s="210"/>
      <c r="AG386" s="210" t="s">
        <v>231</v>
      </c>
      <c r="AH386" s="210">
        <v>0</v>
      </c>
      <c r="AI386" s="210"/>
      <c r="AJ386" s="210"/>
      <c r="AK386" s="210"/>
      <c r="AL386" s="210"/>
      <c r="AM386" s="210"/>
      <c r="AN386" s="210"/>
      <c r="AO386" s="210"/>
      <c r="AP386" s="210"/>
      <c r="AQ386" s="210"/>
      <c r="AR386" s="210"/>
      <c r="AS386" s="210"/>
      <c r="AT386" s="210"/>
      <c r="AU386" s="210"/>
      <c r="AV386" s="210"/>
      <c r="AW386" s="210"/>
      <c r="AX386" s="210"/>
      <c r="AY386" s="210"/>
      <c r="AZ386" s="210"/>
      <c r="BA386" s="210"/>
      <c r="BB386" s="210"/>
      <c r="BC386" s="210"/>
      <c r="BD386" s="210"/>
      <c r="BE386" s="210"/>
      <c r="BF386" s="210"/>
      <c r="BG386" s="210"/>
      <c r="BH386" s="210"/>
    </row>
    <row r="387" spans="1:60" outlineLevel="3" x14ac:dyDescent="0.2">
      <c r="A387" s="217"/>
      <c r="B387" s="218"/>
      <c r="C387" s="264" t="s">
        <v>926</v>
      </c>
      <c r="D387" s="258"/>
      <c r="E387" s="259"/>
      <c r="F387" s="220"/>
      <c r="G387" s="220"/>
      <c r="H387" s="220"/>
      <c r="I387" s="220"/>
      <c r="J387" s="220"/>
      <c r="K387" s="220"/>
      <c r="L387" s="220"/>
      <c r="M387" s="220"/>
      <c r="N387" s="219"/>
      <c r="O387" s="219"/>
      <c r="P387" s="219"/>
      <c r="Q387" s="219"/>
      <c r="R387" s="220"/>
      <c r="S387" s="220"/>
      <c r="T387" s="220"/>
      <c r="U387" s="220"/>
      <c r="V387" s="220"/>
      <c r="W387" s="220"/>
      <c r="X387" s="220"/>
      <c r="Y387" s="220"/>
      <c r="Z387" s="210"/>
      <c r="AA387" s="210"/>
      <c r="AB387" s="210"/>
      <c r="AC387" s="210"/>
      <c r="AD387" s="210"/>
      <c r="AE387" s="210"/>
      <c r="AF387" s="210"/>
      <c r="AG387" s="210" t="s">
        <v>231</v>
      </c>
      <c r="AH387" s="210">
        <v>0</v>
      </c>
      <c r="AI387" s="210"/>
      <c r="AJ387" s="210"/>
      <c r="AK387" s="210"/>
      <c r="AL387" s="210"/>
      <c r="AM387" s="210"/>
      <c r="AN387" s="210"/>
      <c r="AO387" s="210"/>
      <c r="AP387" s="210"/>
      <c r="AQ387" s="210"/>
      <c r="AR387" s="210"/>
      <c r="AS387" s="210"/>
      <c r="AT387" s="210"/>
      <c r="AU387" s="210"/>
      <c r="AV387" s="210"/>
      <c r="AW387" s="210"/>
      <c r="AX387" s="210"/>
      <c r="AY387" s="210"/>
      <c r="AZ387" s="210"/>
      <c r="BA387" s="210"/>
      <c r="BB387" s="210"/>
      <c r="BC387" s="210"/>
      <c r="BD387" s="210"/>
      <c r="BE387" s="210"/>
      <c r="BF387" s="210"/>
      <c r="BG387" s="210"/>
      <c r="BH387" s="210"/>
    </row>
    <row r="388" spans="1:60" ht="22.5" outlineLevel="3" x14ac:dyDescent="0.2">
      <c r="A388" s="217"/>
      <c r="B388" s="218"/>
      <c r="C388" s="264" t="s">
        <v>1095</v>
      </c>
      <c r="D388" s="258"/>
      <c r="E388" s="259">
        <v>14.2</v>
      </c>
      <c r="F388" s="220"/>
      <c r="G388" s="220"/>
      <c r="H388" s="220"/>
      <c r="I388" s="220"/>
      <c r="J388" s="220"/>
      <c r="K388" s="220"/>
      <c r="L388" s="220"/>
      <c r="M388" s="220"/>
      <c r="N388" s="219"/>
      <c r="O388" s="219"/>
      <c r="P388" s="219"/>
      <c r="Q388" s="219"/>
      <c r="R388" s="220"/>
      <c r="S388" s="220"/>
      <c r="T388" s="220"/>
      <c r="U388" s="220"/>
      <c r="V388" s="220"/>
      <c r="W388" s="220"/>
      <c r="X388" s="220"/>
      <c r="Y388" s="220"/>
      <c r="Z388" s="210"/>
      <c r="AA388" s="210"/>
      <c r="AB388" s="210"/>
      <c r="AC388" s="210"/>
      <c r="AD388" s="210"/>
      <c r="AE388" s="210"/>
      <c r="AF388" s="210"/>
      <c r="AG388" s="210" t="s">
        <v>231</v>
      </c>
      <c r="AH388" s="210">
        <v>0</v>
      </c>
      <c r="AI388" s="210"/>
      <c r="AJ388" s="210"/>
      <c r="AK388" s="210"/>
      <c r="AL388" s="210"/>
      <c r="AM388" s="210"/>
      <c r="AN388" s="210"/>
      <c r="AO388" s="210"/>
      <c r="AP388" s="210"/>
      <c r="AQ388" s="210"/>
      <c r="AR388" s="210"/>
      <c r="AS388" s="210"/>
      <c r="AT388" s="210"/>
      <c r="AU388" s="210"/>
      <c r="AV388" s="210"/>
      <c r="AW388" s="210"/>
      <c r="AX388" s="210"/>
      <c r="AY388" s="210"/>
      <c r="AZ388" s="210"/>
      <c r="BA388" s="210"/>
      <c r="BB388" s="210"/>
      <c r="BC388" s="210"/>
      <c r="BD388" s="210"/>
      <c r="BE388" s="210"/>
      <c r="BF388" s="210"/>
      <c r="BG388" s="210"/>
      <c r="BH388" s="210"/>
    </row>
    <row r="389" spans="1:60" ht="22.5" outlineLevel="3" x14ac:dyDescent="0.2">
      <c r="A389" s="217"/>
      <c r="B389" s="218"/>
      <c r="C389" s="264" t="s">
        <v>1089</v>
      </c>
      <c r="D389" s="258"/>
      <c r="E389" s="259">
        <v>10.6</v>
      </c>
      <c r="F389" s="220"/>
      <c r="G389" s="220"/>
      <c r="H389" s="220"/>
      <c r="I389" s="220"/>
      <c r="J389" s="220"/>
      <c r="K389" s="220"/>
      <c r="L389" s="220"/>
      <c r="M389" s="220"/>
      <c r="N389" s="219"/>
      <c r="O389" s="219"/>
      <c r="P389" s="219"/>
      <c r="Q389" s="219"/>
      <c r="R389" s="220"/>
      <c r="S389" s="220"/>
      <c r="T389" s="220"/>
      <c r="U389" s="220"/>
      <c r="V389" s="220"/>
      <c r="W389" s="220"/>
      <c r="X389" s="220"/>
      <c r="Y389" s="220"/>
      <c r="Z389" s="210"/>
      <c r="AA389" s="210"/>
      <c r="AB389" s="210"/>
      <c r="AC389" s="210"/>
      <c r="AD389" s="210"/>
      <c r="AE389" s="210"/>
      <c r="AF389" s="210"/>
      <c r="AG389" s="210" t="s">
        <v>231</v>
      </c>
      <c r="AH389" s="210">
        <v>0</v>
      </c>
      <c r="AI389" s="210"/>
      <c r="AJ389" s="210"/>
      <c r="AK389" s="210"/>
      <c r="AL389" s="210"/>
      <c r="AM389" s="210"/>
      <c r="AN389" s="210"/>
      <c r="AO389" s="210"/>
      <c r="AP389" s="210"/>
      <c r="AQ389" s="210"/>
      <c r="AR389" s="210"/>
      <c r="AS389" s="210"/>
      <c r="AT389" s="210"/>
      <c r="AU389" s="210"/>
      <c r="AV389" s="210"/>
      <c r="AW389" s="210"/>
      <c r="AX389" s="210"/>
      <c r="AY389" s="210"/>
      <c r="AZ389" s="210"/>
      <c r="BA389" s="210"/>
      <c r="BB389" s="210"/>
      <c r="BC389" s="210"/>
      <c r="BD389" s="210"/>
      <c r="BE389" s="210"/>
      <c r="BF389" s="210"/>
      <c r="BG389" s="210"/>
      <c r="BH389" s="210"/>
    </row>
    <row r="390" spans="1:60" ht="22.5" outlineLevel="3" x14ac:dyDescent="0.2">
      <c r="A390" s="217"/>
      <c r="B390" s="218"/>
      <c r="C390" s="264" t="s">
        <v>929</v>
      </c>
      <c r="D390" s="258"/>
      <c r="E390" s="259">
        <v>16</v>
      </c>
      <c r="F390" s="220"/>
      <c r="G390" s="220"/>
      <c r="H390" s="220"/>
      <c r="I390" s="220"/>
      <c r="J390" s="220"/>
      <c r="K390" s="220"/>
      <c r="L390" s="220"/>
      <c r="M390" s="220"/>
      <c r="N390" s="219"/>
      <c r="O390" s="219"/>
      <c r="P390" s="219"/>
      <c r="Q390" s="219"/>
      <c r="R390" s="220"/>
      <c r="S390" s="220"/>
      <c r="T390" s="220"/>
      <c r="U390" s="220"/>
      <c r="V390" s="220"/>
      <c r="W390" s="220"/>
      <c r="X390" s="220"/>
      <c r="Y390" s="220"/>
      <c r="Z390" s="210"/>
      <c r="AA390" s="210"/>
      <c r="AB390" s="210"/>
      <c r="AC390" s="210"/>
      <c r="AD390" s="210"/>
      <c r="AE390" s="210"/>
      <c r="AF390" s="210"/>
      <c r="AG390" s="210" t="s">
        <v>231</v>
      </c>
      <c r="AH390" s="210">
        <v>0</v>
      </c>
      <c r="AI390" s="210"/>
      <c r="AJ390" s="210"/>
      <c r="AK390" s="210"/>
      <c r="AL390" s="210"/>
      <c r="AM390" s="210"/>
      <c r="AN390" s="210"/>
      <c r="AO390" s="210"/>
      <c r="AP390" s="210"/>
      <c r="AQ390" s="210"/>
      <c r="AR390" s="210"/>
      <c r="AS390" s="210"/>
      <c r="AT390" s="210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210"/>
      <c r="BE390" s="210"/>
      <c r="BF390" s="210"/>
      <c r="BG390" s="210"/>
      <c r="BH390" s="210"/>
    </row>
    <row r="391" spans="1:60" outlineLevel="1" x14ac:dyDescent="0.2">
      <c r="A391" s="235">
        <v>50</v>
      </c>
      <c r="B391" s="236" t="s">
        <v>409</v>
      </c>
      <c r="C391" s="252" t="s">
        <v>410</v>
      </c>
      <c r="D391" s="237" t="s">
        <v>293</v>
      </c>
      <c r="E391" s="238">
        <v>78</v>
      </c>
      <c r="F391" s="239"/>
      <c r="G391" s="240">
        <f>ROUND(E391*F391,2)</f>
        <v>0</v>
      </c>
      <c r="H391" s="239"/>
      <c r="I391" s="240">
        <f>ROUND(E391*H391,2)</f>
        <v>0</v>
      </c>
      <c r="J391" s="239"/>
      <c r="K391" s="240">
        <f>ROUND(E391*J391,2)</f>
        <v>0</v>
      </c>
      <c r="L391" s="240">
        <v>21</v>
      </c>
      <c r="M391" s="240">
        <f>G391*(1+L391/100)</f>
        <v>0</v>
      </c>
      <c r="N391" s="238">
        <v>0</v>
      </c>
      <c r="O391" s="238">
        <f>ROUND(E391*N391,2)</f>
        <v>0</v>
      </c>
      <c r="P391" s="238">
        <v>0</v>
      </c>
      <c r="Q391" s="238">
        <f>ROUND(E391*P391,2)</f>
        <v>0</v>
      </c>
      <c r="R391" s="240" t="s">
        <v>277</v>
      </c>
      <c r="S391" s="240" t="s">
        <v>188</v>
      </c>
      <c r="T391" s="241" t="s">
        <v>188</v>
      </c>
      <c r="U391" s="220">
        <v>6.7000000000000004E-2</v>
      </c>
      <c r="V391" s="220">
        <f>ROUND(E391*U391,2)</f>
        <v>5.23</v>
      </c>
      <c r="W391" s="220"/>
      <c r="X391" s="220" t="s">
        <v>226</v>
      </c>
      <c r="Y391" s="220" t="s">
        <v>191</v>
      </c>
      <c r="Z391" s="210"/>
      <c r="AA391" s="210"/>
      <c r="AB391" s="210"/>
      <c r="AC391" s="210"/>
      <c r="AD391" s="210"/>
      <c r="AE391" s="210"/>
      <c r="AF391" s="210"/>
      <c r="AG391" s="210" t="s">
        <v>227</v>
      </c>
      <c r="AH391" s="210"/>
      <c r="AI391" s="210"/>
      <c r="AJ391" s="210"/>
      <c r="AK391" s="210"/>
      <c r="AL391" s="210"/>
      <c r="AM391" s="210"/>
      <c r="AN391" s="210"/>
      <c r="AO391" s="210"/>
      <c r="AP391" s="210"/>
      <c r="AQ391" s="210"/>
      <c r="AR391" s="210"/>
      <c r="AS391" s="210"/>
      <c r="AT391" s="210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210"/>
      <c r="BE391" s="210"/>
      <c r="BF391" s="210"/>
      <c r="BG391" s="210"/>
      <c r="BH391" s="210"/>
    </row>
    <row r="392" spans="1:60" outlineLevel="2" x14ac:dyDescent="0.2">
      <c r="A392" s="217"/>
      <c r="B392" s="218"/>
      <c r="C392" s="263" t="s">
        <v>411</v>
      </c>
      <c r="D392" s="262"/>
      <c r="E392" s="262"/>
      <c r="F392" s="262"/>
      <c r="G392" s="262"/>
      <c r="H392" s="220"/>
      <c r="I392" s="220"/>
      <c r="J392" s="220"/>
      <c r="K392" s="220"/>
      <c r="L392" s="220"/>
      <c r="M392" s="220"/>
      <c r="N392" s="219"/>
      <c r="O392" s="219"/>
      <c r="P392" s="219"/>
      <c r="Q392" s="219"/>
      <c r="R392" s="220"/>
      <c r="S392" s="220"/>
      <c r="T392" s="220"/>
      <c r="U392" s="220"/>
      <c r="V392" s="220"/>
      <c r="W392" s="220"/>
      <c r="X392" s="220"/>
      <c r="Y392" s="220"/>
      <c r="Z392" s="210"/>
      <c r="AA392" s="210"/>
      <c r="AB392" s="210"/>
      <c r="AC392" s="210"/>
      <c r="AD392" s="210"/>
      <c r="AE392" s="210"/>
      <c r="AF392" s="210"/>
      <c r="AG392" s="210" t="s">
        <v>229</v>
      </c>
      <c r="AH392" s="210"/>
      <c r="AI392" s="210"/>
      <c r="AJ392" s="210"/>
      <c r="AK392" s="210"/>
      <c r="AL392" s="210"/>
      <c r="AM392" s="210"/>
      <c r="AN392" s="210"/>
      <c r="AO392" s="210"/>
      <c r="AP392" s="210"/>
      <c r="AQ392" s="210"/>
      <c r="AR392" s="210"/>
      <c r="AS392" s="210"/>
      <c r="AT392" s="210"/>
      <c r="AU392" s="210"/>
      <c r="AV392" s="210"/>
      <c r="AW392" s="210"/>
      <c r="AX392" s="210"/>
      <c r="AY392" s="210"/>
      <c r="AZ392" s="210"/>
      <c r="BA392" s="210"/>
      <c r="BB392" s="210"/>
      <c r="BC392" s="210"/>
      <c r="BD392" s="210"/>
      <c r="BE392" s="210"/>
      <c r="BF392" s="210"/>
      <c r="BG392" s="210"/>
      <c r="BH392" s="210"/>
    </row>
    <row r="393" spans="1:60" outlineLevel="2" x14ac:dyDescent="0.2">
      <c r="A393" s="217"/>
      <c r="B393" s="218"/>
      <c r="C393" s="264" t="s">
        <v>633</v>
      </c>
      <c r="D393" s="258"/>
      <c r="E393" s="259"/>
      <c r="F393" s="220"/>
      <c r="G393" s="220"/>
      <c r="H393" s="220"/>
      <c r="I393" s="220"/>
      <c r="J393" s="220"/>
      <c r="K393" s="220"/>
      <c r="L393" s="220"/>
      <c r="M393" s="220"/>
      <c r="N393" s="219"/>
      <c r="O393" s="219"/>
      <c r="P393" s="219"/>
      <c r="Q393" s="219"/>
      <c r="R393" s="220"/>
      <c r="S393" s="220"/>
      <c r="T393" s="220"/>
      <c r="U393" s="220"/>
      <c r="V393" s="220"/>
      <c r="W393" s="220"/>
      <c r="X393" s="220"/>
      <c r="Y393" s="220"/>
      <c r="Z393" s="210"/>
      <c r="AA393" s="210"/>
      <c r="AB393" s="210"/>
      <c r="AC393" s="210"/>
      <c r="AD393" s="210"/>
      <c r="AE393" s="210"/>
      <c r="AF393" s="210"/>
      <c r="AG393" s="210" t="s">
        <v>231</v>
      </c>
      <c r="AH393" s="210">
        <v>0</v>
      </c>
      <c r="AI393" s="210"/>
      <c r="AJ393" s="210"/>
      <c r="AK393" s="210"/>
      <c r="AL393" s="210"/>
      <c r="AM393" s="210"/>
      <c r="AN393" s="210"/>
      <c r="AO393" s="210"/>
      <c r="AP393" s="210"/>
      <c r="AQ393" s="210"/>
      <c r="AR393" s="210"/>
      <c r="AS393" s="210"/>
      <c r="AT393" s="210"/>
      <c r="AU393" s="210"/>
      <c r="AV393" s="210"/>
      <c r="AW393" s="210"/>
      <c r="AX393" s="210"/>
      <c r="AY393" s="210"/>
      <c r="AZ393" s="210"/>
      <c r="BA393" s="210"/>
      <c r="BB393" s="210"/>
      <c r="BC393" s="210"/>
      <c r="BD393" s="210"/>
      <c r="BE393" s="210"/>
      <c r="BF393" s="210"/>
      <c r="BG393" s="210"/>
      <c r="BH393" s="210"/>
    </row>
    <row r="394" spans="1:60" outlineLevel="3" x14ac:dyDescent="0.2">
      <c r="A394" s="217"/>
      <c r="B394" s="218"/>
      <c r="C394" s="264" t="s">
        <v>634</v>
      </c>
      <c r="D394" s="258"/>
      <c r="E394" s="259"/>
      <c r="F394" s="220"/>
      <c r="G394" s="220"/>
      <c r="H394" s="220"/>
      <c r="I394" s="220"/>
      <c r="J394" s="220"/>
      <c r="K394" s="220"/>
      <c r="L394" s="220"/>
      <c r="M394" s="220"/>
      <c r="N394" s="219"/>
      <c r="O394" s="219"/>
      <c r="P394" s="219"/>
      <c r="Q394" s="219"/>
      <c r="R394" s="220"/>
      <c r="S394" s="220"/>
      <c r="T394" s="220"/>
      <c r="U394" s="220"/>
      <c r="V394" s="220"/>
      <c r="W394" s="220"/>
      <c r="X394" s="220"/>
      <c r="Y394" s="220"/>
      <c r="Z394" s="210"/>
      <c r="AA394" s="210"/>
      <c r="AB394" s="210"/>
      <c r="AC394" s="210"/>
      <c r="AD394" s="210"/>
      <c r="AE394" s="210"/>
      <c r="AF394" s="210"/>
      <c r="AG394" s="210" t="s">
        <v>231</v>
      </c>
      <c r="AH394" s="210">
        <v>0</v>
      </c>
      <c r="AI394" s="210"/>
      <c r="AJ394" s="210"/>
      <c r="AK394" s="210"/>
      <c r="AL394" s="210"/>
      <c r="AM394" s="210"/>
      <c r="AN394" s="210"/>
      <c r="AO394" s="210"/>
      <c r="AP394" s="210"/>
      <c r="AQ394" s="210"/>
      <c r="AR394" s="210"/>
      <c r="AS394" s="210"/>
      <c r="AT394" s="210"/>
      <c r="AU394" s="210"/>
      <c r="AV394" s="210"/>
      <c r="AW394" s="210"/>
      <c r="AX394" s="210"/>
      <c r="AY394" s="210"/>
      <c r="AZ394" s="210"/>
      <c r="BA394" s="210"/>
      <c r="BB394" s="210"/>
      <c r="BC394" s="210"/>
      <c r="BD394" s="210"/>
      <c r="BE394" s="210"/>
      <c r="BF394" s="210"/>
      <c r="BG394" s="210"/>
      <c r="BH394" s="210"/>
    </row>
    <row r="395" spans="1:60" outlineLevel="3" x14ac:dyDescent="0.2">
      <c r="A395" s="217"/>
      <c r="B395" s="218"/>
      <c r="C395" s="264" t="s">
        <v>1096</v>
      </c>
      <c r="D395" s="258"/>
      <c r="E395" s="259">
        <v>78</v>
      </c>
      <c r="F395" s="220"/>
      <c r="G395" s="220"/>
      <c r="H395" s="220"/>
      <c r="I395" s="220"/>
      <c r="J395" s="220"/>
      <c r="K395" s="220"/>
      <c r="L395" s="220"/>
      <c r="M395" s="220"/>
      <c r="N395" s="219"/>
      <c r="O395" s="219"/>
      <c r="P395" s="219"/>
      <c r="Q395" s="219"/>
      <c r="R395" s="220"/>
      <c r="S395" s="220"/>
      <c r="T395" s="220"/>
      <c r="U395" s="220"/>
      <c r="V395" s="220"/>
      <c r="W395" s="220"/>
      <c r="X395" s="220"/>
      <c r="Y395" s="220"/>
      <c r="Z395" s="210"/>
      <c r="AA395" s="210"/>
      <c r="AB395" s="210"/>
      <c r="AC395" s="210"/>
      <c r="AD395" s="210"/>
      <c r="AE395" s="210"/>
      <c r="AF395" s="210"/>
      <c r="AG395" s="210" t="s">
        <v>231</v>
      </c>
      <c r="AH395" s="210">
        <v>5</v>
      </c>
      <c r="AI395" s="210"/>
      <c r="AJ395" s="210"/>
      <c r="AK395" s="210"/>
      <c r="AL395" s="210"/>
      <c r="AM395" s="210"/>
      <c r="AN395" s="210"/>
      <c r="AO395" s="210"/>
      <c r="AP395" s="210"/>
      <c r="AQ395" s="210"/>
      <c r="AR395" s="210"/>
      <c r="AS395" s="210"/>
      <c r="AT395" s="210"/>
      <c r="AU395" s="210"/>
      <c r="AV395" s="210"/>
      <c r="AW395" s="210"/>
      <c r="AX395" s="210"/>
      <c r="AY395" s="210"/>
      <c r="AZ395" s="210"/>
      <c r="BA395" s="210"/>
      <c r="BB395" s="210"/>
      <c r="BC395" s="210"/>
      <c r="BD395" s="210"/>
      <c r="BE395" s="210"/>
      <c r="BF395" s="210"/>
      <c r="BG395" s="210"/>
      <c r="BH395" s="210"/>
    </row>
    <row r="396" spans="1:60" outlineLevel="1" x14ac:dyDescent="0.2">
      <c r="A396" s="235">
        <v>51</v>
      </c>
      <c r="B396" s="236" t="s">
        <v>635</v>
      </c>
      <c r="C396" s="252" t="s">
        <v>636</v>
      </c>
      <c r="D396" s="237" t="s">
        <v>293</v>
      </c>
      <c r="E396" s="238">
        <v>78</v>
      </c>
      <c r="F396" s="239"/>
      <c r="G396" s="240">
        <f>ROUND(E396*F396,2)</f>
        <v>0</v>
      </c>
      <c r="H396" s="239"/>
      <c r="I396" s="240">
        <f>ROUND(E396*H396,2)</f>
        <v>0</v>
      </c>
      <c r="J396" s="239"/>
      <c r="K396" s="240">
        <f>ROUND(E396*J396,2)</f>
        <v>0</v>
      </c>
      <c r="L396" s="240">
        <v>21</v>
      </c>
      <c r="M396" s="240">
        <f>G396*(1+L396/100)</f>
        <v>0</v>
      </c>
      <c r="N396" s="238">
        <v>0</v>
      </c>
      <c r="O396" s="238">
        <f>ROUND(E396*N396,2)</f>
        <v>0</v>
      </c>
      <c r="P396" s="238">
        <v>0</v>
      </c>
      <c r="Q396" s="238">
        <f>ROUND(E396*P396,2)</f>
        <v>0</v>
      </c>
      <c r="R396" s="240" t="s">
        <v>277</v>
      </c>
      <c r="S396" s="240" t="s">
        <v>188</v>
      </c>
      <c r="T396" s="241" t="s">
        <v>188</v>
      </c>
      <c r="U396" s="220">
        <v>3.2000000000000001E-2</v>
      </c>
      <c r="V396" s="220">
        <f>ROUND(E396*U396,2)</f>
        <v>2.5</v>
      </c>
      <c r="W396" s="220"/>
      <c r="X396" s="220" t="s">
        <v>226</v>
      </c>
      <c r="Y396" s="220" t="s">
        <v>191</v>
      </c>
      <c r="Z396" s="210"/>
      <c r="AA396" s="210"/>
      <c r="AB396" s="210"/>
      <c r="AC396" s="210"/>
      <c r="AD396" s="210"/>
      <c r="AE396" s="210"/>
      <c r="AF396" s="210"/>
      <c r="AG396" s="210" t="s">
        <v>255</v>
      </c>
      <c r="AH396" s="210"/>
      <c r="AI396" s="210"/>
      <c r="AJ396" s="210"/>
      <c r="AK396" s="210"/>
      <c r="AL396" s="210"/>
      <c r="AM396" s="210"/>
      <c r="AN396" s="210"/>
      <c r="AO396" s="210"/>
      <c r="AP396" s="210"/>
      <c r="AQ396" s="210"/>
      <c r="AR396" s="210"/>
      <c r="AS396" s="210"/>
      <c r="AT396" s="210"/>
      <c r="AU396" s="210"/>
      <c r="AV396" s="210"/>
      <c r="AW396" s="210"/>
      <c r="AX396" s="210"/>
      <c r="AY396" s="210"/>
      <c r="AZ396" s="210"/>
      <c r="BA396" s="210"/>
      <c r="BB396" s="210"/>
      <c r="BC396" s="210"/>
      <c r="BD396" s="210"/>
      <c r="BE396" s="210"/>
      <c r="BF396" s="210"/>
      <c r="BG396" s="210"/>
      <c r="BH396" s="210"/>
    </row>
    <row r="397" spans="1:60" outlineLevel="2" x14ac:dyDescent="0.2">
      <c r="A397" s="217"/>
      <c r="B397" s="218"/>
      <c r="C397" s="263" t="s">
        <v>430</v>
      </c>
      <c r="D397" s="262"/>
      <c r="E397" s="262"/>
      <c r="F397" s="262"/>
      <c r="G397" s="262"/>
      <c r="H397" s="220"/>
      <c r="I397" s="220"/>
      <c r="J397" s="220"/>
      <c r="K397" s="220"/>
      <c r="L397" s="220"/>
      <c r="M397" s="220"/>
      <c r="N397" s="219"/>
      <c r="O397" s="219"/>
      <c r="P397" s="219"/>
      <c r="Q397" s="219"/>
      <c r="R397" s="220"/>
      <c r="S397" s="220"/>
      <c r="T397" s="220"/>
      <c r="U397" s="220"/>
      <c r="V397" s="220"/>
      <c r="W397" s="220"/>
      <c r="X397" s="220"/>
      <c r="Y397" s="220"/>
      <c r="Z397" s="210"/>
      <c r="AA397" s="210"/>
      <c r="AB397" s="210"/>
      <c r="AC397" s="210"/>
      <c r="AD397" s="210"/>
      <c r="AE397" s="210"/>
      <c r="AF397" s="210"/>
      <c r="AG397" s="210" t="s">
        <v>229</v>
      </c>
      <c r="AH397" s="210"/>
      <c r="AI397" s="210"/>
      <c r="AJ397" s="210"/>
      <c r="AK397" s="210"/>
      <c r="AL397" s="210"/>
      <c r="AM397" s="210"/>
      <c r="AN397" s="210"/>
      <c r="AO397" s="210"/>
      <c r="AP397" s="210"/>
      <c r="AQ397" s="210"/>
      <c r="AR397" s="210"/>
      <c r="AS397" s="210"/>
      <c r="AT397" s="210"/>
      <c r="AU397" s="210"/>
      <c r="AV397" s="210"/>
      <c r="AW397" s="210"/>
      <c r="AX397" s="210"/>
      <c r="AY397" s="210"/>
      <c r="AZ397" s="210"/>
      <c r="BA397" s="210"/>
      <c r="BB397" s="210"/>
      <c r="BC397" s="210"/>
      <c r="BD397" s="210"/>
      <c r="BE397" s="210"/>
      <c r="BF397" s="210"/>
      <c r="BG397" s="210"/>
      <c r="BH397" s="210"/>
    </row>
    <row r="398" spans="1:60" outlineLevel="2" x14ac:dyDescent="0.2">
      <c r="A398" s="217"/>
      <c r="B398" s="218"/>
      <c r="C398" s="264" t="s">
        <v>637</v>
      </c>
      <c r="D398" s="258"/>
      <c r="E398" s="259"/>
      <c r="F398" s="220"/>
      <c r="G398" s="220"/>
      <c r="H398" s="220"/>
      <c r="I398" s="220"/>
      <c r="J398" s="220"/>
      <c r="K398" s="220"/>
      <c r="L398" s="220"/>
      <c r="M398" s="220"/>
      <c r="N398" s="219"/>
      <c r="O398" s="219"/>
      <c r="P398" s="219"/>
      <c r="Q398" s="219"/>
      <c r="R398" s="220"/>
      <c r="S398" s="220"/>
      <c r="T398" s="220"/>
      <c r="U398" s="220"/>
      <c r="V398" s="220"/>
      <c r="W398" s="220"/>
      <c r="X398" s="220"/>
      <c r="Y398" s="220"/>
      <c r="Z398" s="210"/>
      <c r="AA398" s="210"/>
      <c r="AB398" s="210"/>
      <c r="AC398" s="210"/>
      <c r="AD398" s="210"/>
      <c r="AE398" s="210"/>
      <c r="AF398" s="210"/>
      <c r="AG398" s="210" t="s">
        <v>231</v>
      </c>
      <c r="AH398" s="210">
        <v>0</v>
      </c>
      <c r="AI398" s="210"/>
      <c r="AJ398" s="210"/>
      <c r="AK398" s="210"/>
      <c r="AL398" s="210"/>
      <c r="AM398" s="210"/>
      <c r="AN398" s="210"/>
      <c r="AO398" s="210"/>
      <c r="AP398" s="210"/>
      <c r="AQ398" s="210"/>
      <c r="AR398" s="210"/>
      <c r="AS398" s="210"/>
      <c r="AT398" s="210"/>
      <c r="AU398" s="210"/>
      <c r="AV398" s="210"/>
      <c r="AW398" s="210"/>
      <c r="AX398" s="210"/>
      <c r="AY398" s="210"/>
      <c r="AZ398" s="210"/>
      <c r="BA398" s="210"/>
      <c r="BB398" s="210"/>
      <c r="BC398" s="210"/>
      <c r="BD398" s="210"/>
      <c r="BE398" s="210"/>
      <c r="BF398" s="210"/>
      <c r="BG398" s="210"/>
      <c r="BH398" s="210"/>
    </row>
    <row r="399" spans="1:60" outlineLevel="3" x14ac:dyDescent="0.2">
      <c r="A399" s="217"/>
      <c r="B399" s="218"/>
      <c r="C399" s="264" t="s">
        <v>582</v>
      </c>
      <c r="D399" s="258"/>
      <c r="E399" s="259"/>
      <c r="F399" s="220"/>
      <c r="G399" s="220"/>
      <c r="H399" s="220"/>
      <c r="I399" s="220"/>
      <c r="J399" s="220"/>
      <c r="K399" s="220"/>
      <c r="L399" s="220"/>
      <c r="M399" s="220"/>
      <c r="N399" s="219"/>
      <c r="O399" s="219"/>
      <c r="P399" s="219"/>
      <c r="Q399" s="219"/>
      <c r="R399" s="220"/>
      <c r="S399" s="220"/>
      <c r="T399" s="220"/>
      <c r="U399" s="220"/>
      <c r="V399" s="220"/>
      <c r="W399" s="220"/>
      <c r="X399" s="220"/>
      <c r="Y399" s="220"/>
      <c r="Z399" s="210"/>
      <c r="AA399" s="210"/>
      <c r="AB399" s="210"/>
      <c r="AC399" s="210"/>
      <c r="AD399" s="210"/>
      <c r="AE399" s="210"/>
      <c r="AF399" s="210"/>
      <c r="AG399" s="210" t="s">
        <v>231</v>
      </c>
      <c r="AH399" s="210">
        <v>0</v>
      </c>
      <c r="AI399" s="210"/>
      <c r="AJ399" s="210"/>
      <c r="AK399" s="210"/>
      <c r="AL399" s="210"/>
      <c r="AM399" s="210"/>
      <c r="AN399" s="210"/>
      <c r="AO399" s="210"/>
      <c r="AP399" s="210"/>
      <c r="AQ399" s="210"/>
      <c r="AR399" s="210"/>
      <c r="AS399" s="210"/>
      <c r="AT399" s="210"/>
      <c r="AU399" s="210"/>
      <c r="AV399" s="210"/>
      <c r="AW399" s="210"/>
      <c r="AX399" s="210"/>
      <c r="AY399" s="210"/>
      <c r="AZ399" s="210"/>
      <c r="BA399" s="210"/>
      <c r="BB399" s="210"/>
      <c r="BC399" s="210"/>
      <c r="BD399" s="210"/>
      <c r="BE399" s="210"/>
      <c r="BF399" s="210"/>
      <c r="BG399" s="210"/>
      <c r="BH399" s="210"/>
    </row>
    <row r="400" spans="1:60" outlineLevel="3" x14ac:dyDescent="0.2">
      <c r="A400" s="217"/>
      <c r="B400" s="218"/>
      <c r="C400" s="264" t="s">
        <v>558</v>
      </c>
      <c r="D400" s="258"/>
      <c r="E400" s="259"/>
      <c r="F400" s="220"/>
      <c r="G400" s="220"/>
      <c r="H400" s="220"/>
      <c r="I400" s="220"/>
      <c r="J400" s="220"/>
      <c r="K400" s="220"/>
      <c r="L400" s="220"/>
      <c r="M400" s="220"/>
      <c r="N400" s="219"/>
      <c r="O400" s="219"/>
      <c r="P400" s="219"/>
      <c r="Q400" s="219"/>
      <c r="R400" s="220"/>
      <c r="S400" s="220"/>
      <c r="T400" s="220"/>
      <c r="U400" s="220"/>
      <c r="V400" s="220"/>
      <c r="W400" s="220"/>
      <c r="X400" s="220"/>
      <c r="Y400" s="220"/>
      <c r="Z400" s="210"/>
      <c r="AA400" s="210"/>
      <c r="AB400" s="210"/>
      <c r="AC400" s="210"/>
      <c r="AD400" s="210"/>
      <c r="AE400" s="210"/>
      <c r="AF400" s="210"/>
      <c r="AG400" s="210" t="s">
        <v>231</v>
      </c>
      <c r="AH400" s="210">
        <v>0</v>
      </c>
      <c r="AI400" s="210"/>
      <c r="AJ400" s="210"/>
      <c r="AK400" s="210"/>
      <c r="AL400" s="210"/>
      <c r="AM400" s="210"/>
      <c r="AN400" s="210"/>
      <c r="AO400" s="210"/>
      <c r="AP400" s="210"/>
      <c r="AQ400" s="210"/>
      <c r="AR400" s="210"/>
      <c r="AS400" s="210"/>
      <c r="AT400" s="210"/>
      <c r="AU400" s="210"/>
      <c r="AV400" s="210"/>
      <c r="AW400" s="210"/>
      <c r="AX400" s="210"/>
      <c r="AY400" s="210"/>
      <c r="AZ400" s="210"/>
      <c r="BA400" s="210"/>
      <c r="BB400" s="210"/>
      <c r="BC400" s="210"/>
      <c r="BD400" s="210"/>
      <c r="BE400" s="210"/>
      <c r="BF400" s="210"/>
      <c r="BG400" s="210"/>
      <c r="BH400" s="210"/>
    </row>
    <row r="401" spans="1:60" outlineLevel="3" x14ac:dyDescent="0.2">
      <c r="A401" s="217"/>
      <c r="B401" s="218"/>
      <c r="C401" s="264" t="s">
        <v>972</v>
      </c>
      <c r="D401" s="258"/>
      <c r="E401" s="259">
        <v>44.2</v>
      </c>
      <c r="F401" s="220"/>
      <c r="G401" s="220"/>
      <c r="H401" s="220"/>
      <c r="I401" s="220"/>
      <c r="J401" s="220"/>
      <c r="K401" s="220"/>
      <c r="L401" s="220"/>
      <c r="M401" s="220"/>
      <c r="N401" s="219"/>
      <c r="O401" s="219"/>
      <c r="P401" s="219"/>
      <c r="Q401" s="219"/>
      <c r="R401" s="220"/>
      <c r="S401" s="220"/>
      <c r="T401" s="220"/>
      <c r="U401" s="220"/>
      <c r="V401" s="220"/>
      <c r="W401" s="220"/>
      <c r="X401" s="220"/>
      <c r="Y401" s="220"/>
      <c r="Z401" s="210"/>
      <c r="AA401" s="210"/>
      <c r="AB401" s="210"/>
      <c r="AC401" s="210"/>
      <c r="AD401" s="210"/>
      <c r="AE401" s="210"/>
      <c r="AF401" s="210"/>
      <c r="AG401" s="210" t="s">
        <v>231</v>
      </c>
      <c r="AH401" s="210">
        <v>5</v>
      </c>
      <c r="AI401" s="210"/>
      <c r="AJ401" s="210"/>
      <c r="AK401" s="210"/>
      <c r="AL401" s="210"/>
      <c r="AM401" s="210"/>
      <c r="AN401" s="210"/>
      <c r="AO401" s="210"/>
      <c r="AP401" s="210"/>
      <c r="AQ401" s="210"/>
      <c r="AR401" s="210"/>
      <c r="AS401" s="210"/>
      <c r="AT401" s="210"/>
      <c r="AU401" s="210"/>
      <c r="AV401" s="210"/>
      <c r="AW401" s="210"/>
      <c r="AX401" s="210"/>
      <c r="AY401" s="210"/>
      <c r="AZ401" s="210"/>
      <c r="BA401" s="210"/>
      <c r="BB401" s="210"/>
      <c r="BC401" s="210"/>
      <c r="BD401" s="210"/>
      <c r="BE401" s="210"/>
      <c r="BF401" s="210"/>
      <c r="BG401" s="210"/>
      <c r="BH401" s="210"/>
    </row>
    <row r="402" spans="1:60" outlineLevel="3" x14ac:dyDescent="0.2">
      <c r="A402" s="217"/>
      <c r="B402" s="218"/>
      <c r="C402" s="264" t="s">
        <v>560</v>
      </c>
      <c r="D402" s="258"/>
      <c r="E402" s="259"/>
      <c r="F402" s="220"/>
      <c r="G402" s="220"/>
      <c r="H402" s="220"/>
      <c r="I402" s="220"/>
      <c r="J402" s="220"/>
      <c r="K402" s="220"/>
      <c r="L402" s="220"/>
      <c r="M402" s="220"/>
      <c r="N402" s="219"/>
      <c r="O402" s="219"/>
      <c r="P402" s="219"/>
      <c r="Q402" s="219"/>
      <c r="R402" s="220"/>
      <c r="S402" s="220"/>
      <c r="T402" s="220"/>
      <c r="U402" s="220"/>
      <c r="V402" s="220"/>
      <c r="W402" s="220"/>
      <c r="X402" s="220"/>
      <c r="Y402" s="220"/>
      <c r="Z402" s="210"/>
      <c r="AA402" s="210"/>
      <c r="AB402" s="210"/>
      <c r="AC402" s="210"/>
      <c r="AD402" s="210"/>
      <c r="AE402" s="210"/>
      <c r="AF402" s="210"/>
      <c r="AG402" s="210" t="s">
        <v>231</v>
      </c>
      <c r="AH402" s="210">
        <v>0</v>
      </c>
      <c r="AI402" s="210"/>
      <c r="AJ402" s="210"/>
      <c r="AK402" s="210"/>
      <c r="AL402" s="210"/>
      <c r="AM402" s="210"/>
      <c r="AN402" s="210"/>
      <c r="AO402" s="210"/>
      <c r="AP402" s="210"/>
      <c r="AQ402" s="210"/>
      <c r="AR402" s="210"/>
      <c r="AS402" s="210"/>
      <c r="AT402" s="210"/>
      <c r="AU402" s="210"/>
      <c r="AV402" s="210"/>
      <c r="AW402" s="210"/>
      <c r="AX402" s="210"/>
      <c r="AY402" s="210"/>
      <c r="AZ402" s="210"/>
      <c r="BA402" s="210"/>
      <c r="BB402" s="210"/>
      <c r="BC402" s="210"/>
      <c r="BD402" s="210"/>
      <c r="BE402" s="210"/>
      <c r="BF402" s="210"/>
      <c r="BG402" s="210"/>
      <c r="BH402" s="210"/>
    </row>
    <row r="403" spans="1:60" outlineLevel="3" x14ac:dyDescent="0.2">
      <c r="A403" s="217"/>
      <c r="B403" s="218"/>
      <c r="C403" s="264" t="s">
        <v>970</v>
      </c>
      <c r="D403" s="258"/>
      <c r="E403" s="259">
        <v>4</v>
      </c>
      <c r="F403" s="220"/>
      <c r="G403" s="220"/>
      <c r="H403" s="220"/>
      <c r="I403" s="220"/>
      <c r="J403" s="220"/>
      <c r="K403" s="220"/>
      <c r="L403" s="220"/>
      <c r="M403" s="220"/>
      <c r="N403" s="219"/>
      <c r="O403" s="219"/>
      <c r="P403" s="219"/>
      <c r="Q403" s="219"/>
      <c r="R403" s="220"/>
      <c r="S403" s="220"/>
      <c r="T403" s="220"/>
      <c r="U403" s="220"/>
      <c r="V403" s="220"/>
      <c r="W403" s="220"/>
      <c r="X403" s="220"/>
      <c r="Y403" s="220"/>
      <c r="Z403" s="210"/>
      <c r="AA403" s="210"/>
      <c r="AB403" s="210"/>
      <c r="AC403" s="210"/>
      <c r="AD403" s="210"/>
      <c r="AE403" s="210"/>
      <c r="AF403" s="210"/>
      <c r="AG403" s="210" t="s">
        <v>231</v>
      </c>
      <c r="AH403" s="210">
        <v>5</v>
      </c>
      <c r="AI403" s="210"/>
      <c r="AJ403" s="210"/>
      <c r="AK403" s="210"/>
      <c r="AL403" s="210"/>
      <c r="AM403" s="210"/>
      <c r="AN403" s="210"/>
      <c r="AO403" s="210"/>
      <c r="AP403" s="210"/>
      <c r="AQ403" s="210"/>
      <c r="AR403" s="210"/>
      <c r="AS403" s="210"/>
      <c r="AT403" s="210"/>
      <c r="AU403" s="210"/>
      <c r="AV403" s="210"/>
      <c r="AW403" s="210"/>
      <c r="AX403" s="210"/>
      <c r="AY403" s="210"/>
      <c r="AZ403" s="210"/>
      <c r="BA403" s="210"/>
      <c r="BB403" s="210"/>
      <c r="BC403" s="210"/>
      <c r="BD403" s="210"/>
      <c r="BE403" s="210"/>
      <c r="BF403" s="210"/>
      <c r="BG403" s="210"/>
      <c r="BH403" s="210"/>
    </row>
    <row r="404" spans="1:60" outlineLevel="3" x14ac:dyDescent="0.2">
      <c r="A404" s="217"/>
      <c r="B404" s="218"/>
      <c r="C404" s="264" t="s">
        <v>562</v>
      </c>
      <c r="D404" s="258"/>
      <c r="E404" s="259"/>
      <c r="F404" s="220"/>
      <c r="G404" s="220"/>
      <c r="H404" s="220"/>
      <c r="I404" s="220"/>
      <c r="J404" s="220"/>
      <c r="K404" s="220"/>
      <c r="L404" s="220"/>
      <c r="M404" s="220"/>
      <c r="N404" s="219"/>
      <c r="O404" s="219"/>
      <c r="P404" s="219"/>
      <c r="Q404" s="219"/>
      <c r="R404" s="220"/>
      <c r="S404" s="220"/>
      <c r="T404" s="220"/>
      <c r="U404" s="220"/>
      <c r="V404" s="220"/>
      <c r="W404" s="220"/>
      <c r="X404" s="220"/>
      <c r="Y404" s="220"/>
      <c r="Z404" s="210"/>
      <c r="AA404" s="210"/>
      <c r="AB404" s="210"/>
      <c r="AC404" s="210"/>
      <c r="AD404" s="210"/>
      <c r="AE404" s="210"/>
      <c r="AF404" s="210"/>
      <c r="AG404" s="210" t="s">
        <v>231</v>
      </c>
      <c r="AH404" s="210">
        <v>0</v>
      </c>
      <c r="AI404" s="210"/>
      <c r="AJ404" s="210"/>
      <c r="AK404" s="210"/>
      <c r="AL404" s="210"/>
      <c r="AM404" s="210"/>
      <c r="AN404" s="210"/>
      <c r="AO404" s="210"/>
      <c r="AP404" s="210"/>
      <c r="AQ404" s="210"/>
      <c r="AR404" s="210"/>
      <c r="AS404" s="210"/>
      <c r="AT404" s="210"/>
      <c r="AU404" s="210"/>
      <c r="AV404" s="210"/>
      <c r="AW404" s="210"/>
      <c r="AX404" s="210"/>
      <c r="AY404" s="210"/>
      <c r="AZ404" s="210"/>
      <c r="BA404" s="210"/>
      <c r="BB404" s="210"/>
      <c r="BC404" s="210"/>
      <c r="BD404" s="210"/>
      <c r="BE404" s="210"/>
      <c r="BF404" s="210"/>
      <c r="BG404" s="210"/>
      <c r="BH404" s="210"/>
    </row>
    <row r="405" spans="1:60" outlineLevel="3" x14ac:dyDescent="0.2">
      <c r="A405" s="217"/>
      <c r="B405" s="218"/>
      <c r="C405" s="264" t="s">
        <v>1097</v>
      </c>
      <c r="D405" s="258"/>
      <c r="E405" s="259">
        <v>29.8</v>
      </c>
      <c r="F405" s="220"/>
      <c r="G405" s="220"/>
      <c r="H405" s="220"/>
      <c r="I405" s="220"/>
      <c r="J405" s="220"/>
      <c r="K405" s="220"/>
      <c r="L405" s="220"/>
      <c r="M405" s="220"/>
      <c r="N405" s="219"/>
      <c r="O405" s="219"/>
      <c r="P405" s="219"/>
      <c r="Q405" s="219"/>
      <c r="R405" s="220"/>
      <c r="S405" s="220"/>
      <c r="T405" s="220"/>
      <c r="U405" s="220"/>
      <c r="V405" s="220"/>
      <c r="W405" s="220"/>
      <c r="X405" s="220"/>
      <c r="Y405" s="220"/>
      <c r="Z405" s="210"/>
      <c r="AA405" s="210"/>
      <c r="AB405" s="210"/>
      <c r="AC405" s="210"/>
      <c r="AD405" s="210"/>
      <c r="AE405" s="210"/>
      <c r="AF405" s="210"/>
      <c r="AG405" s="210" t="s">
        <v>231</v>
      </c>
      <c r="AH405" s="210">
        <v>5</v>
      </c>
      <c r="AI405" s="210"/>
      <c r="AJ405" s="210"/>
      <c r="AK405" s="210"/>
      <c r="AL405" s="210"/>
      <c r="AM405" s="210"/>
      <c r="AN405" s="210"/>
      <c r="AO405" s="210"/>
      <c r="AP405" s="210"/>
      <c r="AQ405" s="210"/>
      <c r="AR405" s="210"/>
      <c r="AS405" s="210"/>
      <c r="AT405" s="210"/>
      <c r="AU405" s="210"/>
      <c r="AV405" s="210"/>
      <c r="AW405" s="210"/>
      <c r="AX405" s="210"/>
      <c r="AY405" s="210"/>
      <c r="AZ405" s="210"/>
      <c r="BA405" s="210"/>
      <c r="BB405" s="210"/>
      <c r="BC405" s="210"/>
      <c r="BD405" s="210"/>
      <c r="BE405" s="210"/>
      <c r="BF405" s="210"/>
      <c r="BG405" s="210"/>
      <c r="BH405" s="210"/>
    </row>
    <row r="406" spans="1:60" outlineLevel="1" x14ac:dyDescent="0.2">
      <c r="A406" s="235">
        <v>52</v>
      </c>
      <c r="B406" s="236" t="s">
        <v>638</v>
      </c>
      <c r="C406" s="252" t="s">
        <v>639</v>
      </c>
      <c r="D406" s="237" t="s">
        <v>293</v>
      </c>
      <c r="E406" s="238">
        <v>78</v>
      </c>
      <c r="F406" s="239"/>
      <c r="G406" s="240">
        <f>ROUND(E406*F406,2)</f>
        <v>0</v>
      </c>
      <c r="H406" s="239"/>
      <c r="I406" s="240">
        <f>ROUND(E406*H406,2)</f>
        <v>0</v>
      </c>
      <c r="J406" s="239"/>
      <c r="K406" s="240">
        <f>ROUND(E406*J406,2)</f>
        <v>0</v>
      </c>
      <c r="L406" s="240">
        <v>21</v>
      </c>
      <c r="M406" s="240">
        <f>G406*(1+L406/100)</f>
        <v>0</v>
      </c>
      <c r="N406" s="238">
        <v>0</v>
      </c>
      <c r="O406" s="238">
        <f>ROUND(E406*N406,2)</f>
        <v>0</v>
      </c>
      <c r="P406" s="238">
        <v>0</v>
      </c>
      <c r="Q406" s="238">
        <f>ROUND(E406*P406,2)</f>
        <v>0</v>
      </c>
      <c r="R406" s="240" t="s">
        <v>277</v>
      </c>
      <c r="S406" s="240" t="s">
        <v>188</v>
      </c>
      <c r="T406" s="241" t="s">
        <v>188</v>
      </c>
      <c r="U406" s="220">
        <v>5.5E-2</v>
      </c>
      <c r="V406" s="220">
        <f>ROUND(E406*U406,2)</f>
        <v>4.29</v>
      </c>
      <c r="W406" s="220"/>
      <c r="X406" s="220" t="s">
        <v>226</v>
      </c>
      <c r="Y406" s="220" t="s">
        <v>191</v>
      </c>
      <c r="Z406" s="210"/>
      <c r="AA406" s="210"/>
      <c r="AB406" s="210"/>
      <c r="AC406" s="210"/>
      <c r="AD406" s="210"/>
      <c r="AE406" s="210"/>
      <c r="AF406" s="210"/>
      <c r="AG406" s="210" t="s">
        <v>255</v>
      </c>
      <c r="AH406" s="210"/>
      <c r="AI406" s="210"/>
      <c r="AJ406" s="210"/>
      <c r="AK406" s="210"/>
      <c r="AL406" s="210"/>
      <c r="AM406" s="210"/>
      <c r="AN406" s="210"/>
      <c r="AO406" s="210"/>
      <c r="AP406" s="210"/>
      <c r="AQ406" s="210"/>
      <c r="AR406" s="210"/>
      <c r="AS406" s="210"/>
      <c r="AT406" s="210"/>
      <c r="AU406" s="210"/>
      <c r="AV406" s="210"/>
      <c r="AW406" s="210"/>
      <c r="AX406" s="210"/>
      <c r="AY406" s="210"/>
      <c r="AZ406" s="210"/>
      <c r="BA406" s="210"/>
      <c r="BB406" s="210"/>
      <c r="BC406" s="210"/>
      <c r="BD406" s="210"/>
      <c r="BE406" s="210"/>
      <c r="BF406" s="210"/>
      <c r="BG406" s="210"/>
      <c r="BH406" s="210"/>
    </row>
    <row r="407" spans="1:60" outlineLevel="2" x14ac:dyDescent="0.2">
      <c r="A407" s="217"/>
      <c r="B407" s="218"/>
      <c r="C407" s="263" t="s">
        <v>430</v>
      </c>
      <c r="D407" s="262"/>
      <c r="E407" s="262"/>
      <c r="F407" s="262"/>
      <c r="G407" s="262"/>
      <c r="H407" s="220"/>
      <c r="I407" s="220"/>
      <c r="J407" s="220"/>
      <c r="K407" s="220"/>
      <c r="L407" s="220"/>
      <c r="M407" s="220"/>
      <c r="N407" s="219"/>
      <c r="O407" s="219"/>
      <c r="P407" s="219"/>
      <c r="Q407" s="219"/>
      <c r="R407" s="220"/>
      <c r="S407" s="220"/>
      <c r="T407" s="220"/>
      <c r="U407" s="220"/>
      <c r="V407" s="220"/>
      <c r="W407" s="220"/>
      <c r="X407" s="220"/>
      <c r="Y407" s="220"/>
      <c r="Z407" s="210"/>
      <c r="AA407" s="210"/>
      <c r="AB407" s="210"/>
      <c r="AC407" s="210"/>
      <c r="AD407" s="210"/>
      <c r="AE407" s="210"/>
      <c r="AF407" s="210"/>
      <c r="AG407" s="210" t="s">
        <v>229</v>
      </c>
      <c r="AH407" s="210"/>
      <c r="AI407" s="210"/>
      <c r="AJ407" s="210"/>
      <c r="AK407" s="210"/>
      <c r="AL407" s="210"/>
      <c r="AM407" s="210"/>
      <c r="AN407" s="210"/>
      <c r="AO407" s="210"/>
      <c r="AP407" s="210"/>
      <c r="AQ407" s="210"/>
      <c r="AR407" s="210"/>
      <c r="AS407" s="210"/>
      <c r="AT407" s="210"/>
      <c r="AU407" s="210"/>
      <c r="AV407" s="210"/>
      <c r="AW407" s="210"/>
      <c r="AX407" s="210"/>
      <c r="AY407" s="210"/>
      <c r="AZ407" s="210"/>
      <c r="BA407" s="210"/>
      <c r="BB407" s="210"/>
      <c r="BC407" s="210"/>
      <c r="BD407" s="210"/>
      <c r="BE407" s="210"/>
      <c r="BF407" s="210"/>
      <c r="BG407" s="210"/>
      <c r="BH407" s="210"/>
    </row>
    <row r="408" spans="1:60" outlineLevel="2" x14ac:dyDescent="0.2">
      <c r="A408" s="217"/>
      <c r="B408" s="218"/>
      <c r="C408" s="264" t="s">
        <v>640</v>
      </c>
      <c r="D408" s="258"/>
      <c r="E408" s="259"/>
      <c r="F408" s="220"/>
      <c r="G408" s="220"/>
      <c r="H408" s="220"/>
      <c r="I408" s="220"/>
      <c r="J408" s="220"/>
      <c r="K408" s="220"/>
      <c r="L408" s="220"/>
      <c r="M408" s="220"/>
      <c r="N408" s="219"/>
      <c r="O408" s="219"/>
      <c r="P408" s="219"/>
      <c r="Q408" s="219"/>
      <c r="R408" s="220"/>
      <c r="S408" s="220"/>
      <c r="T408" s="220"/>
      <c r="U408" s="220"/>
      <c r="V408" s="220"/>
      <c r="W408" s="220"/>
      <c r="X408" s="220"/>
      <c r="Y408" s="220"/>
      <c r="Z408" s="210"/>
      <c r="AA408" s="210"/>
      <c r="AB408" s="210"/>
      <c r="AC408" s="210"/>
      <c r="AD408" s="210"/>
      <c r="AE408" s="210"/>
      <c r="AF408" s="210"/>
      <c r="AG408" s="210" t="s">
        <v>231</v>
      </c>
      <c r="AH408" s="210">
        <v>0</v>
      </c>
      <c r="AI408" s="210"/>
      <c r="AJ408" s="210"/>
      <c r="AK408" s="210"/>
      <c r="AL408" s="210"/>
      <c r="AM408" s="210"/>
      <c r="AN408" s="210"/>
      <c r="AO408" s="210"/>
      <c r="AP408" s="210"/>
      <c r="AQ408" s="210"/>
      <c r="AR408" s="210"/>
      <c r="AS408" s="210"/>
      <c r="AT408" s="210"/>
      <c r="AU408" s="210"/>
      <c r="AV408" s="210"/>
      <c r="AW408" s="210"/>
      <c r="AX408" s="210"/>
      <c r="AY408" s="210"/>
      <c r="AZ408" s="210"/>
      <c r="BA408" s="210"/>
      <c r="BB408" s="210"/>
      <c r="BC408" s="210"/>
      <c r="BD408" s="210"/>
      <c r="BE408" s="210"/>
      <c r="BF408" s="210"/>
      <c r="BG408" s="210"/>
      <c r="BH408" s="210"/>
    </row>
    <row r="409" spans="1:60" outlineLevel="3" x14ac:dyDescent="0.2">
      <c r="A409" s="217"/>
      <c r="B409" s="218"/>
      <c r="C409" s="264" t="s">
        <v>582</v>
      </c>
      <c r="D409" s="258"/>
      <c r="E409" s="259"/>
      <c r="F409" s="220"/>
      <c r="G409" s="220"/>
      <c r="H409" s="220"/>
      <c r="I409" s="220"/>
      <c r="J409" s="220"/>
      <c r="K409" s="220"/>
      <c r="L409" s="220"/>
      <c r="M409" s="220"/>
      <c r="N409" s="219"/>
      <c r="O409" s="219"/>
      <c r="P409" s="219"/>
      <c r="Q409" s="219"/>
      <c r="R409" s="220"/>
      <c r="S409" s="220"/>
      <c r="T409" s="220"/>
      <c r="U409" s="220"/>
      <c r="V409" s="220"/>
      <c r="W409" s="220"/>
      <c r="X409" s="220"/>
      <c r="Y409" s="220"/>
      <c r="Z409" s="210"/>
      <c r="AA409" s="210"/>
      <c r="AB409" s="210"/>
      <c r="AC409" s="210"/>
      <c r="AD409" s="210"/>
      <c r="AE409" s="210"/>
      <c r="AF409" s="210"/>
      <c r="AG409" s="210" t="s">
        <v>231</v>
      </c>
      <c r="AH409" s="210">
        <v>0</v>
      </c>
      <c r="AI409" s="210"/>
      <c r="AJ409" s="210"/>
      <c r="AK409" s="210"/>
      <c r="AL409" s="210"/>
      <c r="AM409" s="210"/>
      <c r="AN409" s="210"/>
      <c r="AO409" s="210"/>
      <c r="AP409" s="210"/>
      <c r="AQ409" s="210"/>
      <c r="AR409" s="210"/>
      <c r="AS409" s="210"/>
      <c r="AT409" s="210"/>
      <c r="AU409" s="210"/>
      <c r="AV409" s="210"/>
      <c r="AW409" s="210"/>
      <c r="AX409" s="210"/>
      <c r="AY409" s="210"/>
      <c r="AZ409" s="210"/>
      <c r="BA409" s="210"/>
      <c r="BB409" s="210"/>
      <c r="BC409" s="210"/>
      <c r="BD409" s="210"/>
      <c r="BE409" s="210"/>
      <c r="BF409" s="210"/>
      <c r="BG409" s="210"/>
      <c r="BH409" s="210"/>
    </row>
    <row r="410" spans="1:60" outlineLevel="3" x14ac:dyDescent="0.2">
      <c r="A410" s="217"/>
      <c r="B410" s="218"/>
      <c r="C410" s="264" t="s">
        <v>1096</v>
      </c>
      <c r="D410" s="258"/>
      <c r="E410" s="259">
        <v>78</v>
      </c>
      <c r="F410" s="220"/>
      <c r="G410" s="220"/>
      <c r="H410" s="220"/>
      <c r="I410" s="220"/>
      <c r="J410" s="220"/>
      <c r="K410" s="220"/>
      <c r="L410" s="220"/>
      <c r="M410" s="220"/>
      <c r="N410" s="219"/>
      <c r="O410" s="219"/>
      <c r="P410" s="219"/>
      <c r="Q410" s="219"/>
      <c r="R410" s="220"/>
      <c r="S410" s="220"/>
      <c r="T410" s="220"/>
      <c r="U410" s="220"/>
      <c r="V410" s="220"/>
      <c r="W410" s="220"/>
      <c r="X410" s="220"/>
      <c r="Y410" s="220"/>
      <c r="Z410" s="210"/>
      <c r="AA410" s="210"/>
      <c r="AB410" s="210"/>
      <c r="AC410" s="210"/>
      <c r="AD410" s="210"/>
      <c r="AE410" s="210"/>
      <c r="AF410" s="210"/>
      <c r="AG410" s="210" t="s">
        <v>231</v>
      </c>
      <c r="AH410" s="210">
        <v>5</v>
      </c>
      <c r="AI410" s="210"/>
      <c r="AJ410" s="210"/>
      <c r="AK410" s="210"/>
      <c r="AL410" s="210"/>
      <c r="AM410" s="210"/>
      <c r="AN410" s="210"/>
      <c r="AO410" s="210"/>
      <c r="AP410" s="210"/>
      <c r="AQ410" s="210"/>
      <c r="AR410" s="210"/>
      <c r="AS410" s="210"/>
      <c r="AT410" s="210"/>
      <c r="AU410" s="210"/>
      <c r="AV410" s="210"/>
      <c r="AW410" s="210"/>
      <c r="AX410" s="210"/>
      <c r="AY410" s="210"/>
      <c r="AZ410" s="210"/>
      <c r="BA410" s="210"/>
      <c r="BB410" s="210"/>
      <c r="BC410" s="210"/>
      <c r="BD410" s="210"/>
      <c r="BE410" s="210"/>
      <c r="BF410" s="210"/>
      <c r="BG410" s="210"/>
      <c r="BH410" s="210"/>
    </row>
    <row r="411" spans="1:60" ht="22.5" outlineLevel="1" x14ac:dyDescent="0.2">
      <c r="A411" s="235">
        <v>53</v>
      </c>
      <c r="B411" s="236" t="s">
        <v>1098</v>
      </c>
      <c r="C411" s="252" t="s">
        <v>1099</v>
      </c>
      <c r="D411" s="237" t="s">
        <v>293</v>
      </c>
      <c r="E411" s="238">
        <v>7</v>
      </c>
      <c r="F411" s="239"/>
      <c r="G411" s="240">
        <f>ROUND(E411*F411,2)</f>
        <v>0</v>
      </c>
      <c r="H411" s="239"/>
      <c r="I411" s="240">
        <f>ROUND(E411*H411,2)</f>
        <v>0</v>
      </c>
      <c r="J411" s="239"/>
      <c r="K411" s="240">
        <f>ROUND(E411*J411,2)</f>
        <v>0</v>
      </c>
      <c r="L411" s="240">
        <v>21</v>
      </c>
      <c r="M411" s="240">
        <f>G411*(1+L411/100)</f>
        <v>0</v>
      </c>
      <c r="N411" s="238">
        <v>0.10249999999999999</v>
      </c>
      <c r="O411" s="238">
        <f>ROUND(E411*N411,2)</f>
        <v>0.72</v>
      </c>
      <c r="P411" s="238">
        <v>0</v>
      </c>
      <c r="Q411" s="238">
        <f>ROUND(E411*P411,2)</f>
        <v>0</v>
      </c>
      <c r="R411" s="240"/>
      <c r="S411" s="240" t="s">
        <v>203</v>
      </c>
      <c r="T411" s="241" t="s">
        <v>189</v>
      </c>
      <c r="U411" s="220">
        <v>0.14000000000000001</v>
      </c>
      <c r="V411" s="220">
        <f>ROUND(E411*U411,2)</f>
        <v>0.98</v>
      </c>
      <c r="W411" s="220"/>
      <c r="X411" s="220" t="s">
        <v>226</v>
      </c>
      <c r="Y411" s="220" t="s">
        <v>191</v>
      </c>
      <c r="Z411" s="210"/>
      <c r="AA411" s="210"/>
      <c r="AB411" s="210"/>
      <c r="AC411" s="210"/>
      <c r="AD411" s="210"/>
      <c r="AE411" s="210"/>
      <c r="AF411" s="210"/>
      <c r="AG411" s="210" t="s">
        <v>227</v>
      </c>
      <c r="AH411" s="210"/>
      <c r="AI411" s="210"/>
      <c r="AJ411" s="210"/>
      <c r="AK411" s="210"/>
      <c r="AL411" s="210"/>
      <c r="AM411" s="210"/>
      <c r="AN411" s="210"/>
      <c r="AO411" s="210"/>
      <c r="AP411" s="210"/>
      <c r="AQ411" s="210"/>
      <c r="AR411" s="210"/>
      <c r="AS411" s="210"/>
      <c r="AT411" s="210"/>
      <c r="AU411" s="210"/>
      <c r="AV411" s="210"/>
      <c r="AW411" s="210"/>
      <c r="AX411" s="210"/>
      <c r="AY411" s="210"/>
      <c r="AZ411" s="210"/>
      <c r="BA411" s="210"/>
      <c r="BB411" s="210"/>
      <c r="BC411" s="210"/>
      <c r="BD411" s="210"/>
      <c r="BE411" s="210"/>
      <c r="BF411" s="210"/>
      <c r="BG411" s="210"/>
      <c r="BH411" s="210"/>
    </row>
    <row r="412" spans="1:60" ht="22.5" outlineLevel="2" x14ac:dyDescent="0.2">
      <c r="A412" s="217"/>
      <c r="B412" s="218"/>
      <c r="C412" s="264" t="s">
        <v>1100</v>
      </c>
      <c r="D412" s="258"/>
      <c r="E412" s="259"/>
      <c r="F412" s="220"/>
      <c r="G412" s="220"/>
      <c r="H412" s="220"/>
      <c r="I412" s="220"/>
      <c r="J412" s="220"/>
      <c r="K412" s="220"/>
      <c r="L412" s="220"/>
      <c r="M412" s="220"/>
      <c r="N412" s="219"/>
      <c r="O412" s="219"/>
      <c r="P412" s="219"/>
      <c r="Q412" s="219"/>
      <c r="R412" s="220"/>
      <c r="S412" s="220"/>
      <c r="T412" s="220"/>
      <c r="U412" s="220"/>
      <c r="V412" s="220"/>
      <c r="W412" s="220"/>
      <c r="X412" s="220"/>
      <c r="Y412" s="220"/>
      <c r="Z412" s="210"/>
      <c r="AA412" s="210"/>
      <c r="AB412" s="210"/>
      <c r="AC412" s="210"/>
      <c r="AD412" s="210"/>
      <c r="AE412" s="210"/>
      <c r="AF412" s="210"/>
      <c r="AG412" s="210" t="s">
        <v>231</v>
      </c>
      <c r="AH412" s="210">
        <v>0</v>
      </c>
      <c r="AI412" s="210"/>
      <c r="AJ412" s="210"/>
      <c r="AK412" s="210"/>
      <c r="AL412" s="210"/>
      <c r="AM412" s="210"/>
      <c r="AN412" s="210"/>
      <c r="AO412" s="210"/>
      <c r="AP412" s="210"/>
      <c r="AQ412" s="210"/>
      <c r="AR412" s="210"/>
      <c r="AS412" s="210"/>
      <c r="AT412" s="210"/>
      <c r="AU412" s="210"/>
      <c r="AV412" s="210"/>
      <c r="AW412" s="210"/>
      <c r="AX412" s="210"/>
      <c r="AY412" s="210"/>
      <c r="AZ412" s="210"/>
      <c r="BA412" s="210"/>
      <c r="BB412" s="210"/>
      <c r="BC412" s="210"/>
      <c r="BD412" s="210"/>
      <c r="BE412" s="210"/>
      <c r="BF412" s="210"/>
      <c r="BG412" s="210"/>
      <c r="BH412" s="210"/>
    </row>
    <row r="413" spans="1:60" outlineLevel="3" x14ac:dyDescent="0.2">
      <c r="A413" s="217"/>
      <c r="B413" s="218"/>
      <c r="C413" s="264" t="s">
        <v>325</v>
      </c>
      <c r="D413" s="258"/>
      <c r="E413" s="259"/>
      <c r="F413" s="220"/>
      <c r="G413" s="220"/>
      <c r="H413" s="220"/>
      <c r="I413" s="220"/>
      <c r="J413" s="220"/>
      <c r="K413" s="220"/>
      <c r="L413" s="220"/>
      <c r="M413" s="220"/>
      <c r="N413" s="219"/>
      <c r="O413" s="219"/>
      <c r="P413" s="219"/>
      <c r="Q413" s="219"/>
      <c r="R413" s="220"/>
      <c r="S413" s="220"/>
      <c r="T413" s="220"/>
      <c r="U413" s="220"/>
      <c r="V413" s="220"/>
      <c r="W413" s="220"/>
      <c r="X413" s="220"/>
      <c r="Y413" s="220"/>
      <c r="Z413" s="210"/>
      <c r="AA413" s="210"/>
      <c r="AB413" s="210"/>
      <c r="AC413" s="210"/>
      <c r="AD413" s="210"/>
      <c r="AE413" s="210"/>
      <c r="AF413" s="210"/>
      <c r="AG413" s="210" t="s">
        <v>231</v>
      </c>
      <c r="AH413" s="210">
        <v>0</v>
      </c>
      <c r="AI413" s="210"/>
      <c r="AJ413" s="210"/>
      <c r="AK413" s="210"/>
      <c r="AL413" s="210"/>
      <c r="AM413" s="210"/>
      <c r="AN413" s="210"/>
      <c r="AO413" s="210"/>
      <c r="AP413" s="210"/>
      <c r="AQ413" s="210"/>
      <c r="AR413" s="210"/>
      <c r="AS413" s="210"/>
      <c r="AT413" s="210"/>
      <c r="AU413" s="210"/>
      <c r="AV413" s="210"/>
      <c r="AW413" s="210"/>
      <c r="AX413" s="210"/>
      <c r="AY413" s="210"/>
      <c r="AZ413" s="210"/>
      <c r="BA413" s="210"/>
      <c r="BB413" s="210"/>
      <c r="BC413" s="210"/>
      <c r="BD413" s="210"/>
      <c r="BE413" s="210"/>
      <c r="BF413" s="210"/>
      <c r="BG413" s="210"/>
      <c r="BH413" s="210"/>
    </row>
    <row r="414" spans="1:60" outlineLevel="3" x14ac:dyDescent="0.2">
      <c r="A414" s="217"/>
      <c r="B414" s="218"/>
      <c r="C414" s="264" t="s">
        <v>870</v>
      </c>
      <c r="D414" s="258"/>
      <c r="E414" s="259"/>
      <c r="F414" s="220"/>
      <c r="G414" s="220"/>
      <c r="H414" s="220"/>
      <c r="I414" s="220"/>
      <c r="J414" s="220"/>
      <c r="K414" s="220"/>
      <c r="L414" s="220"/>
      <c r="M414" s="220"/>
      <c r="N414" s="219"/>
      <c r="O414" s="219"/>
      <c r="P414" s="219"/>
      <c r="Q414" s="219"/>
      <c r="R414" s="220"/>
      <c r="S414" s="220"/>
      <c r="T414" s="220"/>
      <c r="U414" s="220"/>
      <c r="V414" s="220"/>
      <c r="W414" s="220"/>
      <c r="X414" s="220"/>
      <c r="Y414" s="220"/>
      <c r="Z414" s="210"/>
      <c r="AA414" s="210"/>
      <c r="AB414" s="210"/>
      <c r="AC414" s="210"/>
      <c r="AD414" s="210"/>
      <c r="AE414" s="210"/>
      <c r="AF414" s="210"/>
      <c r="AG414" s="210" t="s">
        <v>231</v>
      </c>
      <c r="AH414" s="210">
        <v>0</v>
      </c>
      <c r="AI414" s="210"/>
      <c r="AJ414" s="210"/>
      <c r="AK414" s="210"/>
      <c r="AL414" s="210"/>
      <c r="AM414" s="210"/>
      <c r="AN414" s="210"/>
      <c r="AO414" s="210"/>
      <c r="AP414" s="210"/>
      <c r="AQ414" s="210"/>
      <c r="AR414" s="210"/>
      <c r="AS414" s="210"/>
      <c r="AT414" s="210"/>
      <c r="AU414" s="210"/>
      <c r="AV414" s="210"/>
      <c r="AW414" s="210"/>
      <c r="AX414" s="210"/>
      <c r="AY414" s="210"/>
      <c r="AZ414" s="210"/>
      <c r="BA414" s="210"/>
      <c r="BB414" s="210"/>
      <c r="BC414" s="210"/>
      <c r="BD414" s="210"/>
      <c r="BE414" s="210"/>
      <c r="BF414" s="210"/>
      <c r="BG414" s="210"/>
      <c r="BH414" s="210"/>
    </row>
    <row r="415" spans="1:60" outlineLevel="3" x14ac:dyDescent="0.2">
      <c r="A415" s="217"/>
      <c r="B415" s="218"/>
      <c r="C415" s="264" t="s">
        <v>926</v>
      </c>
      <c r="D415" s="258"/>
      <c r="E415" s="259"/>
      <c r="F415" s="220"/>
      <c r="G415" s="220"/>
      <c r="H415" s="220"/>
      <c r="I415" s="220"/>
      <c r="J415" s="220"/>
      <c r="K415" s="220"/>
      <c r="L415" s="220"/>
      <c r="M415" s="220"/>
      <c r="N415" s="219"/>
      <c r="O415" s="219"/>
      <c r="P415" s="219"/>
      <c r="Q415" s="219"/>
      <c r="R415" s="220"/>
      <c r="S415" s="220"/>
      <c r="T415" s="220"/>
      <c r="U415" s="220"/>
      <c r="V415" s="220"/>
      <c r="W415" s="220"/>
      <c r="X415" s="220"/>
      <c r="Y415" s="220"/>
      <c r="Z415" s="210"/>
      <c r="AA415" s="210"/>
      <c r="AB415" s="210"/>
      <c r="AC415" s="210"/>
      <c r="AD415" s="210"/>
      <c r="AE415" s="210"/>
      <c r="AF415" s="210"/>
      <c r="AG415" s="210" t="s">
        <v>231</v>
      </c>
      <c r="AH415" s="210">
        <v>0</v>
      </c>
      <c r="AI415" s="210"/>
      <c r="AJ415" s="210"/>
      <c r="AK415" s="210"/>
      <c r="AL415" s="210"/>
      <c r="AM415" s="210"/>
      <c r="AN415" s="210"/>
      <c r="AO415" s="210"/>
      <c r="AP415" s="210"/>
      <c r="AQ415" s="210"/>
      <c r="AR415" s="210"/>
      <c r="AS415" s="210"/>
      <c r="AT415" s="210"/>
      <c r="AU415" s="210"/>
      <c r="AV415" s="210"/>
      <c r="AW415" s="210"/>
      <c r="AX415" s="210"/>
      <c r="AY415" s="210"/>
      <c r="AZ415" s="210"/>
      <c r="BA415" s="210"/>
      <c r="BB415" s="210"/>
      <c r="BC415" s="210"/>
      <c r="BD415" s="210"/>
      <c r="BE415" s="210"/>
      <c r="BF415" s="210"/>
      <c r="BG415" s="210"/>
      <c r="BH415" s="210"/>
    </row>
    <row r="416" spans="1:60" ht="22.5" outlineLevel="3" x14ac:dyDescent="0.2">
      <c r="A416" s="217"/>
      <c r="B416" s="218"/>
      <c r="C416" s="264" t="s">
        <v>1101</v>
      </c>
      <c r="D416" s="258"/>
      <c r="E416" s="259"/>
      <c r="F416" s="220"/>
      <c r="G416" s="220"/>
      <c r="H416" s="220"/>
      <c r="I416" s="220"/>
      <c r="J416" s="220"/>
      <c r="K416" s="220"/>
      <c r="L416" s="220"/>
      <c r="M416" s="220"/>
      <c r="N416" s="219"/>
      <c r="O416" s="219"/>
      <c r="P416" s="219"/>
      <c r="Q416" s="219"/>
      <c r="R416" s="220"/>
      <c r="S416" s="220"/>
      <c r="T416" s="220"/>
      <c r="U416" s="220"/>
      <c r="V416" s="220"/>
      <c r="W416" s="220"/>
      <c r="X416" s="220"/>
      <c r="Y416" s="220"/>
      <c r="Z416" s="210"/>
      <c r="AA416" s="210"/>
      <c r="AB416" s="210"/>
      <c r="AC416" s="210"/>
      <c r="AD416" s="210"/>
      <c r="AE416" s="210"/>
      <c r="AF416" s="210"/>
      <c r="AG416" s="210" t="s">
        <v>231</v>
      </c>
      <c r="AH416" s="210">
        <v>0</v>
      </c>
      <c r="AI416" s="210"/>
      <c r="AJ416" s="210"/>
      <c r="AK416" s="210"/>
      <c r="AL416" s="210"/>
      <c r="AM416" s="210"/>
      <c r="AN416" s="210"/>
      <c r="AO416" s="210"/>
      <c r="AP416" s="210"/>
      <c r="AQ416" s="210"/>
      <c r="AR416" s="210"/>
      <c r="AS416" s="210"/>
      <c r="AT416" s="210"/>
      <c r="AU416" s="210"/>
      <c r="AV416" s="210"/>
      <c r="AW416" s="210"/>
      <c r="AX416" s="210"/>
      <c r="AY416" s="210"/>
      <c r="AZ416" s="210"/>
      <c r="BA416" s="210"/>
      <c r="BB416" s="210"/>
      <c r="BC416" s="210"/>
      <c r="BD416" s="210"/>
      <c r="BE416" s="210"/>
      <c r="BF416" s="210"/>
      <c r="BG416" s="210"/>
      <c r="BH416" s="210"/>
    </row>
    <row r="417" spans="1:60" outlineLevel="3" x14ac:dyDescent="0.2">
      <c r="A417" s="217"/>
      <c r="B417" s="218"/>
      <c r="C417" s="264" t="s">
        <v>1102</v>
      </c>
      <c r="D417" s="258"/>
      <c r="E417" s="259">
        <v>7</v>
      </c>
      <c r="F417" s="220"/>
      <c r="G417" s="220"/>
      <c r="H417" s="220"/>
      <c r="I417" s="220"/>
      <c r="J417" s="220"/>
      <c r="K417" s="220"/>
      <c r="L417" s="220"/>
      <c r="M417" s="220"/>
      <c r="N417" s="219"/>
      <c r="O417" s="219"/>
      <c r="P417" s="219"/>
      <c r="Q417" s="219"/>
      <c r="R417" s="220"/>
      <c r="S417" s="220"/>
      <c r="T417" s="220"/>
      <c r="U417" s="220"/>
      <c r="V417" s="220"/>
      <c r="W417" s="220"/>
      <c r="X417" s="220"/>
      <c r="Y417" s="220"/>
      <c r="Z417" s="210"/>
      <c r="AA417" s="210"/>
      <c r="AB417" s="210"/>
      <c r="AC417" s="210"/>
      <c r="AD417" s="210"/>
      <c r="AE417" s="210"/>
      <c r="AF417" s="210"/>
      <c r="AG417" s="210" t="s">
        <v>231</v>
      </c>
      <c r="AH417" s="210">
        <v>0</v>
      </c>
      <c r="AI417" s="210"/>
      <c r="AJ417" s="210"/>
      <c r="AK417" s="210"/>
      <c r="AL417" s="210"/>
      <c r="AM417" s="210"/>
      <c r="AN417" s="210"/>
      <c r="AO417" s="210"/>
      <c r="AP417" s="210"/>
      <c r="AQ417" s="210"/>
      <c r="AR417" s="210"/>
      <c r="AS417" s="210"/>
      <c r="AT417" s="210"/>
      <c r="AU417" s="210"/>
      <c r="AV417" s="210"/>
      <c r="AW417" s="210"/>
      <c r="AX417" s="210"/>
      <c r="AY417" s="210"/>
      <c r="AZ417" s="210"/>
      <c r="BA417" s="210"/>
      <c r="BB417" s="210"/>
      <c r="BC417" s="210"/>
      <c r="BD417" s="210"/>
      <c r="BE417" s="210"/>
      <c r="BF417" s="210"/>
      <c r="BG417" s="210"/>
      <c r="BH417" s="210"/>
    </row>
    <row r="418" spans="1:60" ht="22.5" outlineLevel="1" x14ac:dyDescent="0.2">
      <c r="A418" s="235">
        <v>54</v>
      </c>
      <c r="B418" s="236" t="s">
        <v>650</v>
      </c>
      <c r="C418" s="252" t="s">
        <v>651</v>
      </c>
      <c r="D418" s="237" t="s">
        <v>347</v>
      </c>
      <c r="E418" s="238">
        <v>2.06</v>
      </c>
      <c r="F418" s="239"/>
      <c r="G418" s="240">
        <f>ROUND(E418*F418,2)</f>
        <v>0</v>
      </c>
      <c r="H418" s="239"/>
      <c r="I418" s="240">
        <f>ROUND(E418*H418,2)</f>
        <v>0</v>
      </c>
      <c r="J418" s="239"/>
      <c r="K418" s="240">
        <f>ROUND(E418*J418,2)</f>
        <v>0</v>
      </c>
      <c r="L418" s="240">
        <v>21</v>
      </c>
      <c r="M418" s="240">
        <f>G418*(1+L418/100)</f>
        <v>0</v>
      </c>
      <c r="N418" s="238">
        <v>6.7000000000000004E-2</v>
      </c>
      <c r="O418" s="238">
        <f>ROUND(E418*N418,2)</f>
        <v>0.14000000000000001</v>
      </c>
      <c r="P418" s="238">
        <v>0</v>
      </c>
      <c r="Q418" s="238">
        <f>ROUND(E418*P418,2)</f>
        <v>0</v>
      </c>
      <c r="R418" s="240" t="s">
        <v>435</v>
      </c>
      <c r="S418" s="240" t="s">
        <v>188</v>
      </c>
      <c r="T418" s="241" t="s">
        <v>188</v>
      </c>
      <c r="U418" s="220">
        <v>0</v>
      </c>
      <c r="V418" s="220">
        <f>ROUND(E418*U418,2)</f>
        <v>0</v>
      </c>
      <c r="W418" s="220"/>
      <c r="X418" s="220" t="s">
        <v>436</v>
      </c>
      <c r="Y418" s="220" t="s">
        <v>191</v>
      </c>
      <c r="Z418" s="210"/>
      <c r="AA418" s="210"/>
      <c r="AB418" s="210"/>
      <c r="AC418" s="210"/>
      <c r="AD418" s="210"/>
      <c r="AE418" s="210"/>
      <c r="AF418" s="210"/>
      <c r="AG418" s="210" t="s">
        <v>437</v>
      </c>
      <c r="AH418" s="210"/>
      <c r="AI418" s="210"/>
      <c r="AJ418" s="210"/>
      <c r="AK418" s="210"/>
      <c r="AL418" s="210"/>
      <c r="AM418" s="210"/>
      <c r="AN418" s="210"/>
      <c r="AO418" s="210"/>
      <c r="AP418" s="210"/>
      <c r="AQ418" s="210"/>
      <c r="AR418" s="210"/>
      <c r="AS418" s="210"/>
      <c r="AT418" s="210"/>
      <c r="AU418" s="210"/>
      <c r="AV418" s="210"/>
      <c r="AW418" s="210"/>
      <c r="AX418" s="210"/>
      <c r="AY418" s="210"/>
      <c r="AZ418" s="210"/>
      <c r="BA418" s="210"/>
      <c r="BB418" s="210"/>
      <c r="BC418" s="210"/>
      <c r="BD418" s="210"/>
      <c r="BE418" s="210"/>
      <c r="BF418" s="210"/>
      <c r="BG418" s="210"/>
      <c r="BH418" s="210"/>
    </row>
    <row r="419" spans="1:60" outlineLevel="2" x14ac:dyDescent="0.2">
      <c r="A419" s="217"/>
      <c r="B419" s="218"/>
      <c r="C419" s="264" t="s">
        <v>652</v>
      </c>
      <c r="D419" s="258"/>
      <c r="E419" s="259"/>
      <c r="F419" s="220"/>
      <c r="G419" s="220"/>
      <c r="H419" s="220"/>
      <c r="I419" s="220"/>
      <c r="J419" s="220"/>
      <c r="K419" s="220"/>
      <c r="L419" s="220"/>
      <c r="M419" s="220"/>
      <c r="N419" s="219"/>
      <c r="O419" s="219"/>
      <c r="P419" s="219"/>
      <c r="Q419" s="219"/>
      <c r="R419" s="220"/>
      <c r="S419" s="220"/>
      <c r="T419" s="220"/>
      <c r="U419" s="220"/>
      <c r="V419" s="220"/>
      <c r="W419" s="220"/>
      <c r="X419" s="220"/>
      <c r="Y419" s="220"/>
      <c r="Z419" s="210"/>
      <c r="AA419" s="210"/>
      <c r="AB419" s="210"/>
      <c r="AC419" s="210"/>
      <c r="AD419" s="210"/>
      <c r="AE419" s="210"/>
      <c r="AF419" s="210"/>
      <c r="AG419" s="210" t="s">
        <v>231</v>
      </c>
      <c r="AH419" s="210">
        <v>0</v>
      </c>
      <c r="AI419" s="210"/>
      <c r="AJ419" s="210"/>
      <c r="AK419" s="210"/>
      <c r="AL419" s="210"/>
      <c r="AM419" s="210"/>
      <c r="AN419" s="210"/>
      <c r="AO419" s="210"/>
      <c r="AP419" s="210"/>
      <c r="AQ419" s="210"/>
      <c r="AR419" s="210"/>
      <c r="AS419" s="210"/>
      <c r="AT419" s="210"/>
      <c r="AU419" s="210"/>
      <c r="AV419" s="210"/>
      <c r="AW419" s="210"/>
      <c r="AX419" s="210"/>
      <c r="AY419" s="210"/>
      <c r="AZ419" s="210"/>
      <c r="BA419" s="210"/>
      <c r="BB419" s="210"/>
      <c r="BC419" s="210"/>
      <c r="BD419" s="210"/>
      <c r="BE419" s="210"/>
      <c r="BF419" s="210"/>
      <c r="BG419" s="210"/>
      <c r="BH419" s="210"/>
    </row>
    <row r="420" spans="1:60" outlineLevel="3" x14ac:dyDescent="0.2">
      <c r="A420" s="217"/>
      <c r="B420" s="218"/>
      <c r="C420" s="265" t="s">
        <v>233</v>
      </c>
      <c r="D420" s="260"/>
      <c r="E420" s="261"/>
      <c r="F420" s="220"/>
      <c r="G420" s="220"/>
      <c r="H420" s="220"/>
      <c r="I420" s="220"/>
      <c r="J420" s="220"/>
      <c r="K420" s="220"/>
      <c r="L420" s="220"/>
      <c r="M420" s="220"/>
      <c r="N420" s="219"/>
      <c r="O420" s="219"/>
      <c r="P420" s="219"/>
      <c r="Q420" s="219"/>
      <c r="R420" s="220"/>
      <c r="S420" s="220"/>
      <c r="T420" s="220"/>
      <c r="U420" s="220"/>
      <c r="V420" s="220"/>
      <c r="W420" s="220"/>
      <c r="X420" s="220"/>
      <c r="Y420" s="220"/>
      <c r="Z420" s="210"/>
      <c r="AA420" s="210"/>
      <c r="AB420" s="210"/>
      <c r="AC420" s="210"/>
      <c r="AD420" s="210"/>
      <c r="AE420" s="210"/>
      <c r="AF420" s="210"/>
      <c r="AG420" s="210" t="s">
        <v>231</v>
      </c>
      <c r="AH420" s="210"/>
      <c r="AI420" s="210"/>
      <c r="AJ420" s="210"/>
      <c r="AK420" s="210"/>
      <c r="AL420" s="210"/>
      <c r="AM420" s="210"/>
      <c r="AN420" s="210"/>
      <c r="AO420" s="210"/>
      <c r="AP420" s="210"/>
      <c r="AQ420" s="210"/>
      <c r="AR420" s="210"/>
      <c r="AS420" s="210"/>
      <c r="AT420" s="210"/>
      <c r="AU420" s="210"/>
      <c r="AV420" s="210"/>
      <c r="AW420" s="210"/>
      <c r="AX420" s="210"/>
      <c r="AY420" s="210"/>
      <c r="AZ420" s="210"/>
      <c r="BA420" s="210"/>
      <c r="BB420" s="210"/>
      <c r="BC420" s="210"/>
      <c r="BD420" s="210"/>
      <c r="BE420" s="210"/>
      <c r="BF420" s="210"/>
      <c r="BG420" s="210"/>
      <c r="BH420" s="210"/>
    </row>
    <row r="421" spans="1:60" outlineLevel="3" x14ac:dyDescent="0.2">
      <c r="A421" s="217"/>
      <c r="B421" s="218"/>
      <c r="C421" s="266" t="s">
        <v>653</v>
      </c>
      <c r="D421" s="260"/>
      <c r="E421" s="261">
        <v>0.51500000000000001</v>
      </c>
      <c r="F421" s="220"/>
      <c r="G421" s="220"/>
      <c r="H421" s="220"/>
      <c r="I421" s="220"/>
      <c r="J421" s="220"/>
      <c r="K421" s="220"/>
      <c r="L421" s="220"/>
      <c r="M421" s="220"/>
      <c r="N421" s="219"/>
      <c r="O421" s="219"/>
      <c r="P421" s="219"/>
      <c r="Q421" s="219"/>
      <c r="R421" s="220"/>
      <c r="S421" s="220"/>
      <c r="T421" s="220"/>
      <c r="U421" s="220"/>
      <c r="V421" s="220"/>
      <c r="W421" s="220"/>
      <c r="X421" s="220"/>
      <c r="Y421" s="220"/>
      <c r="Z421" s="210"/>
      <c r="AA421" s="210"/>
      <c r="AB421" s="210"/>
      <c r="AC421" s="210"/>
      <c r="AD421" s="210"/>
      <c r="AE421" s="210"/>
      <c r="AF421" s="210"/>
      <c r="AG421" s="210" t="s">
        <v>231</v>
      </c>
      <c r="AH421" s="210">
        <v>2</v>
      </c>
      <c r="AI421" s="210"/>
      <c r="AJ421" s="210"/>
      <c r="AK421" s="210"/>
      <c r="AL421" s="210"/>
      <c r="AM421" s="210"/>
      <c r="AN421" s="210"/>
      <c r="AO421" s="210"/>
      <c r="AP421" s="210"/>
      <c r="AQ421" s="210"/>
      <c r="AR421" s="210"/>
      <c r="AS421" s="210"/>
      <c r="AT421" s="210"/>
      <c r="AU421" s="210"/>
      <c r="AV421" s="210"/>
      <c r="AW421" s="210"/>
      <c r="AX421" s="210"/>
      <c r="AY421" s="210"/>
      <c r="AZ421" s="210"/>
      <c r="BA421" s="210"/>
      <c r="BB421" s="210"/>
      <c r="BC421" s="210"/>
      <c r="BD421" s="210"/>
      <c r="BE421" s="210"/>
      <c r="BF421" s="210"/>
      <c r="BG421" s="210"/>
      <c r="BH421" s="210"/>
    </row>
    <row r="422" spans="1:60" outlineLevel="3" x14ac:dyDescent="0.2">
      <c r="A422" s="217"/>
      <c r="B422" s="218"/>
      <c r="C422" s="265" t="s">
        <v>235</v>
      </c>
      <c r="D422" s="260"/>
      <c r="E422" s="261"/>
      <c r="F422" s="220"/>
      <c r="G422" s="220"/>
      <c r="H422" s="220"/>
      <c r="I422" s="220"/>
      <c r="J422" s="220"/>
      <c r="K422" s="220"/>
      <c r="L422" s="220"/>
      <c r="M422" s="220"/>
      <c r="N422" s="219"/>
      <c r="O422" s="219"/>
      <c r="P422" s="219"/>
      <c r="Q422" s="219"/>
      <c r="R422" s="220"/>
      <c r="S422" s="220"/>
      <c r="T422" s="220"/>
      <c r="U422" s="220"/>
      <c r="V422" s="220"/>
      <c r="W422" s="220"/>
      <c r="X422" s="220"/>
      <c r="Y422" s="220"/>
      <c r="Z422" s="210"/>
      <c r="AA422" s="210"/>
      <c r="AB422" s="210"/>
      <c r="AC422" s="210"/>
      <c r="AD422" s="210"/>
      <c r="AE422" s="210"/>
      <c r="AF422" s="210"/>
      <c r="AG422" s="210" t="s">
        <v>231</v>
      </c>
      <c r="AH422" s="210"/>
      <c r="AI422" s="210"/>
      <c r="AJ422" s="210"/>
      <c r="AK422" s="210"/>
      <c r="AL422" s="210"/>
      <c r="AM422" s="210"/>
      <c r="AN422" s="210"/>
      <c r="AO422" s="210"/>
      <c r="AP422" s="210"/>
      <c r="AQ422" s="210"/>
      <c r="AR422" s="210"/>
      <c r="AS422" s="210"/>
      <c r="AT422" s="210"/>
      <c r="AU422" s="210"/>
      <c r="AV422" s="210"/>
      <c r="AW422" s="210"/>
      <c r="AX422" s="210"/>
      <c r="AY422" s="210"/>
      <c r="AZ422" s="210"/>
      <c r="BA422" s="210"/>
      <c r="BB422" s="210"/>
      <c r="BC422" s="210"/>
      <c r="BD422" s="210"/>
      <c r="BE422" s="210"/>
      <c r="BF422" s="210"/>
      <c r="BG422" s="210"/>
      <c r="BH422" s="210"/>
    </row>
    <row r="423" spans="1:60" outlineLevel="3" x14ac:dyDescent="0.2">
      <c r="A423" s="217"/>
      <c r="B423" s="218"/>
      <c r="C423" s="264" t="s">
        <v>1103</v>
      </c>
      <c r="D423" s="258"/>
      <c r="E423" s="259">
        <v>2.06</v>
      </c>
      <c r="F423" s="220"/>
      <c r="G423" s="220"/>
      <c r="H423" s="220"/>
      <c r="I423" s="220"/>
      <c r="J423" s="220"/>
      <c r="K423" s="220"/>
      <c r="L423" s="220"/>
      <c r="M423" s="220"/>
      <c r="N423" s="219"/>
      <c r="O423" s="219"/>
      <c r="P423" s="219"/>
      <c r="Q423" s="219"/>
      <c r="R423" s="220"/>
      <c r="S423" s="220"/>
      <c r="T423" s="220"/>
      <c r="U423" s="220"/>
      <c r="V423" s="220"/>
      <c r="W423" s="220"/>
      <c r="X423" s="220"/>
      <c r="Y423" s="220"/>
      <c r="Z423" s="210"/>
      <c r="AA423" s="210"/>
      <c r="AB423" s="210"/>
      <c r="AC423" s="210"/>
      <c r="AD423" s="210"/>
      <c r="AE423" s="210"/>
      <c r="AF423" s="210"/>
      <c r="AG423" s="210" t="s">
        <v>231</v>
      </c>
      <c r="AH423" s="210">
        <v>5</v>
      </c>
      <c r="AI423" s="210"/>
      <c r="AJ423" s="210"/>
      <c r="AK423" s="210"/>
      <c r="AL423" s="210"/>
      <c r="AM423" s="210"/>
      <c r="AN423" s="210"/>
      <c r="AO423" s="210"/>
      <c r="AP423" s="210"/>
      <c r="AQ423" s="210"/>
      <c r="AR423" s="210"/>
      <c r="AS423" s="210"/>
      <c r="AT423" s="210"/>
      <c r="AU423" s="210"/>
      <c r="AV423" s="210"/>
      <c r="AW423" s="210"/>
      <c r="AX423" s="210"/>
      <c r="AY423" s="210"/>
      <c r="AZ423" s="210"/>
      <c r="BA423" s="210"/>
      <c r="BB423" s="210"/>
      <c r="BC423" s="210"/>
      <c r="BD423" s="210"/>
      <c r="BE423" s="210"/>
      <c r="BF423" s="210"/>
      <c r="BG423" s="210"/>
      <c r="BH423" s="210"/>
    </row>
    <row r="424" spans="1:60" ht="22.5" outlineLevel="1" x14ac:dyDescent="0.2">
      <c r="A424" s="235">
        <v>55</v>
      </c>
      <c r="B424" s="236" t="s">
        <v>655</v>
      </c>
      <c r="C424" s="252" t="s">
        <v>656</v>
      </c>
      <c r="D424" s="237" t="s">
        <v>347</v>
      </c>
      <c r="E424" s="238">
        <v>2.06</v>
      </c>
      <c r="F424" s="239"/>
      <c r="G424" s="240">
        <f>ROUND(E424*F424,2)</f>
        <v>0</v>
      </c>
      <c r="H424" s="239"/>
      <c r="I424" s="240">
        <f>ROUND(E424*H424,2)</f>
        <v>0</v>
      </c>
      <c r="J424" s="239"/>
      <c r="K424" s="240">
        <f>ROUND(E424*J424,2)</f>
        <v>0</v>
      </c>
      <c r="L424" s="240">
        <v>21</v>
      </c>
      <c r="M424" s="240">
        <f>G424*(1+L424/100)</f>
        <v>0</v>
      </c>
      <c r="N424" s="238">
        <v>6.7000000000000004E-2</v>
      </c>
      <c r="O424" s="238">
        <f>ROUND(E424*N424,2)</f>
        <v>0.14000000000000001</v>
      </c>
      <c r="P424" s="238">
        <v>0</v>
      </c>
      <c r="Q424" s="238">
        <f>ROUND(E424*P424,2)</f>
        <v>0</v>
      </c>
      <c r="R424" s="240" t="s">
        <v>435</v>
      </c>
      <c r="S424" s="240" t="s">
        <v>188</v>
      </c>
      <c r="T424" s="241" t="s">
        <v>188</v>
      </c>
      <c r="U424" s="220">
        <v>0</v>
      </c>
      <c r="V424" s="220">
        <f>ROUND(E424*U424,2)</f>
        <v>0</v>
      </c>
      <c r="W424" s="220"/>
      <c r="X424" s="220" t="s">
        <v>436</v>
      </c>
      <c r="Y424" s="220" t="s">
        <v>191</v>
      </c>
      <c r="Z424" s="210"/>
      <c r="AA424" s="210"/>
      <c r="AB424" s="210"/>
      <c r="AC424" s="210"/>
      <c r="AD424" s="210"/>
      <c r="AE424" s="210"/>
      <c r="AF424" s="210"/>
      <c r="AG424" s="210" t="s">
        <v>437</v>
      </c>
      <c r="AH424" s="210"/>
      <c r="AI424" s="210"/>
      <c r="AJ424" s="210"/>
      <c r="AK424" s="210"/>
      <c r="AL424" s="210"/>
      <c r="AM424" s="210"/>
      <c r="AN424" s="210"/>
      <c r="AO424" s="210"/>
      <c r="AP424" s="210"/>
      <c r="AQ424" s="210"/>
      <c r="AR424" s="210"/>
      <c r="AS424" s="210"/>
      <c r="AT424" s="210"/>
      <c r="AU424" s="210"/>
      <c r="AV424" s="210"/>
      <c r="AW424" s="210"/>
      <c r="AX424" s="210"/>
      <c r="AY424" s="210"/>
      <c r="AZ424" s="210"/>
      <c r="BA424" s="210"/>
      <c r="BB424" s="210"/>
      <c r="BC424" s="210"/>
      <c r="BD424" s="210"/>
      <c r="BE424" s="210"/>
      <c r="BF424" s="210"/>
      <c r="BG424" s="210"/>
      <c r="BH424" s="210"/>
    </row>
    <row r="425" spans="1:60" outlineLevel="2" x14ac:dyDescent="0.2">
      <c r="A425" s="217"/>
      <c r="B425" s="218"/>
      <c r="C425" s="264" t="s">
        <v>657</v>
      </c>
      <c r="D425" s="258"/>
      <c r="E425" s="259"/>
      <c r="F425" s="220"/>
      <c r="G425" s="220"/>
      <c r="H425" s="220"/>
      <c r="I425" s="220"/>
      <c r="J425" s="220"/>
      <c r="K425" s="220"/>
      <c r="L425" s="220"/>
      <c r="M425" s="220"/>
      <c r="N425" s="219"/>
      <c r="O425" s="219"/>
      <c r="P425" s="219"/>
      <c r="Q425" s="219"/>
      <c r="R425" s="220"/>
      <c r="S425" s="220"/>
      <c r="T425" s="220"/>
      <c r="U425" s="220"/>
      <c r="V425" s="220"/>
      <c r="W425" s="220"/>
      <c r="X425" s="220"/>
      <c r="Y425" s="220"/>
      <c r="Z425" s="210"/>
      <c r="AA425" s="210"/>
      <c r="AB425" s="210"/>
      <c r="AC425" s="210"/>
      <c r="AD425" s="210"/>
      <c r="AE425" s="210"/>
      <c r="AF425" s="210"/>
      <c r="AG425" s="210" t="s">
        <v>231</v>
      </c>
      <c r="AH425" s="210">
        <v>0</v>
      </c>
      <c r="AI425" s="210"/>
      <c r="AJ425" s="210"/>
      <c r="AK425" s="210"/>
      <c r="AL425" s="210"/>
      <c r="AM425" s="210"/>
      <c r="AN425" s="210"/>
      <c r="AO425" s="210"/>
      <c r="AP425" s="210"/>
      <c r="AQ425" s="210"/>
      <c r="AR425" s="210"/>
      <c r="AS425" s="210"/>
      <c r="AT425" s="210"/>
      <c r="AU425" s="210"/>
      <c r="AV425" s="210"/>
      <c r="AW425" s="210"/>
      <c r="AX425" s="210"/>
      <c r="AY425" s="210"/>
      <c r="AZ425" s="210"/>
      <c r="BA425" s="210"/>
      <c r="BB425" s="210"/>
      <c r="BC425" s="210"/>
      <c r="BD425" s="210"/>
      <c r="BE425" s="210"/>
      <c r="BF425" s="210"/>
      <c r="BG425" s="210"/>
      <c r="BH425" s="210"/>
    </row>
    <row r="426" spans="1:60" outlineLevel="3" x14ac:dyDescent="0.2">
      <c r="A426" s="217"/>
      <c r="B426" s="218"/>
      <c r="C426" s="264" t="s">
        <v>1104</v>
      </c>
      <c r="D426" s="258"/>
      <c r="E426" s="259">
        <v>2.06</v>
      </c>
      <c r="F426" s="220"/>
      <c r="G426" s="220"/>
      <c r="H426" s="220"/>
      <c r="I426" s="220"/>
      <c r="J426" s="220"/>
      <c r="K426" s="220"/>
      <c r="L426" s="220"/>
      <c r="M426" s="220"/>
      <c r="N426" s="219"/>
      <c r="O426" s="219"/>
      <c r="P426" s="219"/>
      <c r="Q426" s="219"/>
      <c r="R426" s="220"/>
      <c r="S426" s="220"/>
      <c r="T426" s="220"/>
      <c r="U426" s="220"/>
      <c r="V426" s="220"/>
      <c r="W426" s="220"/>
      <c r="X426" s="220"/>
      <c r="Y426" s="220"/>
      <c r="Z426" s="210"/>
      <c r="AA426" s="210"/>
      <c r="AB426" s="210"/>
      <c r="AC426" s="210"/>
      <c r="AD426" s="210"/>
      <c r="AE426" s="210"/>
      <c r="AF426" s="210"/>
      <c r="AG426" s="210" t="s">
        <v>231</v>
      </c>
      <c r="AH426" s="210">
        <v>5</v>
      </c>
      <c r="AI426" s="210"/>
      <c r="AJ426" s="210"/>
      <c r="AK426" s="210"/>
      <c r="AL426" s="210"/>
      <c r="AM426" s="210"/>
      <c r="AN426" s="210"/>
      <c r="AO426" s="210"/>
      <c r="AP426" s="210"/>
      <c r="AQ426" s="210"/>
      <c r="AR426" s="210"/>
      <c r="AS426" s="210"/>
      <c r="AT426" s="210"/>
      <c r="AU426" s="210"/>
      <c r="AV426" s="210"/>
      <c r="AW426" s="210"/>
      <c r="AX426" s="210"/>
      <c r="AY426" s="210"/>
      <c r="AZ426" s="210"/>
      <c r="BA426" s="210"/>
      <c r="BB426" s="210"/>
      <c r="BC426" s="210"/>
      <c r="BD426" s="210"/>
      <c r="BE426" s="210"/>
      <c r="BF426" s="210"/>
      <c r="BG426" s="210"/>
      <c r="BH426" s="210"/>
    </row>
    <row r="427" spans="1:60" outlineLevel="1" x14ac:dyDescent="0.2">
      <c r="A427" s="235">
        <v>56</v>
      </c>
      <c r="B427" s="236" t="s">
        <v>659</v>
      </c>
      <c r="C427" s="252" t="s">
        <v>660</v>
      </c>
      <c r="D427" s="237" t="s">
        <v>347</v>
      </c>
      <c r="E427" s="238">
        <v>45.526000000000003</v>
      </c>
      <c r="F427" s="239"/>
      <c r="G427" s="240">
        <f>ROUND(E427*F427,2)</f>
        <v>0</v>
      </c>
      <c r="H427" s="239"/>
      <c r="I427" s="240">
        <f>ROUND(E427*H427,2)</f>
        <v>0</v>
      </c>
      <c r="J427" s="239"/>
      <c r="K427" s="240">
        <f>ROUND(E427*J427,2)</f>
        <v>0</v>
      </c>
      <c r="L427" s="240">
        <v>21</v>
      </c>
      <c r="M427" s="240">
        <f>G427*(1+L427/100)</f>
        <v>0</v>
      </c>
      <c r="N427" s="238">
        <v>9.6000000000000002E-2</v>
      </c>
      <c r="O427" s="238">
        <f>ROUND(E427*N427,2)</f>
        <v>4.37</v>
      </c>
      <c r="P427" s="238">
        <v>0</v>
      </c>
      <c r="Q427" s="238">
        <f>ROUND(E427*P427,2)</f>
        <v>0</v>
      </c>
      <c r="R427" s="240" t="s">
        <v>435</v>
      </c>
      <c r="S427" s="240" t="s">
        <v>188</v>
      </c>
      <c r="T427" s="241" t="s">
        <v>188</v>
      </c>
      <c r="U427" s="220">
        <v>0</v>
      </c>
      <c r="V427" s="220">
        <f>ROUND(E427*U427,2)</f>
        <v>0</v>
      </c>
      <c r="W427" s="220"/>
      <c r="X427" s="220" t="s">
        <v>436</v>
      </c>
      <c r="Y427" s="220" t="s">
        <v>191</v>
      </c>
      <c r="Z427" s="210"/>
      <c r="AA427" s="210"/>
      <c r="AB427" s="210"/>
      <c r="AC427" s="210"/>
      <c r="AD427" s="210"/>
      <c r="AE427" s="210"/>
      <c r="AF427" s="210"/>
      <c r="AG427" s="210" t="s">
        <v>437</v>
      </c>
      <c r="AH427" s="210"/>
      <c r="AI427" s="210"/>
      <c r="AJ427" s="210"/>
      <c r="AK427" s="210"/>
      <c r="AL427" s="210"/>
      <c r="AM427" s="210"/>
      <c r="AN427" s="210"/>
      <c r="AO427" s="210"/>
      <c r="AP427" s="210"/>
      <c r="AQ427" s="210"/>
      <c r="AR427" s="210"/>
      <c r="AS427" s="210"/>
      <c r="AT427" s="210"/>
      <c r="AU427" s="210"/>
      <c r="AV427" s="210"/>
      <c r="AW427" s="210"/>
      <c r="AX427" s="210"/>
      <c r="AY427" s="210"/>
      <c r="AZ427" s="210"/>
      <c r="BA427" s="210"/>
      <c r="BB427" s="210"/>
      <c r="BC427" s="210"/>
      <c r="BD427" s="210"/>
      <c r="BE427" s="210"/>
      <c r="BF427" s="210"/>
      <c r="BG427" s="210"/>
      <c r="BH427" s="210"/>
    </row>
    <row r="428" spans="1:60" outlineLevel="2" x14ac:dyDescent="0.2">
      <c r="A428" s="217"/>
      <c r="B428" s="218"/>
      <c r="C428" s="264" t="s">
        <v>661</v>
      </c>
      <c r="D428" s="258"/>
      <c r="E428" s="259"/>
      <c r="F428" s="220"/>
      <c r="G428" s="220"/>
      <c r="H428" s="220"/>
      <c r="I428" s="220"/>
      <c r="J428" s="220"/>
      <c r="K428" s="220"/>
      <c r="L428" s="220"/>
      <c r="M428" s="220"/>
      <c r="N428" s="219"/>
      <c r="O428" s="219"/>
      <c r="P428" s="219"/>
      <c r="Q428" s="219"/>
      <c r="R428" s="220"/>
      <c r="S428" s="220"/>
      <c r="T428" s="220"/>
      <c r="U428" s="220"/>
      <c r="V428" s="220"/>
      <c r="W428" s="220"/>
      <c r="X428" s="220"/>
      <c r="Y428" s="220"/>
      <c r="Z428" s="210"/>
      <c r="AA428" s="210"/>
      <c r="AB428" s="210"/>
      <c r="AC428" s="210"/>
      <c r="AD428" s="210"/>
      <c r="AE428" s="210"/>
      <c r="AF428" s="210"/>
      <c r="AG428" s="210" t="s">
        <v>231</v>
      </c>
      <c r="AH428" s="210">
        <v>0</v>
      </c>
      <c r="AI428" s="210"/>
      <c r="AJ428" s="210"/>
      <c r="AK428" s="210"/>
      <c r="AL428" s="210"/>
      <c r="AM428" s="210"/>
      <c r="AN428" s="210"/>
      <c r="AO428" s="210"/>
      <c r="AP428" s="210"/>
      <c r="AQ428" s="210"/>
      <c r="AR428" s="210"/>
      <c r="AS428" s="210"/>
      <c r="AT428" s="210"/>
      <c r="AU428" s="210"/>
      <c r="AV428" s="210"/>
      <c r="AW428" s="210"/>
      <c r="AX428" s="210"/>
      <c r="AY428" s="210"/>
      <c r="AZ428" s="210"/>
      <c r="BA428" s="210"/>
      <c r="BB428" s="210"/>
      <c r="BC428" s="210"/>
      <c r="BD428" s="210"/>
      <c r="BE428" s="210"/>
      <c r="BF428" s="210"/>
      <c r="BG428" s="210"/>
      <c r="BH428" s="210"/>
    </row>
    <row r="429" spans="1:60" outlineLevel="3" x14ac:dyDescent="0.2">
      <c r="A429" s="217"/>
      <c r="B429" s="218"/>
      <c r="C429" s="264" t="s">
        <v>1105</v>
      </c>
      <c r="D429" s="258"/>
      <c r="E429" s="259">
        <v>45.526000000000003</v>
      </c>
      <c r="F429" s="220"/>
      <c r="G429" s="220"/>
      <c r="H429" s="220"/>
      <c r="I429" s="220"/>
      <c r="J429" s="220"/>
      <c r="K429" s="220"/>
      <c r="L429" s="220"/>
      <c r="M429" s="220"/>
      <c r="N429" s="219"/>
      <c r="O429" s="219"/>
      <c r="P429" s="219"/>
      <c r="Q429" s="219"/>
      <c r="R429" s="220"/>
      <c r="S429" s="220"/>
      <c r="T429" s="220"/>
      <c r="U429" s="220"/>
      <c r="V429" s="220"/>
      <c r="W429" s="220"/>
      <c r="X429" s="220"/>
      <c r="Y429" s="220"/>
      <c r="Z429" s="210"/>
      <c r="AA429" s="210"/>
      <c r="AB429" s="210"/>
      <c r="AC429" s="210"/>
      <c r="AD429" s="210"/>
      <c r="AE429" s="210"/>
      <c r="AF429" s="210"/>
      <c r="AG429" s="210" t="s">
        <v>231</v>
      </c>
      <c r="AH429" s="210">
        <v>5</v>
      </c>
      <c r="AI429" s="210"/>
      <c r="AJ429" s="210"/>
      <c r="AK429" s="210"/>
      <c r="AL429" s="210"/>
      <c r="AM429" s="210"/>
      <c r="AN429" s="210"/>
      <c r="AO429" s="210"/>
      <c r="AP429" s="210"/>
      <c r="AQ429" s="210"/>
      <c r="AR429" s="210"/>
      <c r="AS429" s="210"/>
      <c r="AT429" s="210"/>
      <c r="AU429" s="210"/>
      <c r="AV429" s="210"/>
      <c r="AW429" s="210"/>
      <c r="AX429" s="210"/>
      <c r="AY429" s="210"/>
      <c r="AZ429" s="210"/>
      <c r="BA429" s="210"/>
      <c r="BB429" s="210"/>
      <c r="BC429" s="210"/>
      <c r="BD429" s="210"/>
      <c r="BE429" s="210"/>
      <c r="BF429" s="210"/>
      <c r="BG429" s="210"/>
      <c r="BH429" s="210"/>
    </row>
    <row r="430" spans="1:60" ht="22.5" outlineLevel="1" x14ac:dyDescent="0.2">
      <c r="A430" s="235">
        <v>57</v>
      </c>
      <c r="B430" s="236" t="s">
        <v>663</v>
      </c>
      <c r="C430" s="252" t="s">
        <v>664</v>
      </c>
      <c r="D430" s="237" t="s">
        <v>347</v>
      </c>
      <c r="E430" s="238">
        <v>30.693999999999999</v>
      </c>
      <c r="F430" s="239"/>
      <c r="G430" s="240">
        <f>ROUND(E430*F430,2)</f>
        <v>0</v>
      </c>
      <c r="H430" s="239"/>
      <c r="I430" s="240">
        <f>ROUND(E430*H430,2)</f>
        <v>0</v>
      </c>
      <c r="J430" s="239"/>
      <c r="K430" s="240">
        <f>ROUND(E430*J430,2)</f>
        <v>0</v>
      </c>
      <c r="L430" s="240">
        <v>21</v>
      </c>
      <c r="M430" s="240">
        <f>G430*(1+L430/100)</f>
        <v>0</v>
      </c>
      <c r="N430" s="238">
        <v>5.1999999999999998E-2</v>
      </c>
      <c r="O430" s="238">
        <f>ROUND(E430*N430,2)</f>
        <v>1.6</v>
      </c>
      <c r="P430" s="238">
        <v>0</v>
      </c>
      <c r="Q430" s="238">
        <f>ROUND(E430*P430,2)</f>
        <v>0</v>
      </c>
      <c r="R430" s="240" t="s">
        <v>435</v>
      </c>
      <c r="S430" s="240" t="s">
        <v>188</v>
      </c>
      <c r="T430" s="241" t="s">
        <v>188</v>
      </c>
      <c r="U430" s="220">
        <v>0</v>
      </c>
      <c r="V430" s="220">
        <f>ROUND(E430*U430,2)</f>
        <v>0</v>
      </c>
      <c r="W430" s="220"/>
      <c r="X430" s="220" t="s">
        <v>436</v>
      </c>
      <c r="Y430" s="220" t="s">
        <v>191</v>
      </c>
      <c r="Z430" s="210"/>
      <c r="AA430" s="210"/>
      <c r="AB430" s="210"/>
      <c r="AC430" s="210"/>
      <c r="AD430" s="210"/>
      <c r="AE430" s="210"/>
      <c r="AF430" s="210"/>
      <c r="AG430" s="210" t="s">
        <v>437</v>
      </c>
      <c r="AH430" s="210"/>
      <c r="AI430" s="210"/>
      <c r="AJ430" s="210"/>
      <c r="AK430" s="210"/>
      <c r="AL430" s="210"/>
      <c r="AM430" s="210"/>
      <c r="AN430" s="210"/>
      <c r="AO430" s="210"/>
      <c r="AP430" s="210"/>
      <c r="AQ430" s="210"/>
      <c r="AR430" s="210"/>
      <c r="AS430" s="210"/>
      <c r="AT430" s="210"/>
      <c r="AU430" s="210"/>
      <c r="AV430" s="210"/>
      <c r="AW430" s="210"/>
      <c r="AX430" s="210"/>
      <c r="AY430" s="210"/>
      <c r="AZ430" s="210"/>
      <c r="BA430" s="210"/>
      <c r="BB430" s="210"/>
      <c r="BC430" s="210"/>
      <c r="BD430" s="210"/>
      <c r="BE430" s="210"/>
      <c r="BF430" s="210"/>
      <c r="BG430" s="210"/>
      <c r="BH430" s="210"/>
    </row>
    <row r="431" spans="1:60" outlineLevel="2" x14ac:dyDescent="0.2">
      <c r="A431" s="217"/>
      <c r="B431" s="218"/>
      <c r="C431" s="264" t="s">
        <v>665</v>
      </c>
      <c r="D431" s="258"/>
      <c r="E431" s="259"/>
      <c r="F431" s="220"/>
      <c r="G431" s="220"/>
      <c r="H431" s="220"/>
      <c r="I431" s="220"/>
      <c r="J431" s="220"/>
      <c r="K431" s="220"/>
      <c r="L431" s="220"/>
      <c r="M431" s="220"/>
      <c r="N431" s="219"/>
      <c r="O431" s="219"/>
      <c r="P431" s="219"/>
      <c r="Q431" s="219"/>
      <c r="R431" s="220"/>
      <c r="S431" s="220"/>
      <c r="T431" s="220"/>
      <c r="U431" s="220"/>
      <c r="V431" s="220"/>
      <c r="W431" s="220"/>
      <c r="X431" s="220"/>
      <c r="Y431" s="220"/>
      <c r="Z431" s="210"/>
      <c r="AA431" s="210"/>
      <c r="AB431" s="210"/>
      <c r="AC431" s="210"/>
      <c r="AD431" s="210"/>
      <c r="AE431" s="210"/>
      <c r="AF431" s="210"/>
      <c r="AG431" s="210" t="s">
        <v>231</v>
      </c>
      <c r="AH431" s="210">
        <v>0</v>
      </c>
      <c r="AI431" s="210"/>
      <c r="AJ431" s="210"/>
      <c r="AK431" s="210"/>
      <c r="AL431" s="210"/>
      <c r="AM431" s="210"/>
      <c r="AN431" s="210"/>
      <c r="AO431" s="210"/>
      <c r="AP431" s="210"/>
      <c r="AQ431" s="210"/>
      <c r="AR431" s="210"/>
      <c r="AS431" s="210"/>
      <c r="AT431" s="210"/>
      <c r="AU431" s="210"/>
      <c r="AV431" s="210"/>
      <c r="AW431" s="210"/>
      <c r="AX431" s="210"/>
      <c r="AY431" s="210"/>
      <c r="AZ431" s="210"/>
      <c r="BA431" s="210"/>
      <c r="BB431" s="210"/>
      <c r="BC431" s="210"/>
      <c r="BD431" s="210"/>
      <c r="BE431" s="210"/>
      <c r="BF431" s="210"/>
      <c r="BG431" s="210"/>
      <c r="BH431" s="210"/>
    </row>
    <row r="432" spans="1:60" outlineLevel="3" x14ac:dyDescent="0.2">
      <c r="A432" s="217"/>
      <c r="B432" s="218"/>
      <c r="C432" s="264" t="s">
        <v>1106</v>
      </c>
      <c r="D432" s="258"/>
      <c r="E432" s="259">
        <v>30.693999999999999</v>
      </c>
      <c r="F432" s="220"/>
      <c r="G432" s="220"/>
      <c r="H432" s="220"/>
      <c r="I432" s="220"/>
      <c r="J432" s="220"/>
      <c r="K432" s="220"/>
      <c r="L432" s="220"/>
      <c r="M432" s="220"/>
      <c r="N432" s="219"/>
      <c r="O432" s="219"/>
      <c r="P432" s="219"/>
      <c r="Q432" s="219"/>
      <c r="R432" s="220"/>
      <c r="S432" s="220"/>
      <c r="T432" s="220"/>
      <c r="U432" s="220"/>
      <c r="V432" s="220"/>
      <c r="W432" s="220"/>
      <c r="X432" s="220"/>
      <c r="Y432" s="220"/>
      <c r="Z432" s="210"/>
      <c r="AA432" s="210"/>
      <c r="AB432" s="210"/>
      <c r="AC432" s="210"/>
      <c r="AD432" s="210"/>
      <c r="AE432" s="210"/>
      <c r="AF432" s="210"/>
      <c r="AG432" s="210" t="s">
        <v>231</v>
      </c>
      <c r="AH432" s="210">
        <v>5</v>
      </c>
      <c r="AI432" s="210"/>
      <c r="AJ432" s="210"/>
      <c r="AK432" s="210"/>
      <c r="AL432" s="210"/>
      <c r="AM432" s="210"/>
      <c r="AN432" s="210"/>
      <c r="AO432" s="210"/>
      <c r="AP432" s="210"/>
      <c r="AQ432" s="210"/>
      <c r="AR432" s="210"/>
      <c r="AS432" s="210"/>
      <c r="AT432" s="210"/>
      <c r="AU432" s="210"/>
      <c r="AV432" s="210"/>
      <c r="AW432" s="210"/>
      <c r="AX432" s="210"/>
      <c r="AY432" s="210"/>
      <c r="AZ432" s="210"/>
      <c r="BA432" s="210"/>
      <c r="BB432" s="210"/>
      <c r="BC432" s="210"/>
      <c r="BD432" s="210"/>
      <c r="BE432" s="210"/>
      <c r="BF432" s="210"/>
      <c r="BG432" s="210"/>
      <c r="BH432" s="210"/>
    </row>
    <row r="433" spans="1:60" x14ac:dyDescent="0.2">
      <c r="A433" s="225" t="s">
        <v>183</v>
      </c>
      <c r="B433" s="226" t="s">
        <v>143</v>
      </c>
      <c r="C433" s="251" t="s">
        <v>144</v>
      </c>
      <c r="D433" s="227"/>
      <c r="E433" s="228"/>
      <c r="F433" s="229"/>
      <c r="G433" s="229">
        <f>SUMIF(AG434:AG438,"&lt;&gt;NOR",G434:G438)</f>
        <v>0</v>
      </c>
      <c r="H433" s="229"/>
      <c r="I433" s="229">
        <f>SUM(I434:I438)</f>
        <v>0</v>
      </c>
      <c r="J433" s="229"/>
      <c r="K433" s="229">
        <f>SUM(K434:K438)</f>
        <v>0</v>
      </c>
      <c r="L433" s="229"/>
      <c r="M433" s="229">
        <f>SUM(M434:M438)</f>
        <v>0</v>
      </c>
      <c r="N433" s="228"/>
      <c r="O433" s="228">
        <f>SUM(O434:O438)</f>
        <v>0</v>
      </c>
      <c r="P433" s="228"/>
      <c r="Q433" s="228">
        <f>SUM(Q434:Q438)</f>
        <v>0</v>
      </c>
      <c r="R433" s="229"/>
      <c r="S433" s="229"/>
      <c r="T433" s="230"/>
      <c r="U433" s="224"/>
      <c r="V433" s="224">
        <f>SUM(V434:V438)</f>
        <v>27.56</v>
      </c>
      <c r="W433" s="224"/>
      <c r="X433" s="224"/>
      <c r="Y433" s="224"/>
      <c r="AG433" t="s">
        <v>184</v>
      </c>
    </row>
    <row r="434" spans="1:60" outlineLevel="1" x14ac:dyDescent="0.2">
      <c r="A434" s="235">
        <v>58</v>
      </c>
      <c r="B434" s="236" t="s">
        <v>667</v>
      </c>
      <c r="C434" s="252" t="s">
        <v>668</v>
      </c>
      <c r="D434" s="237" t="s">
        <v>434</v>
      </c>
      <c r="E434" s="238">
        <v>70.658690000000007</v>
      </c>
      <c r="F434" s="239"/>
      <c r="G434" s="240">
        <f>ROUND(E434*F434,2)</f>
        <v>0</v>
      </c>
      <c r="H434" s="239"/>
      <c r="I434" s="240">
        <f>ROUND(E434*H434,2)</f>
        <v>0</v>
      </c>
      <c r="J434" s="239"/>
      <c r="K434" s="240">
        <f>ROUND(E434*J434,2)</f>
        <v>0</v>
      </c>
      <c r="L434" s="240">
        <v>21</v>
      </c>
      <c r="M434" s="240">
        <f>G434*(1+L434/100)</f>
        <v>0</v>
      </c>
      <c r="N434" s="238">
        <v>0</v>
      </c>
      <c r="O434" s="238">
        <f>ROUND(E434*N434,2)</f>
        <v>0</v>
      </c>
      <c r="P434" s="238">
        <v>0</v>
      </c>
      <c r="Q434" s="238">
        <f>ROUND(E434*P434,2)</f>
        <v>0</v>
      </c>
      <c r="R434" s="240" t="s">
        <v>277</v>
      </c>
      <c r="S434" s="240" t="s">
        <v>188</v>
      </c>
      <c r="T434" s="241" t="s">
        <v>188</v>
      </c>
      <c r="U434" s="220">
        <v>0.39</v>
      </c>
      <c r="V434" s="220">
        <f>ROUND(E434*U434,2)</f>
        <v>27.56</v>
      </c>
      <c r="W434" s="220"/>
      <c r="X434" s="220" t="s">
        <v>444</v>
      </c>
      <c r="Y434" s="220" t="s">
        <v>191</v>
      </c>
      <c r="Z434" s="210"/>
      <c r="AA434" s="210"/>
      <c r="AB434" s="210"/>
      <c r="AC434" s="210"/>
      <c r="AD434" s="210"/>
      <c r="AE434" s="210"/>
      <c r="AF434" s="210"/>
      <c r="AG434" s="210" t="s">
        <v>445</v>
      </c>
      <c r="AH434" s="210"/>
      <c r="AI434" s="210"/>
      <c r="AJ434" s="210"/>
      <c r="AK434" s="210"/>
      <c r="AL434" s="210"/>
      <c r="AM434" s="210"/>
      <c r="AN434" s="210"/>
      <c r="AO434" s="210"/>
      <c r="AP434" s="210"/>
      <c r="AQ434" s="210"/>
      <c r="AR434" s="210"/>
      <c r="AS434" s="210"/>
      <c r="AT434" s="210"/>
      <c r="AU434" s="210"/>
      <c r="AV434" s="210"/>
      <c r="AW434" s="210"/>
      <c r="AX434" s="210"/>
      <c r="AY434" s="210"/>
      <c r="AZ434" s="210"/>
      <c r="BA434" s="210"/>
      <c r="BB434" s="210"/>
      <c r="BC434" s="210"/>
      <c r="BD434" s="210"/>
      <c r="BE434" s="210"/>
      <c r="BF434" s="210"/>
      <c r="BG434" s="210"/>
      <c r="BH434" s="210"/>
    </row>
    <row r="435" spans="1:60" outlineLevel="2" x14ac:dyDescent="0.2">
      <c r="A435" s="217"/>
      <c r="B435" s="218"/>
      <c r="C435" s="263" t="s">
        <v>446</v>
      </c>
      <c r="D435" s="262"/>
      <c r="E435" s="262"/>
      <c r="F435" s="262"/>
      <c r="G435" s="262"/>
      <c r="H435" s="220"/>
      <c r="I435" s="220"/>
      <c r="J435" s="220"/>
      <c r="K435" s="220"/>
      <c r="L435" s="220"/>
      <c r="M435" s="220"/>
      <c r="N435" s="219"/>
      <c r="O435" s="219"/>
      <c r="P435" s="219"/>
      <c r="Q435" s="219"/>
      <c r="R435" s="220"/>
      <c r="S435" s="220"/>
      <c r="T435" s="220"/>
      <c r="U435" s="220"/>
      <c r="V435" s="220"/>
      <c r="W435" s="220"/>
      <c r="X435" s="220"/>
      <c r="Y435" s="220"/>
      <c r="Z435" s="210"/>
      <c r="AA435" s="210"/>
      <c r="AB435" s="210"/>
      <c r="AC435" s="210"/>
      <c r="AD435" s="210"/>
      <c r="AE435" s="210"/>
      <c r="AF435" s="210"/>
      <c r="AG435" s="210" t="s">
        <v>229</v>
      </c>
      <c r="AH435" s="210"/>
      <c r="AI435" s="210"/>
      <c r="AJ435" s="210"/>
      <c r="AK435" s="210"/>
      <c r="AL435" s="210"/>
      <c r="AM435" s="210"/>
      <c r="AN435" s="210"/>
      <c r="AO435" s="210"/>
      <c r="AP435" s="210"/>
      <c r="AQ435" s="210"/>
      <c r="AR435" s="210"/>
      <c r="AS435" s="210"/>
      <c r="AT435" s="210"/>
      <c r="AU435" s="210"/>
      <c r="AV435" s="210"/>
      <c r="AW435" s="210"/>
      <c r="AX435" s="210"/>
      <c r="AY435" s="210"/>
      <c r="AZ435" s="210"/>
      <c r="BA435" s="210"/>
      <c r="BB435" s="210"/>
      <c r="BC435" s="210"/>
      <c r="BD435" s="210"/>
      <c r="BE435" s="210"/>
      <c r="BF435" s="210"/>
      <c r="BG435" s="210"/>
      <c r="BH435" s="210"/>
    </row>
    <row r="436" spans="1:60" outlineLevel="2" x14ac:dyDescent="0.2">
      <c r="A436" s="217"/>
      <c r="B436" s="218"/>
      <c r="C436" s="264" t="s">
        <v>447</v>
      </c>
      <c r="D436" s="258"/>
      <c r="E436" s="259"/>
      <c r="F436" s="220"/>
      <c r="G436" s="220"/>
      <c r="H436" s="220"/>
      <c r="I436" s="220"/>
      <c r="J436" s="220"/>
      <c r="K436" s="220"/>
      <c r="L436" s="220"/>
      <c r="M436" s="220"/>
      <c r="N436" s="219"/>
      <c r="O436" s="219"/>
      <c r="P436" s="219"/>
      <c r="Q436" s="219"/>
      <c r="R436" s="220"/>
      <c r="S436" s="220"/>
      <c r="T436" s="220"/>
      <c r="U436" s="220"/>
      <c r="V436" s="220"/>
      <c r="W436" s="220"/>
      <c r="X436" s="220"/>
      <c r="Y436" s="220"/>
      <c r="Z436" s="210"/>
      <c r="AA436" s="210"/>
      <c r="AB436" s="210"/>
      <c r="AC436" s="210"/>
      <c r="AD436" s="210"/>
      <c r="AE436" s="210"/>
      <c r="AF436" s="210"/>
      <c r="AG436" s="210" t="s">
        <v>231</v>
      </c>
      <c r="AH436" s="210">
        <v>0</v>
      </c>
      <c r="AI436" s="210"/>
      <c r="AJ436" s="210"/>
      <c r="AK436" s="210"/>
      <c r="AL436" s="210"/>
      <c r="AM436" s="210"/>
      <c r="AN436" s="210"/>
      <c r="AO436" s="210"/>
      <c r="AP436" s="210"/>
      <c r="AQ436" s="210"/>
      <c r="AR436" s="210"/>
      <c r="AS436" s="210"/>
      <c r="AT436" s="210"/>
      <c r="AU436" s="210"/>
      <c r="AV436" s="210"/>
      <c r="AW436" s="210"/>
      <c r="AX436" s="210"/>
      <c r="AY436" s="210"/>
      <c r="AZ436" s="210"/>
      <c r="BA436" s="210"/>
      <c r="BB436" s="210"/>
      <c r="BC436" s="210"/>
      <c r="BD436" s="210"/>
      <c r="BE436" s="210"/>
      <c r="BF436" s="210"/>
      <c r="BG436" s="210"/>
      <c r="BH436" s="210"/>
    </row>
    <row r="437" spans="1:60" outlineLevel="3" x14ac:dyDescent="0.2">
      <c r="A437" s="217"/>
      <c r="B437" s="218"/>
      <c r="C437" s="264" t="s">
        <v>1107</v>
      </c>
      <c r="D437" s="258"/>
      <c r="E437" s="259"/>
      <c r="F437" s="220"/>
      <c r="G437" s="220"/>
      <c r="H437" s="220"/>
      <c r="I437" s="220"/>
      <c r="J437" s="220"/>
      <c r="K437" s="220"/>
      <c r="L437" s="220"/>
      <c r="M437" s="220"/>
      <c r="N437" s="219"/>
      <c r="O437" s="219"/>
      <c r="P437" s="219"/>
      <c r="Q437" s="219"/>
      <c r="R437" s="220"/>
      <c r="S437" s="220"/>
      <c r="T437" s="220"/>
      <c r="U437" s="220"/>
      <c r="V437" s="220"/>
      <c r="W437" s="220"/>
      <c r="X437" s="220"/>
      <c r="Y437" s="220"/>
      <c r="Z437" s="210"/>
      <c r="AA437" s="210"/>
      <c r="AB437" s="210"/>
      <c r="AC437" s="210"/>
      <c r="AD437" s="210"/>
      <c r="AE437" s="210"/>
      <c r="AF437" s="210"/>
      <c r="AG437" s="210" t="s">
        <v>231</v>
      </c>
      <c r="AH437" s="210">
        <v>0</v>
      </c>
      <c r="AI437" s="210"/>
      <c r="AJ437" s="210"/>
      <c r="AK437" s="210"/>
      <c r="AL437" s="210"/>
      <c r="AM437" s="210"/>
      <c r="AN437" s="210"/>
      <c r="AO437" s="210"/>
      <c r="AP437" s="210"/>
      <c r="AQ437" s="210"/>
      <c r="AR437" s="210"/>
      <c r="AS437" s="210"/>
      <c r="AT437" s="210"/>
      <c r="AU437" s="210"/>
      <c r="AV437" s="210"/>
      <c r="AW437" s="210"/>
      <c r="AX437" s="210"/>
      <c r="AY437" s="210"/>
      <c r="AZ437" s="210"/>
      <c r="BA437" s="210"/>
      <c r="BB437" s="210"/>
      <c r="BC437" s="210"/>
      <c r="BD437" s="210"/>
      <c r="BE437" s="210"/>
      <c r="BF437" s="210"/>
      <c r="BG437" s="210"/>
      <c r="BH437" s="210"/>
    </row>
    <row r="438" spans="1:60" outlineLevel="3" x14ac:dyDescent="0.2">
      <c r="A438" s="217"/>
      <c r="B438" s="218"/>
      <c r="C438" s="264" t="s">
        <v>1108</v>
      </c>
      <c r="D438" s="258"/>
      <c r="E438" s="259">
        <v>70.658690000000007</v>
      </c>
      <c r="F438" s="220"/>
      <c r="G438" s="220"/>
      <c r="H438" s="220"/>
      <c r="I438" s="220"/>
      <c r="J438" s="220"/>
      <c r="K438" s="220"/>
      <c r="L438" s="220"/>
      <c r="M438" s="220"/>
      <c r="N438" s="219"/>
      <c r="O438" s="219"/>
      <c r="P438" s="219"/>
      <c r="Q438" s="219"/>
      <c r="R438" s="220"/>
      <c r="S438" s="220"/>
      <c r="T438" s="220"/>
      <c r="U438" s="220"/>
      <c r="V438" s="220"/>
      <c r="W438" s="220"/>
      <c r="X438" s="220"/>
      <c r="Y438" s="220"/>
      <c r="Z438" s="210"/>
      <c r="AA438" s="210"/>
      <c r="AB438" s="210"/>
      <c r="AC438" s="210"/>
      <c r="AD438" s="210"/>
      <c r="AE438" s="210"/>
      <c r="AF438" s="210"/>
      <c r="AG438" s="210" t="s">
        <v>231</v>
      </c>
      <c r="AH438" s="210">
        <v>0</v>
      </c>
      <c r="AI438" s="210"/>
      <c r="AJ438" s="210"/>
      <c r="AK438" s="210"/>
      <c r="AL438" s="210"/>
      <c r="AM438" s="210"/>
      <c r="AN438" s="210"/>
      <c r="AO438" s="210"/>
      <c r="AP438" s="210"/>
      <c r="AQ438" s="210"/>
      <c r="AR438" s="210"/>
      <c r="AS438" s="210"/>
      <c r="AT438" s="210"/>
      <c r="AU438" s="210"/>
      <c r="AV438" s="210"/>
      <c r="AW438" s="210"/>
      <c r="AX438" s="210"/>
      <c r="AY438" s="210"/>
      <c r="AZ438" s="210"/>
      <c r="BA438" s="210"/>
      <c r="BB438" s="210"/>
      <c r="BC438" s="210"/>
      <c r="BD438" s="210"/>
      <c r="BE438" s="210"/>
      <c r="BF438" s="210"/>
      <c r="BG438" s="210"/>
      <c r="BH438" s="210"/>
    </row>
    <row r="439" spans="1:60" ht="25.5" x14ac:dyDescent="0.2">
      <c r="A439" s="225" t="s">
        <v>183</v>
      </c>
      <c r="B439" s="226" t="s">
        <v>145</v>
      </c>
      <c r="C439" s="251" t="s">
        <v>146</v>
      </c>
      <c r="D439" s="227"/>
      <c r="E439" s="228"/>
      <c r="F439" s="229"/>
      <c r="G439" s="229">
        <f>SUMIF(AG440:AG473,"&lt;&gt;NOR",G440:G473)</f>
        <v>0</v>
      </c>
      <c r="H439" s="229"/>
      <c r="I439" s="229">
        <f>SUM(I440:I473)</f>
        <v>0</v>
      </c>
      <c r="J439" s="229"/>
      <c r="K439" s="229">
        <f>SUM(K440:K473)</f>
        <v>0</v>
      </c>
      <c r="L439" s="229"/>
      <c r="M439" s="229">
        <f>SUM(M440:M473)</f>
        <v>0</v>
      </c>
      <c r="N439" s="228"/>
      <c r="O439" s="228">
        <f>SUM(O440:O473)</f>
        <v>0.02</v>
      </c>
      <c r="P439" s="228"/>
      <c r="Q439" s="228">
        <f>SUM(Q440:Q473)</f>
        <v>0</v>
      </c>
      <c r="R439" s="229"/>
      <c r="S439" s="229"/>
      <c r="T439" s="230"/>
      <c r="U439" s="224"/>
      <c r="V439" s="224">
        <f>SUM(V440:V473)</f>
        <v>6.1199999999999992</v>
      </c>
      <c r="W439" s="224"/>
      <c r="X439" s="224"/>
      <c r="Y439" s="224"/>
      <c r="AG439" t="s">
        <v>184</v>
      </c>
    </row>
    <row r="440" spans="1:60" outlineLevel="1" x14ac:dyDescent="0.2">
      <c r="A440" s="235">
        <v>59</v>
      </c>
      <c r="B440" s="236" t="s">
        <v>1109</v>
      </c>
      <c r="C440" s="252" t="s">
        <v>1110</v>
      </c>
      <c r="D440" s="237" t="s">
        <v>595</v>
      </c>
      <c r="E440" s="238">
        <v>13.552</v>
      </c>
      <c r="F440" s="239"/>
      <c r="G440" s="240">
        <f>ROUND(E440*F440,2)</f>
        <v>0</v>
      </c>
      <c r="H440" s="239"/>
      <c r="I440" s="240">
        <f>ROUND(E440*H440,2)</f>
        <v>0</v>
      </c>
      <c r="J440" s="239"/>
      <c r="K440" s="240">
        <f>ROUND(E440*J440,2)</f>
        <v>0</v>
      </c>
      <c r="L440" s="240">
        <v>21</v>
      </c>
      <c r="M440" s="240">
        <f>G440*(1+L440/100)</f>
        <v>0</v>
      </c>
      <c r="N440" s="238">
        <v>6.0000000000000002E-5</v>
      </c>
      <c r="O440" s="238">
        <f>ROUND(E440*N440,2)</f>
        <v>0</v>
      </c>
      <c r="P440" s="238">
        <v>0</v>
      </c>
      <c r="Q440" s="238">
        <f>ROUND(E440*P440,2)</f>
        <v>0</v>
      </c>
      <c r="R440" s="240" t="s">
        <v>1111</v>
      </c>
      <c r="S440" s="240" t="s">
        <v>188</v>
      </c>
      <c r="T440" s="241" t="s">
        <v>188</v>
      </c>
      <c r="U440" s="220">
        <v>0.221</v>
      </c>
      <c r="V440" s="220">
        <f>ROUND(E440*U440,2)</f>
        <v>2.99</v>
      </c>
      <c r="W440" s="220"/>
      <c r="X440" s="220" t="s">
        <v>226</v>
      </c>
      <c r="Y440" s="220" t="s">
        <v>191</v>
      </c>
      <c r="Z440" s="210"/>
      <c r="AA440" s="210"/>
      <c r="AB440" s="210"/>
      <c r="AC440" s="210"/>
      <c r="AD440" s="210"/>
      <c r="AE440" s="210"/>
      <c r="AF440" s="210"/>
      <c r="AG440" s="210" t="s">
        <v>227</v>
      </c>
      <c r="AH440" s="210"/>
      <c r="AI440" s="210"/>
      <c r="AJ440" s="210"/>
      <c r="AK440" s="210"/>
      <c r="AL440" s="210"/>
      <c r="AM440" s="210"/>
      <c r="AN440" s="210"/>
      <c r="AO440" s="210"/>
      <c r="AP440" s="210"/>
      <c r="AQ440" s="210"/>
      <c r="AR440" s="210"/>
      <c r="AS440" s="210"/>
      <c r="AT440" s="210"/>
      <c r="AU440" s="210"/>
      <c r="AV440" s="210"/>
      <c r="AW440" s="210"/>
      <c r="AX440" s="210"/>
      <c r="AY440" s="210"/>
      <c r="AZ440" s="210"/>
      <c r="BA440" s="210"/>
      <c r="BB440" s="210"/>
      <c r="BC440" s="210"/>
      <c r="BD440" s="210"/>
      <c r="BE440" s="210"/>
      <c r="BF440" s="210"/>
      <c r="BG440" s="210"/>
      <c r="BH440" s="210"/>
    </row>
    <row r="441" spans="1:60" outlineLevel="2" x14ac:dyDescent="0.2">
      <c r="A441" s="217"/>
      <c r="B441" s="218"/>
      <c r="C441" s="264" t="s">
        <v>1112</v>
      </c>
      <c r="D441" s="258"/>
      <c r="E441" s="259"/>
      <c r="F441" s="220"/>
      <c r="G441" s="220"/>
      <c r="H441" s="220"/>
      <c r="I441" s="220"/>
      <c r="J441" s="220"/>
      <c r="K441" s="220"/>
      <c r="L441" s="220"/>
      <c r="M441" s="220"/>
      <c r="N441" s="219"/>
      <c r="O441" s="219"/>
      <c r="P441" s="219"/>
      <c r="Q441" s="219"/>
      <c r="R441" s="220"/>
      <c r="S441" s="220"/>
      <c r="T441" s="220"/>
      <c r="U441" s="220"/>
      <c r="V441" s="220"/>
      <c r="W441" s="220"/>
      <c r="X441" s="220"/>
      <c r="Y441" s="220"/>
      <c r="Z441" s="210"/>
      <c r="AA441" s="210"/>
      <c r="AB441" s="210"/>
      <c r="AC441" s="210"/>
      <c r="AD441" s="210"/>
      <c r="AE441" s="210"/>
      <c r="AF441" s="210"/>
      <c r="AG441" s="210" t="s">
        <v>231</v>
      </c>
      <c r="AH441" s="210">
        <v>0</v>
      </c>
      <c r="AI441" s="210"/>
      <c r="AJ441" s="210"/>
      <c r="AK441" s="210"/>
      <c r="AL441" s="210"/>
      <c r="AM441" s="210"/>
      <c r="AN441" s="210"/>
      <c r="AO441" s="210"/>
      <c r="AP441" s="210"/>
      <c r="AQ441" s="210"/>
      <c r="AR441" s="210"/>
      <c r="AS441" s="210"/>
      <c r="AT441" s="210"/>
      <c r="AU441" s="210"/>
      <c r="AV441" s="210"/>
      <c r="AW441" s="210"/>
      <c r="AX441" s="210"/>
      <c r="AY441" s="210"/>
      <c r="AZ441" s="210"/>
      <c r="BA441" s="210"/>
      <c r="BB441" s="210"/>
      <c r="BC441" s="210"/>
      <c r="BD441" s="210"/>
      <c r="BE441" s="210"/>
      <c r="BF441" s="210"/>
      <c r="BG441" s="210"/>
      <c r="BH441" s="210"/>
    </row>
    <row r="442" spans="1:60" outlineLevel="3" x14ac:dyDescent="0.2">
      <c r="A442" s="217"/>
      <c r="B442" s="218"/>
      <c r="C442" s="264" t="s">
        <v>1113</v>
      </c>
      <c r="D442" s="258"/>
      <c r="E442" s="259"/>
      <c r="F442" s="220"/>
      <c r="G442" s="220"/>
      <c r="H442" s="220"/>
      <c r="I442" s="220"/>
      <c r="J442" s="220"/>
      <c r="K442" s="220"/>
      <c r="L442" s="220"/>
      <c r="M442" s="220"/>
      <c r="N442" s="219"/>
      <c r="O442" s="219"/>
      <c r="P442" s="219"/>
      <c r="Q442" s="219"/>
      <c r="R442" s="220"/>
      <c r="S442" s="220"/>
      <c r="T442" s="220"/>
      <c r="U442" s="220"/>
      <c r="V442" s="220"/>
      <c r="W442" s="220"/>
      <c r="X442" s="220"/>
      <c r="Y442" s="220"/>
      <c r="Z442" s="210"/>
      <c r="AA442" s="210"/>
      <c r="AB442" s="210"/>
      <c r="AC442" s="210"/>
      <c r="AD442" s="210"/>
      <c r="AE442" s="210"/>
      <c r="AF442" s="210"/>
      <c r="AG442" s="210" t="s">
        <v>231</v>
      </c>
      <c r="AH442" s="210">
        <v>0</v>
      </c>
      <c r="AI442" s="210"/>
      <c r="AJ442" s="210"/>
      <c r="AK442" s="210"/>
      <c r="AL442" s="210"/>
      <c r="AM442" s="210"/>
      <c r="AN442" s="210"/>
      <c r="AO442" s="210"/>
      <c r="AP442" s="210"/>
      <c r="AQ442" s="210"/>
      <c r="AR442" s="210"/>
      <c r="AS442" s="210"/>
      <c r="AT442" s="210"/>
      <c r="AU442" s="210"/>
      <c r="AV442" s="210"/>
      <c r="AW442" s="210"/>
      <c r="AX442" s="210"/>
      <c r="AY442" s="210"/>
      <c r="AZ442" s="210"/>
      <c r="BA442" s="210"/>
      <c r="BB442" s="210"/>
      <c r="BC442" s="210"/>
      <c r="BD442" s="210"/>
      <c r="BE442" s="210"/>
      <c r="BF442" s="210"/>
      <c r="BG442" s="210"/>
      <c r="BH442" s="210"/>
    </row>
    <row r="443" spans="1:60" outlineLevel="3" x14ac:dyDescent="0.2">
      <c r="A443" s="217"/>
      <c r="B443" s="218"/>
      <c r="C443" s="264" t="s">
        <v>1114</v>
      </c>
      <c r="D443" s="258"/>
      <c r="E443" s="259"/>
      <c r="F443" s="220"/>
      <c r="G443" s="220"/>
      <c r="H443" s="220"/>
      <c r="I443" s="220"/>
      <c r="J443" s="220"/>
      <c r="K443" s="220"/>
      <c r="L443" s="220"/>
      <c r="M443" s="220"/>
      <c r="N443" s="219"/>
      <c r="O443" s="219"/>
      <c r="P443" s="219"/>
      <c r="Q443" s="219"/>
      <c r="R443" s="220"/>
      <c r="S443" s="220"/>
      <c r="T443" s="220"/>
      <c r="U443" s="220"/>
      <c r="V443" s="220"/>
      <c r="W443" s="220"/>
      <c r="X443" s="220"/>
      <c r="Y443" s="220"/>
      <c r="Z443" s="210"/>
      <c r="AA443" s="210"/>
      <c r="AB443" s="210"/>
      <c r="AC443" s="210"/>
      <c r="AD443" s="210"/>
      <c r="AE443" s="210"/>
      <c r="AF443" s="210"/>
      <c r="AG443" s="210" t="s">
        <v>231</v>
      </c>
      <c r="AH443" s="210">
        <v>0</v>
      </c>
      <c r="AI443" s="210"/>
      <c r="AJ443" s="210"/>
      <c r="AK443" s="210"/>
      <c r="AL443" s="210"/>
      <c r="AM443" s="210"/>
      <c r="AN443" s="210"/>
      <c r="AO443" s="210"/>
      <c r="AP443" s="210"/>
      <c r="AQ443" s="210"/>
      <c r="AR443" s="210"/>
      <c r="AS443" s="210"/>
      <c r="AT443" s="210"/>
      <c r="AU443" s="210"/>
      <c r="AV443" s="210"/>
      <c r="AW443" s="210"/>
      <c r="AX443" s="210"/>
      <c r="AY443" s="210"/>
      <c r="AZ443" s="210"/>
      <c r="BA443" s="210"/>
      <c r="BB443" s="210"/>
      <c r="BC443" s="210"/>
      <c r="BD443" s="210"/>
      <c r="BE443" s="210"/>
      <c r="BF443" s="210"/>
      <c r="BG443" s="210"/>
      <c r="BH443" s="210"/>
    </row>
    <row r="444" spans="1:60" outlineLevel="3" x14ac:dyDescent="0.2">
      <c r="A444" s="217"/>
      <c r="B444" s="218"/>
      <c r="C444" s="265" t="s">
        <v>233</v>
      </c>
      <c r="D444" s="260"/>
      <c r="E444" s="261"/>
      <c r="F444" s="220"/>
      <c r="G444" s="220"/>
      <c r="H444" s="220"/>
      <c r="I444" s="220"/>
      <c r="J444" s="220"/>
      <c r="K444" s="220"/>
      <c r="L444" s="220"/>
      <c r="M444" s="220"/>
      <c r="N444" s="219"/>
      <c r="O444" s="219"/>
      <c r="P444" s="219"/>
      <c r="Q444" s="219"/>
      <c r="R444" s="220"/>
      <c r="S444" s="220"/>
      <c r="T444" s="220"/>
      <c r="U444" s="220"/>
      <c r="V444" s="220"/>
      <c r="W444" s="220"/>
      <c r="X444" s="220"/>
      <c r="Y444" s="220"/>
      <c r="Z444" s="210"/>
      <c r="AA444" s="210"/>
      <c r="AB444" s="210"/>
      <c r="AC444" s="210"/>
      <c r="AD444" s="210"/>
      <c r="AE444" s="210"/>
      <c r="AF444" s="210"/>
      <c r="AG444" s="210" t="s">
        <v>231</v>
      </c>
      <c r="AH444" s="210"/>
      <c r="AI444" s="210"/>
      <c r="AJ444" s="210"/>
      <c r="AK444" s="210"/>
      <c r="AL444" s="210"/>
      <c r="AM444" s="210"/>
      <c r="AN444" s="210"/>
      <c r="AO444" s="210"/>
      <c r="AP444" s="210"/>
      <c r="AQ444" s="210"/>
      <c r="AR444" s="210"/>
      <c r="AS444" s="210"/>
      <c r="AT444" s="210"/>
      <c r="AU444" s="210"/>
      <c r="AV444" s="210"/>
      <c r="AW444" s="210"/>
      <c r="AX444" s="210"/>
      <c r="AY444" s="210"/>
      <c r="AZ444" s="210"/>
      <c r="BA444" s="210"/>
      <c r="BB444" s="210"/>
      <c r="BC444" s="210"/>
      <c r="BD444" s="210"/>
      <c r="BE444" s="210"/>
      <c r="BF444" s="210"/>
      <c r="BG444" s="210"/>
      <c r="BH444" s="210"/>
    </row>
    <row r="445" spans="1:60" outlineLevel="3" x14ac:dyDescent="0.2">
      <c r="A445" s="217"/>
      <c r="B445" s="218"/>
      <c r="C445" s="266" t="s">
        <v>1115</v>
      </c>
      <c r="D445" s="260"/>
      <c r="E445" s="261">
        <v>1.9359999999999999</v>
      </c>
      <c r="F445" s="220"/>
      <c r="G445" s="220"/>
      <c r="H445" s="220"/>
      <c r="I445" s="220"/>
      <c r="J445" s="220"/>
      <c r="K445" s="220"/>
      <c r="L445" s="220"/>
      <c r="M445" s="220"/>
      <c r="N445" s="219"/>
      <c r="O445" s="219"/>
      <c r="P445" s="219"/>
      <c r="Q445" s="219"/>
      <c r="R445" s="220"/>
      <c r="S445" s="220"/>
      <c r="T445" s="220"/>
      <c r="U445" s="220"/>
      <c r="V445" s="220"/>
      <c r="W445" s="220"/>
      <c r="X445" s="220"/>
      <c r="Y445" s="220"/>
      <c r="Z445" s="210"/>
      <c r="AA445" s="210"/>
      <c r="AB445" s="210"/>
      <c r="AC445" s="210"/>
      <c r="AD445" s="210"/>
      <c r="AE445" s="210"/>
      <c r="AF445" s="210"/>
      <c r="AG445" s="210" t="s">
        <v>231</v>
      </c>
      <c r="AH445" s="210">
        <v>2</v>
      </c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</row>
    <row r="446" spans="1:60" outlineLevel="3" x14ac:dyDescent="0.2">
      <c r="A446" s="217"/>
      <c r="B446" s="218"/>
      <c r="C446" s="265" t="s">
        <v>235</v>
      </c>
      <c r="D446" s="260"/>
      <c r="E446" s="261"/>
      <c r="F446" s="220"/>
      <c r="G446" s="220"/>
      <c r="H446" s="220"/>
      <c r="I446" s="220"/>
      <c r="J446" s="220"/>
      <c r="K446" s="220"/>
      <c r="L446" s="220"/>
      <c r="M446" s="220"/>
      <c r="N446" s="219"/>
      <c r="O446" s="219"/>
      <c r="P446" s="219"/>
      <c r="Q446" s="219"/>
      <c r="R446" s="220"/>
      <c r="S446" s="220"/>
      <c r="T446" s="220"/>
      <c r="U446" s="220"/>
      <c r="V446" s="220"/>
      <c r="W446" s="220"/>
      <c r="X446" s="220"/>
      <c r="Y446" s="220"/>
      <c r="Z446" s="210"/>
      <c r="AA446" s="210"/>
      <c r="AB446" s="210"/>
      <c r="AC446" s="210"/>
      <c r="AD446" s="210"/>
      <c r="AE446" s="210"/>
      <c r="AF446" s="210"/>
      <c r="AG446" s="210" t="s">
        <v>231</v>
      </c>
      <c r="AH446" s="210"/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  <c r="BD446" s="210"/>
      <c r="BE446" s="210"/>
      <c r="BF446" s="210"/>
      <c r="BG446" s="210"/>
      <c r="BH446" s="210"/>
    </row>
    <row r="447" spans="1:60" outlineLevel="3" x14ac:dyDescent="0.2">
      <c r="A447" s="217"/>
      <c r="B447" s="218"/>
      <c r="C447" s="264" t="s">
        <v>1116</v>
      </c>
      <c r="D447" s="258"/>
      <c r="E447" s="259">
        <v>13.552</v>
      </c>
      <c r="F447" s="220"/>
      <c r="G447" s="220"/>
      <c r="H447" s="220"/>
      <c r="I447" s="220"/>
      <c r="J447" s="220"/>
      <c r="K447" s="220"/>
      <c r="L447" s="220"/>
      <c r="M447" s="220"/>
      <c r="N447" s="219"/>
      <c r="O447" s="219"/>
      <c r="P447" s="219"/>
      <c r="Q447" s="219"/>
      <c r="R447" s="220"/>
      <c r="S447" s="220"/>
      <c r="T447" s="220"/>
      <c r="U447" s="220"/>
      <c r="V447" s="220"/>
      <c r="W447" s="220"/>
      <c r="X447" s="220"/>
      <c r="Y447" s="220"/>
      <c r="Z447" s="210"/>
      <c r="AA447" s="210"/>
      <c r="AB447" s="210"/>
      <c r="AC447" s="210"/>
      <c r="AD447" s="210"/>
      <c r="AE447" s="210"/>
      <c r="AF447" s="210"/>
      <c r="AG447" s="210" t="s">
        <v>231</v>
      </c>
      <c r="AH447" s="210">
        <v>5</v>
      </c>
      <c r="AI447" s="210"/>
      <c r="AJ447" s="210"/>
      <c r="AK447" s="210"/>
      <c r="AL447" s="210"/>
      <c r="AM447" s="210"/>
      <c r="AN447" s="210"/>
      <c r="AO447" s="210"/>
      <c r="AP447" s="210"/>
      <c r="AQ447" s="210"/>
      <c r="AR447" s="210"/>
      <c r="AS447" s="210"/>
      <c r="AT447" s="210"/>
      <c r="AU447" s="210"/>
      <c r="AV447" s="210"/>
      <c r="AW447" s="210"/>
      <c r="AX447" s="210"/>
      <c r="AY447" s="210"/>
      <c r="AZ447" s="210"/>
      <c r="BA447" s="210"/>
      <c r="BB447" s="210"/>
      <c r="BC447" s="210"/>
      <c r="BD447" s="210"/>
      <c r="BE447" s="210"/>
      <c r="BF447" s="210"/>
      <c r="BG447" s="210"/>
      <c r="BH447" s="210"/>
    </row>
    <row r="448" spans="1:60" outlineLevel="1" x14ac:dyDescent="0.2">
      <c r="A448" s="235">
        <v>60</v>
      </c>
      <c r="B448" s="236" t="s">
        <v>1109</v>
      </c>
      <c r="C448" s="252" t="s">
        <v>1110</v>
      </c>
      <c r="D448" s="237" t="s">
        <v>595</v>
      </c>
      <c r="E448" s="238">
        <v>13.72</v>
      </c>
      <c r="F448" s="239"/>
      <c r="G448" s="240">
        <f>ROUND(E448*F448,2)</f>
        <v>0</v>
      </c>
      <c r="H448" s="239"/>
      <c r="I448" s="240">
        <f>ROUND(E448*H448,2)</f>
        <v>0</v>
      </c>
      <c r="J448" s="239"/>
      <c r="K448" s="240">
        <f>ROUND(E448*J448,2)</f>
        <v>0</v>
      </c>
      <c r="L448" s="240">
        <v>21</v>
      </c>
      <c r="M448" s="240">
        <f>G448*(1+L448/100)</f>
        <v>0</v>
      </c>
      <c r="N448" s="238">
        <v>6.0000000000000002E-5</v>
      </c>
      <c r="O448" s="238">
        <f>ROUND(E448*N448,2)</f>
        <v>0</v>
      </c>
      <c r="P448" s="238">
        <v>0</v>
      </c>
      <c r="Q448" s="238">
        <f>ROUND(E448*P448,2)</f>
        <v>0</v>
      </c>
      <c r="R448" s="240" t="s">
        <v>1111</v>
      </c>
      <c r="S448" s="240" t="s">
        <v>188</v>
      </c>
      <c r="T448" s="241" t="s">
        <v>188</v>
      </c>
      <c r="U448" s="220">
        <v>0.221</v>
      </c>
      <c r="V448" s="220">
        <f>ROUND(E448*U448,2)</f>
        <v>3.03</v>
      </c>
      <c r="W448" s="220"/>
      <c r="X448" s="220" t="s">
        <v>226</v>
      </c>
      <c r="Y448" s="220" t="s">
        <v>191</v>
      </c>
      <c r="Z448" s="210"/>
      <c r="AA448" s="210"/>
      <c r="AB448" s="210"/>
      <c r="AC448" s="210"/>
      <c r="AD448" s="210"/>
      <c r="AE448" s="210"/>
      <c r="AF448" s="210"/>
      <c r="AG448" s="210" t="s">
        <v>227</v>
      </c>
      <c r="AH448" s="210"/>
      <c r="AI448" s="210"/>
      <c r="AJ448" s="210"/>
      <c r="AK448" s="210"/>
      <c r="AL448" s="210"/>
      <c r="AM448" s="210"/>
      <c r="AN448" s="210"/>
      <c r="AO448" s="210"/>
      <c r="AP448" s="210"/>
      <c r="AQ448" s="210"/>
      <c r="AR448" s="210"/>
      <c r="AS448" s="210"/>
      <c r="AT448" s="210"/>
      <c r="AU448" s="210"/>
      <c r="AV448" s="210"/>
      <c r="AW448" s="210"/>
      <c r="AX448" s="210"/>
      <c r="AY448" s="210"/>
      <c r="AZ448" s="210"/>
      <c r="BA448" s="210"/>
      <c r="BB448" s="210"/>
      <c r="BC448" s="210"/>
      <c r="BD448" s="210"/>
      <c r="BE448" s="210"/>
      <c r="BF448" s="210"/>
      <c r="BG448" s="210"/>
      <c r="BH448" s="210"/>
    </row>
    <row r="449" spans="1:60" outlineLevel="2" x14ac:dyDescent="0.2">
      <c r="A449" s="217"/>
      <c r="B449" s="218"/>
      <c r="C449" s="264" t="s">
        <v>1117</v>
      </c>
      <c r="D449" s="258"/>
      <c r="E449" s="259"/>
      <c r="F449" s="220"/>
      <c r="G449" s="220"/>
      <c r="H449" s="220"/>
      <c r="I449" s="220"/>
      <c r="J449" s="220"/>
      <c r="K449" s="220"/>
      <c r="L449" s="220"/>
      <c r="M449" s="220"/>
      <c r="N449" s="219"/>
      <c r="O449" s="219"/>
      <c r="P449" s="219"/>
      <c r="Q449" s="219"/>
      <c r="R449" s="220"/>
      <c r="S449" s="220"/>
      <c r="T449" s="220"/>
      <c r="U449" s="220"/>
      <c r="V449" s="220"/>
      <c r="W449" s="220"/>
      <c r="X449" s="220"/>
      <c r="Y449" s="220"/>
      <c r="Z449" s="210"/>
      <c r="AA449" s="210"/>
      <c r="AB449" s="210"/>
      <c r="AC449" s="210"/>
      <c r="AD449" s="210"/>
      <c r="AE449" s="210"/>
      <c r="AF449" s="210"/>
      <c r="AG449" s="210" t="s">
        <v>231</v>
      </c>
      <c r="AH449" s="210">
        <v>0</v>
      </c>
      <c r="AI449" s="210"/>
      <c r="AJ449" s="210"/>
      <c r="AK449" s="210"/>
      <c r="AL449" s="210"/>
      <c r="AM449" s="210"/>
      <c r="AN449" s="210"/>
      <c r="AO449" s="210"/>
      <c r="AP449" s="210"/>
      <c r="AQ449" s="210"/>
      <c r="AR449" s="210"/>
      <c r="AS449" s="210"/>
      <c r="AT449" s="210"/>
      <c r="AU449" s="210"/>
      <c r="AV449" s="210"/>
      <c r="AW449" s="210"/>
      <c r="AX449" s="210"/>
      <c r="AY449" s="210"/>
      <c r="AZ449" s="210"/>
      <c r="BA449" s="210"/>
      <c r="BB449" s="210"/>
      <c r="BC449" s="210"/>
      <c r="BD449" s="210"/>
      <c r="BE449" s="210"/>
      <c r="BF449" s="210"/>
      <c r="BG449" s="210"/>
      <c r="BH449" s="210"/>
    </row>
    <row r="450" spans="1:60" outlineLevel="3" x14ac:dyDescent="0.2">
      <c r="A450" s="217"/>
      <c r="B450" s="218"/>
      <c r="C450" s="264" t="s">
        <v>1113</v>
      </c>
      <c r="D450" s="258"/>
      <c r="E450" s="259"/>
      <c r="F450" s="220"/>
      <c r="G450" s="220"/>
      <c r="H450" s="220"/>
      <c r="I450" s="220"/>
      <c r="J450" s="220"/>
      <c r="K450" s="220"/>
      <c r="L450" s="220"/>
      <c r="M450" s="220"/>
      <c r="N450" s="219"/>
      <c r="O450" s="219"/>
      <c r="P450" s="219"/>
      <c r="Q450" s="219"/>
      <c r="R450" s="220"/>
      <c r="S450" s="220"/>
      <c r="T450" s="220"/>
      <c r="U450" s="220"/>
      <c r="V450" s="220"/>
      <c r="W450" s="220"/>
      <c r="X450" s="220"/>
      <c r="Y450" s="220"/>
      <c r="Z450" s="210"/>
      <c r="AA450" s="210"/>
      <c r="AB450" s="210"/>
      <c r="AC450" s="210"/>
      <c r="AD450" s="210"/>
      <c r="AE450" s="210"/>
      <c r="AF450" s="210"/>
      <c r="AG450" s="210" t="s">
        <v>231</v>
      </c>
      <c r="AH450" s="210">
        <v>0</v>
      </c>
      <c r="AI450" s="210"/>
      <c r="AJ450" s="210"/>
      <c r="AK450" s="210"/>
      <c r="AL450" s="210"/>
      <c r="AM450" s="210"/>
      <c r="AN450" s="210"/>
      <c r="AO450" s="210"/>
      <c r="AP450" s="210"/>
      <c r="AQ450" s="210"/>
      <c r="AR450" s="210"/>
      <c r="AS450" s="210"/>
      <c r="AT450" s="210"/>
      <c r="AU450" s="210"/>
      <c r="AV450" s="210"/>
      <c r="AW450" s="210"/>
      <c r="AX450" s="210"/>
      <c r="AY450" s="210"/>
      <c r="AZ450" s="210"/>
      <c r="BA450" s="210"/>
      <c r="BB450" s="210"/>
      <c r="BC450" s="210"/>
      <c r="BD450" s="210"/>
      <c r="BE450" s="210"/>
      <c r="BF450" s="210"/>
      <c r="BG450" s="210"/>
      <c r="BH450" s="210"/>
    </row>
    <row r="451" spans="1:60" outlineLevel="3" x14ac:dyDescent="0.2">
      <c r="A451" s="217"/>
      <c r="B451" s="218"/>
      <c r="C451" s="264" t="s">
        <v>1118</v>
      </c>
      <c r="D451" s="258"/>
      <c r="E451" s="259"/>
      <c r="F451" s="220"/>
      <c r="G451" s="220"/>
      <c r="H451" s="220"/>
      <c r="I451" s="220"/>
      <c r="J451" s="220"/>
      <c r="K451" s="220"/>
      <c r="L451" s="220"/>
      <c r="M451" s="220"/>
      <c r="N451" s="219"/>
      <c r="O451" s="219"/>
      <c r="P451" s="219"/>
      <c r="Q451" s="219"/>
      <c r="R451" s="220"/>
      <c r="S451" s="220"/>
      <c r="T451" s="220"/>
      <c r="U451" s="220"/>
      <c r="V451" s="220"/>
      <c r="W451" s="220"/>
      <c r="X451" s="220"/>
      <c r="Y451" s="220"/>
      <c r="Z451" s="210"/>
      <c r="AA451" s="210"/>
      <c r="AB451" s="210"/>
      <c r="AC451" s="210"/>
      <c r="AD451" s="210"/>
      <c r="AE451" s="210"/>
      <c r="AF451" s="210"/>
      <c r="AG451" s="210" t="s">
        <v>231</v>
      </c>
      <c r="AH451" s="210">
        <v>0</v>
      </c>
      <c r="AI451" s="210"/>
      <c r="AJ451" s="210"/>
      <c r="AK451" s="210"/>
      <c r="AL451" s="210"/>
      <c r="AM451" s="210"/>
      <c r="AN451" s="210"/>
      <c r="AO451" s="210"/>
      <c r="AP451" s="210"/>
      <c r="AQ451" s="210"/>
      <c r="AR451" s="210"/>
      <c r="AS451" s="210"/>
      <c r="AT451" s="210"/>
      <c r="AU451" s="210"/>
      <c r="AV451" s="210"/>
      <c r="AW451" s="210"/>
      <c r="AX451" s="210"/>
      <c r="AY451" s="210"/>
      <c r="AZ451" s="210"/>
      <c r="BA451" s="210"/>
      <c r="BB451" s="210"/>
      <c r="BC451" s="210"/>
      <c r="BD451" s="210"/>
      <c r="BE451" s="210"/>
      <c r="BF451" s="210"/>
      <c r="BG451" s="210"/>
      <c r="BH451" s="210"/>
    </row>
    <row r="452" spans="1:60" outlineLevel="3" x14ac:dyDescent="0.2">
      <c r="A452" s="217"/>
      <c r="B452" s="218"/>
      <c r="C452" s="265" t="s">
        <v>233</v>
      </c>
      <c r="D452" s="260"/>
      <c r="E452" s="261"/>
      <c r="F452" s="220"/>
      <c r="G452" s="220"/>
      <c r="H452" s="220"/>
      <c r="I452" s="220"/>
      <c r="J452" s="220"/>
      <c r="K452" s="220"/>
      <c r="L452" s="220"/>
      <c r="M452" s="220"/>
      <c r="N452" s="219"/>
      <c r="O452" s="219"/>
      <c r="P452" s="219"/>
      <c r="Q452" s="219"/>
      <c r="R452" s="220"/>
      <c r="S452" s="220"/>
      <c r="T452" s="220"/>
      <c r="U452" s="220"/>
      <c r="V452" s="220"/>
      <c r="W452" s="220"/>
      <c r="X452" s="220"/>
      <c r="Y452" s="220"/>
      <c r="Z452" s="210"/>
      <c r="AA452" s="210"/>
      <c r="AB452" s="210"/>
      <c r="AC452" s="210"/>
      <c r="AD452" s="210"/>
      <c r="AE452" s="210"/>
      <c r="AF452" s="210"/>
      <c r="AG452" s="210" t="s">
        <v>231</v>
      </c>
      <c r="AH452" s="210"/>
      <c r="AI452" s="210"/>
      <c r="AJ452" s="210"/>
      <c r="AK452" s="210"/>
      <c r="AL452" s="210"/>
      <c r="AM452" s="210"/>
      <c r="AN452" s="210"/>
      <c r="AO452" s="210"/>
      <c r="AP452" s="210"/>
      <c r="AQ452" s="210"/>
      <c r="AR452" s="210"/>
      <c r="AS452" s="210"/>
      <c r="AT452" s="210"/>
      <c r="AU452" s="210"/>
      <c r="AV452" s="210"/>
      <c r="AW452" s="210"/>
      <c r="AX452" s="210"/>
      <c r="AY452" s="210"/>
      <c r="AZ452" s="210"/>
      <c r="BA452" s="210"/>
      <c r="BB452" s="210"/>
      <c r="BC452" s="210"/>
      <c r="BD452" s="210"/>
      <c r="BE452" s="210"/>
      <c r="BF452" s="210"/>
      <c r="BG452" s="210"/>
      <c r="BH452" s="210"/>
    </row>
    <row r="453" spans="1:60" outlineLevel="3" x14ac:dyDescent="0.2">
      <c r="A453" s="217"/>
      <c r="B453" s="218"/>
      <c r="C453" s="266" t="s">
        <v>1119</v>
      </c>
      <c r="D453" s="260"/>
      <c r="E453" s="261">
        <v>1.96</v>
      </c>
      <c r="F453" s="220"/>
      <c r="G453" s="220"/>
      <c r="H453" s="220"/>
      <c r="I453" s="220"/>
      <c r="J453" s="220"/>
      <c r="K453" s="220"/>
      <c r="L453" s="220"/>
      <c r="M453" s="220"/>
      <c r="N453" s="219"/>
      <c r="O453" s="219"/>
      <c r="P453" s="219"/>
      <c r="Q453" s="219"/>
      <c r="R453" s="220"/>
      <c r="S453" s="220"/>
      <c r="T453" s="220"/>
      <c r="U453" s="220"/>
      <c r="V453" s="220"/>
      <c r="W453" s="220"/>
      <c r="X453" s="220"/>
      <c r="Y453" s="220"/>
      <c r="Z453" s="210"/>
      <c r="AA453" s="210"/>
      <c r="AB453" s="210"/>
      <c r="AC453" s="210"/>
      <c r="AD453" s="210"/>
      <c r="AE453" s="210"/>
      <c r="AF453" s="210"/>
      <c r="AG453" s="210" t="s">
        <v>231</v>
      </c>
      <c r="AH453" s="210">
        <v>2</v>
      </c>
      <c r="AI453" s="210"/>
      <c r="AJ453" s="210"/>
      <c r="AK453" s="210"/>
      <c r="AL453" s="210"/>
      <c r="AM453" s="210"/>
      <c r="AN453" s="210"/>
      <c r="AO453" s="210"/>
      <c r="AP453" s="210"/>
      <c r="AQ453" s="210"/>
      <c r="AR453" s="210"/>
      <c r="AS453" s="210"/>
      <c r="AT453" s="210"/>
      <c r="AU453" s="210"/>
      <c r="AV453" s="210"/>
      <c r="AW453" s="210"/>
      <c r="AX453" s="210"/>
      <c r="AY453" s="210"/>
      <c r="AZ453" s="210"/>
      <c r="BA453" s="210"/>
      <c r="BB453" s="210"/>
      <c r="BC453" s="210"/>
      <c r="BD453" s="210"/>
      <c r="BE453" s="210"/>
      <c r="BF453" s="210"/>
      <c r="BG453" s="210"/>
      <c r="BH453" s="210"/>
    </row>
    <row r="454" spans="1:60" outlineLevel="3" x14ac:dyDescent="0.2">
      <c r="A454" s="217"/>
      <c r="B454" s="218"/>
      <c r="C454" s="265" t="s">
        <v>235</v>
      </c>
      <c r="D454" s="260"/>
      <c r="E454" s="261"/>
      <c r="F454" s="220"/>
      <c r="G454" s="220"/>
      <c r="H454" s="220"/>
      <c r="I454" s="220"/>
      <c r="J454" s="220"/>
      <c r="K454" s="220"/>
      <c r="L454" s="220"/>
      <c r="M454" s="220"/>
      <c r="N454" s="219"/>
      <c r="O454" s="219"/>
      <c r="P454" s="219"/>
      <c r="Q454" s="219"/>
      <c r="R454" s="220"/>
      <c r="S454" s="220"/>
      <c r="T454" s="220"/>
      <c r="U454" s="220"/>
      <c r="V454" s="220"/>
      <c r="W454" s="220"/>
      <c r="X454" s="220"/>
      <c r="Y454" s="220"/>
      <c r="Z454" s="210"/>
      <c r="AA454" s="210"/>
      <c r="AB454" s="210"/>
      <c r="AC454" s="210"/>
      <c r="AD454" s="210"/>
      <c r="AE454" s="210"/>
      <c r="AF454" s="210"/>
      <c r="AG454" s="210" t="s">
        <v>231</v>
      </c>
      <c r="AH454" s="210"/>
      <c r="AI454" s="210"/>
      <c r="AJ454" s="210"/>
      <c r="AK454" s="210"/>
      <c r="AL454" s="210"/>
      <c r="AM454" s="210"/>
      <c r="AN454" s="210"/>
      <c r="AO454" s="210"/>
      <c r="AP454" s="210"/>
      <c r="AQ454" s="210"/>
      <c r="AR454" s="210"/>
      <c r="AS454" s="210"/>
      <c r="AT454" s="210"/>
      <c r="AU454" s="210"/>
      <c r="AV454" s="210"/>
      <c r="AW454" s="210"/>
      <c r="AX454" s="210"/>
      <c r="AY454" s="210"/>
      <c r="AZ454" s="210"/>
      <c r="BA454" s="210"/>
      <c r="BB454" s="210"/>
      <c r="BC454" s="210"/>
      <c r="BD454" s="210"/>
      <c r="BE454" s="210"/>
      <c r="BF454" s="210"/>
      <c r="BG454" s="210"/>
      <c r="BH454" s="210"/>
    </row>
    <row r="455" spans="1:60" outlineLevel="3" x14ac:dyDescent="0.2">
      <c r="A455" s="217"/>
      <c r="B455" s="218"/>
      <c r="C455" s="264" t="s">
        <v>1120</v>
      </c>
      <c r="D455" s="258"/>
      <c r="E455" s="259">
        <v>13.72</v>
      </c>
      <c r="F455" s="220"/>
      <c r="G455" s="220"/>
      <c r="H455" s="220"/>
      <c r="I455" s="220"/>
      <c r="J455" s="220"/>
      <c r="K455" s="220"/>
      <c r="L455" s="220"/>
      <c r="M455" s="220"/>
      <c r="N455" s="219"/>
      <c r="O455" s="219"/>
      <c r="P455" s="219"/>
      <c r="Q455" s="219"/>
      <c r="R455" s="220"/>
      <c r="S455" s="220"/>
      <c r="T455" s="220"/>
      <c r="U455" s="220"/>
      <c r="V455" s="220"/>
      <c r="W455" s="220"/>
      <c r="X455" s="220"/>
      <c r="Y455" s="220"/>
      <c r="Z455" s="210"/>
      <c r="AA455" s="210"/>
      <c r="AB455" s="210"/>
      <c r="AC455" s="210"/>
      <c r="AD455" s="210"/>
      <c r="AE455" s="210"/>
      <c r="AF455" s="210"/>
      <c r="AG455" s="210" t="s">
        <v>231</v>
      </c>
      <c r="AH455" s="210">
        <v>5</v>
      </c>
      <c r="AI455" s="210"/>
      <c r="AJ455" s="210"/>
      <c r="AK455" s="210"/>
      <c r="AL455" s="210"/>
      <c r="AM455" s="210"/>
      <c r="AN455" s="210"/>
      <c r="AO455" s="210"/>
      <c r="AP455" s="210"/>
      <c r="AQ455" s="210"/>
      <c r="AR455" s="210"/>
      <c r="AS455" s="210"/>
      <c r="AT455" s="210"/>
      <c r="AU455" s="210"/>
      <c r="AV455" s="210"/>
      <c r="AW455" s="210"/>
      <c r="AX455" s="210"/>
      <c r="AY455" s="210"/>
      <c r="AZ455" s="210"/>
      <c r="BA455" s="210"/>
      <c r="BB455" s="210"/>
      <c r="BC455" s="210"/>
      <c r="BD455" s="210"/>
      <c r="BE455" s="210"/>
      <c r="BF455" s="210"/>
      <c r="BG455" s="210"/>
      <c r="BH455" s="210"/>
    </row>
    <row r="456" spans="1:60" ht="22.5" outlineLevel="1" x14ac:dyDescent="0.2">
      <c r="A456" s="235">
        <v>61</v>
      </c>
      <c r="B456" s="236" t="s">
        <v>1121</v>
      </c>
      <c r="C456" s="252" t="s">
        <v>1122</v>
      </c>
      <c r="D456" s="237" t="s">
        <v>434</v>
      </c>
      <c r="E456" s="238">
        <v>1.4409999999999999E-2</v>
      </c>
      <c r="F456" s="239"/>
      <c r="G456" s="240">
        <f>ROUND(E456*F456,2)</f>
        <v>0</v>
      </c>
      <c r="H456" s="239"/>
      <c r="I456" s="240">
        <f>ROUND(E456*H456,2)</f>
        <v>0</v>
      </c>
      <c r="J456" s="239"/>
      <c r="K456" s="240">
        <f>ROUND(E456*J456,2)</f>
        <v>0</v>
      </c>
      <c r="L456" s="240">
        <v>21</v>
      </c>
      <c r="M456" s="240">
        <f>G456*(1+L456/100)</f>
        <v>0</v>
      </c>
      <c r="N456" s="238">
        <v>1</v>
      </c>
      <c r="O456" s="238">
        <f>ROUND(E456*N456,2)</f>
        <v>0.01</v>
      </c>
      <c r="P456" s="238">
        <v>0</v>
      </c>
      <c r="Q456" s="238">
        <f>ROUND(E456*P456,2)</f>
        <v>0</v>
      </c>
      <c r="R456" s="240" t="s">
        <v>435</v>
      </c>
      <c r="S456" s="240" t="s">
        <v>188</v>
      </c>
      <c r="T456" s="241" t="s">
        <v>188</v>
      </c>
      <c r="U456" s="220">
        <v>0</v>
      </c>
      <c r="V456" s="220">
        <f>ROUND(E456*U456,2)</f>
        <v>0</v>
      </c>
      <c r="W456" s="220"/>
      <c r="X456" s="220" t="s">
        <v>436</v>
      </c>
      <c r="Y456" s="220" t="s">
        <v>191</v>
      </c>
      <c r="Z456" s="210"/>
      <c r="AA456" s="210"/>
      <c r="AB456" s="210"/>
      <c r="AC456" s="210"/>
      <c r="AD456" s="210"/>
      <c r="AE456" s="210"/>
      <c r="AF456" s="210"/>
      <c r="AG456" s="210" t="s">
        <v>596</v>
      </c>
      <c r="AH456" s="210"/>
      <c r="AI456" s="210"/>
      <c r="AJ456" s="210"/>
      <c r="AK456" s="210"/>
      <c r="AL456" s="210"/>
      <c r="AM456" s="210"/>
      <c r="AN456" s="210"/>
      <c r="AO456" s="210"/>
      <c r="AP456" s="210"/>
      <c r="AQ456" s="210"/>
      <c r="AR456" s="210"/>
      <c r="AS456" s="210"/>
      <c r="AT456" s="210"/>
      <c r="AU456" s="210"/>
      <c r="AV456" s="210"/>
      <c r="AW456" s="210"/>
      <c r="AX456" s="210"/>
      <c r="AY456" s="210"/>
      <c r="AZ456" s="210"/>
      <c r="BA456" s="210"/>
      <c r="BB456" s="210"/>
      <c r="BC456" s="210"/>
      <c r="BD456" s="210"/>
      <c r="BE456" s="210"/>
      <c r="BF456" s="210"/>
      <c r="BG456" s="210"/>
      <c r="BH456" s="210"/>
    </row>
    <row r="457" spans="1:60" outlineLevel="2" x14ac:dyDescent="0.2">
      <c r="A457" s="217"/>
      <c r="B457" s="218"/>
      <c r="C457" s="264" t="s">
        <v>1123</v>
      </c>
      <c r="D457" s="258"/>
      <c r="E457" s="259"/>
      <c r="F457" s="220"/>
      <c r="G457" s="220"/>
      <c r="H457" s="220"/>
      <c r="I457" s="220"/>
      <c r="J457" s="220"/>
      <c r="K457" s="220"/>
      <c r="L457" s="220"/>
      <c r="M457" s="220"/>
      <c r="N457" s="219"/>
      <c r="O457" s="219"/>
      <c r="P457" s="219"/>
      <c r="Q457" s="219"/>
      <c r="R457" s="220"/>
      <c r="S457" s="220"/>
      <c r="T457" s="220"/>
      <c r="U457" s="220"/>
      <c r="V457" s="220"/>
      <c r="W457" s="220"/>
      <c r="X457" s="220"/>
      <c r="Y457" s="220"/>
      <c r="Z457" s="210"/>
      <c r="AA457" s="210"/>
      <c r="AB457" s="210"/>
      <c r="AC457" s="210"/>
      <c r="AD457" s="210"/>
      <c r="AE457" s="210"/>
      <c r="AF457" s="210"/>
      <c r="AG457" s="210" t="s">
        <v>231</v>
      </c>
      <c r="AH457" s="210">
        <v>0</v>
      </c>
      <c r="AI457" s="210"/>
      <c r="AJ457" s="210"/>
      <c r="AK457" s="210"/>
      <c r="AL457" s="210"/>
      <c r="AM457" s="210"/>
      <c r="AN457" s="210"/>
      <c r="AO457" s="210"/>
      <c r="AP457" s="210"/>
      <c r="AQ457" s="210"/>
      <c r="AR457" s="210"/>
      <c r="AS457" s="210"/>
      <c r="AT457" s="210"/>
      <c r="AU457" s="210"/>
      <c r="AV457" s="210"/>
      <c r="AW457" s="210"/>
      <c r="AX457" s="210"/>
      <c r="AY457" s="210"/>
      <c r="AZ457" s="210"/>
      <c r="BA457" s="210"/>
      <c r="BB457" s="210"/>
      <c r="BC457" s="210"/>
      <c r="BD457" s="210"/>
      <c r="BE457" s="210"/>
      <c r="BF457" s="210"/>
      <c r="BG457" s="210"/>
      <c r="BH457" s="210"/>
    </row>
    <row r="458" spans="1:60" outlineLevel="3" x14ac:dyDescent="0.2">
      <c r="A458" s="217"/>
      <c r="B458" s="218"/>
      <c r="C458" s="264" t="s">
        <v>1124</v>
      </c>
      <c r="D458" s="258"/>
      <c r="E458" s="259"/>
      <c r="F458" s="220"/>
      <c r="G458" s="220"/>
      <c r="H458" s="220"/>
      <c r="I458" s="220"/>
      <c r="J458" s="220"/>
      <c r="K458" s="220"/>
      <c r="L458" s="220"/>
      <c r="M458" s="220"/>
      <c r="N458" s="219"/>
      <c r="O458" s="219"/>
      <c r="P458" s="219"/>
      <c r="Q458" s="219"/>
      <c r="R458" s="220"/>
      <c r="S458" s="220"/>
      <c r="T458" s="220"/>
      <c r="U458" s="220"/>
      <c r="V458" s="220"/>
      <c r="W458" s="220"/>
      <c r="X458" s="220"/>
      <c r="Y458" s="220"/>
      <c r="Z458" s="210"/>
      <c r="AA458" s="210"/>
      <c r="AB458" s="210"/>
      <c r="AC458" s="210"/>
      <c r="AD458" s="210"/>
      <c r="AE458" s="210"/>
      <c r="AF458" s="210"/>
      <c r="AG458" s="210" t="s">
        <v>231</v>
      </c>
      <c r="AH458" s="210">
        <v>0</v>
      </c>
      <c r="AI458" s="210"/>
      <c r="AJ458" s="210"/>
      <c r="AK458" s="210"/>
      <c r="AL458" s="210"/>
      <c r="AM458" s="210"/>
      <c r="AN458" s="210"/>
      <c r="AO458" s="210"/>
      <c r="AP458" s="210"/>
      <c r="AQ458" s="210"/>
      <c r="AR458" s="210"/>
      <c r="AS458" s="210"/>
      <c r="AT458" s="210"/>
      <c r="AU458" s="210"/>
      <c r="AV458" s="210"/>
      <c r="AW458" s="210"/>
      <c r="AX458" s="210"/>
      <c r="AY458" s="210"/>
      <c r="AZ458" s="210"/>
      <c r="BA458" s="210"/>
      <c r="BB458" s="210"/>
      <c r="BC458" s="210"/>
      <c r="BD458" s="210"/>
      <c r="BE458" s="210"/>
      <c r="BF458" s="210"/>
      <c r="BG458" s="210"/>
      <c r="BH458" s="210"/>
    </row>
    <row r="459" spans="1:60" outlineLevel="3" x14ac:dyDescent="0.2">
      <c r="A459" s="217"/>
      <c r="B459" s="218"/>
      <c r="C459" s="265" t="s">
        <v>233</v>
      </c>
      <c r="D459" s="260"/>
      <c r="E459" s="261"/>
      <c r="F459" s="220"/>
      <c r="G459" s="220"/>
      <c r="H459" s="220"/>
      <c r="I459" s="220"/>
      <c r="J459" s="220"/>
      <c r="K459" s="220"/>
      <c r="L459" s="220"/>
      <c r="M459" s="220"/>
      <c r="N459" s="219"/>
      <c r="O459" s="219"/>
      <c r="P459" s="219"/>
      <c r="Q459" s="219"/>
      <c r="R459" s="220"/>
      <c r="S459" s="220"/>
      <c r="T459" s="220"/>
      <c r="U459" s="220"/>
      <c r="V459" s="220"/>
      <c r="W459" s="220"/>
      <c r="X459" s="220"/>
      <c r="Y459" s="220"/>
      <c r="Z459" s="210"/>
      <c r="AA459" s="210"/>
      <c r="AB459" s="210"/>
      <c r="AC459" s="210"/>
      <c r="AD459" s="210"/>
      <c r="AE459" s="210"/>
      <c r="AF459" s="210"/>
      <c r="AG459" s="210" t="s">
        <v>231</v>
      </c>
      <c r="AH459" s="210"/>
      <c r="AI459" s="210"/>
      <c r="AJ459" s="210"/>
      <c r="AK459" s="210"/>
      <c r="AL459" s="210"/>
      <c r="AM459" s="210"/>
      <c r="AN459" s="210"/>
      <c r="AO459" s="210"/>
      <c r="AP459" s="210"/>
      <c r="AQ459" s="210"/>
      <c r="AR459" s="210"/>
      <c r="AS459" s="210"/>
      <c r="AT459" s="210"/>
      <c r="AU459" s="210"/>
      <c r="AV459" s="210"/>
      <c r="AW459" s="210"/>
      <c r="AX459" s="210"/>
      <c r="AY459" s="210"/>
      <c r="AZ459" s="210"/>
      <c r="BA459" s="210"/>
      <c r="BB459" s="210"/>
      <c r="BC459" s="210"/>
      <c r="BD459" s="210"/>
      <c r="BE459" s="210"/>
      <c r="BF459" s="210"/>
      <c r="BG459" s="210"/>
      <c r="BH459" s="210"/>
    </row>
    <row r="460" spans="1:60" outlineLevel="3" x14ac:dyDescent="0.2">
      <c r="A460" s="217"/>
      <c r="B460" s="218"/>
      <c r="C460" s="266" t="s">
        <v>1125</v>
      </c>
      <c r="D460" s="260"/>
      <c r="E460" s="261">
        <v>1.0499999999999999E-3</v>
      </c>
      <c r="F460" s="220"/>
      <c r="G460" s="220"/>
      <c r="H460" s="220"/>
      <c r="I460" s="220"/>
      <c r="J460" s="220"/>
      <c r="K460" s="220"/>
      <c r="L460" s="220"/>
      <c r="M460" s="220"/>
      <c r="N460" s="219"/>
      <c r="O460" s="219"/>
      <c r="P460" s="219"/>
      <c r="Q460" s="219"/>
      <c r="R460" s="220"/>
      <c r="S460" s="220"/>
      <c r="T460" s="220"/>
      <c r="U460" s="220"/>
      <c r="V460" s="220"/>
      <c r="W460" s="220"/>
      <c r="X460" s="220"/>
      <c r="Y460" s="220"/>
      <c r="Z460" s="210"/>
      <c r="AA460" s="210"/>
      <c r="AB460" s="210"/>
      <c r="AC460" s="210"/>
      <c r="AD460" s="210"/>
      <c r="AE460" s="210"/>
      <c r="AF460" s="210"/>
      <c r="AG460" s="210" t="s">
        <v>231</v>
      </c>
      <c r="AH460" s="210">
        <v>2</v>
      </c>
      <c r="AI460" s="210"/>
      <c r="AJ460" s="210"/>
      <c r="AK460" s="210"/>
      <c r="AL460" s="210"/>
      <c r="AM460" s="210"/>
      <c r="AN460" s="210"/>
      <c r="AO460" s="210"/>
      <c r="AP460" s="210"/>
      <c r="AQ460" s="210"/>
      <c r="AR460" s="210"/>
      <c r="AS460" s="210"/>
      <c r="AT460" s="210"/>
      <c r="AU460" s="210"/>
      <c r="AV460" s="210"/>
      <c r="AW460" s="210"/>
      <c r="AX460" s="210"/>
      <c r="AY460" s="210"/>
      <c r="AZ460" s="210"/>
      <c r="BA460" s="210"/>
      <c r="BB460" s="210"/>
      <c r="BC460" s="210"/>
      <c r="BD460" s="210"/>
      <c r="BE460" s="210"/>
      <c r="BF460" s="210"/>
      <c r="BG460" s="210"/>
      <c r="BH460" s="210"/>
    </row>
    <row r="461" spans="1:60" outlineLevel="3" x14ac:dyDescent="0.2">
      <c r="A461" s="217"/>
      <c r="B461" s="218"/>
      <c r="C461" s="265" t="s">
        <v>235</v>
      </c>
      <c r="D461" s="260"/>
      <c r="E461" s="261"/>
      <c r="F461" s="220"/>
      <c r="G461" s="220"/>
      <c r="H461" s="220"/>
      <c r="I461" s="220"/>
      <c r="J461" s="220"/>
      <c r="K461" s="220"/>
      <c r="L461" s="220"/>
      <c r="M461" s="220"/>
      <c r="N461" s="219"/>
      <c r="O461" s="219"/>
      <c r="P461" s="219"/>
      <c r="Q461" s="219"/>
      <c r="R461" s="220"/>
      <c r="S461" s="220"/>
      <c r="T461" s="220"/>
      <c r="U461" s="220"/>
      <c r="V461" s="220"/>
      <c r="W461" s="220"/>
      <c r="X461" s="220"/>
      <c r="Y461" s="220"/>
      <c r="Z461" s="210"/>
      <c r="AA461" s="210"/>
      <c r="AB461" s="210"/>
      <c r="AC461" s="210"/>
      <c r="AD461" s="210"/>
      <c r="AE461" s="210"/>
      <c r="AF461" s="210"/>
      <c r="AG461" s="210" t="s">
        <v>231</v>
      </c>
      <c r="AH461" s="210"/>
      <c r="AI461" s="210"/>
      <c r="AJ461" s="210"/>
      <c r="AK461" s="210"/>
      <c r="AL461" s="210"/>
      <c r="AM461" s="210"/>
      <c r="AN461" s="210"/>
      <c r="AO461" s="210"/>
      <c r="AP461" s="210"/>
      <c r="AQ461" s="210"/>
      <c r="AR461" s="210"/>
      <c r="AS461" s="210"/>
      <c r="AT461" s="210"/>
      <c r="AU461" s="210"/>
      <c r="AV461" s="210"/>
      <c r="AW461" s="210"/>
      <c r="AX461" s="210"/>
      <c r="AY461" s="210"/>
      <c r="AZ461" s="210"/>
      <c r="BA461" s="210"/>
      <c r="BB461" s="210"/>
      <c r="BC461" s="210"/>
      <c r="BD461" s="210"/>
      <c r="BE461" s="210"/>
      <c r="BF461" s="210"/>
      <c r="BG461" s="210"/>
      <c r="BH461" s="210"/>
    </row>
    <row r="462" spans="1:60" outlineLevel="3" x14ac:dyDescent="0.2">
      <c r="A462" s="217"/>
      <c r="B462" s="218"/>
      <c r="C462" s="264" t="s">
        <v>1126</v>
      </c>
      <c r="D462" s="258"/>
      <c r="E462" s="259">
        <v>1.4409999999999999E-2</v>
      </c>
      <c r="F462" s="220"/>
      <c r="G462" s="220"/>
      <c r="H462" s="220"/>
      <c r="I462" s="220"/>
      <c r="J462" s="220"/>
      <c r="K462" s="220"/>
      <c r="L462" s="220"/>
      <c r="M462" s="220"/>
      <c r="N462" s="219"/>
      <c r="O462" s="219"/>
      <c r="P462" s="219"/>
      <c r="Q462" s="219"/>
      <c r="R462" s="220"/>
      <c r="S462" s="220"/>
      <c r="T462" s="220"/>
      <c r="U462" s="220"/>
      <c r="V462" s="220"/>
      <c r="W462" s="220"/>
      <c r="X462" s="220"/>
      <c r="Y462" s="220"/>
      <c r="Z462" s="210"/>
      <c r="AA462" s="210"/>
      <c r="AB462" s="210"/>
      <c r="AC462" s="210"/>
      <c r="AD462" s="210"/>
      <c r="AE462" s="210"/>
      <c r="AF462" s="210"/>
      <c r="AG462" s="210" t="s">
        <v>231</v>
      </c>
      <c r="AH462" s="210">
        <v>5</v>
      </c>
      <c r="AI462" s="210"/>
      <c r="AJ462" s="210"/>
      <c r="AK462" s="210"/>
      <c r="AL462" s="210"/>
      <c r="AM462" s="210"/>
      <c r="AN462" s="210"/>
      <c r="AO462" s="210"/>
      <c r="AP462" s="210"/>
      <c r="AQ462" s="210"/>
      <c r="AR462" s="210"/>
      <c r="AS462" s="210"/>
      <c r="AT462" s="210"/>
      <c r="AU462" s="210"/>
      <c r="AV462" s="210"/>
      <c r="AW462" s="210"/>
      <c r="AX462" s="210"/>
      <c r="AY462" s="210"/>
      <c r="AZ462" s="210"/>
      <c r="BA462" s="210"/>
      <c r="BB462" s="210"/>
      <c r="BC462" s="210"/>
      <c r="BD462" s="210"/>
      <c r="BE462" s="210"/>
      <c r="BF462" s="210"/>
      <c r="BG462" s="210"/>
      <c r="BH462" s="210"/>
    </row>
    <row r="463" spans="1:60" ht="22.5" outlineLevel="1" x14ac:dyDescent="0.2">
      <c r="A463" s="235">
        <v>62</v>
      </c>
      <c r="B463" s="236" t="s">
        <v>1127</v>
      </c>
      <c r="C463" s="252" t="s">
        <v>1128</v>
      </c>
      <c r="D463" s="237" t="s">
        <v>434</v>
      </c>
      <c r="E463" s="238">
        <v>1.491E-2</v>
      </c>
      <c r="F463" s="239"/>
      <c r="G463" s="240">
        <f>ROUND(E463*F463,2)</f>
        <v>0</v>
      </c>
      <c r="H463" s="239"/>
      <c r="I463" s="240">
        <f>ROUND(E463*H463,2)</f>
        <v>0</v>
      </c>
      <c r="J463" s="239"/>
      <c r="K463" s="240">
        <f>ROUND(E463*J463,2)</f>
        <v>0</v>
      </c>
      <c r="L463" s="240">
        <v>21</v>
      </c>
      <c r="M463" s="240">
        <f>G463*(1+L463/100)</f>
        <v>0</v>
      </c>
      <c r="N463" s="238">
        <v>1</v>
      </c>
      <c r="O463" s="238">
        <f>ROUND(E463*N463,2)</f>
        <v>0.01</v>
      </c>
      <c r="P463" s="238">
        <v>0</v>
      </c>
      <c r="Q463" s="238">
        <f>ROUND(E463*P463,2)</f>
        <v>0</v>
      </c>
      <c r="R463" s="240" t="s">
        <v>435</v>
      </c>
      <c r="S463" s="240" t="s">
        <v>188</v>
      </c>
      <c r="T463" s="241" t="s">
        <v>188</v>
      </c>
      <c r="U463" s="220">
        <v>0</v>
      </c>
      <c r="V463" s="220">
        <f>ROUND(E463*U463,2)</f>
        <v>0</v>
      </c>
      <c r="W463" s="220"/>
      <c r="X463" s="220" t="s">
        <v>436</v>
      </c>
      <c r="Y463" s="220" t="s">
        <v>191</v>
      </c>
      <c r="Z463" s="210"/>
      <c r="AA463" s="210"/>
      <c r="AB463" s="210"/>
      <c r="AC463" s="210"/>
      <c r="AD463" s="210"/>
      <c r="AE463" s="210"/>
      <c r="AF463" s="210"/>
      <c r="AG463" s="210" t="s">
        <v>596</v>
      </c>
      <c r="AH463" s="210"/>
      <c r="AI463" s="210"/>
      <c r="AJ463" s="210"/>
      <c r="AK463" s="210"/>
      <c r="AL463" s="210"/>
      <c r="AM463" s="210"/>
      <c r="AN463" s="210"/>
      <c r="AO463" s="210"/>
      <c r="AP463" s="210"/>
      <c r="AQ463" s="210"/>
      <c r="AR463" s="210"/>
      <c r="AS463" s="210"/>
      <c r="AT463" s="210"/>
      <c r="AU463" s="210"/>
      <c r="AV463" s="210"/>
      <c r="AW463" s="210"/>
      <c r="AX463" s="210"/>
      <c r="AY463" s="210"/>
      <c r="AZ463" s="210"/>
      <c r="BA463" s="210"/>
      <c r="BB463" s="210"/>
      <c r="BC463" s="210"/>
      <c r="BD463" s="210"/>
      <c r="BE463" s="210"/>
      <c r="BF463" s="210"/>
      <c r="BG463" s="210"/>
      <c r="BH463" s="210"/>
    </row>
    <row r="464" spans="1:60" outlineLevel="2" x14ac:dyDescent="0.2">
      <c r="A464" s="217"/>
      <c r="B464" s="218"/>
      <c r="C464" s="264" t="s">
        <v>1129</v>
      </c>
      <c r="D464" s="258"/>
      <c r="E464" s="259"/>
      <c r="F464" s="220"/>
      <c r="G464" s="220"/>
      <c r="H464" s="220"/>
      <c r="I464" s="220"/>
      <c r="J464" s="220"/>
      <c r="K464" s="220"/>
      <c r="L464" s="220"/>
      <c r="M464" s="220"/>
      <c r="N464" s="219"/>
      <c r="O464" s="219"/>
      <c r="P464" s="219"/>
      <c r="Q464" s="219"/>
      <c r="R464" s="220"/>
      <c r="S464" s="220"/>
      <c r="T464" s="220"/>
      <c r="U464" s="220"/>
      <c r="V464" s="220"/>
      <c r="W464" s="220"/>
      <c r="X464" s="220"/>
      <c r="Y464" s="220"/>
      <c r="Z464" s="210"/>
      <c r="AA464" s="210"/>
      <c r="AB464" s="210"/>
      <c r="AC464" s="210"/>
      <c r="AD464" s="210"/>
      <c r="AE464" s="210"/>
      <c r="AF464" s="210"/>
      <c r="AG464" s="210" t="s">
        <v>231</v>
      </c>
      <c r="AH464" s="210">
        <v>0</v>
      </c>
      <c r="AI464" s="210"/>
      <c r="AJ464" s="210"/>
      <c r="AK464" s="210"/>
      <c r="AL464" s="210"/>
      <c r="AM464" s="210"/>
      <c r="AN464" s="210"/>
      <c r="AO464" s="210"/>
      <c r="AP464" s="210"/>
      <c r="AQ464" s="210"/>
      <c r="AR464" s="210"/>
      <c r="AS464" s="210"/>
      <c r="AT464" s="210"/>
      <c r="AU464" s="210"/>
      <c r="AV464" s="210"/>
      <c r="AW464" s="210"/>
      <c r="AX464" s="210"/>
      <c r="AY464" s="210"/>
      <c r="AZ464" s="210"/>
      <c r="BA464" s="210"/>
      <c r="BB464" s="210"/>
      <c r="BC464" s="210"/>
      <c r="BD464" s="210"/>
      <c r="BE464" s="210"/>
      <c r="BF464" s="210"/>
      <c r="BG464" s="210"/>
      <c r="BH464" s="210"/>
    </row>
    <row r="465" spans="1:60" outlineLevel="3" x14ac:dyDescent="0.2">
      <c r="A465" s="217"/>
      <c r="B465" s="218"/>
      <c r="C465" s="265" t="s">
        <v>233</v>
      </c>
      <c r="D465" s="260"/>
      <c r="E465" s="261"/>
      <c r="F465" s="220"/>
      <c r="G465" s="220"/>
      <c r="H465" s="220"/>
      <c r="I465" s="220"/>
      <c r="J465" s="220"/>
      <c r="K465" s="220"/>
      <c r="L465" s="220"/>
      <c r="M465" s="220"/>
      <c r="N465" s="219"/>
      <c r="O465" s="219"/>
      <c r="P465" s="219"/>
      <c r="Q465" s="219"/>
      <c r="R465" s="220"/>
      <c r="S465" s="220"/>
      <c r="T465" s="220"/>
      <c r="U465" s="220"/>
      <c r="V465" s="220"/>
      <c r="W465" s="220"/>
      <c r="X465" s="220"/>
      <c r="Y465" s="220"/>
      <c r="Z465" s="210"/>
      <c r="AA465" s="210"/>
      <c r="AB465" s="210"/>
      <c r="AC465" s="210"/>
      <c r="AD465" s="210"/>
      <c r="AE465" s="210"/>
      <c r="AF465" s="210"/>
      <c r="AG465" s="210" t="s">
        <v>231</v>
      </c>
      <c r="AH465" s="210"/>
      <c r="AI465" s="210"/>
      <c r="AJ465" s="210"/>
      <c r="AK465" s="210"/>
      <c r="AL465" s="210"/>
      <c r="AM465" s="210"/>
      <c r="AN465" s="210"/>
      <c r="AO465" s="210"/>
      <c r="AP465" s="210"/>
      <c r="AQ465" s="210"/>
      <c r="AR465" s="210"/>
      <c r="AS465" s="210"/>
      <c r="AT465" s="210"/>
      <c r="AU465" s="210"/>
      <c r="AV465" s="210"/>
      <c r="AW465" s="210"/>
      <c r="AX465" s="210"/>
      <c r="AY465" s="210"/>
      <c r="AZ465" s="210"/>
      <c r="BA465" s="210"/>
      <c r="BB465" s="210"/>
      <c r="BC465" s="210"/>
      <c r="BD465" s="210"/>
      <c r="BE465" s="210"/>
      <c r="BF465" s="210"/>
      <c r="BG465" s="210"/>
      <c r="BH465" s="210"/>
    </row>
    <row r="466" spans="1:60" outlineLevel="3" x14ac:dyDescent="0.2">
      <c r="A466" s="217"/>
      <c r="B466" s="218"/>
      <c r="C466" s="266" t="s">
        <v>1130</v>
      </c>
      <c r="D466" s="260"/>
      <c r="E466" s="261">
        <v>1.1000000000000001E-3</v>
      </c>
      <c r="F466" s="220"/>
      <c r="G466" s="220"/>
      <c r="H466" s="220"/>
      <c r="I466" s="220"/>
      <c r="J466" s="220"/>
      <c r="K466" s="220"/>
      <c r="L466" s="220"/>
      <c r="M466" s="220"/>
      <c r="N466" s="219"/>
      <c r="O466" s="219"/>
      <c r="P466" s="219"/>
      <c r="Q466" s="219"/>
      <c r="R466" s="220"/>
      <c r="S466" s="220"/>
      <c r="T466" s="220"/>
      <c r="U466" s="220"/>
      <c r="V466" s="220"/>
      <c r="W466" s="220"/>
      <c r="X466" s="220"/>
      <c r="Y466" s="220"/>
      <c r="Z466" s="210"/>
      <c r="AA466" s="210"/>
      <c r="AB466" s="210"/>
      <c r="AC466" s="210"/>
      <c r="AD466" s="210"/>
      <c r="AE466" s="210"/>
      <c r="AF466" s="210"/>
      <c r="AG466" s="210" t="s">
        <v>231</v>
      </c>
      <c r="AH466" s="210">
        <v>2</v>
      </c>
      <c r="AI466" s="210"/>
      <c r="AJ466" s="210"/>
      <c r="AK466" s="210"/>
      <c r="AL466" s="210"/>
      <c r="AM466" s="210"/>
      <c r="AN466" s="210"/>
      <c r="AO466" s="210"/>
      <c r="AP466" s="210"/>
      <c r="AQ466" s="210"/>
      <c r="AR466" s="210"/>
      <c r="AS466" s="210"/>
      <c r="AT466" s="210"/>
      <c r="AU466" s="210"/>
      <c r="AV466" s="210"/>
      <c r="AW466" s="210"/>
      <c r="AX466" s="210"/>
      <c r="AY466" s="210"/>
      <c r="AZ466" s="210"/>
      <c r="BA466" s="210"/>
      <c r="BB466" s="210"/>
      <c r="BC466" s="210"/>
      <c r="BD466" s="210"/>
      <c r="BE466" s="210"/>
      <c r="BF466" s="210"/>
      <c r="BG466" s="210"/>
      <c r="BH466" s="210"/>
    </row>
    <row r="467" spans="1:60" outlineLevel="3" x14ac:dyDescent="0.2">
      <c r="A467" s="217"/>
      <c r="B467" s="218"/>
      <c r="C467" s="265" t="s">
        <v>235</v>
      </c>
      <c r="D467" s="260"/>
      <c r="E467" s="261"/>
      <c r="F467" s="220"/>
      <c r="G467" s="220"/>
      <c r="H467" s="220"/>
      <c r="I467" s="220"/>
      <c r="J467" s="220"/>
      <c r="K467" s="220"/>
      <c r="L467" s="220"/>
      <c r="M467" s="220"/>
      <c r="N467" s="219"/>
      <c r="O467" s="219"/>
      <c r="P467" s="219"/>
      <c r="Q467" s="219"/>
      <c r="R467" s="220"/>
      <c r="S467" s="220"/>
      <c r="T467" s="220"/>
      <c r="U467" s="220"/>
      <c r="V467" s="220"/>
      <c r="W467" s="220"/>
      <c r="X467" s="220"/>
      <c r="Y467" s="220"/>
      <c r="Z467" s="210"/>
      <c r="AA467" s="210"/>
      <c r="AB467" s="210"/>
      <c r="AC467" s="210"/>
      <c r="AD467" s="210"/>
      <c r="AE467" s="210"/>
      <c r="AF467" s="210"/>
      <c r="AG467" s="210" t="s">
        <v>231</v>
      </c>
      <c r="AH467" s="210"/>
      <c r="AI467" s="210"/>
      <c r="AJ467" s="210"/>
      <c r="AK467" s="210"/>
      <c r="AL467" s="210"/>
      <c r="AM467" s="210"/>
      <c r="AN467" s="210"/>
      <c r="AO467" s="210"/>
      <c r="AP467" s="210"/>
      <c r="AQ467" s="210"/>
      <c r="AR467" s="210"/>
      <c r="AS467" s="210"/>
      <c r="AT467" s="210"/>
      <c r="AU467" s="210"/>
      <c r="AV467" s="210"/>
      <c r="AW467" s="210"/>
      <c r="AX467" s="210"/>
      <c r="AY467" s="210"/>
      <c r="AZ467" s="210"/>
      <c r="BA467" s="210"/>
      <c r="BB467" s="210"/>
      <c r="BC467" s="210"/>
      <c r="BD467" s="210"/>
      <c r="BE467" s="210"/>
      <c r="BF467" s="210"/>
      <c r="BG467" s="210"/>
      <c r="BH467" s="210"/>
    </row>
    <row r="468" spans="1:60" outlineLevel="3" x14ac:dyDescent="0.2">
      <c r="A468" s="217"/>
      <c r="B468" s="218"/>
      <c r="C468" s="264" t="s">
        <v>1131</v>
      </c>
      <c r="D468" s="258"/>
      <c r="E468" s="259">
        <v>1.491E-2</v>
      </c>
      <c r="F468" s="220"/>
      <c r="G468" s="220"/>
      <c r="H468" s="220"/>
      <c r="I468" s="220"/>
      <c r="J468" s="220"/>
      <c r="K468" s="220"/>
      <c r="L468" s="220"/>
      <c r="M468" s="220"/>
      <c r="N468" s="219"/>
      <c r="O468" s="219"/>
      <c r="P468" s="219"/>
      <c r="Q468" s="219"/>
      <c r="R468" s="220"/>
      <c r="S468" s="220"/>
      <c r="T468" s="220"/>
      <c r="U468" s="220"/>
      <c r="V468" s="220"/>
      <c r="W468" s="220"/>
      <c r="X468" s="220"/>
      <c r="Y468" s="220"/>
      <c r="Z468" s="210"/>
      <c r="AA468" s="210"/>
      <c r="AB468" s="210"/>
      <c r="AC468" s="210"/>
      <c r="AD468" s="210"/>
      <c r="AE468" s="210"/>
      <c r="AF468" s="210"/>
      <c r="AG468" s="210" t="s">
        <v>231</v>
      </c>
      <c r="AH468" s="210">
        <v>5</v>
      </c>
      <c r="AI468" s="210"/>
      <c r="AJ468" s="210"/>
      <c r="AK468" s="210"/>
      <c r="AL468" s="210"/>
      <c r="AM468" s="210"/>
      <c r="AN468" s="210"/>
      <c r="AO468" s="210"/>
      <c r="AP468" s="210"/>
      <c r="AQ468" s="210"/>
      <c r="AR468" s="210"/>
      <c r="AS468" s="210"/>
      <c r="AT468" s="210"/>
      <c r="AU468" s="210"/>
      <c r="AV468" s="210"/>
      <c r="AW468" s="210"/>
      <c r="AX468" s="210"/>
      <c r="AY468" s="210"/>
      <c r="AZ468" s="210"/>
      <c r="BA468" s="210"/>
      <c r="BB468" s="210"/>
      <c r="BC468" s="210"/>
      <c r="BD468" s="210"/>
      <c r="BE468" s="210"/>
      <c r="BF468" s="210"/>
      <c r="BG468" s="210"/>
      <c r="BH468" s="210"/>
    </row>
    <row r="469" spans="1:60" outlineLevel="1" x14ac:dyDescent="0.2">
      <c r="A469" s="235">
        <v>63</v>
      </c>
      <c r="B469" s="236" t="s">
        <v>1132</v>
      </c>
      <c r="C469" s="252" t="s">
        <v>1133</v>
      </c>
      <c r="D469" s="237" t="s">
        <v>434</v>
      </c>
      <c r="E469" s="238">
        <v>3.0960000000000001E-2</v>
      </c>
      <c r="F469" s="239"/>
      <c r="G469" s="240">
        <f>ROUND(E469*F469,2)</f>
        <v>0</v>
      </c>
      <c r="H469" s="239"/>
      <c r="I469" s="240">
        <f>ROUND(E469*H469,2)</f>
        <v>0</v>
      </c>
      <c r="J469" s="239"/>
      <c r="K469" s="240">
        <f>ROUND(E469*J469,2)</f>
        <v>0</v>
      </c>
      <c r="L469" s="240">
        <v>21</v>
      </c>
      <c r="M469" s="240">
        <f>G469*(1+L469/100)</f>
        <v>0</v>
      </c>
      <c r="N469" s="238">
        <v>0</v>
      </c>
      <c r="O469" s="238">
        <f>ROUND(E469*N469,2)</f>
        <v>0</v>
      </c>
      <c r="P469" s="238">
        <v>0</v>
      </c>
      <c r="Q469" s="238">
        <f>ROUND(E469*P469,2)</f>
        <v>0</v>
      </c>
      <c r="R469" s="240" t="s">
        <v>1111</v>
      </c>
      <c r="S469" s="240" t="s">
        <v>188</v>
      </c>
      <c r="T469" s="241" t="s">
        <v>188</v>
      </c>
      <c r="U469" s="220">
        <v>3.327</v>
      </c>
      <c r="V469" s="220">
        <f>ROUND(E469*U469,2)</f>
        <v>0.1</v>
      </c>
      <c r="W469" s="220"/>
      <c r="X469" s="220" t="s">
        <v>444</v>
      </c>
      <c r="Y469" s="220" t="s">
        <v>191</v>
      </c>
      <c r="Z469" s="210"/>
      <c r="AA469" s="210"/>
      <c r="AB469" s="210"/>
      <c r="AC469" s="210"/>
      <c r="AD469" s="210"/>
      <c r="AE469" s="210"/>
      <c r="AF469" s="210"/>
      <c r="AG469" s="210" t="s">
        <v>445</v>
      </c>
      <c r="AH469" s="210"/>
      <c r="AI469" s="210"/>
      <c r="AJ469" s="210"/>
      <c r="AK469" s="210"/>
      <c r="AL469" s="210"/>
      <c r="AM469" s="210"/>
      <c r="AN469" s="210"/>
      <c r="AO469" s="210"/>
      <c r="AP469" s="210"/>
      <c r="AQ469" s="210"/>
      <c r="AR469" s="210"/>
      <c r="AS469" s="210"/>
      <c r="AT469" s="210"/>
      <c r="AU469" s="210"/>
      <c r="AV469" s="210"/>
      <c r="AW469" s="210"/>
      <c r="AX469" s="210"/>
      <c r="AY469" s="210"/>
      <c r="AZ469" s="210"/>
      <c r="BA469" s="210"/>
      <c r="BB469" s="210"/>
      <c r="BC469" s="210"/>
      <c r="BD469" s="210"/>
      <c r="BE469" s="210"/>
      <c r="BF469" s="210"/>
      <c r="BG469" s="210"/>
      <c r="BH469" s="210"/>
    </row>
    <row r="470" spans="1:60" outlineLevel="2" x14ac:dyDescent="0.2">
      <c r="A470" s="217"/>
      <c r="B470" s="218"/>
      <c r="C470" s="263" t="s">
        <v>1134</v>
      </c>
      <c r="D470" s="262"/>
      <c r="E470" s="262"/>
      <c r="F470" s="262"/>
      <c r="G470" s="262"/>
      <c r="H470" s="220"/>
      <c r="I470" s="220"/>
      <c r="J470" s="220"/>
      <c r="K470" s="220"/>
      <c r="L470" s="220"/>
      <c r="M470" s="220"/>
      <c r="N470" s="219"/>
      <c r="O470" s="219"/>
      <c r="P470" s="219"/>
      <c r="Q470" s="219"/>
      <c r="R470" s="220"/>
      <c r="S470" s="220"/>
      <c r="T470" s="220"/>
      <c r="U470" s="220"/>
      <c r="V470" s="220"/>
      <c r="W470" s="220"/>
      <c r="X470" s="220"/>
      <c r="Y470" s="220"/>
      <c r="Z470" s="210"/>
      <c r="AA470" s="210"/>
      <c r="AB470" s="210"/>
      <c r="AC470" s="210"/>
      <c r="AD470" s="210"/>
      <c r="AE470" s="210"/>
      <c r="AF470" s="210"/>
      <c r="AG470" s="210" t="s">
        <v>229</v>
      </c>
      <c r="AH470" s="210"/>
      <c r="AI470" s="210"/>
      <c r="AJ470" s="210"/>
      <c r="AK470" s="210"/>
      <c r="AL470" s="210"/>
      <c r="AM470" s="210"/>
      <c r="AN470" s="210"/>
      <c r="AO470" s="210"/>
      <c r="AP470" s="210"/>
      <c r="AQ470" s="210"/>
      <c r="AR470" s="210"/>
      <c r="AS470" s="210"/>
      <c r="AT470" s="210"/>
      <c r="AU470" s="210"/>
      <c r="AV470" s="210"/>
      <c r="AW470" s="210"/>
      <c r="AX470" s="210"/>
      <c r="AY470" s="210"/>
      <c r="AZ470" s="210"/>
      <c r="BA470" s="210"/>
      <c r="BB470" s="210"/>
      <c r="BC470" s="210"/>
      <c r="BD470" s="210"/>
      <c r="BE470" s="210"/>
      <c r="BF470" s="210"/>
      <c r="BG470" s="210"/>
      <c r="BH470" s="210"/>
    </row>
    <row r="471" spans="1:60" outlineLevel="2" x14ac:dyDescent="0.2">
      <c r="A471" s="217"/>
      <c r="B471" s="218"/>
      <c r="C471" s="264" t="s">
        <v>447</v>
      </c>
      <c r="D471" s="258"/>
      <c r="E471" s="259"/>
      <c r="F471" s="220"/>
      <c r="G471" s="220"/>
      <c r="H471" s="220"/>
      <c r="I471" s="220"/>
      <c r="J471" s="220"/>
      <c r="K471" s="220"/>
      <c r="L471" s="220"/>
      <c r="M471" s="220"/>
      <c r="N471" s="219"/>
      <c r="O471" s="219"/>
      <c r="P471" s="219"/>
      <c r="Q471" s="219"/>
      <c r="R471" s="220"/>
      <c r="S471" s="220"/>
      <c r="T471" s="220"/>
      <c r="U471" s="220"/>
      <c r="V471" s="220"/>
      <c r="W471" s="220"/>
      <c r="X471" s="220"/>
      <c r="Y471" s="220"/>
      <c r="Z471" s="210"/>
      <c r="AA471" s="210"/>
      <c r="AB471" s="210"/>
      <c r="AC471" s="210"/>
      <c r="AD471" s="210"/>
      <c r="AE471" s="210"/>
      <c r="AF471" s="210"/>
      <c r="AG471" s="210" t="s">
        <v>231</v>
      </c>
      <c r="AH471" s="210">
        <v>0</v>
      </c>
      <c r="AI471" s="210"/>
      <c r="AJ471" s="210"/>
      <c r="AK471" s="210"/>
      <c r="AL471" s="210"/>
      <c r="AM471" s="210"/>
      <c r="AN471" s="210"/>
      <c r="AO471" s="210"/>
      <c r="AP471" s="210"/>
      <c r="AQ471" s="210"/>
      <c r="AR471" s="210"/>
      <c r="AS471" s="210"/>
      <c r="AT471" s="210"/>
      <c r="AU471" s="210"/>
      <c r="AV471" s="210"/>
      <c r="AW471" s="210"/>
      <c r="AX471" s="210"/>
      <c r="AY471" s="210"/>
      <c r="AZ471" s="210"/>
      <c r="BA471" s="210"/>
      <c r="BB471" s="210"/>
      <c r="BC471" s="210"/>
      <c r="BD471" s="210"/>
      <c r="BE471" s="210"/>
      <c r="BF471" s="210"/>
      <c r="BG471" s="210"/>
      <c r="BH471" s="210"/>
    </row>
    <row r="472" spans="1:60" outlineLevel="3" x14ac:dyDescent="0.2">
      <c r="A472" s="217"/>
      <c r="B472" s="218"/>
      <c r="C472" s="264" t="s">
        <v>1135</v>
      </c>
      <c r="D472" s="258"/>
      <c r="E472" s="259"/>
      <c r="F472" s="220"/>
      <c r="G472" s="220"/>
      <c r="H472" s="220"/>
      <c r="I472" s="220"/>
      <c r="J472" s="220"/>
      <c r="K472" s="220"/>
      <c r="L472" s="220"/>
      <c r="M472" s="220"/>
      <c r="N472" s="219"/>
      <c r="O472" s="219"/>
      <c r="P472" s="219"/>
      <c r="Q472" s="219"/>
      <c r="R472" s="220"/>
      <c r="S472" s="220"/>
      <c r="T472" s="220"/>
      <c r="U472" s="220"/>
      <c r="V472" s="220"/>
      <c r="W472" s="220"/>
      <c r="X472" s="220"/>
      <c r="Y472" s="220"/>
      <c r="Z472" s="210"/>
      <c r="AA472" s="210"/>
      <c r="AB472" s="210"/>
      <c r="AC472" s="210"/>
      <c r="AD472" s="210"/>
      <c r="AE472" s="210"/>
      <c r="AF472" s="210"/>
      <c r="AG472" s="210" t="s">
        <v>231</v>
      </c>
      <c r="AH472" s="210">
        <v>0</v>
      </c>
      <c r="AI472" s="210"/>
      <c r="AJ472" s="210"/>
      <c r="AK472" s="210"/>
      <c r="AL472" s="210"/>
      <c r="AM472" s="210"/>
      <c r="AN472" s="210"/>
      <c r="AO472" s="210"/>
      <c r="AP472" s="210"/>
      <c r="AQ472" s="210"/>
      <c r="AR472" s="210"/>
      <c r="AS472" s="210"/>
      <c r="AT472" s="210"/>
      <c r="AU472" s="210"/>
      <c r="AV472" s="210"/>
      <c r="AW472" s="210"/>
      <c r="AX472" s="210"/>
      <c r="AY472" s="210"/>
      <c r="AZ472" s="210"/>
      <c r="BA472" s="210"/>
      <c r="BB472" s="210"/>
      <c r="BC472" s="210"/>
      <c r="BD472" s="210"/>
      <c r="BE472" s="210"/>
      <c r="BF472" s="210"/>
      <c r="BG472" s="210"/>
      <c r="BH472" s="210"/>
    </row>
    <row r="473" spans="1:60" outlineLevel="3" x14ac:dyDescent="0.2">
      <c r="A473" s="217"/>
      <c r="B473" s="218"/>
      <c r="C473" s="264" t="s">
        <v>1136</v>
      </c>
      <c r="D473" s="258"/>
      <c r="E473" s="259">
        <v>3.0960000000000001E-2</v>
      </c>
      <c r="F473" s="220"/>
      <c r="G473" s="220"/>
      <c r="H473" s="220"/>
      <c r="I473" s="220"/>
      <c r="J473" s="220"/>
      <c r="K473" s="220"/>
      <c r="L473" s="220"/>
      <c r="M473" s="220"/>
      <c r="N473" s="219"/>
      <c r="O473" s="219"/>
      <c r="P473" s="219"/>
      <c r="Q473" s="219"/>
      <c r="R473" s="220"/>
      <c r="S473" s="220"/>
      <c r="T473" s="220"/>
      <c r="U473" s="220"/>
      <c r="V473" s="220"/>
      <c r="W473" s="220"/>
      <c r="X473" s="220"/>
      <c r="Y473" s="220"/>
      <c r="Z473" s="210"/>
      <c r="AA473" s="210"/>
      <c r="AB473" s="210"/>
      <c r="AC473" s="210"/>
      <c r="AD473" s="210"/>
      <c r="AE473" s="210"/>
      <c r="AF473" s="210"/>
      <c r="AG473" s="210" t="s">
        <v>231</v>
      </c>
      <c r="AH473" s="210">
        <v>0</v>
      </c>
      <c r="AI473" s="210"/>
      <c r="AJ473" s="210"/>
      <c r="AK473" s="210"/>
      <c r="AL473" s="210"/>
      <c r="AM473" s="210"/>
      <c r="AN473" s="210"/>
      <c r="AO473" s="210"/>
      <c r="AP473" s="210"/>
      <c r="AQ473" s="210"/>
      <c r="AR473" s="210"/>
      <c r="AS473" s="210"/>
      <c r="AT473" s="210"/>
      <c r="AU473" s="210"/>
      <c r="AV473" s="210"/>
      <c r="AW473" s="210"/>
      <c r="AX473" s="210"/>
      <c r="AY473" s="210"/>
      <c r="AZ473" s="210"/>
      <c r="BA473" s="210"/>
      <c r="BB473" s="210"/>
      <c r="BC473" s="210"/>
      <c r="BD473" s="210"/>
      <c r="BE473" s="210"/>
      <c r="BF473" s="210"/>
      <c r="BG473" s="210"/>
      <c r="BH473" s="210"/>
    </row>
    <row r="474" spans="1:60" x14ac:dyDescent="0.2">
      <c r="A474" s="225" t="s">
        <v>183</v>
      </c>
      <c r="B474" s="226" t="s">
        <v>147</v>
      </c>
      <c r="C474" s="251" t="s">
        <v>148</v>
      </c>
      <c r="D474" s="227"/>
      <c r="E474" s="228"/>
      <c r="F474" s="229"/>
      <c r="G474" s="229">
        <f>SUMIF(AG475:AG494,"&lt;&gt;NOR",G475:G494)</f>
        <v>0</v>
      </c>
      <c r="H474" s="229"/>
      <c r="I474" s="229">
        <f>SUM(I475:I494)</f>
        <v>0</v>
      </c>
      <c r="J474" s="229"/>
      <c r="K474" s="229">
        <f>SUM(K475:K494)</f>
        <v>0</v>
      </c>
      <c r="L474" s="229"/>
      <c r="M474" s="229">
        <f>SUM(M475:M494)</f>
        <v>0</v>
      </c>
      <c r="N474" s="228"/>
      <c r="O474" s="228">
        <f>SUM(O475:O494)</f>
        <v>0</v>
      </c>
      <c r="P474" s="228"/>
      <c r="Q474" s="228">
        <f>SUM(Q475:Q494)</f>
        <v>0</v>
      </c>
      <c r="R474" s="229"/>
      <c r="S474" s="229"/>
      <c r="T474" s="230"/>
      <c r="U474" s="224"/>
      <c r="V474" s="224">
        <f>SUM(V475:V494)</f>
        <v>4.7</v>
      </c>
      <c r="W474" s="224"/>
      <c r="X474" s="224"/>
      <c r="Y474" s="224"/>
      <c r="AG474" t="s">
        <v>184</v>
      </c>
    </row>
    <row r="475" spans="1:60" outlineLevel="1" x14ac:dyDescent="0.2">
      <c r="A475" s="235">
        <v>64</v>
      </c>
      <c r="B475" s="236" t="s">
        <v>456</v>
      </c>
      <c r="C475" s="252" t="s">
        <v>671</v>
      </c>
      <c r="D475" s="237" t="s">
        <v>434</v>
      </c>
      <c r="E475" s="238">
        <v>22.220400000000001</v>
      </c>
      <c r="F475" s="239"/>
      <c r="G475" s="240">
        <f>ROUND(E475*F475,2)</f>
        <v>0</v>
      </c>
      <c r="H475" s="239"/>
      <c r="I475" s="240">
        <f>ROUND(E475*H475,2)</f>
        <v>0</v>
      </c>
      <c r="J475" s="239"/>
      <c r="K475" s="240">
        <f>ROUND(E475*J475,2)</f>
        <v>0</v>
      </c>
      <c r="L475" s="240">
        <v>21</v>
      </c>
      <c r="M475" s="240">
        <f>G475*(1+L475/100)</f>
        <v>0</v>
      </c>
      <c r="N475" s="238">
        <v>0</v>
      </c>
      <c r="O475" s="238">
        <f>ROUND(E475*N475,2)</f>
        <v>0</v>
      </c>
      <c r="P475" s="238">
        <v>0</v>
      </c>
      <c r="Q475" s="238">
        <f>ROUND(E475*P475,2)</f>
        <v>0</v>
      </c>
      <c r="R475" s="240" t="s">
        <v>458</v>
      </c>
      <c r="S475" s="240" t="s">
        <v>188</v>
      </c>
      <c r="T475" s="241" t="s">
        <v>188</v>
      </c>
      <c r="U475" s="220">
        <v>0.16400000000000001</v>
      </c>
      <c r="V475" s="220">
        <f>ROUND(E475*U475,2)</f>
        <v>3.64</v>
      </c>
      <c r="W475" s="220"/>
      <c r="X475" s="220" t="s">
        <v>672</v>
      </c>
      <c r="Y475" s="220" t="s">
        <v>191</v>
      </c>
      <c r="Z475" s="210"/>
      <c r="AA475" s="210"/>
      <c r="AB475" s="210"/>
      <c r="AC475" s="210"/>
      <c r="AD475" s="210"/>
      <c r="AE475" s="210"/>
      <c r="AF475" s="210"/>
      <c r="AG475" s="210" t="s">
        <v>673</v>
      </c>
      <c r="AH475" s="210"/>
      <c r="AI475" s="210"/>
      <c r="AJ475" s="210"/>
      <c r="AK475" s="210"/>
      <c r="AL475" s="210"/>
      <c r="AM475" s="210"/>
      <c r="AN475" s="210"/>
      <c r="AO475" s="210"/>
      <c r="AP475" s="210"/>
      <c r="AQ475" s="210"/>
      <c r="AR475" s="210"/>
      <c r="AS475" s="210"/>
      <c r="AT475" s="210"/>
      <c r="AU475" s="210"/>
      <c r="AV475" s="210"/>
      <c r="AW475" s="210"/>
      <c r="AX475" s="210"/>
      <c r="AY475" s="210"/>
      <c r="AZ475" s="210"/>
      <c r="BA475" s="210"/>
      <c r="BB475" s="210"/>
      <c r="BC475" s="210"/>
      <c r="BD475" s="210"/>
      <c r="BE475" s="210"/>
      <c r="BF475" s="210"/>
      <c r="BG475" s="210"/>
      <c r="BH475" s="210"/>
    </row>
    <row r="476" spans="1:60" ht="22.5" outlineLevel="2" x14ac:dyDescent="0.2">
      <c r="A476" s="217"/>
      <c r="B476" s="218"/>
      <c r="C476" s="263" t="s">
        <v>459</v>
      </c>
      <c r="D476" s="262"/>
      <c r="E476" s="262"/>
      <c r="F476" s="262"/>
      <c r="G476" s="262"/>
      <c r="H476" s="220"/>
      <c r="I476" s="220"/>
      <c r="J476" s="220"/>
      <c r="K476" s="220"/>
      <c r="L476" s="220"/>
      <c r="M476" s="220"/>
      <c r="N476" s="219"/>
      <c r="O476" s="219"/>
      <c r="P476" s="219"/>
      <c r="Q476" s="219"/>
      <c r="R476" s="220"/>
      <c r="S476" s="220"/>
      <c r="T476" s="220"/>
      <c r="U476" s="220"/>
      <c r="V476" s="220"/>
      <c r="W476" s="220"/>
      <c r="X476" s="220"/>
      <c r="Y476" s="220"/>
      <c r="Z476" s="210"/>
      <c r="AA476" s="210"/>
      <c r="AB476" s="210"/>
      <c r="AC476" s="210"/>
      <c r="AD476" s="210"/>
      <c r="AE476" s="210"/>
      <c r="AF476" s="210"/>
      <c r="AG476" s="210" t="s">
        <v>229</v>
      </c>
      <c r="AH476" s="210"/>
      <c r="AI476" s="210"/>
      <c r="AJ476" s="210"/>
      <c r="AK476" s="210"/>
      <c r="AL476" s="210"/>
      <c r="AM476" s="210"/>
      <c r="AN476" s="210"/>
      <c r="AO476" s="210"/>
      <c r="AP476" s="210"/>
      <c r="AQ476" s="210"/>
      <c r="AR476" s="210"/>
      <c r="AS476" s="210"/>
      <c r="AT476" s="210"/>
      <c r="AU476" s="210"/>
      <c r="AV476" s="210"/>
      <c r="AW476" s="210"/>
      <c r="AX476" s="210"/>
      <c r="AY476" s="210"/>
      <c r="AZ476" s="210"/>
      <c r="BA476" s="243" t="str">
        <f>C476</f>
        <v>se složením a hrubým urovnáním nebo s přeložením na jiný dopravní prostředek kromě lodi, vč. příplatku za každých dalších i započatých 1000 m přes 1000 m,</v>
      </c>
      <c r="BB476" s="210"/>
      <c r="BC476" s="210"/>
      <c r="BD476" s="210"/>
      <c r="BE476" s="210"/>
      <c r="BF476" s="210"/>
      <c r="BG476" s="210"/>
      <c r="BH476" s="210"/>
    </row>
    <row r="477" spans="1:60" outlineLevel="2" x14ac:dyDescent="0.2">
      <c r="A477" s="217"/>
      <c r="B477" s="218"/>
      <c r="C477" s="264" t="s">
        <v>674</v>
      </c>
      <c r="D477" s="258"/>
      <c r="E477" s="259"/>
      <c r="F477" s="220"/>
      <c r="G477" s="220"/>
      <c r="H477" s="220"/>
      <c r="I477" s="220"/>
      <c r="J477" s="220"/>
      <c r="K477" s="220"/>
      <c r="L477" s="220"/>
      <c r="M477" s="220"/>
      <c r="N477" s="219"/>
      <c r="O477" s="219"/>
      <c r="P477" s="219"/>
      <c r="Q477" s="219"/>
      <c r="R477" s="220"/>
      <c r="S477" s="220"/>
      <c r="T477" s="220"/>
      <c r="U477" s="220"/>
      <c r="V477" s="220"/>
      <c r="W477" s="220"/>
      <c r="X477" s="220"/>
      <c r="Y477" s="220"/>
      <c r="Z477" s="210"/>
      <c r="AA477" s="210"/>
      <c r="AB477" s="210"/>
      <c r="AC477" s="210"/>
      <c r="AD477" s="210"/>
      <c r="AE477" s="210"/>
      <c r="AF477" s="210"/>
      <c r="AG477" s="210" t="s">
        <v>231</v>
      </c>
      <c r="AH477" s="210">
        <v>0</v>
      </c>
      <c r="AI477" s="210"/>
      <c r="AJ477" s="210"/>
      <c r="AK477" s="210"/>
      <c r="AL477" s="210"/>
      <c r="AM477" s="210"/>
      <c r="AN477" s="210"/>
      <c r="AO477" s="210"/>
      <c r="AP477" s="210"/>
      <c r="AQ477" s="210"/>
      <c r="AR477" s="210"/>
      <c r="AS477" s="210"/>
      <c r="AT477" s="210"/>
      <c r="AU477" s="210"/>
      <c r="AV477" s="210"/>
      <c r="AW477" s="210"/>
      <c r="AX477" s="210"/>
      <c r="AY477" s="210"/>
      <c r="AZ477" s="210"/>
      <c r="BA477" s="210"/>
      <c r="BB477" s="210"/>
      <c r="BC477" s="210"/>
      <c r="BD477" s="210"/>
      <c r="BE477" s="210"/>
      <c r="BF477" s="210"/>
      <c r="BG477" s="210"/>
      <c r="BH477" s="210"/>
    </row>
    <row r="478" spans="1:60" outlineLevel="3" x14ac:dyDescent="0.2">
      <c r="A478" s="217"/>
      <c r="B478" s="218"/>
      <c r="C478" s="264" t="s">
        <v>1137</v>
      </c>
      <c r="D478" s="258"/>
      <c r="E478" s="259"/>
      <c r="F478" s="220"/>
      <c r="G478" s="220"/>
      <c r="H478" s="220"/>
      <c r="I478" s="220"/>
      <c r="J478" s="220"/>
      <c r="K478" s="220"/>
      <c r="L478" s="220"/>
      <c r="M478" s="220"/>
      <c r="N478" s="219"/>
      <c r="O478" s="219"/>
      <c r="P478" s="219"/>
      <c r="Q478" s="219"/>
      <c r="R478" s="220"/>
      <c r="S478" s="220"/>
      <c r="T478" s="220"/>
      <c r="U478" s="220"/>
      <c r="V478" s="220"/>
      <c r="W478" s="220"/>
      <c r="X478" s="220"/>
      <c r="Y478" s="220"/>
      <c r="Z478" s="210"/>
      <c r="AA478" s="210"/>
      <c r="AB478" s="210"/>
      <c r="AC478" s="210"/>
      <c r="AD478" s="210"/>
      <c r="AE478" s="210"/>
      <c r="AF478" s="210"/>
      <c r="AG478" s="210" t="s">
        <v>231</v>
      </c>
      <c r="AH478" s="210">
        <v>0</v>
      </c>
      <c r="AI478" s="210"/>
      <c r="AJ478" s="210"/>
      <c r="AK478" s="210"/>
      <c r="AL478" s="210"/>
      <c r="AM478" s="210"/>
      <c r="AN478" s="210"/>
      <c r="AO478" s="210"/>
      <c r="AP478" s="210"/>
      <c r="AQ478" s="210"/>
      <c r="AR478" s="210"/>
      <c r="AS478" s="210"/>
      <c r="AT478" s="210"/>
      <c r="AU478" s="210"/>
      <c r="AV478" s="210"/>
      <c r="AW478" s="210"/>
      <c r="AX478" s="210"/>
      <c r="AY478" s="210"/>
      <c r="AZ478" s="210"/>
      <c r="BA478" s="210"/>
      <c r="BB478" s="210"/>
      <c r="BC478" s="210"/>
      <c r="BD478" s="210"/>
      <c r="BE478" s="210"/>
      <c r="BF478" s="210"/>
      <c r="BG478" s="210"/>
      <c r="BH478" s="210"/>
    </row>
    <row r="479" spans="1:60" outlineLevel="3" x14ac:dyDescent="0.2">
      <c r="A479" s="217"/>
      <c r="B479" s="218"/>
      <c r="C479" s="264" t="s">
        <v>1138</v>
      </c>
      <c r="D479" s="258"/>
      <c r="E479" s="259">
        <v>22.220400000000001</v>
      </c>
      <c r="F479" s="220"/>
      <c r="G479" s="220"/>
      <c r="H479" s="220"/>
      <c r="I479" s="220"/>
      <c r="J479" s="220"/>
      <c r="K479" s="220"/>
      <c r="L479" s="220"/>
      <c r="M479" s="220"/>
      <c r="N479" s="219"/>
      <c r="O479" s="219"/>
      <c r="P479" s="219"/>
      <c r="Q479" s="219"/>
      <c r="R479" s="220"/>
      <c r="S479" s="220"/>
      <c r="T479" s="220"/>
      <c r="U479" s="220"/>
      <c r="V479" s="220"/>
      <c r="W479" s="220"/>
      <c r="X479" s="220"/>
      <c r="Y479" s="220"/>
      <c r="Z479" s="210"/>
      <c r="AA479" s="210"/>
      <c r="AB479" s="210"/>
      <c r="AC479" s="210"/>
      <c r="AD479" s="210"/>
      <c r="AE479" s="210"/>
      <c r="AF479" s="210"/>
      <c r="AG479" s="210" t="s">
        <v>231</v>
      </c>
      <c r="AH479" s="210">
        <v>0</v>
      </c>
      <c r="AI479" s="210"/>
      <c r="AJ479" s="210"/>
      <c r="AK479" s="210"/>
      <c r="AL479" s="210"/>
      <c r="AM479" s="210"/>
      <c r="AN479" s="210"/>
      <c r="AO479" s="210"/>
      <c r="AP479" s="210"/>
      <c r="AQ479" s="210"/>
      <c r="AR479" s="210"/>
      <c r="AS479" s="210"/>
      <c r="AT479" s="210"/>
      <c r="AU479" s="210"/>
      <c r="AV479" s="210"/>
      <c r="AW479" s="210"/>
      <c r="AX479" s="210"/>
      <c r="AY479" s="210"/>
      <c r="AZ479" s="210"/>
      <c r="BA479" s="210"/>
      <c r="BB479" s="210"/>
      <c r="BC479" s="210"/>
      <c r="BD479" s="210"/>
      <c r="BE479" s="210"/>
      <c r="BF479" s="210"/>
      <c r="BG479" s="210"/>
      <c r="BH479" s="210"/>
    </row>
    <row r="480" spans="1:60" outlineLevel="1" x14ac:dyDescent="0.2">
      <c r="A480" s="235">
        <v>65</v>
      </c>
      <c r="B480" s="236" t="s">
        <v>463</v>
      </c>
      <c r="C480" s="252" t="s">
        <v>464</v>
      </c>
      <c r="D480" s="237" t="s">
        <v>434</v>
      </c>
      <c r="E480" s="238">
        <v>22.220400000000001</v>
      </c>
      <c r="F480" s="239"/>
      <c r="G480" s="240">
        <f>ROUND(E480*F480,2)</f>
        <v>0</v>
      </c>
      <c r="H480" s="239"/>
      <c r="I480" s="240">
        <f>ROUND(E480*H480,2)</f>
        <v>0</v>
      </c>
      <c r="J480" s="239"/>
      <c r="K480" s="240">
        <f>ROUND(E480*J480,2)</f>
        <v>0</v>
      </c>
      <c r="L480" s="240">
        <v>21</v>
      </c>
      <c r="M480" s="240">
        <f>G480*(1+L480/100)</f>
        <v>0</v>
      </c>
      <c r="N480" s="238">
        <v>0</v>
      </c>
      <c r="O480" s="238">
        <f>ROUND(E480*N480,2)</f>
        <v>0</v>
      </c>
      <c r="P480" s="238">
        <v>0</v>
      </c>
      <c r="Q480" s="238">
        <f>ROUND(E480*P480,2)</f>
        <v>0</v>
      </c>
      <c r="R480" s="240" t="s">
        <v>465</v>
      </c>
      <c r="S480" s="240" t="s">
        <v>188</v>
      </c>
      <c r="T480" s="241" t="s">
        <v>188</v>
      </c>
      <c r="U480" s="220">
        <v>4.2000000000000003E-2</v>
      </c>
      <c r="V480" s="220">
        <f>ROUND(E480*U480,2)</f>
        <v>0.93</v>
      </c>
      <c r="W480" s="220"/>
      <c r="X480" s="220" t="s">
        <v>672</v>
      </c>
      <c r="Y480" s="220" t="s">
        <v>191</v>
      </c>
      <c r="Z480" s="210"/>
      <c r="AA480" s="210"/>
      <c r="AB480" s="210"/>
      <c r="AC480" s="210"/>
      <c r="AD480" s="210"/>
      <c r="AE480" s="210"/>
      <c r="AF480" s="210"/>
      <c r="AG480" s="210" t="s">
        <v>673</v>
      </c>
      <c r="AH480" s="210"/>
      <c r="AI480" s="210"/>
      <c r="AJ480" s="210"/>
      <c r="AK480" s="210"/>
      <c r="AL480" s="210"/>
      <c r="AM480" s="210"/>
      <c r="AN480" s="210"/>
      <c r="AO480" s="210"/>
      <c r="AP480" s="210"/>
      <c r="AQ480" s="210"/>
      <c r="AR480" s="210"/>
      <c r="AS480" s="210"/>
      <c r="AT480" s="210"/>
      <c r="AU480" s="210"/>
      <c r="AV480" s="210"/>
      <c r="AW480" s="210"/>
      <c r="AX480" s="210"/>
      <c r="AY480" s="210"/>
      <c r="AZ480" s="210"/>
      <c r="BA480" s="210"/>
      <c r="BB480" s="210"/>
      <c r="BC480" s="210"/>
      <c r="BD480" s="210"/>
      <c r="BE480" s="210"/>
      <c r="BF480" s="210"/>
      <c r="BG480" s="210"/>
      <c r="BH480" s="210"/>
    </row>
    <row r="481" spans="1:60" outlineLevel="2" x14ac:dyDescent="0.2">
      <c r="A481" s="217"/>
      <c r="B481" s="218"/>
      <c r="C481" s="263" t="s">
        <v>466</v>
      </c>
      <c r="D481" s="262"/>
      <c r="E481" s="262"/>
      <c r="F481" s="262"/>
      <c r="G481" s="262"/>
      <c r="H481" s="220"/>
      <c r="I481" s="220"/>
      <c r="J481" s="220"/>
      <c r="K481" s="220"/>
      <c r="L481" s="220"/>
      <c r="M481" s="220"/>
      <c r="N481" s="219"/>
      <c r="O481" s="219"/>
      <c r="P481" s="219"/>
      <c r="Q481" s="219"/>
      <c r="R481" s="220"/>
      <c r="S481" s="220"/>
      <c r="T481" s="220"/>
      <c r="U481" s="220"/>
      <c r="V481" s="220"/>
      <c r="W481" s="220"/>
      <c r="X481" s="220"/>
      <c r="Y481" s="220"/>
      <c r="Z481" s="210"/>
      <c r="AA481" s="210"/>
      <c r="AB481" s="210"/>
      <c r="AC481" s="210"/>
      <c r="AD481" s="210"/>
      <c r="AE481" s="210"/>
      <c r="AF481" s="210"/>
      <c r="AG481" s="210" t="s">
        <v>229</v>
      </c>
      <c r="AH481" s="210"/>
      <c r="AI481" s="210"/>
      <c r="AJ481" s="210"/>
      <c r="AK481" s="210"/>
      <c r="AL481" s="210"/>
      <c r="AM481" s="210"/>
      <c r="AN481" s="210"/>
      <c r="AO481" s="210"/>
      <c r="AP481" s="210"/>
      <c r="AQ481" s="210"/>
      <c r="AR481" s="210"/>
      <c r="AS481" s="210"/>
      <c r="AT481" s="210"/>
      <c r="AU481" s="210"/>
      <c r="AV481" s="210"/>
      <c r="AW481" s="210"/>
      <c r="AX481" s="210"/>
      <c r="AY481" s="210"/>
      <c r="AZ481" s="210"/>
      <c r="BA481" s="210"/>
      <c r="BB481" s="210"/>
      <c r="BC481" s="210"/>
      <c r="BD481" s="210"/>
      <c r="BE481" s="210"/>
      <c r="BF481" s="210"/>
      <c r="BG481" s="210"/>
      <c r="BH481" s="210"/>
    </row>
    <row r="482" spans="1:60" outlineLevel="2" x14ac:dyDescent="0.2">
      <c r="A482" s="217"/>
      <c r="B482" s="218"/>
      <c r="C482" s="264" t="s">
        <v>674</v>
      </c>
      <c r="D482" s="258"/>
      <c r="E482" s="259"/>
      <c r="F482" s="220"/>
      <c r="G482" s="220"/>
      <c r="H482" s="220"/>
      <c r="I482" s="220"/>
      <c r="J482" s="220"/>
      <c r="K482" s="220"/>
      <c r="L482" s="220"/>
      <c r="M482" s="220"/>
      <c r="N482" s="219"/>
      <c r="O482" s="219"/>
      <c r="P482" s="219"/>
      <c r="Q482" s="219"/>
      <c r="R482" s="220"/>
      <c r="S482" s="220"/>
      <c r="T482" s="220"/>
      <c r="U482" s="220"/>
      <c r="V482" s="220"/>
      <c r="W482" s="220"/>
      <c r="X482" s="220"/>
      <c r="Y482" s="220"/>
      <c r="Z482" s="210"/>
      <c r="AA482" s="210"/>
      <c r="AB482" s="210"/>
      <c r="AC482" s="210"/>
      <c r="AD482" s="210"/>
      <c r="AE482" s="210"/>
      <c r="AF482" s="210"/>
      <c r="AG482" s="210" t="s">
        <v>231</v>
      </c>
      <c r="AH482" s="210">
        <v>0</v>
      </c>
      <c r="AI482" s="210"/>
      <c r="AJ482" s="210"/>
      <c r="AK482" s="210"/>
      <c r="AL482" s="210"/>
      <c r="AM482" s="210"/>
      <c r="AN482" s="210"/>
      <c r="AO482" s="210"/>
      <c r="AP482" s="210"/>
      <c r="AQ482" s="210"/>
      <c r="AR482" s="210"/>
      <c r="AS482" s="210"/>
      <c r="AT482" s="210"/>
      <c r="AU482" s="210"/>
      <c r="AV482" s="210"/>
      <c r="AW482" s="210"/>
      <c r="AX482" s="210"/>
      <c r="AY482" s="210"/>
      <c r="AZ482" s="210"/>
      <c r="BA482" s="210"/>
      <c r="BB482" s="210"/>
      <c r="BC482" s="210"/>
      <c r="BD482" s="210"/>
      <c r="BE482" s="210"/>
      <c r="BF482" s="210"/>
      <c r="BG482" s="210"/>
      <c r="BH482" s="210"/>
    </row>
    <row r="483" spans="1:60" outlineLevel="3" x14ac:dyDescent="0.2">
      <c r="A483" s="217"/>
      <c r="B483" s="218"/>
      <c r="C483" s="264" t="s">
        <v>1137</v>
      </c>
      <c r="D483" s="258"/>
      <c r="E483" s="259"/>
      <c r="F483" s="220"/>
      <c r="G483" s="220"/>
      <c r="H483" s="220"/>
      <c r="I483" s="220"/>
      <c r="J483" s="220"/>
      <c r="K483" s="220"/>
      <c r="L483" s="220"/>
      <c r="M483" s="220"/>
      <c r="N483" s="219"/>
      <c r="O483" s="219"/>
      <c r="P483" s="219"/>
      <c r="Q483" s="219"/>
      <c r="R483" s="220"/>
      <c r="S483" s="220"/>
      <c r="T483" s="220"/>
      <c r="U483" s="220"/>
      <c r="V483" s="220"/>
      <c r="W483" s="220"/>
      <c r="X483" s="220"/>
      <c r="Y483" s="220"/>
      <c r="Z483" s="210"/>
      <c r="AA483" s="210"/>
      <c r="AB483" s="210"/>
      <c r="AC483" s="210"/>
      <c r="AD483" s="210"/>
      <c r="AE483" s="210"/>
      <c r="AF483" s="210"/>
      <c r="AG483" s="210" t="s">
        <v>231</v>
      </c>
      <c r="AH483" s="210">
        <v>0</v>
      </c>
      <c r="AI483" s="210"/>
      <c r="AJ483" s="210"/>
      <c r="AK483" s="210"/>
      <c r="AL483" s="210"/>
      <c r="AM483" s="210"/>
      <c r="AN483" s="210"/>
      <c r="AO483" s="210"/>
      <c r="AP483" s="210"/>
      <c r="AQ483" s="210"/>
      <c r="AR483" s="210"/>
      <c r="AS483" s="210"/>
      <c r="AT483" s="210"/>
      <c r="AU483" s="210"/>
      <c r="AV483" s="210"/>
      <c r="AW483" s="210"/>
      <c r="AX483" s="210"/>
      <c r="AY483" s="210"/>
      <c r="AZ483" s="210"/>
      <c r="BA483" s="210"/>
      <c r="BB483" s="210"/>
      <c r="BC483" s="210"/>
      <c r="BD483" s="210"/>
      <c r="BE483" s="210"/>
      <c r="BF483" s="210"/>
      <c r="BG483" s="210"/>
      <c r="BH483" s="210"/>
    </row>
    <row r="484" spans="1:60" outlineLevel="3" x14ac:dyDescent="0.2">
      <c r="A484" s="217"/>
      <c r="B484" s="218"/>
      <c r="C484" s="264" t="s">
        <v>1138</v>
      </c>
      <c r="D484" s="258"/>
      <c r="E484" s="259">
        <v>22.220400000000001</v>
      </c>
      <c r="F484" s="220"/>
      <c r="G484" s="220"/>
      <c r="H484" s="220"/>
      <c r="I484" s="220"/>
      <c r="J484" s="220"/>
      <c r="K484" s="220"/>
      <c r="L484" s="220"/>
      <c r="M484" s="220"/>
      <c r="N484" s="219"/>
      <c r="O484" s="219"/>
      <c r="P484" s="219"/>
      <c r="Q484" s="219"/>
      <c r="R484" s="220"/>
      <c r="S484" s="220"/>
      <c r="T484" s="220"/>
      <c r="U484" s="220"/>
      <c r="V484" s="220"/>
      <c r="W484" s="220"/>
      <c r="X484" s="220"/>
      <c r="Y484" s="220"/>
      <c r="Z484" s="210"/>
      <c r="AA484" s="210"/>
      <c r="AB484" s="210"/>
      <c r="AC484" s="210"/>
      <c r="AD484" s="210"/>
      <c r="AE484" s="210"/>
      <c r="AF484" s="210"/>
      <c r="AG484" s="210" t="s">
        <v>231</v>
      </c>
      <c r="AH484" s="210">
        <v>0</v>
      </c>
      <c r="AI484" s="210"/>
      <c r="AJ484" s="210"/>
      <c r="AK484" s="210"/>
      <c r="AL484" s="210"/>
      <c r="AM484" s="210"/>
      <c r="AN484" s="210"/>
      <c r="AO484" s="210"/>
      <c r="AP484" s="210"/>
      <c r="AQ484" s="210"/>
      <c r="AR484" s="210"/>
      <c r="AS484" s="210"/>
      <c r="AT484" s="210"/>
      <c r="AU484" s="210"/>
      <c r="AV484" s="210"/>
      <c r="AW484" s="210"/>
      <c r="AX484" s="210"/>
      <c r="AY484" s="210"/>
      <c r="AZ484" s="210"/>
      <c r="BA484" s="210"/>
      <c r="BB484" s="210"/>
      <c r="BC484" s="210"/>
      <c r="BD484" s="210"/>
      <c r="BE484" s="210"/>
      <c r="BF484" s="210"/>
      <c r="BG484" s="210"/>
      <c r="BH484" s="210"/>
    </row>
    <row r="485" spans="1:60" outlineLevel="1" x14ac:dyDescent="0.2">
      <c r="A485" s="235">
        <v>66</v>
      </c>
      <c r="B485" s="236" t="s">
        <v>473</v>
      </c>
      <c r="C485" s="252" t="s">
        <v>474</v>
      </c>
      <c r="D485" s="237" t="s">
        <v>434</v>
      </c>
      <c r="E485" s="238">
        <v>199.9836</v>
      </c>
      <c r="F485" s="239"/>
      <c r="G485" s="240">
        <f>ROUND(E485*F485,2)</f>
        <v>0</v>
      </c>
      <c r="H485" s="239"/>
      <c r="I485" s="240">
        <f>ROUND(E485*H485,2)</f>
        <v>0</v>
      </c>
      <c r="J485" s="239"/>
      <c r="K485" s="240">
        <f>ROUND(E485*J485,2)</f>
        <v>0</v>
      </c>
      <c r="L485" s="240">
        <v>21</v>
      </c>
      <c r="M485" s="240">
        <f>G485*(1+L485/100)</f>
        <v>0</v>
      </c>
      <c r="N485" s="238">
        <v>0</v>
      </c>
      <c r="O485" s="238">
        <f>ROUND(E485*N485,2)</f>
        <v>0</v>
      </c>
      <c r="P485" s="238">
        <v>0</v>
      </c>
      <c r="Q485" s="238">
        <f>ROUND(E485*P485,2)</f>
        <v>0</v>
      </c>
      <c r="R485" s="240" t="s">
        <v>465</v>
      </c>
      <c r="S485" s="240" t="s">
        <v>188</v>
      </c>
      <c r="T485" s="241" t="s">
        <v>188</v>
      </c>
      <c r="U485" s="220">
        <v>0</v>
      </c>
      <c r="V485" s="220">
        <f>ROUND(E485*U485,2)</f>
        <v>0</v>
      </c>
      <c r="W485" s="220"/>
      <c r="X485" s="220" t="s">
        <v>672</v>
      </c>
      <c r="Y485" s="220" t="s">
        <v>191</v>
      </c>
      <c r="Z485" s="210"/>
      <c r="AA485" s="210"/>
      <c r="AB485" s="210"/>
      <c r="AC485" s="210"/>
      <c r="AD485" s="210"/>
      <c r="AE485" s="210"/>
      <c r="AF485" s="210"/>
      <c r="AG485" s="210" t="s">
        <v>673</v>
      </c>
      <c r="AH485" s="210"/>
      <c r="AI485" s="210"/>
      <c r="AJ485" s="210"/>
      <c r="AK485" s="210"/>
      <c r="AL485" s="210"/>
      <c r="AM485" s="210"/>
      <c r="AN485" s="210"/>
      <c r="AO485" s="210"/>
      <c r="AP485" s="210"/>
      <c r="AQ485" s="210"/>
      <c r="AR485" s="210"/>
      <c r="AS485" s="210"/>
      <c r="AT485" s="210"/>
      <c r="AU485" s="210"/>
      <c r="AV485" s="210"/>
      <c r="AW485" s="210"/>
      <c r="AX485" s="210"/>
      <c r="AY485" s="210"/>
      <c r="AZ485" s="210"/>
      <c r="BA485" s="210"/>
      <c r="BB485" s="210"/>
      <c r="BC485" s="210"/>
      <c r="BD485" s="210"/>
      <c r="BE485" s="210"/>
      <c r="BF485" s="210"/>
      <c r="BG485" s="210"/>
      <c r="BH485" s="210"/>
    </row>
    <row r="486" spans="1:60" outlineLevel="2" x14ac:dyDescent="0.2">
      <c r="A486" s="217"/>
      <c r="B486" s="218"/>
      <c r="C486" s="263" t="s">
        <v>466</v>
      </c>
      <c r="D486" s="262"/>
      <c r="E486" s="262"/>
      <c r="F486" s="262"/>
      <c r="G486" s="262"/>
      <c r="H486" s="220"/>
      <c r="I486" s="220"/>
      <c r="J486" s="220"/>
      <c r="K486" s="220"/>
      <c r="L486" s="220"/>
      <c r="M486" s="220"/>
      <c r="N486" s="219"/>
      <c r="O486" s="219"/>
      <c r="P486" s="219"/>
      <c r="Q486" s="219"/>
      <c r="R486" s="220"/>
      <c r="S486" s="220"/>
      <c r="T486" s="220"/>
      <c r="U486" s="220"/>
      <c r="V486" s="220"/>
      <c r="W486" s="220"/>
      <c r="X486" s="220"/>
      <c r="Y486" s="220"/>
      <c r="Z486" s="210"/>
      <c r="AA486" s="210"/>
      <c r="AB486" s="210"/>
      <c r="AC486" s="210"/>
      <c r="AD486" s="210"/>
      <c r="AE486" s="210"/>
      <c r="AF486" s="210"/>
      <c r="AG486" s="210" t="s">
        <v>229</v>
      </c>
      <c r="AH486" s="210"/>
      <c r="AI486" s="210"/>
      <c r="AJ486" s="210"/>
      <c r="AK486" s="210"/>
      <c r="AL486" s="210"/>
      <c r="AM486" s="210"/>
      <c r="AN486" s="210"/>
      <c r="AO486" s="210"/>
      <c r="AP486" s="210"/>
      <c r="AQ486" s="210"/>
      <c r="AR486" s="210"/>
      <c r="AS486" s="210"/>
      <c r="AT486" s="210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210"/>
      <c r="BE486" s="210"/>
      <c r="BF486" s="210"/>
      <c r="BG486" s="210"/>
      <c r="BH486" s="210"/>
    </row>
    <row r="487" spans="1:60" outlineLevel="2" x14ac:dyDescent="0.2">
      <c r="A487" s="217"/>
      <c r="B487" s="218"/>
      <c r="C487" s="264" t="s">
        <v>674</v>
      </c>
      <c r="D487" s="258"/>
      <c r="E487" s="259"/>
      <c r="F487" s="220"/>
      <c r="G487" s="220"/>
      <c r="H487" s="220"/>
      <c r="I487" s="220"/>
      <c r="J487" s="220"/>
      <c r="K487" s="220"/>
      <c r="L487" s="220"/>
      <c r="M487" s="220"/>
      <c r="N487" s="219"/>
      <c r="O487" s="219"/>
      <c r="P487" s="219"/>
      <c r="Q487" s="219"/>
      <c r="R487" s="220"/>
      <c r="S487" s="220"/>
      <c r="T487" s="220"/>
      <c r="U487" s="220"/>
      <c r="V487" s="220"/>
      <c r="W487" s="220"/>
      <c r="X487" s="220"/>
      <c r="Y487" s="220"/>
      <c r="Z487" s="210"/>
      <c r="AA487" s="210"/>
      <c r="AB487" s="210"/>
      <c r="AC487" s="210"/>
      <c r="AD487" s="210"/>
      <c r="AE487" s="210"/>
      <c r="AF487" s="210"/>
      <c r="AG487" s="210" t="s">
        <v>231</v>
      </c>
      <c r="AH487" s="210">
        <v>0</v>
      </c>
      <c r="AI487" s="210"/>
      <c r="AJ487" s="210"/>
      <c r="AK487" s="210"/>
      <c r="AL487" s="210"/>
      <c r="AM487" s="210"/>
      <c r="AN487" s="210"/>
      <c r="AO487" s="210"/>
      <c r="AP487" s="210"/>
      <c r="AQ487" s="210"/>
      <c r="AR487" s="210"/>
      <c r="AS487" s="210"/>
      <c r="AT487" s="210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210"/>
      <c r="BE487" s="210"/>
      <c r="BF487" s="210"/>
      <c r="BG487" s="210"/>
      <c r="BH487" s="210"/>
    </row>
    <row r="488" spans="1:60" outlineLevel="3" x14ac:dyDescent="0.2">
      <c r="A488" s="217"/>
      <c r="B488" s="218"/>
      <c r="C488" s="264" t="s">
        <v>1137</v>
      </c>
      <c r="D488" s="258"/>
      <c r="E488" s="259"/>
      <c r="F488" s="220"/>
      <c r="G488" s="220"/>
      <c r="H488" s="220"/>
      <c r="I488" s="220"/>
      <c r="J488" s="220"/>
      <c r="K488" s="220"/>
      <c r="L488" s="220"/>
      <c r="M488" s="220"/>
      <c r="N488" s="219"/>
      <c r="O488" s="219"/>
      <c r="P488" s="219"/>
      <c r="Q488" s="219"/>
      <c r="R488" s="220"/>
      <c r="S488" s="220"/>
      <c r="T488" s="220"/>
      <c r="U488" s="220"/>
      <c r="V488" s="220"/>
      <c r="W488" s="220"/>
      <c r="X488" s="220"/>
      <c r="Y488" s="220"/>
      <c r="Z488" s="210"/>
      <c r="AA488" s="210"/>
      <c r="AB488" s="210"/>
      <c r="AC488" s="210"/>
      <c r="AD488" s="210"/>
      <c r="AE488" s="210"/>
      <c r="AF488" s="210"/>
      <c r="AG488" s="210" t="s">
        <v>231</v>
      </c>
      <c r="AH488" s="210">
        <v>0</v>
      </c>
      <c r="AI488" s="210"/>
      <c r="AJ488" s="210"/>
      <c r="AK488" s="210"/>
      <c r="AL488" s="210"/>
      <c r="AM488" s="210"/>
      <c r="AN488" s="210"/>
      <c r="AO488" s="210"/>
      <c r="AP488" s="210"/>
      <c r="AQ488" s="210"/>
      <c r="AR488" s="210"/>
      <c r="AS488" s="210"/>
      <c r="AT488" s="210"/>
      <c r="AU488" s="210"/>
      <c r="AV488" s="210"/>
      <c r="AW488" s="210"/>
      <c r="AX488" s="210"/>
      <c r="AY488" s="210"/>
      <c r="AZ488" s="210"/>
      <c r="BA488" s="210"/>
      <c r="BB488" s="210"/>
      <c r="BC488" s="210"/>
      <c r="BD488" s="210"/>
      <c r="BE488" s="210"/>
      <c r="BF488" s="210"/>
      <c r="BG488" s="210"/>
      <c r="BH488" s="210"/>
    </row>
    <row r="489" spans="1:60" outlineLevel="3" x14ac:dyDescent="0.2">
      <c r="A489" s="217"/>
      <c r="B489" s="218"/>
      <c r="C489" s="264" t="s">
        <v>1139</v>
      </c>
      <c r="D489" s="258"/>
      <c r="E489" s="259">
        <v>199.9836</v>
      </c>
      <c r="F489" s="220"/>
      <c r="G489" s="220"/>
      <c r="H489" s="220"/>
      <c r="I489" s="220"/>
      <c r="J489" s="220"/>
      <c r="K489" s="220"/>
      <c r="L489" s="220"/>
      <c r="M489" s="220"/>
      <c r="N489" s="219"/>
      <c r="O489" s="219"/>
      <c r="P489" s="219"/>
      <c r="Q489" s="219"/>
      <c r="R489" s="220"/>
      <c r="S489" s="220"/>
      <c r="T489" s="220"/>
      <c r="U489" s="220"/>
      <c r="V489" s="220"/>
      <c r="W489" s="220"/>
      <c r="X489" s="220"/>
      <c r="Y489" s="220"/>
      <c r="Z489" s="210"/>
      <c r="AA489" s="210"/>
      <c r="AB489" s="210"/>
      <c r="AC489" s="210"/>
      <c r="AD489" s="210"/>
      <c r="AE489" s="210"/>
      <c r="AF489" s="210"/>
      <c r="AG489" s="210" t="s">
        <v>231</v>
      </c>
      <c r="AH489" s="210">
        <v>0</v>
      </c>
      <c r="AI489" s="210"/>
      <c r="AJ489" s="210"/>
      <c r="AK489" s="210"/>
      <c r="AL489" s="210"/>
      <c r="AM489" s="210"/>
      <c r="AN489" s="210"/>
      <c r="AO489" s="210"/>
      <c r="AP489" s="210"/>
      <c r="AQ489" s="210"/>
      <c r="AR489" s="210"/>
      <c r="AS489" s="210"/>
      <c r="AT489" s="210"/>
      <c r="AU489" s="210"/>
      <c r="AV489" s="210"/>
      <c r="AW489" s="210"/>
      <c r="AX489" s="210"/>
      <c r="AY489" s="210"/>
      <c r="AZ489" s="210"/>
      <c r="BA489" s="210"/>
      <c r="BB489" s="210"/>
      <c r="BC489" s="210"/>
      <c r="BD489" s="210"/>
      <c r="BE489" s="210"/>
      <c r="BF489" s="210"/>
      <c r="BG489" s="210"/>
      <c r="BH489" s="210"/>
    </row>
    <row r="490" spans="1:60" outlineLevel="1" x14ac:dyDescent="0.2">
      <c r="A490" s="235">
        <v>67</v>
      </c>
      <c r="B490" s="236" t="s">
        <v>477</v>
      </c>
      <c r="C490" s="252" t="s">
        <v>478</v>
      </c>
      <c r="D490" s="237" t="s">
        <v>434</v>
      </c>
      <c r="E490" s="238">
        <v>22.220400000000001</v>
      </c>
      <c r="F490" s="239"/>
      <c r="G490" s="240">
        <f>ROUND(E490*F490,2)</f>
        <v>0</v>
      </c>
      <c r="H490" s="239"/>
      <c r="I490" s="240">
        <f>ROUND(E490*H490,2)</f>
        <v>0</v>
      </c>
      <c r="J490" s="239"/>
      <c r="K490" s="240">
        <f>ROUND(E490*J490,2)</f>
        <v>0</v>
      </c>
      <c r="L490" s="240">
        <v>21</v>
      </c>
      <c r="M490" s="240">
        <f>G490*(1+L490/100)</f>
        <v>0</v>
      </c>
      <c r="N490" s="238">
        <v>0</v>
      </c>
      <c r="O490" s="238">
        <f>ROUND(E490*N490,2)</f>
        <v>0</v>
      </c>
      <c r="P490" s="238">
        <v>0</v>
      </c>
      <c r="Q490" s="238">
        <f>ROUND(E490*P490,2)</f>
        <v>0</v>
      </c>
      <c r="R490" s="240" t="s">
        <v>465</v>
      </c>
      <c r="S490" s="240" t="s">
        <v>188</v>
      </c>
      <c r="T490" s="241" t="s">
        <v>188</v>
      </c>
      <c r="U490" s="220">
        <v>6.0000000000000001E-3</v>
      </c>
      <c r="V490" s="220">
        <f>ROUND(E490*U490,2)</f>
        <v>0.13</v>
      </c>
      <c r="W490" s="220"/>
      <c r="X490" s="220" t="s">
        <v>672</v>
      </c>
      <c r="Y490" s="220" t="s">
        <v>191</v>
      </c>
      <c r="Z490" s="210"/>
      <c r="AA490" s="210"/>
      <c r="AB490" s="210"/>
      <c r="AC490" s="210"/>
      <c r="AD490" s="210"/>
      <c r="AE490" s="210"/>
      <c r="AF490" s="210"/>
      <c r="AG490" s="210" t="s">
        <v>673</v>
      </c>
      <c r="AH490" s="210"/>
      <c r="AI490" s="210"/>
      <c r="AJ490" s="210"/>
      <c r="AK490" s="210"/>
      <c r="AL490" s="210"/>
      <c r="AM490" s="210"/>
      <c r="AN490" s="210"/>
      <c r="AO490" s="210"/>
      <c r="AP490" s="210"/>
      <c r="AQ490" s="210"/>
      <c r="AR490" s="210"/>
      <c r="AS490" s="210"/>
      <c r="AT490" s="210"/>
      <c r="AU490" s="210"/>
      <c r="AV490" s="210"/>
      <c r="AW490" s="210"/>
      <c r="AX490" s="210"/>
      <c r="AY490" s="210"/>
      <c r="AZ490" s="210"/>
      <c r="BA490" s="210"/>
      <c r="BB490" s="210"/>
      <c r="BC490" s="210"/>
      <c r="BD490" s="210"/>
      <c r="BE490" s="210"/>
      <c r="BF490" s="210"/>
      <c r="BG490" s="210"/>
      <c r="BH490" s="210"/>
    </row>
    <row r="491" spans="1:60" outlineLevel="2" x14ac:dyDescent="0.2">
      <c r="A491" s="217"/>
      <c r="B491" s="218"/>
      <c r="C491" s="263" t="s">
        <v>479</v>
      </c>
      <c r="D491" s="262"/>
      <c r="E491" s="262"/>
      <c r="F491" s="262"/>
      <c r="G491" s="262"/>
      <c r="H491" s="220"/>
      <c r="I491" s="220"/>
      <c r="J491" s="220"/>
      <c r="K491" s="220"/>
      <c r="L491" s="220"/>
      <c r="M491" s="220"/>
      <c r="N491" s="219"/>
      <c r="O491" s="219"/>
      <c r="P491" s="219"/>
      <c r="Q491" s="219"/>
      <c r="R491" s="220"/>
      <c r="S491" s="220"/>
      <c r="T491" s="220"/>
      <c r="U491" s="220"/>
      <c r="V491" s="220"/>
      <c r="W491" s="220"/>
      <c r="X491" s="220"/>
      <c r="Y491" s="220"/>
      <c r="Z491" s="210"/>
      <c r="AA491" s="210"/>
      <c r="AB491" s="210"/>
      <c r="AC491" s="210"/>
      <c r="AD491" s="210"/>
      <c r="AE491" s="210"/>
      <c r="AF491" s="210"/>
      <c r="AG491" s="210" t="s">
        <v>229</v>
      </c>
      <c r="AH491" s="210"/>
      <c r="AI491" s="210"/>
      <c r="AJ491" s="210"/>
      <c r="AK491" s="210"/>
      <c r="AL491" s="210"/>
      <c r="AM491" s="210"/>
      <c r="AN491" s="210"/>
      <c r="AO491" s="210"/>
      <c r="AP491" s="210"/>
      <c r="AQ491" s="210"/>
      <c r="AR491" s="210"/>
      <c r="AS491" s="210"/>
      <c r="AT491" s="210"/>
      <c r="AU491" s="210"/>
      <c r="AV491" s="210"/>
      <c r="AW491" s="210"/>
      <c r="AX491" s="210"/>
      <c r="AY491" s="210"/>
      <c r="AZ491" s="210"/>
      <c r="BA491" s="210"/>
      <c r="BB491" s="210"/>
      <c r="BC491" s="210"/>
      <c r="BD491" s="210"/>
      <c r="BE491" s="210"/>
      <c r="BF491" s="210"/>
      <c r="BG491" s="210"/>
      <c r="BH491" s="210"/>
    </row>
    <row r="492" spans="1:60" outlineLevel="2" x14ac:dyDescent="0.2">
      <c r="A492" s="217"/>
      <c r="B492" s="218"/>
      <c r="C492" s="264" t="s">
        <v>674</v>
      </c>
      <c r="D492" s="258"/>
      <c r="E492" s="259"/>
      <c r="F492" s="220"/>
      <c r="G492" s="220"/>
      <c r="H492" s="220"/>
      <c r="I492" s="220"/>
      <c r="J492" s="220"/>
      <c r="K492" s="220"/>
      <c r="L492" s="220"/>
      <c r="M492" s="220"/>
      <c r="N492" s="219"/>
      <c r="O492" s="219"/>
      <c r="P492" s="219"/>
      <c r="Q492" s="219"/>
      <c r="R492" s="220"/>
      <c r="S492" s="220"/>
      <c r="T492" s="220"/>
      <c r="U492" s="220"/>
      <c r="V492" s="220"/>
      <c r="W492" s="220"/>
      <c r="X492" s="220"/>
      <c r="Y492" s="220"/>
      <c r="Z492" s="210"/>
      <c r="AA492" s="210"/>
      <c r="AB492" s="210"/>
      <c r="AC492" s="210"/>
      <c r="AD492" s="210"/>
      <c r="AE492" s="210"/>
      <c r="AF492" s="210"/>
      <c r="AG492" s="210" t="s">
        <v>231</v>
      </c>
      <c r="AH492" s="210">
        <v>0</v>
      </c>
      <c r="AI492" s="210"/>
      <c r="AJ492" s="210"/>
      <c r="AK492" s="210"/>
      <c r="AL492" s="210"/>
      <c r="AM492" s="210"/>
      <c r="AN492" s="210"/>
      <c r="AO492" s="210"/>
      <c r="AP492" s="210"/>
      <c r="AQ492" s="210"/>
      <c r="AR492" s="210"/>
      <c r="AS492" s="210"/>
      <c r="AT492" s="210"/>
      <c r="AU492" s="210"/>
      <c r="AV492" s="210"/>
      <c r="AW492" s="210"/>
      <c r="AX492" s="210"/>
      <c r="AY492" s="210"/>
      <c r="AZ492" s="210"/>
      <c r="BA492" s="210"/>
      <c r="BB492" s="210"/>
      <c r="BC492" s="210"/>
      <c r="BD492" s="210"/>
      <c r="BE492" s="210"/>
      <c r="BF492" s="210"/>
      <c r="BG492" s="210"/>
      <c r="BH492" s="210"/>
    </row>
    <row r="493" spans="1:60" outlineLevel="3" x14ac:dyDescent="0.2">
      <c r="A493" s="217"/>
      <c r="B493" s="218"/>
      <c r="C493" s="264" t="s">
        <v>1137</v>
      </c>
      <c r="D493" s="258"/>
      <c r="E493" s="259"/>
      <c r="F493" s="220"/>
      <c r="G493" s="220"/>
      <c r="H493" s="220"/>
      <c r="I493" s="220"/>
      <c r="J493" s="220"/>
      <c r="K493" s="220"/>
      <c r="L493" s="220"/>
      <c r="M493" s="220"/>
      <c r="N493" s="219"/>
      <c r="O493" s="219"/>
      <c r="P493" s="219"/>
      <c r="Q493" s="219"/>
      <c r="R493" s="220"/>
      <c r="S493" s="220"/>
      <c r="T493" s="220"/>
      <c r="U493" s="220"/>
      <c r="V493" s="220"/>
      <c r="W493" s="220"/>
      <c r="X493" s="220"/>
      <c r="Y493" s="220"/>
      <c r="Z493" s="210"/>
      <c r="AA493" s="210"/>
      <c r="AB493" s="210"/>
      <c r="AC493" s="210"/>
      <c r="AD493" s="210"/>
      <c r="AE493" s="210"/>
      <c r="AF493" s="210"/>
      <c r="AG493" s="210" t="s">
        <v>231</v>
      </c>
      <c r="AH493" s="210">
        <v>0</v>
      </c>
      <c r="AI493" s="210"/>
      <c r="AJ493" s="210"/>
      <c r="AK493" s="210"/>
      <c r="AL493" s="210"/>
      <c r="AM493" s="210"/>
      <c r="AN493" s="210"/>
      <c r="AO493" s="210"/>
      <c r="AP493" s="210"/>
      <c r="AQ493" s="210"/>
      <c r="AR493" s="210"/>
      <c r="AS493" s="210"/>
      <c r="AT493" s="210"/>
      <c r="AU493" s="210"/>
      <c r="AV493" s="210"/>
      <c r="AW493" s="210"/>
      <c r="AX493" s="210"/>
      <c r="AY493" s="210"/>
      <c r="AZ493" s="210"/>
      <c r="BA493" s="210"/>
      <c r="BB493" s="210"/>
      <c r="BC493" s="210"/>
      <c r="BD493" s="210"/>
      <c r="BE493" s="210"/>
      <c r="BF493" s="210"/>
      <c r="BG493" s="210"/>
      <c r="BH493" s="210"/>
    </row>
    <row r="494" spans="1:60" outlineLevel="3" x14ac:dyDescent="0.2">
      <c r="A494" s="217"/>
      <c r="B494" s="218"/>
      <c r="C494" s="264" t="s">
        <v>1138</v>
      </c>
      <c r="D494" s="258"/>
      <c r="E494" s="259">
        <v>22.220400000000001</v>
      </c>
      <c r="F494" s="220"/>
      <c r="G494" s="220"/>
      <c r="H494" s="220"/>
      <c r="I494" s="220"/>
      <c r="J494" s="220"/>
      <c r="K494" s="220"/>
      <c r="L494" s="220"/>
      <c r="M494" s="220"/>
      <c r="N494" s="219"/>
      <c r="O494" s="219"/>
      <c r="P494" s="219"/>
      <c r="Q494" s="219"/>
      <c r="R494" s="220"/>
      <c r="S494" s="220"/>
      <c r="T494" s="220"/>
      <c r="U494" s="220"/>
      <c r="V494" s="220"/>
      <c r="W494" s="220"/>
      <c r="X494" s="220"/>
      <c r="Y494" s="220"/>
      <c r="Z494" s="210"/>
      <c r="AA494" s="210"/>
      <c r="AB494" s="210"/>
      <c r="AC494" s="210"/>
      <c r="AD494" s="210"/>
      <c r="AE494" s="210"/>
      <c r="AF494" s="210"/>
      <c r="AG494" s="210" t="s">
        <v>231</v>
      </c>
      <c r="AH494" s="210">
        <v>0</v>
      </c>
      <c r="AI494" s="210"/>
      <c r="AJ494" s="210"/>
      <c r="AK494" s="210"/>
      <c r="AL494" s="210"/>
      <c r="AM494" s="210"/>
      <c r="AN494" s="210"/>
      <c r="AO494" s="210"/>
      <c r="AP494" s="210"/>
      <c r="AQ494" s="210"/>
      <c r="AR494" s="210"/>
      <c r="AS494" s="210"/>
      <c r="AT494" s="210"/>
      <c r="AU494" s="210"/>
      <c r="AV494" s="210"/>
      <c r="AW494" s="210"/>
      <c r="AX494" s="210"/>
      <c r="AY494" s="210"/>
      <c r="AZ494" s="210"/>
      <c r="BA494" s="210"/>
      <c r="BB494" s="210"/>
      <c r="BC494" s="210"/>
      <c r="BD494" s="210"/>
      <c r="BE494" s="210"/>
      <c r="BF494" s="210"/>
      <c r="BG494" s="210"/>
      <c r="BH494" s="210"/>
    </row>
    <row r="495" spans="1:60" x14ac:dyDescent="0.2">
      <c r="A495" s="225" t="s">
        <v>183</v>
      </c>
      <c r="B495" s="226" t="s">
        <v>150</v>
      </c>
      <c r="C495" s="251" t="s">
        <v>151</v>
      </c>
      <c r="D495" s="227"/>
      <c r="E495" s="228"/>
      <c r="F495" s="229"/>
      <c r="G495" s="229">
        <f>SUMIF(AG496:AG503,"&lt;&gt;NOR",G496:G503)</f>
        <v>0</v>
      </c>
      <c r="H495" s="229"/>
      <c r="I495" s="229">
        <f>SUM(I496:I503)</f>
        <v>0</v>
      </c>
      <c r="J495" s="229"/>
      <c r="K495" s="229">
        <f>SUM(K496:K503)</f>
        <v>0</v>
      </c>
      <c r="L495" s="229"/>
      <c r="M495" s="229">
        <f>SUM(M496:M503)</f>
        <v>0</v>
      </c>
      <c r="N495" s="228"/>
      <c r="O495" s="228">
        <f>SUM(O496:O503)</f>
        <v>0</v>
      </c>
      <c r="P495" s="228"/>
      <c r="Q495" s="228">
        <f>SUM(Q496:Q503)</f>
        <v>0</v>
      </c>
      <c r="R495" s="229"/>
      <c r="S495" s="229"/>
      <c r="T495" s="230"/>
      <c r="U495" s="224"/>
      <c r="V495" s="224">
        <f>SUM(V496:V503)</f>
        <v>0</v>
      </c>
      <c r="W495" s="224"/>
      <c r="X495" s="224"/>
      <c r="Y495" s="224"/>
      <c r="AG495" t="s">
        <v>184</v>
      </c>
    </row>
    <row r="496" spans="1:60" outlineLevel="1" x14ac:dyDescent="0.2">
      <c r="A496" s="235">
        <v>68</v>
      </c>
      <c r="B496" s="236" t="s">
        <v>481</v>
      </c>
      <c r="C496" s="252" t="s">
        <v>482</v>
      </c>
      <c r="D496" s="237" t="s">
        <v>434</v>
      </c>
      <c r="E496" s="238">
        <v>10.1244</v>
      </c>
      <c r="F496" s="239"/>
      <c r="G496" s="240">
        <f>ROUND(E496*F496,2)</f>
        <v>0</v>
      </c>
      <c r="H496" s="239"/>
      <c r="I496" s="240">
        <f>ROUND(E496*H496,2)</f>
        <v>0</v>
      </c>
      <c r="J496" s="239"/>
      <c r="K496" s="240">
        <f>ROUND(E496*J496,2)</f>
        <v>0</v>
      </c>
      <c r="L496" s="240">
        <v>21</v>
      </c>
      <c r="M496" s="240">
        <f>G496*(1+L496/100)</f>
        <v>0</v>
      </c>
      <c r="N496" s="238">
        <v>0</v>
      </c>
      <c r="O496" s="238">
        <f>ROUND(E496*N496,2)</f>
        <v>0</v>
      </c>
      <c r="P496" s="238">
        <v>0</v>
      </c>
      <c r="Q496" s="238">
        <f>ROUND(E496*P496,2)</f>
        <v>0</v>
      </c>
      <c r="R496" s="240" t="s">
        <v>483</v>
      </c>
      <c r="S496" s="240" t="s">
        <v>188</v>
      </c>
      <c r="T496" s="241" t="s">
        <v>188</v>
      </c>
      <c r="U496" s="220">
        <v>0</v>
      </c>
      <c r="V496" s="220">
        <f>ROUND(E496*U496,2)</f>
        <v>0</v>
      </c>
      <c r="W496" s="220"/>
      <c r="X496" s="220" t="s">
        <v>226</v>
      </c>
      <c r="Y496" s="220" t="s">
        <v>191</v>
      </c>
      <c r="Z496" s="210"/>
      <c r="AA496" s="210"/>
      <c r="AB496" s="210"/>
      <c r="AC496" s="210"/>
      <c r="AD496" s="210"/>
      <c r="AE496" s="210"/>
      <c r="AF496" s="210"/>
      <c r="AG496" s="210" t="s">
        <v>227</v>
      </c>
      <c r="AH496" s="210"/>
      <c r="AI496" s="210"/>
      <c r="AJ496" s="210"/>
      <c r="AK496" s="210"/>
      <c r="AL496" s="210"/>
      <c r="AM496" s="210"/>
      <c r="AN496" s="210"/>
      <c r="AO496" s="210"/>
      <c r="AP496" s="210"/>
      <c r="AQ496" s="210"/>
      <c r="AR496" s="210"/>
      <c r="AS496" s="210"/>
      <c r="AT496" s="210"/>
      <c r="AU496" s="210"/>
      <c r="AV496" s="210"/>
      <c r="AW496" s="210"/>
      <c r="AX496" s="210"/>
      <c r="AY496" s="210"/>
      <c r="AZ496" s="210"/>
      <c r="BA496" s="210"/>
      <c r="BB496" s="210"/>
      <c r="BC496" s="210"/>
      <c r="BD496" s="210"/>
      <c r="BE496" s="210"/>
      <c r="BF496" s="210"/>
      <c r="BG496" s="210"/>
      <c r="BH496" s="210"/>
    </row>
    <row r="497" spans="1:60" outlineLevel="2" x14ac:dyDescent="0.2">
      <c r="A497" s="217"/>
      <c r="B497" s="218"/>
      <c r="C497" s="264" t="s">
        <v>484</v>
      </c>
      <c r="D497" s="258"/>
      <c r="E497" s="259"/>
      <c r="F497" s="220"/>
      <c r="G497" s="220"/>
      <c r="H497" s="220"/>
      <c r="I497" s="220"/>
      <c r="J497" s="220"/>
      <c r="K497" s="220"/>
      <c r="L497" s="220"/>
      <c r="M497" s="220"/>
      <c r="N497" s="219"/>
      <c r="O497" s="219"/>
      <c r="P497" s="219"/>
      <c r="Q497" s="219"/>
      <c r="R497" s="220"/>
      <c r="S497" s="220"/>
      <c r="T497" s="220"/>
      <c r="U497" s="220"/>
      <c r="V497" s="220"/>
      <c r="W497" s="220"/>
      <c r="X497" s="220"/>
      <c r="Y497" s="220"/>
      <c r="Z497" s="210"/>
      <c r="AA497" s="210"/>
      <c r="AB497" s="210"/>
      <c r="AC497" s="210"/>
      <c r="AD497" s="210"/>
      <c r="AE497" s="210"/>
      <c r="AF497" s="210"/>
      <c r="AG497" s="210" t="s">
        <v>231</v>
      </c>
      <c r="AH497" s="210">
        <v>0</v>
      </c>
      <c r="AI497" s="210"/>
      <c r="AJ497" s="210"/>
      <c r="AK497" s="210"/>
      <c r="AL497" s="210"/>
      <c r="AM497" s="210"/>
      <c r="AN497" s="210"/>
      <c r="AO497" s="210"/>
      <c r="AP497" s="210"/>
      <c r="AQ497" s="210"/>
      <c r="AR497" s="210"/>
      <c r="AS497" s="210"/>
      <c r="AT497" s="210"/>
      <c r="AU497" s="210"/>
      <c r="AV497" s="210"/>
      <c r="AW497" s="210"/>
      <c r="AX497" s="210"/>
      <c r="AY497" s="210"/>
      <c r="AZ497" s="210"/>
      <c r="BA497" s="210"/>
      <c r="BB497" s="210"/>
      <c r="BC497" s="210"/>
      <c r="BD497" s="210"/>
      <c r="BE497" s="210"/>
      <c r="BF497" s="210"/>
      <c r="BG497" s="210"/>
      <c r="BH497" s="210"/>
    </row>
    <row r="498" spans="1:60" outlineLevel="3" x14ac:dyDescent="0.2">
      <c r="A498" s="217"/>
      <c r="B498" s="218"/>
      <c r="C498" s="264" t="s">
        <v>678</v>
      </c>
      <c r="D498" s="258"/>
      <c r="E498" s="259"/>
      <c r="F498" s="220"/>
      <c r="G498" s="220"/>
      <c r="H498" s="220"/>
      <c r="I498" s="220"/>
      <c r="J498" s="220"/>
      <c r="K498" s="220"/>
      <c r="L498" s="220"/>
      <c r="M498" s="220"/>
      <c r="N498" s="219"/>
      <c r="O498" s="219"/>
      <c r="P498" s="219"/>
      <c r="Q498" s="219"/>
      <c r="R498" s="220"/>
      <c r="S498" s="220"/>
      <c r="T498" s="220"/>
      <c r="U498" s="220"/>
      <c r="V498" s="220"/>
      <c r="W498" s="220"/>
      <c r="X498" s="220"/>
      <c r="Y498" s="220"/>
      <c r="Z498" s="210"/>
      <c r="AA498" s="210"/>
      <c r="AB498" s="210"/>
      <c r="AC498" s="210"/>
      <c r="AD498" s="210"/>
      <c r="AE498" s="210"/>
      <c r="AF498" s="210"/>
      <c r="AG498" s="210" t="s">
        <v>231</v>
      </c>
      <c r="AH498" s="210">
        <v>0</v>
      </c>
      <c r="AI498" s="210"/>
      <c r="AJ498" s="210"/>
      <c r="AK498" s="210"/>
      <c r="AL498" s="210"/>
      <c r="AM498" s="210"/>
      <c r="AN498" s="210"/>
      <c r="AO498" s="210"/>
      <c r="AP498" s="210"/>
      <c r="AQ498" s="210"/>
      <c r="AR498" s="210"/>
      <c r="AS498" s="210"/>
      <c r="AT498" s="210"/>
      <c r="AU498" s="210"/>
      <c r="AV498" s="210"/>
      <c r="AW498" s="210"/>
      <c r="AX498" s="210"/>
      <c r="AY498" s="210"/>
      <c r="AZ498" s="210"/>
      <c r="BA498" s="210"/>
      <c r="BB498" s="210"/>
      <c r="BC498" s="210"/>
      <c r="BD498" s="210"/>
      <c r="BE498" s="210"/>
      <c r="BF498" s="210"/>
      <c r="BG498" s="210"/>
      <c r="BH498" s="210"/>
    </row>
    <row r="499" spans="1:60" outlineLevel="3" x14ac:dyDescent="0.2">
      <c r="A499" s="217"/>
      <c r="B499" s="218"/>
      <c r="C499" s="264" t="s">
        <v>1140</v>
      </c>
      <c r="D499" s="258"/>
      <c r="E499" s="259">
        <v>10.1244</v>
      </c>
      <c r="F499" s="220"/>
      <c r="G499" s="220"/>
      <c r="H499" s="220"/>
      <c r="I499" s="220"/>
      <c r="J499" s="220"/>
      <c r="K499" s="220"/>
      <c r="L499" s="220"/>
      <c r="M499" s="220"/>
      <c r="N499" s="219"/>
      <c r="O499" s="219"/>
      <c r="P499" s="219"/>
      <c r="Q499" s="219"/>
      <c r="R499" s="220"/>
      <c r="S499" s="220"/>
      <c r="T499" s="220"/>
      <c r="U499" s="220"/>
      <c r="V499" s="220"/>
      <c r="W499" s="220"/>
      <c r="X499" s="220"/>
      <c r="Y499" s="220"/>
      <c r="Z499" s="210"/>
      <c r="AA499" s="210"/>
      <c r="AB499" s="210"/>
      <c r="AC499" s="210"/>
      <c r="AD499" s="210"/>
      <c r="AE499" s="210"/>
      <c r="AF499" s="210"/>
      <c r="AG499" s="210" t="s">
        <v>231</v>
      </c>
      <c r="AH499" s="210">
        <v>7</v>
      </c>
      <c r="AI499" s="210"/>
      <c r="AJ499" s="210"/>
      <c r="AK499" s="210"/>
      <c r="AL499" s="210"/>
      <c r="AM499" s="210"/>
      <c r="AN499" s="210"/>
      <c r="AO499" s="210"/>
      <c r="AP499" s="210"/>
      <c r="AQ499" s="210"/>
      <c r="AR499" s="210"/>
      <c r="AS499" s="210"/>
      <c r="AT499" s="210"/>
      <c r="AU499" s="210"/>
      <c r="AV499" s="210"/>
      <c r="AW499" s="210"/>
      <c r="AX499" s="210"/>
      <c r="AY499" s="210"/>
      <c r="AZ499" s="210"/>
      <c r="BA499" s="210"/>
      <c r="BB499" s="210"/>
      <c r="BC499" s="210"/>
      <c r="BD499" s="210"/>
      <c r="BE499" s="210"/>
      <c r="BF499" s="210"/>
      <c r="BG499" s="210"/>
      <c r="BH499" s="210"/>
    </row>
    <row r="500" spans="1:60" ht="22.5" outlineLevel="1" x14ac:dyDescent="0.2">
      <c r="A500" s="235">
        <v>69</v>
      </c>
      <c r="B500" s="236" t="s">
        <v>686</v>
      </c>
      <c r="C500" s="252" t="s">
        <v>687</v>
      </c>
      <c r="D500" s="237" t="s">
        <v>434</v>
      </c>
      <c r="E500" s="238">
        <v>12.096</v>
      </c>
      <c r="F500" s="239"/>
      <c r="G500" s="240">
        <f>ROUND(E500*F500,2)</f>
        <v>0</v>
      </c>
      <c r="H500" s="239"/>
      <c r="I500" s="240">
        <f>ROUND(E500*H500,2)</f>
        <v>0</v>
      </c>
      <c r="J500" s="239"/>
      <c r="K500" s="240">
        <f>ROUND(E500*J500,2)</f>
        <v>0</v>
      </c>
      <c r="L500" s="240">
        <v>21</v>
      </c>
      <c r="M500" s="240">
        <f>G500*(1+L500/100)</f>
        <v>0</v>
      </c>
      <c r="N500" s="238">
        <v>0</v>
      </c>
      <c r="O500" s="238">
        <f>ROUND(E500*N500,2)</f>
        <v>0</v>
      </c>
      <c r="P500" s="238">
        <v>0</v>
      </c>
      <c r="Q500" s="238">
        <f>ROUND(E500*P500,2)</f>
        <v>0</v>
      </c>
      <c r="R500" s="240" t="s">
        <v>483</v>
      </c>
      <c r="S500" s="240" t="s">
        <v>188</v>
      </c>
      <c r="T500" s="241" t="s">
        <v>188</v>
      </c>
      <c r="U500" s="220">
        <v>0</v>
      </c>
      <c r="V500" s="220">
        <f>ROUND(E500*U500,2)</f>
        <v>0</v>
      </c>
      <c r="W500" s="220"/>
      <c r="X500" s="220" t="s">
        <v>226</v>
      </c>
      <c r="Y500" s="220" t="s">
        <v>191</v>
      </c>
      <c r="Z500" s="210"/>
      <c r="AA500" s="210"/>
      <c r="AB500" s="210"/>
      <c r="AC500" s="210"/>
      <c r="AD500" s="210"/>
      <c r="AE500" s="210"/>
      <c r="AF500" s="210"/>
      <c r="AG500" s="210" t="s">
        <v>227</v>
      </c>
      <c r="AH500" s="210"/>
      <c r="AI500" s="210"/>
      <c r="AJ500" s="210"/>
      <c r="AK500" s="210"/>
      <c r="AL500" s="210"/>
      <c r="AM500" s="210"/>
      <c r="AN500" s="210"/>
      <c r="AO500" s="210"/>
      <c r="AP500" s="210"/>
      <c r="AQ500" s="210"/>
      <c r="AR500" s="210"/>
      <c r="AS500" s="210"/>
      <c r="AT500" s="210"/>
      <c r="AU500" s="210"/>
      <c r="AV500" s="210"/>
      <c r="AW500" s="210"/>
      <c r="AX500" s="210"/>
      <c r="AY500" s="210"/>
      <c r="AZ500" s="210"/>
      <c r="BA500" s="210"/>
      <c r="BB500" s="210"/>
      <c r="BC500" s="210"/>
      <c r="BD500" s="210"/>
      <c r="BE500" s="210"/>
      <c r="BF500" s="210"/>
      <c r="BG500" s="210"/>
      <c r="BH500" s="210"/>
    </row>
    <row r="501" spans="1:60" outlineLevel="2" x14ac:dyDescent="0.2">
      <c r="A501" s="217"/>
      <c r="B501" s="218"/>
      <c r="C501" s="264" t="s">
        <v>683</v>
      </c>
      <c r="D501" s="258"/>
      <c r="E501" s="259"/>
      <c r="F501" s="220"/>
      <c r="G501" s="220"/>
      <c r="H501" s="220"/>
      <c r="I501" s="220"/>
      <c r="J501" s="220"/>
      <c r="K501" s="220"/>
      <c r="L501" s="220"/>
      <c r="M501" s="220"/>
      <c r="N501" s="219"/>
      <c r="O501" s="219"/>
      <c r="P501" s="219"/>
      <c r="Q501" s="219"/>
      <c r="R501" s="220"/>
      <c r="S501" s="220"/>
      <c r="T501" s="220"/>
      <c r="U501" s="220"/>
      <c r="V501" s="220"/>
      <c r="W501" s="220"/>
      <c r="X501" s="220"/>
      <c r="Y501" s="220"/>
      <c r="Z501" s="210"/>
      <c r="AA501" s="210"/>
      <c r="AB501" s="210"/>
      <c r="AC501" s="210"/>
      <c r="AD501" s="210"/>
      <c r="AE501" s="210"/>
      <c r="AF501" s="210"/>
      <c r="AG501" s="210" t="s">
        <v>231</v>
      </c>
      <c r="AH501" s="210">
        <v>0</v>
      </c>
      <c r="AI501" s="210"/>
      <c r="AJ501" s="210"/>
      <c r="AK501" s="210"/>
      <c r="AL501" s="210"/>
      <c r="AM501" s="210"/>
      <c r="AN501" s="210"/>
      <c r="AO501" s="210"/>
      <c r="AP501" s="210"/>
      <c r="AQ501" s="210"/>
      <c r="AR501" s="210"/>
      <c r="AS501" s="210"/>
      <c r="AT501" s="210"/>
      <c r="AU501" s="210"/>
      <c r="AV501" s="210"/>
      <c r="AW501" s="210"/>
      <c r="AX501" s="210"/>
      <c r="AY501" s="210"/>
      <c r="AZ501" s="210"/>
      <c r="BA501" s="210"/>
      <c r="BB501" s="210"/>
      <c r="BC501" s="210"/>
      <c r="BD501" s="210"/>
      <c r="BE501" s="210"/>
      <c r="BF501" s="210"/>
      <c r="BG501" s="210"/>
      <c r="BH501" s="210"/>
    </row>
    <row r="502" spans="1:60" outlineLevel="3" x14ac:dyDescent="0.2">
      <c r="A502" s="217"/>
      <c r="B502" s="218"/>
      <c r="C502" s="264" t="s">
        <v>688</v>
      </c>
      <c r="D502" s="258"/>
      <c r="E502" s="259"/>
      <c r="F502" s="220"/>
      <c r="G502" s="220"/>
      <c r="H502" s="220"/>
      <c r="I502" s="220"/>
      <c r="J502" s="220"/>
      <c r="K502" s="220"/>
      <c r="L502" s="220"/>
      <c r="M502" s="220"/>
      <c r="N502" s="219"/>
      <c r="O502" s="219"/>
      <c r="P502" s="219"/>
      <c r="Q502" s="219"/>
      <c r="R502" s="220"/>
      <c r="S502" s="220"/>
      <c r="T502" s="220"/>
      <c r="U502" s="220"/>
      <c r="V502" s="220"/>
      <c r="W502" s="220"/>
      <c r="X502" s="220"/>
      <c r="Y502" s="220"/>
      <c r="Z502" s="210"/>
      <c r="AA502" s="210"/>
      <c r="AB502" s="210"/>
      <c r="AC502" s="210"/>
      <c r="AD502" s="210"/>
      <c r="AE502" s="210"/>
      <c r="AF502" s="210"/>
      <c r="AG502" s="210" t="s">
        <v>231</v>
      </c>
      <c r="AH502" s="210">
        <v>0</v>
      </c>
      <c r="AI502" s="210"/>
      <c r="AJ502" s="210"/>
      <c r="AK502" s="210"/>
      <c r="AL502" s="210"/>
      <c r="AM502" s="210"/>
      <c r="AN502" s="210"/>
      <c r="AO502" s="210"/>
      <c r="AP502" s="210"/>
      <c r="AQ502" s="210"/>
      <c r="AR502" s="210"/>
      <c r="AS502" s="210"/>
      <c r="AT502" s="210"/>
      <c r="AU502" s="210"/>
      <c r="AV502" s="210"/>
      <c r="AW502" s="210"/>
      <c r="AX502" s="210"/>
      <c r="AY502" s="210"/>
      <c r="AZ502" s="210"/>
      <c r="BA502" s="210"/>
      <c r="BB502" s="210"/>
      <c r="BC502" s="210"/>
      <c r="BD502" s="210"/>
      <c r="BE502" s="210"/>
      <c r="BF502" s="210"/>
      <c r="BG502" s="210"/>
      <c r="BH502" s="210"/>
    </row>
    <row r="503" spans="1:60" outlineLevel="3" x14ac:dyDescent="0.2">
      <c r="A503" s="217"/>
      <c r="B503" s="218"/>
      <c r="C503" s="264" t="s">
        <v>1141</v>
      </c>
      <c r="D503" s="258"/>
      <c r="E503" s="259">
        <v>12.096</v>
      </c>
      <c r="F503" s="220"/>
      <c r="G503" s="220"/>
      <c r="H503" s="220"/>
      <c r="I503" s="220"/>
      <c r="J503" s="220"/>
      <c r="K503" s="220"/>
      <c r="L503" s="220"/>
      <c r="M503" s="220"/>
      <c r="N503" s="219"/>
      <c r="O503" s="219"/>
      <c r="P503" s="219"/>
      <c r="Q503" s="219"/>
      <c r="R503" s="220"/>
      <c r="S503" s="220"/>
      <c r="T503" s="220"/>
      <c r="U503" s="220"/>
      <c r="V503" s="220"/>
      <c r="W503" s="220"/>
      <c r="X503" s="220"/>
      <c r="Y503" s="220"/>
      <c r="Z503" s="210"/>
      <c r="AA503" s="210"/>
      <c r="AB503" s="210"/>
      <c r="AC503" s="210"/>
      <c r="AD503" s="210"/>
      <c r="AE503" s="210"/>
      <c r="AF503" s="210"/>
      <c r="AG503" s="210" t="s">
        <v>231</v>
      </c>
      <c r="AH503" s="210">
        <v>7</v>
      </c>
      <c r="AI503" s="210"/>
      <c r="AJ503" s="210"/>
      <c r="AK503" s="210"/>
      <c r="AL503" s="210"/>
      <c r="AM503" s="210"/>
      <c r="AN503" s="210"/>
      <c r="AO503" s="210"/>
      <c r="AP503" s="210"/>
      <c r="AQ503" s="210"/>
      <c r="AR503" s="210"/>
      <c r="AS503" s="210"/>
      <c r="AT503" s="210"/>
      <c r="AU503" s="210"/>
      <c r="AV503" s="210"/>
      <c r="AW503" s="210"/>
      <c r="AX503" s="210"/>
      <c r="AY503" s="210"/>
      <c r="AZ503" s="210"/>
      <c r="BA503" s="210"/>
      <c r="BB503" s="210"/>
      <c r="BC503" s="210"/>
      <c r="BD503" s="210"/>
      <c r="BE503" s="210"/>
      <c r="BF503" s="210"/>
      <c r="BG503" s="210"/>
      <c r="BH503" s="210"/>
    </row>
    <row r="504" spans="1:60" x14ac:dyDescent="0.2">
      <c r="A504" s="3"/>
      <c r="B504" s="4"/>
      <c r="C504" s="255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AE504">
        <v>12</v>
      </c>
      <c r="AF504">
        <v>21</v>
      </c>
      <c r="AG504" t="s">
        <v>169</v>
      </c>
    </row>
    <row r="505" spans="1:60" x14ac:dyDescent="0.2">
      <c r="A505" s="213"/>
      <c r="B505" s="214" t="s">
        <v>29</v>
      </c>
      <c r="C505" s="256"/>
      <c r="D505" s="215"/>
      <c r="E505" s="216"/>
      <c r="F505" s="216"/>
      <c r="G505" s="234">
        <f>G8+G101+G119+G149+G193+G223+G248+G305+G326+G433+G439+G474+G495</f>
        <v>0</v>
      </c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AE505">
        <f>SUMIF(L7:L503,AE504,G7:G503)</f>
        <v>0</v>
      </c>
      <c r="AF505">
        <f>SUMIF(L7:L503,AF504,G7:G503)</f>
        <v>0</v>
      </c>
      <c r="AG505" t="s">
        <v>219</v>
      </c>
    </row>
    <row r="506" spans="1:60" x14ac:dyDescent="0.2">
      <c r="C506" s="257"/>
      <c r="D506" s="10"/>
      <c r="AG506" t="s">
        <v>220</v>
      </c>
    </row>
    <row r="507" spans="1:60" x14ac:dyDescent="0.2">
      <c r="D507" s="10"/>
    </row>
    <row r="508" spans="1:60" x14ac:dyDescent="0.2">
      <c r="D508" s="10"/>
    </row>
    <row r="509" spans="1:60" x14ac:dyDescent="0.2">
      <c r="D509" s="10"/>
    </row>
    <row r="510" spans="1:60" x14ac:dyDescent="0.2">
      <c r="D510" s="10"/>
    </row>
    <row r="511" spans="1:60" x14ac:dyDescent="0.2">
      <c r="D511" s="10"/>
    </row>
    <row r="512" spans="1:60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CWsiUT4tql6fWZmD5Cvi00giVpVsjAr25Vgura5vG35dFNHggLWNsaeDhew5oFXFtDePxgMpCJJ5r21XDIinlg==" saltValue="VikY/EYgS+Y6Cz+EVENATQ==" spinCount="100000" sheet="1" formatRows="0"/>
  <mergeCells count="81">
    <mergeCell ref="C481:G481"/>
    <mergeCell ref="C486:G486"/>
    <mergeCell ref="C491:G491"/>
    <mergeCell ref="C392:G392"/>
    <mergeCell ref="C397:G397"/>
    <mergeCell ref="C407:G407"/>
    <mergeCell ref="C435:G435"/>
    <mergeCell ref="C470:G470"/>
    <mergeCell ref="C476:G476"/>
    <mergeCell ref="C296:G296"/>
    <mergeCell ref="C347:G347"/>
    <mergeCell ref="C356:G356"/>
    <mergeCell ref="C368:G368"/>
    <mergeCell ref="C377:G377"/>
    <mergeCell ref="C381:G381"/>
    <mergeCell ref="C289:G289"/>
    <mergeCell ref="C291:G291"/>
    <mergeCell ref="C292:G292"/>
    <mergeCell ref="C293:G293"/>
    <mergeCell ref="C294:G294"/>
    <mergeCell ref="C295:G295"/>
    <mergeCell ref="C282:G282"/>
    <mergeCell ref="C284:G284"/>
    <mergeCell ref="C285:G285"/>
    <mergeCell ref="C286:G286"/>
    <mergeCell ref="C287:G287"/>
    <mergeCell ref="C288:G288"/>
    <mergeCell ref="C275:G275"/>
    <mergeCell ref="C276:G276"/>
    <mergeCell ref="C277:G277"/>
    <mergeCell ref="C279:G279"/>
    <mergeCell ref="C280:G280"/>
    <mergeCell ref="C281:G281"/>
    <mergeCell ref="C269:G269"/>
    <mergeCell ref="C270:G270"/>
    <mergeCell ref="C271:G271"/>
    <mergeCell ref="C272:G272"/>
    <mergeCell ref="C273:G273"/>
    <mergeCell ref="C274:G274"/>
    <mergeCell ref="C224:G224"/>
    <mergeCell ref="C226:G226"/>
    <mergeCell ref="C233:G233"/>
    <mergeCell ref="C250:G250"/>
    <mergeCell ref="C258:G258"/>
    <mergeCell ref="C267:G267"/>
    <mergeCell ref="C152:G152"/>
    <mergeCell ref="C153:G153"/>
    <mergeCell ref="C154:G154"/>
    <mergeCell ref="C171:G171"/>
    <mergeCell ref="C184:G184"/>
    <mergeCell ref="C219:G219"/>
    <mergeCell ref="C141:G141"/>
    <mergeCell ref="C143:G143"/>
    <mergeCell ref="C144:G144"/>
    <mergeCell ref="C145:G145"/>
    <mergeCell ref="C146:G146"/>
    <mergeCell ref="C151:G151"/>
    <mergeCell ref="C135:G135"/>
    <mergeCell ref="C136:G136"/>
    <mergeCell ref="C137:G137"/>
    <mergeCell ref="C138:G138"/>
    <mergeCell ref="C139:G139"/>
    <mergeCell ref="C140:G140"/>
    <mergeCell ref="C98:G98"/>
    <mergeCell ref="C111:G111"/>
    <mergeCell ref="C121:G121"/>
    <mergeCell ref="C123:G123"/>
    <mergeCell ref="C132:G132"/>
    <mergeCell ref="C133:G133"/>
    <mergeCell ref="C38:G38"/>
    <mergeCell ref="C43:G43"/>
    <mergeCell ref="C53:G53"/>
    <mergeCell ref="C58:G58"/>
    <mergeCell ref="C64:G64"/>
    <mergeCell ref="C79:G79"/>
    <mergeCell ref="A1:G1"/>
    <mergeCell ref="C2:G2"/>
    <mergeCell ref="C3:G3"/>
    <mergeCell ref="C4:G4"/>
    <mergeCell ref="C10:G10"/>
    <mergeCell ref="C16:G1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03C22-EC6E-49C7-915B-683F952D36BF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5" t="s">
        <v>221</v>
      </c>
      <c r="B1" s="195"/>
      <c r="C1" s="195"/>
      <c r="D1" s="195"/>
      <c r="E1" s="195"/>
      <c r="F1" s="195"/>
      <c r="G1" s="195"/>
      <c r="AG1" t="s">
        <v>155</v>
      </c>
    </row>
    <row r="2" spans="1:60" ht="24.95" customHeight="1" x14ac:dyDescent="0.2">
      <c r="A2" s="196" t="s">
        <v>7</v>
      </c>
      <c r="B2" s="49" t="s">
        <v>44</v>
      </c>
      <c r="C2" s="199" t="s">
        <v>45</v>
      </c>
      <c r="D2" s="197"/>
      <c r="E2" s="197"/>
      <c r="F2" s="197"/>
      <c r="G2" s="198"/>
      <c r="AG2" t="s">
        <v>156</v>
      </c>
    </row>
    <row r="3" spans="1:60" ht="24.95" customHeight="1" x14ac:dyDescent="0.2">
      <c r="A3" s="196" t="s">
        <v>8</v>
      </c>
      <c r="B3" s="49" t="s">
        <v>79</v>
      </c>
      <c r="C3" s="199" t="s">
        <v>80</v>
      </c>
      <c r="D3" s="197"/>
      <c r="E3" s="197"/>
      <c r="F3" s="197"/>
      <c r="G3" s="198"/>
      <c r="AC3" s="174" t="s">
        <v>156</v>
      </c>
      <c r="AG3" t="s">
        <v>159</v>
      </c>
    </row>
    <row r="4" spans="1:60" ht="24.95" customHeight="1" x14ac:dyDescent="0.2">
      <c r="A4" s="200" t="s">
        <v>9</v>
      </c>
      <c r="B4" s="201" t="s">
        <v>81</v>
      </c>
      <c r="C4" s="202" t="s">
        <v>82</v>
      </c>
      <c r="D4" s="203"/>
      <c r="E4" s="203"/>
      <c r="F4" s="203"/>
      <c r="G4" s="204"/>
      <c r="AG4" t="s">
        <v>160</v>
      </c>
    </row>
    <row r="5" spans="1:60" x14ac:dyDescent="0.2">
      <c r="D5" s="10"/>
    </row>
    <row r="6" spans="1:60" ht="38.25" x14ac:dyDescent="0.2">
      <c r="A6" s="206" t="s">
        <v>161</v>
      </c>
      <c r="B6" s="208" t="s">
        <v>162</v>
      </c>
      <c r="C6" s="208" t="s">
        <v>163</v>
      </c>
      <c r="D6" s="207" t="s">
        <v>164</v>
      </c>
      <c r="E6" s="206" t="s">
        <v>165</v>
      </c>
      <c r="F6" s="205" t="s">
        <v>166</v>
      </c>
      <c r="G6" s="206" t="s">
        <v>29</v>
      </c>
      <c r="H6" s="209" t="s">
        <v>30</v>
      </c>
      <c r="I6" s="209" t="s">
        <v>167</v>
      </c>
      <c r="J6" s="209" t="s">
        <v>31</v>
      </c>
      <c r="K6" s="209" t="s">
        <v>168</v>
      </c>
      <c r="L6" s="209" t="s">
        <v>169</v>
      </c>
      <c r="M6" s="209" t="s">
        <v>170</v>
      </c>
      <c r="N6" s="209" t="s">
        <v>171</v>
      </c>
      <c r="O6" s="209" t="s">
        <v>172</v>
      </c>
      <c r="P6" s="209" t="s">
        <v>173</v>
      </c>
      <c r="Q6" s="209" t="s">
        <v>174</v>
      </c>
      <c r="R6" s="209" t="s">
        <v>175</v>
      </c>
      <c r="S6" s="209" t="s">
        <v>176</v>
      </c>
      <c r="T6" s="209" t="s">
        <v>177</v>
      </c>
      <c r="U6" s="209" t="s">
        <v>178</v>
      </c>
      <c r="V6" s="209" t="s">
        <v>179</v>
      </c>
      <c r="W6" s="209" t="s">
        <v>180</v>
      </c>
      <c r="X6" s="209" t="s">
        <v>181</v>
      </c>
      <c r="Y6" s="209" t="s">
        <v>182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5" t="s">
        <v>183</v>
      </c>
      <c r="B8" s="226" t="s">
        <v>123</v>
      </c>
      <c r="C8" s="251" t="s">
        <v>124</v>
      </c>
      <c r="D8" s="227"/>
      <c r="E8" s="228"/>
      <c r="F8" s="229"/>
      <c r="G8" s="229">
        <f>SUMIF(AG9:AG29,"&lt;&gt;NOR",G9:G29)</f>
        <v>0</v>
      </c>
      <c r="H8" s="229"/>
      <c r="I8" s="229">
        <f>SUM(I9:I29)</f>
        <v>0</v>
      </c>
      <c r="J8" s="229"/>
      <c r="K8" s="229">
        <f>SUM(K9:K29)</f>
        <v>0</v>
      </c>
      <c r="L8" s="229"/>
      <c r="M8" s="229">
        <f>SUM(M9:M29)</f>
        <v>0</v>
      </c>
      <c r="N8" s="228"/>
      <c r="O8" s="228">
        <f>SUM(O9:O29)</f>
        <v>0</v>
      </c>
      <c r="P8" s="228"/>
      <c r="Q8" s="228">
        <f>SUM(Q9:Q29)</f>
        <v>57.21</v>
      </c>
      <c r="R8" s="229"/>
      <c r="S8" s="229"/>
      <c r="T8" s="230"/>
      <c r="U8" s="224"/>
      <c r="V8" s="224">
        <f>SUM(V9:V29)</f>
        <v>28.04</v>
      </c>
      <c r="W8" s="224"/>
      <c r="X8" s="224"/>
      <c r="Y8" s="224"/>
      <c r="AG8" t="s">
        <v>184</v>
      </c>
    </row>
    <row r="9" spans="1:60" ht="22.5" outlineLevel="1" x14ac:dyDescent="0.2">
      <c r="A9" s="235">
        <v>1</v>
      </c>
      <c r="B9" s="236" t="s">
        <v>280</v>
      </c>
      <c r="C9" s="252" t="s">
        <v>281</v>
      </c>
      <c r="D9" s="237" t="s">
        <v>261</v>
      </c>
      <c r="E9" s="238">
        <v>44.180599999999998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0.13200000000000001</v>
      </c>
      <c r="Q9" s="238">
        <f>ROUND(E9*P9,2)</f>
        <v>5.83</v>
      </c>
      <c r="R9" s="240" t="s">
        <v>277</v>
      </c>
      <c r="S9" s="240" t="s">
        <v>188</v>
      </c>
      <c r="T9" s="241" t="s">
        <v>188</v>
      </c>
      <c r="U9" s="220">
        <v>8.0799999999999997E-2</v>
      </c>
      <c r="V9" s="220">
        <f>ROUND(E9*U9,2)</f>
        <v>3.57</v>
      </c>
      <c r="W9" s="220"/>
      <c r="X9" s="220" t="s">
        <v>226</v>
      </c>
      <c r="Y9" s="220" t="s">
        <v>191</v>
      </c>
      <c r="Z9" s="210"/>
      <c r="AA9" s="210"/>
      <c r="AB9" s="210"/>
      <c r="AC9" s="210"/>
      <c r="AD9" s="210"/>
      <c r="AE9" s="210"/>
      <c r="AF9" s="210"/>
      <c r="AG9" s="210" t="s">
        <v>255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ht="22.5" outlineLevel="2" x14ac:dyDescent="0.2">
      <c r="A10" s="217"/>
      <c r="B10" s="218"/>
      <c r="C10" s="263" t="s">
        <v>282</v>
      </c>
      <c r="D10" s="262"/>
      <c r="E10" s="262"/>
      <c r="F10" s="262"/>
      <c r="G10" s="262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229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43" t="str">
        <f>C10</f>
        <v>s naložením na dopravní prostředek, očištění povrchu od frézované plochy, opotřebování frézovacích nástrojů (nožů, upínacích kroužků, držáků) nutné ruční odstranění (vybourání) živičného krytu kolem překážek,</v>
      </c>
      <c r="BB10" s="210"/>
      <c r="BC10" s="210"/>
      <c r="BD10" s="210"/>
      <c r="BE10" s="210"/>
      <c r="BF10" s="210"/>
      <c r="BG10" s="210"/>
      <c r="BH10" s="210"/>
    </row>
    <row r="11" spans="1:60" outlineLevel="2" x14ac:dyDescent="0.2">
      <c r="A11" s="217"/>
      <c r="B11" s="218"/>
      <c r="C11" s="264" t="s">
        <v>283</v>
      </c>
      <c r="D11" s="258"/>
      <c r="E11" s="259"/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231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3" x14ac:dyDescent="0.2">
      <c r="A12" s="217"/>
      <c r="B12" s="218"/>
      <c r="C12" s="264" t="s">
        <v>284</v>
      </c>
      <c r="D12" s="258"/>
      <c r="E12" s="259"/>
      <c r="F12" s="220"/>
      <c r="G12" s="220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10"/>
      <c r="AA12" s="210"/>
      <c r="AB12" s="210"/>
      <c r="AC12" s="210"/>
      <c r="AD12" s="210"/>
      <c r="AE12" s="210"/>
      <c r="AF12" s="210"/>
      <c r="AG12" s="210" t="s">
        <v>231</v>
      </c>
      <c r="AH12" s="210">
        <v>0</v>
      </c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3" x14ac:dyDescent="0.2">
      <c r="A13" s="217"/>
      <c r="B13" s="218"/>
      <c r="C13" s="264" t="s">
        <v>1146</v>
      </c>
      <c r="D13" s="258"/>
      <c r="E13" s="259">
        <v>44.180599999999998</v>
      </c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231</v>
      </c>
      <c r="AH13" s="210">
        <v>5</v>
      </c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33.75" outlineLevel="1" x14ac:dyDescent="0.2">
      <c r="A14" s="235">
        <v>2</v>
      </c>
      <c r="B14" s="236" t="s">
        <v>286</v>
      </c>
      <c r="C14" s="252" t="s">
        <v>287</v>
      </c>
      <c r="D14" s="237" t="s">
        <v>261</v>
      </c>
      <c r="E14" s="238">
        <v>441.80599999999998</v>
      </c>
      <c r="F14" s="239"/>
      <c r="G14" s="240">
        <f>ROUND(E14*F14,2)</f>
        <v>0</v>
      </c>
      <c r="H14" s="239"/>
      <c r="I14" s="240">
        <f>ROUND(E14*H14,2)</f>
        <v>0</v>
      </c>
      <c r="J14" s="239"/>
      <c r="K14" s="240">
        <f>ROUND(E14*J14,2)</f>
        <v>0</v>
      </c>
      <c r="L14" s="240">
        <v>21</v>
      </c>
      <c r="M14" s="240">
        <f>G14*(1+L14/100)</f>
        <v>0</v>
      </c>
      <c r="N14" s="238">
        <v>0</v>
      </c>
      <c r="O14" s="238">
        <f>ROUND(E14*N14,2)</f>
        <v>0</v>
      </c>
      <c r="P14" s="238">
        <v>0.11</v>
      </c>
      <c r="Q14" s="238">
        <f>ROUND(E14*P14,2)</f>
        <v>48.6</v>
      </c>
      <c r="R14" s="240" t="s">
        <v>277</v>
      </c>
      <c r="S14" s="240" t="s">
        <v>188</v>
      </c>
      <c r="T14" s="241" t="s">
        <v>188</v>
      </c>
      <c r="U14" s="220">
        <v>5.1499999999999997E-2</v>
      </c>
      <c r="V14" s="220">
        <f>ROUND(E14*U14,2)</f>
        <v>22.75</v>
      </c>
      <c r="W14" s="220"/>
      <c r="X14" s="220" t="s">
        <v>226</v>
      </c>
      <c r="Y14" s="220" t="s">
        <v>191</v>
      </c>
      <c r="Z14" s="210"/>
      <c r="AA14" s="210"/>
      <c r="AB14" s="210"/>
      <c r="AC14" s="210"/>
      <c r="AD14" s="210"/>
      <c r="AE14" s="210"/>
      <c r="AF14" s="210"/>
      <c r="AG14" s="210" t="s">
        <v>255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22.5" outlineLevel="2" x14ac:dyDescent="0.2">
      <c r="A15" s="217"/>
      <c r="B15" s="218"/>
      <c r="C15" s="263" t="s">
        <v>282</v>
      </c>
      <c r="D15" s="262"/>
      <c r="E15" s="262"/>
      <c r="F15" s="262"/>
      <c r="G15" s="262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10"/>
      <c r="AA15" s="210"/>
      <c r="AB15" s="210"/>
      <c r="AC15" s="210"/>
      <c r="AD15" s="210"/>
      <c r="AE15" s="210"/>
      <c r="AF15" s="210"/>
      <c r="AG15" s="210" t="s">
        <v>229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43" t="str">
        <f>C15</f>
        <v>s naložením na dopravní prostředek, očištění povrchu od frézované plochy, opotřebování frézovacích nástrojů (nožů, upínacích kroužků, držáků) nutné ruční odstranění (vybourání) živičného krytu kolem překážek,</v>
      </c>
      <c r="BB15" s="210"/>
      <c r="BC15" s="210"/>
      <c r="BD15" s="210"/>
      <c r="BE15" s="210"/>
      <c r="BF15" s="210"/>
      <c r="BG15" s="210"/>
      <c r="BH15" s="210"/>
    </row>
    <row r="16" spans="1:60" outlineLevel="2" x14ac:dyDescent="0.2">
      <c r="A16" s="217"/>
      <c r="B16" s="218"/>
      <c r="C16" s="264" t="s">
        <v>288</v>
      </c>
      <c r="D16" s="258"/>
      <c r="E16" s="259"/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231</v>
      </c>
      <c r="AH16" s="210">
        <v>0</v>
      </c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3" x14ac:dyDescent="0.2">
      <c r="A17" s="217"/>
      <c r="B17" s="218"/>
      <c r="C17" s="264" t="s">
        <v>289</v>
      </c>
      <c r="D17" s="258"/>
      <c r="E17" s="259"/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231</v>
      </c>
      <c r="AH17" s="210">
        <v>0</v>
      </c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3" x14ac:dyDescent="0.2">
      <c r="A18" s="217"/>
      <c r="B18" s="218"/>
      <c r="C18" s="264" t="s">
        <v>1147</v>
      </c>
      <c r="D18" s="258"/>
      <c r="E18" s="259">
        <v>441.80599999999998</v>
      </c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231</v>
      </c>
      <c r="AH18" s="210">
        <v>5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1" x14ac:dyDescent="0.2">
      <c r="A19" s="235">
        <v>3</v>
      </c>
      <c r="B19" s="236" t="s">
        <v>297</v>
      </c>
      <c r="C19" s="252" t="s">
        <v>298</v>
      </c>
      <c r="D19" s="237" t="s">
        <v>261</v>
      </c>
      <c r="E19" s="238">
        <v>485.98660000000001</v>
      </c>
      <c r="F19" s="239"/>
      <c r="G19" s="240">
        <f>ROUND(E19*F19,2)</f>
        <v>0</v>
      </c>
      <c r="H19" s="239"/>
      <c r="I19" s="240">
        <f>ROUND(E19*H19,2)</f>
        <v>0</v>
      </c>
      <c r="J19" s="239"/>
      <c r="K19" s="240">
        <f>ROUND(E19*J19,2)</f>
        <v>0</v>
      </c>
      <c r="L19" s="240">
        <v>21</v>
      </c>
      <c r="M19" s="240">
        <f>G19*(1+L19/100)</f>
        <v>0</v>
      </c>
      <c r="N19" s="238">
        <v>0</v>
      </c>
      <c r="O19" s="238">
        <f>ROUND(E19*N19,2)</f>
        <v>0</v>
      </c>
      <c r="P19" s="238">
        <v>0</v>
      </c>
      <c r="Q19" s="238">
        <f>ROUND(E19*P19,2)</f>
        <v>0</v>
      </c>
      <c r="R19" s="240" t="s">
        <v>277</v>
      </c>
      <c r="S19" s="240" t="s">
        <v>188</v>
      </c>
      <c r="T19" s="241" t="s">
        <v>188</v>
      </c>
      <c r="U19" s="220">
        <v>2E-3</v>
      </c>
      <c r="V19" s="220">
        <f>ROUND(E19*U19,2)</f>
        <v>0.97</v>
      </c>
      <c r="W19" s="220"/>
      <c r="X19" s="220" t="s">
        <v>226</v>
      </c>
      <c r="Y19" s="220" t="s">
        <v>191</v>
      </c>
      <c r="Z19" s="210"/>
      <c r="AA19" s="210"/>
      <c r="AB19" s="210"/>
      <c r="AC19" s="210"/>
      <c r="AD19" s="210"/>
      <c r="AE19" s="210"/>
      <c r="AF19" s="210"/>
      <c r="AG19" s="210" t="s">
        <v>227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2" x14ac:dyDescent="0.2">
      <c r="A20" s="217"/>
      <c r="B20" s="218"/>
      <c r="C20" s="264" t="s">
        <v>299</v>
      </c>
      <c r="D20" s="258"/>
      <c r="E20" s="259"/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231</v>
      </c>
      <c r="AH20" s="210">
        <v>0</v>
      </c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3" x14ac:dyDescent="0.2">
      <c r="A21" s="217"/>
      <c r="B21" s="218"/>
      <c r="C21" s="264" t="s">
        <v>284</v>
      </c>
      <c r="D21" s="258"/>
      <c r="E21" s="259"/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231</v>
      </c>
      <c r="AH21" s="210">
        <v>0</v>
      </c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3" x14ac:dyDescent="0.2">
      <c r="A22" s="217"/>
      <c r="B22" s="218"/>
      <c r="C22" s="264" t="s">
        <v>1146</v>
      </c>
      <c r="D22" s="258"/>
      <c r="E22" s="259">
        <v>44.180599999999998</v>
      </c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231</v>
      </c>
      <c r="AH22" s="210">
        <v>5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3" x14ac:dyDescent="0.2">
      <c r="A23" s="217"/>
      <c r="B23" s="218"/>
      <c r="C23" s="264" t="s">
        <v>289</v>
      </c>
      <c r="D23" s="258"/>
      <c r="E23" s="259"/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231</v>
      </c>
      <c r="AH23" s="210">
        <v>0</v>
      </c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3" x14ac:dyDescent="0.2">
      <c r="A24" s="217"/>
      <c r="B24" s="218"/>
      <c r="C24" s="264" t="s">
        <v>1147</v>
      </c>
      <c r="D24" s="258"/>
      <c r="E24" s="259">
        <v>441.80599999999998</v>
      </c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231</v>
      </c>
      <c r="AH24" s="210">
        <v>5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1" x14ac:dyDescent="0.2">
      <c r="A25" s="235">
        <v>4</v>
      </c>
      <c r="B25" s="236" t="s">
        <v>300</v>
      </c>
      <c r="C25" s="252" t="s">
        <v>301</v>
      </c>
      <c r="D25" s="237" t="s">
        <v>261</v>
      </c>
      <c r="E25" s="238">
        <v>22.090299999999999</v>
      </c>
      <c r="F25" s="239"/>
      <c r="G25" s="240">
        <f>ROUND(E25*F25,2)</f>
        <v>0</v>
      </c>
      <c r="H25" s="239"/>
      <c r="I25" s="240">
        <f>ROUND(E25*H25,2)</f>
        <v>0</v>
      </c>
      <c r="J25" s="239"/>
      <c r="K25" s="240">
        <f>ROUND(E25*J25,2)</f>
        <v>0</v>
      </c>
      <c r="L25" s="240">
        <v>21</v>
      </c>
      <c r="M25" s="240">
        <f>G25*(1+L25/100)</f>
        <v>0</v>
      </c>
      <c r="N25" s="238">
        <v>0</v>
      </c>
      <c r="O25" s="238">
        <f>ROUND(E25*N25,2)</f>
        <v>0</v>
      </c>
      <c r="P25" s="238">
        <v>0.126</v>
      </c>
      <c r="Q25" s="238">
        <f>ROUND(E25*P25,2)</f>
        <v>2.78</v>
      </c>
      <c r="R25" s="240" t="s">
        <v>277</v>
      </c>
      <c r="S25" s="240" t="s">
        <v>188</v>
      </c>
      <c r="T25" s="241" t="s">
        <v>188</v>
      </c>
      <c r="U25" s="220">
        <v>3.4000000000000002E-2</v>
      </c>
      <c r="V25" s="220">
        <f>ROUND(E25*U25,2)</f>
        <v>0.75</v>
      </c>
      <c r="W25" s="220"/>
      <c r="X25" s="220" t="s">
        <v>226</v>
      </c>
      <c r="Y25" s="220" t="s">
        <v>191</v>
      </c>
      <c r="Z25" s="210"/>
      <c r="AA25" s="210"/>
      <c r="AB25" s="210"/>
      <c r="AC25" s="210"/>
      <c r="AD25" s="210"/>
      <c r="AE25" s="210"/>
      <c r="AF25" s="210"/>
      <c r="AG25" s="210" t="s">
        <v>227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2" x14ac:dyDescent="0.2">
      <c r="A26" s="217"/>
      <c r="B26" s="218"/>
      <c r="C26" s="264" t="s">
        <v>302</v>
      </c>
      <c r="D26" s="258"/>
      <c r="E26" s="259"/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231</v>
      </c>
      <c r="AH26" s="210">
        <v>0</v>
      </c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3" x14ac:dyDescent="0.2">
      <c r="A27" s="217"/>
      <c r="B27" s="218"/>
      <c r="C27" s="264" t="s">
        <v>303</v>
      </c>
      <c r="D27" s="258"/>
      <c r="E27" s="259"/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231</v>
      </c>
      <c r="AH27" s="210">
        <v>0</v>
      </c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3" x14ac:dyDescent="0.2">
      <c r="A28" s="217"/>
      <c r="B28" s="218"/>
      <c r="C28" s="264" t="s">
        <v>289</v>
      </c>
      <c r="D28" s="258"/>
      <c r="E28" s="259"/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231</v>
      </c>
      <c r="AH28" s="210">
        <v>0</v>
      </c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3" x14ac:dyDescent="0.2">
      <c r="A29" s="217"/>
      <c r="B29" s="218"/>
      <c r="C29" s="264" t="s">
        <v>1148</v>
      </c>
      <c r="D29" s="258"/>
      <c r="E29" s="259">
        <v>22.090299999999999</v>
      </c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231</v>
      </c>
      <c r="AH29" s="210">
        <v>5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x14ac:dyDescent="0.2">
      <c r="A30" s="213" t="s">
        <v>183</v>
      </c>
      <c r="B30" s="214" t="s">
        <v>129</v>
      </c>
      <c r="C30" s="256" t="s">
        <v>130</v>
      </c>
      <c r="D30" s="231"/>
      <c r="E30" s="232"/>
      <c r="F30" s="233"/>
      <c r="G30" s="233">
        <f>SUMIF(AG31:AG57,"&lt;&gt;NOR",G31:G57)</f>
        <v>0</v>
      </c>
      <c r="H30" s="233"/>
      <c r="I30" s="233">
        <f>SUM(I31:I57)</f>
        <v>0</v>
      </c>
      <c r="J30" s="233"/>
      <c r="K30" s="233">
        <f>SUM(K31:K57)</f>
        <v>0</v>
      </c>
      <c r="L30" s="233"/>
      <c r="M30" s="233">
        <f>SUM(M31:M57)</f>
        <v>0</v>
      </c>
      <c r="N30" s="232"/>
      <c r="O30" s="232">
        <f>SUM(O31:O57)</f>
        <v>64.61</v>
      </c>
      <c r="P30" s="232"/>
      <c r="Q30" s="232">
        <f>SUM(Q31:Q57)</f>
        <v>0</v>
      </c>
      <c r="R30" s="233"/>
      <c r="S30" s="233"/>
      <c r="T30" s="234"/>
      <c r="U30" s="224"/>
      <c r="V30" s="224">
        <f>SUM(V31:V57)</f>
        <v>35.25</v>
      </c>
      <c r="W30" s="224"/>
      <c r="X30" s="224"/>
      <c r="Y30" s="224"/>
      <c r="AG30" t="s">
        <v>184</v>
      </c>
    </row>
    <row r="31" spans="1:60" outlineLevel="1" x14ac:dyDescent="0.2">
      <c r="A31" s="217"/>
      <c r="B31" s="218"/>
      <c r="C31" s="253" t="s">
        <v>311</v>
      </c>
      <c r="D31" s="242"/>
      <c r="E31" s="242"/>
      <c r="F31" s="242"/>
      <c r="G31" s="242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194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ht="22.5" outlineLevel="1" x14ac:dyDescent="0.2">
      <c r="A32" s="235">
        <v>5</v>
      </c>
      <c r="B32" s="236" t="s">
        <v>312</v>
      </c>
      <c r="C32" s="252" t="s">
        <v>313</v>
      </c>
      <c r="D32" s="237" t="s">
        <v>261</v>
      </c>
      <c r="E32" s="238">
        <v>44.180599999999998</v>
      </c>
      <c r="F32" s="239"/>
      <c r="G32" s="240">
        <f>ROUND(E32*F32,2)</f>
        <v>0</v>
      </c>
      <c r="H32" s="239"/>
      <c r="I32" s="240">
        <f>ROUND(E32*H32,2)</f>
        <v>0</v>
      </c>
      <c r="J32" s="239"/>
      <c r="K32" s="240">
        <f>ROUND(E32*J32,2)</f>
        <v>0</v>
      </c>
      <c r="L32" s="240">
        <v>21</v>
      </c>
      <c r="M32" s="240">
        <f>G32*(1+L32/100)</f>
        <v>0</v>
      </c>
      <c r="N32" s="238">
        <v>0.15826000000000001</v>
      </c>
      <c r="O32" s="238">
        <f>ROUND(E32*N32,2)</f>
        <v>6.99</v>
      </c>
      <c r="P32" s="238">
        <v>0</v>
      </c>
      <c r="Q32" s="238">
        <f>ROUND(E32*P32,2)</f>
        <v>0</v>
      </c>
      <c r="R32" s="240" t="s">
        <v>277</v>
      </c>
      <c r="S32" s="240" t="s">
        <v>188</v>
      </c>
      <c r="T32" s="241" t="s">
        <v>188</v>
      </c>
      <c r="U32" s="220">
        <v>5.6000000000000001E-2</v>
      </c>
      <c r="V32" s="220">
        <f>ROUND(E32*U32,2)</f>
        <v>2.4700000000000002</v>
      </c>
      <c r="W32" s="220"/>
      <c r="X32" s="220" t="s">
        <v>226</v>
      </c>
      <c r="Y32" s="220" t="s">
        <v>191</v>
      </c>
      <c r="Z32" s="210"/>
      <c r="AA32" s="210"/>
      <c r="AB32" s="210"/>
      <c r="AC32" s="210"/>
      <c r="AD32" s="210"/>
      <c r="AE32" s="210"/>
      <c r="AF32" s="210"/>
      <c r="AG32" s="210" t="s">
        <v>227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2" x14ac:dyDescent="0.2">
      <c r="A33" s="217"/>
      <c r="B33" s="218"/>
      <c r="C33" s="263" t="s">
        <v>314</v>
      </c>
      <c r="D33" s="262"/>
      <c r="E33" s="262"/>
      <c r="F33" s="262"/>
      <c r="G33" s="262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229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2" x14ac:dyDescent="0.2">
      <c r="A34" s="217"/>
      <c r="B34" s="218"/>
      <c r="C34" s="264" t="s">
        <v>284</v>
      </c>
      <c r="D34" s="258"/>
      <c r="E34" s="259"/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231</v>
      </c>
      <c r="AH34" s="210">
        <v>0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3" x14ac:dyDescent="0.2">
      <c r="A35" s="217"/>
      <c r="B35" s="218"/>
      <c r="C35" s="264" t="s">
        <v>315</v>
      </c>
      <c r="D35" s="258"/>
      <c r="E35" s="259"/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231</v>
      </c>
      <c r="AH35" s="210">
        <v>0</v>
      </c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3" x14ac:dyDescent="0.2">
      <c r="A36" s="217"/>
      <c r="B36" s="218"/>
      <c r="C36" s="264" t="s">
        <v>1149</v>
      </c>
      <c r="D36" s="258"/>
      <c r="E36" s="259">
        <v>44.180599999999998</v>
      </c>
      <c r="F36" s="220"/>
      <c r="G36" s="220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231</v>
      </c>
      <c r="AH36" s="210">
        <v>5</v>
      </c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ht="22.5" outlineLevel="1" x14ac:dyDescent="0.2">
      <c r="A37" s="235">
        <v>6</v>
      </c>
      <c r="B37" s="236" t="s">
        <v>317</v>
      </c>
      <c r="C37" s="252" t="s">
        <v>770</v>
      </c>
      <c r="D37" s="237" t="s">
        <v>261</v>
      </c>
      <c r="E37" s="238">
        <v>485.98660000000001</v>
      </c>
      <c r="F37" s="239"/>
      <c r="G37" s="240">
        <f>ROUND(E37*F37,2)</f>
        <v>0</v>
      </c>
      <c r="H37" s="239"/>
      <c r="I37" s="240">
        <f>ROUND(E37*H37,2)</f>
        <v>0</v>
      </c>
      <c r="J37" s="239"/>
      <c r="K37" s="240">
        <f>ROUND(E37*J37,2)</f>
        <v>0</v>
      </c>
      <c r="L37" s="240">
        <v>21</v>
      </c>
      <c r="M37" s="240">
        <f>G37*(1+L37/100)</f>
        <v>0</v>
      </c>
      <c r="N37" s="238">
        <v>6.9999999999999999E-4</v>
      </c>
      <c r="O37" s="238">
        <f>ROUND(E37*N37,2)</f>
        <v>0.34</v>
      </c>
      <c r="P37" s="238">
        <v>0</v>
      </c>
      <c r="Q37" s="238">
        <f>ROUND(E37*P37,2)</f>
        <v>0</v>
      </c>
      <c r="R37" s="240" t="s">
        <v>277</v>
      </c>
      <c r="S37" s="240" t="s">
        <v>188</v>
      </c>
      <c r="T37" s="241" t="s">
        <v>188</v>
      </c>
      <c r="U37" s="220">
        <v>2E-3</v>
      </c>
      <c r="V37" s="220">
        <f>ROUND(E37*U37,2)</f>
        <v>0.97</v>
      </c>
      <c r="W37" s="220"/>
      <c r="X37" s="220" t="s">
        <v>226</v>
      </c>
      <c r="Y37" s="220" t="s">
        <v>191</v>
      </c>
      <c r="Z37" s="210"/>
      <c r="AA37" s="210"/>
      <c r="AB37" s="210"/>
      <c r="AC37" s="210"/>
      <c r="AD37" s="210"/>
      <c r="AE37" s="210"/>
      <c r="AF37" s="210"/>
      <c r="AG37" s="210" t="s">
        <v>227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2" x14ac:dyDescent="0.2">
      <c r="A38" s="217"/>
      <c r="B38" s="218"/>
      <c r="C38" s="263" t="s">
        <v>319</v>
      </c>
      <c r="D38" s="262"/>
      <c r="E38" s="262"/>
      <c r="F38" s="262"/>
      <c r="G38" s="262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229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2" x14ac:dyDescent="0.2">
      <c r="A39" s="217"/>
      <c r="B39" s="218"/>
      <c r="C39" s="264" t="s">
        <v>320</v>
      </c>
      <c r="D39" s="258"/>
      <c r="E39" s="259"/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231</v>
      </c>
      <c r="AH39" s="210">
        <v>0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3" x14ac:dyDescent="0.2">
      <c r="A40" s="217"/>
      <c r="B40" s="218"/>
      <c r="C40" s="264" t="s">
        <v>321</v>
      </c>
      <c r="D40" s="258"/>
      <c r="E40" s="259"/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231</v>
      </c>
      <c r="AH40" s="210">
        <v>0</v>
      </c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3" x14ac:dyDescent="0.2">
      <c r="A41" s="217"/>
      <c r="B41" s="218"/>
      <c r="C41" s="264" t="s">
        <v>1146</v>
      </c>
      <c r="D41" s="258"/>
      <c r="E41" s="259">
        <v>44.180599999999998</v>
      </c>
      <c r="F41" s="220"/>
      <c r="G41" s="220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231</v>
      </c>
      <c r="AH41" s="210">
        <v>5</v>
      </c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3" x14ac:dyDescent="0.2">
      <c r="A42" s="217"/>
      <c r="B42" s="218"/>
      <c r="C42" s="264" t="s">
        <v>289</v>
      </c>
      <c r="D42" s="258"/>
      <c r="E42" s="259"/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231</v>
      </c>
      <c r="AH42" s="210">
        <v>0</v>
      </c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3" x14ac:dyDescent="0.2">
      <c r="A43" s="217"/>
      <c r="B43" s="218"/>
      <c r="C43" s="264" t="s">
        <v>1147</v>
      </c>
      <c r="D43" s="258"/>
      <c r="E43" s="259">
        <v>441.80599999999998</v>
      </c>
      <c r="F43" s="220"/>
      <c r="G43" s="220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231</v>
      </c>
      <c r="AH43" s="210">
        <v>5</v>
      </c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ht="22.5" outlineLevel="1" x14ac:dyDescent="0.2">
      <c r="A44" s="235">
        <v>7</v>
      </c>
      <c r="B44" s="236" t="s">
        <v>322</v>
      </c>
      <c r="C44" s="252" t="s">
        <v>323</v>
      </c>
      <c r="D44" s="237" t="s">
        <v>261</v>
      </c>
      <c r="E44" s="238">
        <v>441.80599999999998</v>
      </c>
      <c r="F44" s="239"/>
      <c r="G44" s="240">
        <f>ROUND(E44*F44,2)</f>
        <v>0</v>
      </c>
      <c r="H44" s="239"/>
      <c r="I44" s="240">
        <f>ROUND(E44*H44,2)</f>
        <v>0</v>
      </c>
      <c r="J44" s="239"/>
      <c r="K44" s="240">
        <f>ROUND(E44*J44,2)</f>
        <v>0</v>
      </c>
      <c r="L44" s="240">
        <v>21</v>
      </c>
      <c r="M44" s="240">
        <f>G44*(1+L44/100)</f>
        <v>0</v>
      </c>
      <c r="N44" s="238">
        <v>0.12966</v>
      </c>
      <c r="O44" s="238">
        <f>ROUND(E44*N44,2)</f>
        <v>57.28</v>
      </c>
      <c r="P44" s="238">
        <v>0</v>
      </c>
      <c r="Q44" s="238">
        <f>ROUND(E44*P44,2)</f>
        <v>0</v>
      </c>
      <c r="R44" s="240" t="s">
        <v>277</v>
      </c>
      <c r="S44" s="240" t="s">
        <v>188</v>
      </c>
      <c r="T44" s="241" t="s">
        <v>188</v>
      </c>
      <c r="U44" s="220">
        <v>7.1999999999999995E-2</v>
      </c>
      <c r="V44" s="220">
        <f>ROUND(E44*U44,2)</f>
        <v>31.81</v>
      </c>
      <c r="W44" s="220"/>
      <c r="X44" s="220" t="s">
        <v>226</v>
      </c>
      <c r="Y44" s="220" t="s">
        <v>191</v>
      </c>
      <c r="Z44" s="210"/>
      <c r="AA44" s="210"/>
      <c r="AB44" s="210"/>
      <c r="AC44" s="210"/>
      <c r="AD44" s="210"/>
      <c r="AE44" s="210"/>
      <c r="AF44" s="210"/>
      <c r="AG44" s="210" t="s">
        <v>227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2" x14ac:dyDescent="0.2">
      <c r="A45" s="217"/>
      <c r="B45" s="218"/>
      <c r="C45" s="253" t="s">
        <v>324</v>
      </c>
      <c r="D45" s="242"/>
      <c r="E45" s="242"/>
      <c r="F45" s="242"/>
      <c r="G45" s="242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10"/>
      <c r="AA45" s="210"/>
      <c r="AB45" s="210"/>
      <c r="AC45" s="210"/>
      <c r="AD45" s="210"/>
      <c r="AE45" s="210"/>
      <c r="AF45" s="210"/>
      <c r="AG45" s="210" t="s">
        <v>194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2" x14ac:dyDescent="0.2">
      <c r="A46" s="217"/>
      <c r="B46" s="218"/>
      <c r="C46" s="264" t="s">
        <v>289</v>
      </c>
      <c r="D46" s="258"/>
      <c r="E46" s="259"/>
      <c r="F46" s="220"/>
      <c r="G46" s="220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231</v>
      </c>
      <c r="AH46" s="210">
        <v>0</v>
      </c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3" x14ac:dyDescent="0.2">
      <c r="A47" s="217"/>
      <c r="B47" s="218"/>
      <c r="C47" s="264" t="s">
        <v>325</v>
      </c>
      <c r="D47" s="258"/>
      <c r="E47" s="259"/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10"/>
      <c r="AA47" s="210"/>
      <c r="AB47" s="210"/>
      <c r="AC47" s="210"/>
      <c r="AD47" s="210"/>
      <c r="AE47" s="210"/>
      <c r="AF47" s="210"/>
      <c r="AG47" s="210" t="s">
        <v>231</v>
      </c>
      <c r="AH47" s="210">
        <v>0</v>
      </c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3" x14ac:dyDescent="0.2">
      <c r="A48" s="217"/>
      <c r="B48" s="218"/>
      <c r="C48" s="264" t="s">
        <v>326</v>
      </c>
      <c r="D48" s="258"/>
      <c r="E48" s="259"/>
      <c r="F48" s="220"/>
      <c r="G48" s="220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10"/>
      <c r="AA48" s="210"/>
      <c r="AB48" s="210"/>
      <c r="AC48" s="210"/>
      <c r="AD48" s="210"/>
      <c r="AE48" s="210"/>
      <c r="AF48" s="210"/>
      <c r="AG48" s="210" t="s">
        <v>231</v>
      </c>
      <c r="AH48" s="210">
        <v>0</v>
      </c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3" x14ac:dyDescent="0.2">
      <c r="A49" s="217"/>
      <c r="B49" s="218"/>
      <c r="C49" s="264" t="s">
        <v>1150</v>
      </c>
      <c r="D49" s="258"/>
      <c r="E49" s="259"/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10"/>
      <c r="AA49" s="210"/>
      <c r="AB49" s="210"/>
      <c r="AC49" s="210"/>
      <c r="AD49" s="210"/>
      <c r="AE49" s="210"/>
      <c r="AF49" s="210"/>
      <c r="AG49" s="210" t="s">
        <v>231</v>
      </c>
      <c r="AH49" s="210">
        <v>0</v>
      </c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3" x14ac:dyDescent="0.2">
      <c r="A50" s="217"/>
      <c r="B50" s="218"/>
      <c r="C50" s="264" t="s">
        <v>1151</v>
      </c>
      <c r="D50" s="258"/>
      <c r="E50" s="259">
        <v>73.47</v>
      </c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10"/>
      <c r="AA50" s="210"/>
      <c r="AB50" s="210"/>
      <c r="AC50" s="210"/>
      <c r="AD50" s="210"/>
      <c r="AE50" s="210"/>
      <c r="AF50" s="210"/>
      <c r="AG50" s="210" t="s">
        <v>231</v>
      </c>
      <c r="AH50" s="210">
        <v>0</v>
      </c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3" x14ac:dyDescent="0.2">
      <c r="A51" s="217"/>
      <c r="B51" s="218"/>
      <c r="C51" s="264" t="s">
        <v>1152</v>
      </c>
      <c r="D51" s="258"/>
      <c r="E51" s="259">
        <v>83.28</v>
      </c>
      <c r="F51" s="220"/>
      <c r="G51" s="220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10"/>
      <c r="AA51" s="210"/>
      <c r="AB51" s="210"/>
      <c r="AC51" s="210"/>
      <c r="AD51" s="210"/>
      <c r="AE51" s="210"/>
      <c r="AF51" s="210"/>
      <c r="AG51" s="210" t="s">
        <v>231</v>
      </c>
      <c r="AH51" s="210">
        <v>0</v>
      </c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ht="22.5" outlineLevel="3" x14ac:dyDescent="0.2">
      <c r="A52" s="217"/>
      <c r="B52" s="218"/>
      <c r="C52" s="264" t="s">
        <v>1153</v>
      </c>
      <c r="D52" s="258"/>
      <c r="E52" s="259">
        <v>65.331000000000003</v>
      </c>
      <c r="F52" s="220"/>
      <c r="G52" s="220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10"/>
      <c r="AA52" s="210"/>
      <c r="AB52" s="210"/>
      <c r="AC52" s="210"/>
      <c r="AD52" s="210"/>
      <c r="AE52" s="210"/>
      <c r="AF52" s="210"/>
      <c r="AG52" s="210" t="s">
        <v>231</v>
      </c>
      <c r="AH52" s="210">
        <v>0</v>
      </c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3" x14ac:dyDescent="0.2">
      <c r="A53" s="217"/>
      <c r="B53" s="218"/>
      <c r="C53" s="264" t="s">
        <v>1154</v>
      </c>
      <c r="D53" s="258"/>
      <c r="E53" s="259">
        <v>15.4275</v>
      </c>
      <c r="F53" s="220"/>
      <c r="G53" s="220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10"/>
      <c r="AA53" s="210"/>
      <c r="AB53" s="210"/>
      <c r="AC53" s="210"/>
      <c r="AD53" s="210"/>
      <c r="AE53" s="210"/>
      <c r="AF53" s="210"/>
      <c r="AG53" s="210" t="s">
        <v>231</v>
      </c>
      <c r="AH53" s="210">
        <v>0</v>
      </c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ht="22.5" outlineLevel="3" x14ac:dyDescent="0.2">
      <c r="A54" s="217"/>
      <c r="B54" s="218"/>
      <c r="C54" s="264" t="s">
        <v>1155</v>
      </c>
      <c r="D54" s="258"/>
      <c r="E54" s="259">
        <v>105.83499999999999</v>
      </c>
      <c r="F54" s="220"/>
      <c r="G54" s="220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10"/>
      <c r="AA54" s="210"/>
      <c r="AB54" s="210"/>
      <c r="AC54" s="210"/>
      <c r="AD54" s="210"/>
      <c r="AE54" s="210"/>
      <c r="AF54" s="210"/>
      <c r="AG54" s="210" t="s">
        <v>231</v>
      </c>
      <c r="AH54" s="210">
        <v>0</v>
      </c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3" x14ac:dyDescent="0.2">
      <c r="A55" s="217"/>
      <c r="B55" s="218"/>
      <c r="C55" s="264" t="s">
        <v>1156</v>
      </c>
      <c r="D55" s="258"/>
      <c r="E55" s="259">
        <v>11.112500000000001</v>
      </c>
      <c r="F55" s="220"/>
      <c r="G55" s="220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10"/>
      <c r="AA55" s="210"/>
      <c r="AB55" s="210"/>
      <c r="AC55" s="210"/>
      <c r="AD55" s="210"/>
      <c r="AE55" s="210"/>
      <c r="AF55" s="210"/>
      <c r="AG55" s="210" t="s">
        <v>231</v>
      </c>
      <c r="AH55" s="210">
        <v>0</v>
      </c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ht="22.5" outlineLevel="3" x14ac:dyDescent="0.2">
      <c r="A56" s="217"/>
      <c r="B56" s="218"/>
      <c r="C56" s="264" t="s">
        <v>1157</v>
      </c>
      <c r="D56" s="258"/>
      <c r="E56" s="259">
        <v>50.82</v>
      </c>
      <c r="F56" s="220"/>
      <c r="G56" s="220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10"/>
      <c r="AA56" s="210"/>
      <c r="AB56" s="210"/>
      <c r="AC56" s="210"/>
      <c r="AD56" s="210"/>
      <c r="AE56" s="210"/>
      <c r="AF56" s="210"/>
      <c r="AG56" s="210" t="s">
        <v>231</v>
      </c>
      <c r="AH56" s="210">
        <v>0</v>
      </c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3" x14ac:dyDescent="0.2">
      <c r="A57" s="217"/>
      <c r="B57" s="218"/>
      <c r="C57" s="264" t="s">
        <v>1158</v>
      </c>
      <c r="D57" s="258"/>
      <c r="E57" s="259">
        <v>36.53</v>
      </c>
      <c r="F57" s="220"/>
      <c r="G57" s="220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10"/>
      <c r="AA57" s="210"/>
      <c r="AB57" s="210"/>
      <c r="AC57" s="210"/>
      <c r="AD57" s="210"/>
      <c r="AE57" s="210"/>
      <c r="AF57" s="210"/>
      <c r="AG57" s="210" t="s">
        <v>231</v>
      </c>
      <c r="AH57" s="210">
        <v>0</v>
      </c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x14ac:dyDescent="0.2">
      <c r="A58" s="225" t="s">
        <v>183</v>
      </c>
      <c r="B58" s="226" t="s">
        <v>141</v>
      </c>
      <c r="C58" s="251" t="s">
        <v>142</v>
      </c>
      <c r="D58" s="227"/>
      <c r="E58" s="228"/>
      <c r="F58" s="229"/>
      <c r="G58" s="229">
        <f>SUMIF(AG59:AG82,"&lt;&gt;NOR",G59:G82)</f>
        <v>0</v>
      </c>
      <c r="H58" s="229"/>
      <c r="I58" s="229">
        <f>SUM(I59:I82)</f>
        <v>0</v>
      </c>
      <c r="J58" s="229"/>
      <c r="K58" s="229">
        <f>SUM(K59:K82)</f>
        <v>0</v>
      </c>
      <c r="L58" s="229"/>
      <c r="M58" s="229">
        <f>SUM(M59:M82)</f>
        <v>0</v>
      </c>
      <c r="N58" s="228"/>
      <c r="O58" s="228">
        <f>SUM(O59:O82)</f>
        <v>0.27</v>
      </c>
      <c r="P58" s="228"/>
      <c r="Q58" s="228">
        <f>SUM(Q59:Q82)</f>
        <v>0</v>
      </c>
      <c r="R58" s="229"/>
      <c r="S58" s="229"/>
      <c r="T58" s="230"/>
      <c r="U58" s="224"/>
      <c r="V58" s="224">
        <f>SUM(V59:V82)</f>
        <v>21.450000000000003</v>
      </c>
      <c r="W58" s="224"/>
      <c r="X58" s="224"/>
      <c r="Y58" s="224"/>
      <c r="AG58" t="s">
        <v>184</v>
      </c>
    </row>
    <row r="59" spans="1:60" outlineLevel="1" x14ac:dyDescent="0.2">
      <c r="A59" s="235">
        <v>8</v>
      </c>
      <c r="B59" s="236" t="s">
        <v>396</v>
      </c>
      <c r="C59" s="252" t="s">
        <v>397</v>
      </c>
      <c r="D59" s="237" t="s">
        <v>293</v>
      </c>
      <c r="E59" s="238">
        <v>61.63</v>
      </c>
      <c r="F59" s="239"/>
      <c r="G59" s="240">
        <f>ROUND(E59*F59,2)</f>
        <v>0</v>
      </c>
      <c r="H59" s="239"/>
      <c r="I59" s="240">
        <f>ROUND(E59*H59,2)</f>
        <v>0</v>
      </c>
      <c r="J59" s="239"/>
      <c r="K59" s="240">
        <f>ROUND(E59*J59,2)</f>
        <v>0</v>
      </c>
      <c r="L59" s="240">
        <v>21</v>
      </c>
      <c r="M59" s="240">
        <f>G59*(1+L59/100)</f>
        <v>0</v>
      </c>
      <c r="N59" s="238">
        <v>4.3E-3</v>
      </c>
      <c r="O59" s="238">
        <f>ROUND(E59*N59,2)</f>
        <v>0.27</v>
      </c>
      <c r="P59" s="238">
        <v>0</v>
      </c>
      <c r="Q59" s="238">
        <f>ROUND(E59*P59,2)</f>
        <v>0</v>
      </c>
      <c r="R59" s="240" t="s">
        <v>277</v>
      </c>
      <c r="S59" s="240" t="s">
        <v>188</v>
      </c>
      <c r="T59" s="241" t="s">
        <v>188</v>
      </c>
      <c r="U59" s="220">
        <v>0.20799999999999999</v>
      </c>
      <c r="V59" s="220">
        <f>ROUND(E59*U59,2)</f>
        <v>12.82</v>
      </c>
      <c r="W59" s="220"/>
      <c r="X59" s="220" t="s">
        <v>226</v>
      </c>
      <c r="Y59" s="220" t="s">
        <v>191</v>
      </c>
      <c r="Z59" s="210"/>
      <c r="AA59" s="210"/>
      <c r="AB59" s="210"/>
      <c r="AC59" s="210"/>
      <c r="AD59" s="210"/>
      <c r="AE59" s="210"/>
      <c r="AF59" s="210"/>
      <c r="AG59" s="210" t="s">
        <v>227</v>
      </c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2" x14ac:dyDescent="0.2">
      <c r="A60" s="217"/>
      <c r="B60" s="218"/>
      <c r="C60" s="263" t="s">
        <v>398</v>
      </c>
      <c r="D60" s="262"/>
      <c r="E60" s="262"/>
      <c r="F60" s="262"/>
      <c r="G60" s="262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10"/>
      <c r="AA60" s="210"/>
      <c r="AB60" s="210"/>
      <c r="AC60" s="210"/>
      <c r="AD60" s="210"/>
      <c r="AE60" s="210"/>
      <c r="AF60" s="210"/>
      <c r="AG60" s="210" t="s">
        <v>229</v>
      </c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2" x14ac:dyDescent="0.2">
      <c r="A61" s="217"/>
      <c r="B61" s="218"/>
      <c r="C61" s="264" t="s">
        <v>399</v>
      </c>
      <c r="D61" s="258"/>
      <c r="E61" s="259"/>
      <c r="F61" s="220"/>
      <c r="G61" s="220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10"/>
      <c r="AA61" s="210"/>
      <c r="AB61" s="210"/>
      <c r="AC61" s="210"/>
      <c r="AD61" s="210"/>
      <c r="AE61" s="210"/>
      <c r="AF61" s="210"/>
      <c r="AG61" s="210" t="s">
        <v>231</v>
      </c>
      <c r="AH61" s="210">
        <v>0</v>
      </c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3" x14ac:dyDescent="0.2">
      <c r="A62" s="217"/>
      <c r="B62" s="218"/>
      <c r="C62" s="264" t="s">
        <v>1159</v>
      </c>
      <c r="D62" s="258"/>
      <c r="E62" s="259">
        <v>61.63</v>
      </c>
      <c r="F62" s="220"/>
      <c r="G62" s="220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10"/>
      <c r="AA62" s="210"/>
      <c r="AB62" s="210"/>
      <c r="AC62" s="210"/>
      <c r="AD62" s="210"/>
      <c r="AE62" s="210"/>
      <c r="AF62" s="210"/>
      <c r="AG62" s="210" t="s">
        <v>231</v>
      </c>
      <c r="AH62" s="210">
        <v>5</v>
      </c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1" x14ac:dyDescent="0.2">
      <c r="A63" s="235">
        <v>9</v>
      </c>
      <c r="B63" s="236" t="s">
        <v>401</v>
      </c>
      <c r="C63" s="252" t="s">
        <v>402</v>
      </c>
      <c r="D63" s="237" t="s">
        <v>293</v>
      </c>
      <c r="E63" s="238">
        <v>61.63</v>
      </c>
      <c r="F63" s="239"/>
      <c r="G63" s="240">
        <f>ROUND(E63*F63,2)</f>
        <v>0</v>
      </c>
      <c r="H63" s="239"/>
      <c r="I63" s="240">
        <f>ROUND(E63*H63,2)</f>
        <v>0</v>
      </c>
      <c r="J63" s="239"/>
      <c r="K63" s="240">
        <f>ROUND(E63*J63,2)</f>
        <v>0</v>
      </c>
      <c r="L63" s="240">
        <v>21</v>
      </c>
      <c r="M63" s="240">
        <f>G63*(1+L63/100)</f>
        <v>0</v>
      </c>
      <c r="N63" s="238">
        <v>1.0000000000000001E-5</v>
      </c>
      <c r="O63" s="238">
        <f>ROUND(E63*N63,2)</f>
        <v>0</v>
      </c>
      <c r="P63" s="238">
        <v>0</v>
      </c>
      <c r="Q63" s="238">
        <f>ROUND(E63*P63,2)</f>
        <v>0</v>
      </c>
      <c r="R63" s="240" t="s">
        <v>277</v>
      </c>
      <c r="S63" s="240" t="s">
        <v>188</v>
      </c>
      <c r="T63" s="241" t="s">
        <v>188</v>
      </c>
      <c r="U63" s="220">
        <v>3.5999999999999997E-2</v>
      </c>
      <c r="V63" s="220">
        <f>ROUND(E63*U63,2)</f>
        <v>2.2200000000000002</v>
      </c>
      <c r="W63" s="220"/>
      <c r="X63" s="220" t="s">
        <v>226</v>
      </c>
      <c r="Y63" s="220" t="s">
        <v>191</v>
      </c>
      <c r="Z63" s="210"/>
      <c r="AA63" s="210"/>
      <c r="AB63" s="210"/>
      <c r="AC63" s="210"/>
      <c r="AD63" s="210"/>
      <c r="AE63" s="210"/>
      <c r="AF63" s="210"/>
      <c r="AG63" s="210" t="s">
        <v>227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2" x14ac:dyDescent="0.2">
      <c r="A64" s="217"/>
      <c r="B64" s="218"/>
      <c r="C64" s="263" t="s">
        <v>403</v>
      </c>
      <c r="D64" s="262"/>
      <c r="E64" s="262"/>
      <c r="F64" s="262"/>
      <c r="G64" s="262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10"/>
      <c r="AA64" s="210"/>
      <c r="AB64" s="210"/>
      <c r="AC64" s="210"/>
      <c r="AD64" s="210"/>
      <c r="AE64" s="210"/>
      <c r="AF64" s="210"/>
      <c r="AG64" s="210" t="s">
        <v>229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2" x14ac:dyDescent="0.2">
      <c r="A65" s="217"/>
      <c r="B65" s="218"/>
      <c r="C65" s="264" t="s">
        <v>404</v>
      </c>
      <c r="D65" s="258"/>
      <c r="E65" s="259"/>
      <c r="F65" s="220"/>
      <c r="G65" s="220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10"/>
      <c r="AA65" s="210"/>
      <c r="AB65" s="210"/>
      <c r="AC65" s="210"/>
      <c r="AD65" s="210"/>
      <c r="AE65" s="210"/>
      <c r="AF65" s="210"/>
      <c r="AG65" s="210" t="s">
        <v>231</v>
      </c>
      <c r="AH65" s="210">
        <v>0</v>
      </c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3" x14ac:dyDescent="0.2">
      <c r="A66" s="217"/>
      <c r="B66" s="218"/>
      <c r="C66" s="264" t="s">
        <v>405</v>
      </c>
      <c r="D66" s="258"/>
      <c r="E66" s="259"/>
      <c r="F66" s="220"/>
      <c r="G66" s="220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10"/>
      <c r="AA66" s="210"/>
      <c r="AB66" s="210"/>
      <c r="AC66" s="210"/>
      <c r="AD66" s="210"/>
      <c r="AE66" s="210"/>
      <c r="AF66" s="210"/>
      <c r="AG66" s="210" t="s">
        <v>231</v>
      </c>
      <c r="AH66" s="210">
        <v>0</v>
      </c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3" x14ac:dyDescent="0.2">
      <c r="A67" s="217"/>
      <c r="B67" s="218"/>
      <c r="C67" s="264" t="s">
        <v>1160</v>
      </c>
      <c r="D67" s="258"/>
      <c r="E67" s="259">
        <v>61.63</v>
      </c>
      <c r="F67" s="220"/>
      <c r="G67" s="220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10"/>
      <c r="AA67" s="210"/>
      <c r="AB67" s="210"/>
      <c r="AC67" s="210"/>
      <c r="AD67" s="210"/>
      <c r="AE67" s="210"/>
      <c r="AF67" s="210"/>
      <c r="AG67" s="210" t="s">
        <v>231</v>
      </c>
      <c r="AH67" s="210">
        <v>5</v>
      </c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1" x14ac:dyDescent="0.2">
      <c r="A68" s="235">
        <v>10</v>
      </c>
      <c r="B68" s="236" t="s">
        <v>409</v>
      </c>
      <c r="C68" s="252" t="s">
        <v>410</v>
      </c>
      <c r="D68" s="237" t="s">
        <v>293</v>
      </c>
      <c r="E68" s="238">
        <v>61.63</v>
      </c>
      <c r="F68" s="239"/>
      <c r="G68" s="240">
        <f>ROUND(E68*F68,2)</f>
        <v>0</v>
      </c>
      <c r="H68" s="239"/>
      <c r="I68" s="240">
        <f>ROUND(E68*H68,2)</f>
        <v>0</v>
      </c>
      <c r="J68" s="239"/>
      <c r="K68" s="240">
        <f>ROUND(E68*J68,2)</f>
        <v>0</v>
      </c>
      <c r="L68" s="240">
        <v>21</v>
      </c>
      <c r="M68" s="240">
        <f>G68*(1+L68/100)</f>
        <v>0</v>
      </c>
      <c r="N68" s="238">
        <v>0</v>
      </c>
      <c r="O68" s="238">
        <f>ROUND(E68*N68,2)</f>
        <v>0</v>
      </c>
      <c r="P68" s="238">
        <v>0</v>
      </c>
      <c r="Q68" s="238">
        <f>ROUND(E68*P68,2)</f>
        <v>0</v>
      </c>
      <c r="R68" s="240" t="s">
        <v>277</v>
      </c>
      <c r="S68" s="240" t="s">
        <v>188</v>
      </c>
      <c r="T68" s="241" t="s">
        <v>188</v>
      </c>
      <c r="U68" s="220">
        <v>6.7000000000000004E-2</v>
      </c>
      <c r="V68" s="220">
        <f>ROUND(E68*U68,2)</f>
        <v>4.13</v>
      </c>
      <c r="W68" s="220"/>
      <c r="X68" s="220" t="s">
        <v>226</v>
      </c>
      <c r="Y68" s="220" t="s">
        <v>191</v>
      </c>
      <c r="Z68" s="210"/>
      <c r="AA68" s="210"/>
      <c r="AB68" s="210"/>
      <c r="AC68" s="210"/>
      <c r="AD68" s="210"/>
      <c r="AE68" s="210"/>
      <c r="AF68" s="210"/>
      <c r="AG68" s="210" t="s">
        <v>227</v>
      </c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2" x14ac:dyDescent="0.2">
      <c r="A69" s="217"/>
      <c r="B69" s="218"/>
      <c r="C69" s="263" t="s">
        <v>411</v>
      </c>
      <c r="D69" s="262"/>
      <c r="E69" s="262"/>
      <c r="F69" s="262"/>
      <c r="G69" s="262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10"/>
      <c r="AA69" s="210"/>
      <c r="AB69" s="210"/>
      <c r="AC69" s="210"/>
      <c r="AD69" s="210"/>
      <c r="AE69" s="210"/>
      <c r="AF69" s="210"/>
      <c r="AG69" s="210" t="s">
        <v>229</v>
      </c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2" x14ac:dyDescent="0.2">
      <c r="A70" s="217"/>
      <c r="B70" s="218"/>
      <c r="C70" s="264" t="s">
        <v>412</v>
      </c>
      <c r="D70" s="258"/>
      <c r="E70" s="259"/>
      <c r="F70" s="220"/>
      <c r="G70" s="220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10"/>
      <c r="AA70" s="210"/>
      <c r="AB70" s="210"/>
      <c r="AC70" s="210"/>
      <c r="AD70" s="210"/>
      <c r="AE70" s="210"/>
      <c r="AF70" s="210"/>
      <c r="AG70" s="210" t="s">
        <v>231</v>
      </c>
      <c r="AH70" s="210">
        <v>0</v>
      </c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3" x14ac:dyDescent="0.2">
      <c r="A71" s="217"/>
      <c r="B71" s="218"/>
      <c r="C71" s="264" t="s">
        <v>405</v>
      </c>
      <c r="D71" s="258"/>
      <c r="E71" s="259"/>
      <c r="F71" s="220"/>
      <c r="G71" s="220"/>
      <c r="H71" s="220"/>
      <c r="I71" s="220"/>
      <c r="J71" s="220"/>
      <c r="K71" s="220"/>
      <c r="L71" s="220"/>
      <c r="M71" s="220"/>
      <c r="N71" s="219"/>
      <c r="O71" s="219"/>
      <c r="P71" s="219"/>
      <c r="Q71" s="219"/>
      <c r="R71" s="220"/>
      <c r="S71" s="220"/>
      <c r="T71" s="220"/>
      <c r="U71" s="220"/>
      <c r="V71" s="220"/>
      <c r="W71" s="220"/>
      <c r="X71" s="220"/>
      <c r="Y71" s="220"/>
      <c r="Z71" s="210"/>
      <c r="AA71" s="210"/>
      <c r="AB71" s="210"/>
      <c r="AC71" s="210"/>
      <c r="AD71" s="210"/>
      <c r="AE71" s="210"/>
      <c r="AF71" s="210"/>
      <c r="AG71" s="210" t="s">
        <v>231</v>
      </c>
      <c r="AH71" s="210">
        <v>0</v>
      </c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3" x14ac:dyDescent="0.2">
      <c r="A72" s="217"/>
      <c r="B72" s="218"/>
      <c r="C72" s="264" t="s">
        <v>325</v>
      </c>
      <c r="D72" s="258"/>
      <c r="E72" s="259"/>
      <c r="F72" s="220"/>
      <c r="G72" s="220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10"/>
      <c r="AA72" s="210"/>
      <c r="AB72" s="210"/>
      <c r="AC72" s="210"/>
      <c r="AD72" s="210"/>
      <c r="AE72" s="210"/>
      <c r="AF72" s="210"/>
      <c r="AG72" s="210" t="s">
        <v>231</v>
      </c>
      <c r="AH72" s="210">
        <v>0</v>
      </c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3" x14ac:dyDescent="0.2">
      <c r="A73" s="217"/>
      <c r="B73" s="218"/>
      <c r="C73" s="264" t="s">
        <v>339</v>
      </c>
      <c r="D73" s="258"/>
      <c r="E73" s="259"/>
      <c r="F73" s="220"/>
      <c r="G73" s="220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10"/>
      <c r="AA73" s="210"/>
      <c r="AB73" s="210"/>
      <c r="AC73" s="210"/>
      <c r="AD73" s="210"/>
      <c r="AE73" s="210"/>
      <c r="AF73" s="210"/>
      <c r="AG73" s="210" t="s">
        <v>231</v>
      </c>
      <c r="AH73" s="210">
        <v>0</v>
      </c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ht="22.5" outlineLevel="3" x14ac:dyDescent="0.2">
      <c r="A74" s="217"/>
      <c r="B74" s="218"/>
      <c r="C74" s="264" t="s">
        <v>1161</v>
      </c>
      <c r="D74" s="258"/>
      <c r="E74" s="259">
        <v>25.25</v>
      </c>
      <c r="F74" s="220"/>
      <c r="G74" s="220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10"/>
      <c r="AA74" s="210"/>
      <c r="AB74" s="210"/>
      <c r="AC74" s="210"/>
      <c r="AD74" s="210"/>
      <c r="AE74" s="210"/>
      <c r="AF74" s="210"/>
      <c r="AG74" s="210" t="s">
        <v>231</v>
      </c>
      <c r="AH74" s="210">
        <v>0</v>
      </c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ht="22.5" outlineLevel="3" x14ac:dyDescent="0.2">
      <c r="A75" s="217"/>
      <c r="B75" s="218"/>
      <c r="C75" s="264" t="s">
        <v>1162</v>
      </c>
      <c r="D75" s="258"/>
      <c r="E75" s="259">
        <v>12.15</v>
      </c>
      <c r="F75" s="220"/>
      <c r="G75" s="220"/>
      <c r="H75" s="220"/>
      <c r="I75" s="220"/>
      <c r="J75" s="220"/>
      <c r="K75" s="220"/>
      <c r="L75" s="220"/>
      <c r="M75" s="220"/>
      <c r="N75" s="219"/>
      <c r="O75" s="219"/>
      <c r="P75" s="219"/>
      <c r="Q75" s="219"/>
      <c r="R75" s="220"/>
      <c r="S75" s="220"/>
      <c r="T75" s="220"/>
      <c r="U75" s="220"/>
      <c r="V75" s="220"/>
      <c r="W75" s="220"/>
      <c r="X75" s="220"/>
      <c r="Y75" s="220"/>
      <c r="Z75" s="210"/>
      <c r="AA75" s="210"/>
      <c r="AB75" s="210"/>
      <c r="AC75" s="210"/>
      <c r="AD75" s="210"/>
      <c r="AE75" s="210"/>
      <c r="AF75" s="210"/>
      <c r="AG75" s="210" t="s">
        <v>231</v>
      </c>
      <c r="AH75" s="210">
        <v>0</v>
      </c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ht="22.5" outlineLevel="3" x14ac:dyDescent="0.2">
      <c r="A76" s="217"/>
      <c r="B76" s="218"/>
      <c r="C76" s="264" t="s">
        <v>1163</v>
      </c>
      <c r="D76" s="258"/>
      <c r="E76" s="259">
        <v>12.45</v>
      </c>
      <c r="F76" s="220"/>
      <c r="G76" s="220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10"/>
      <c r="AA76" s="210"/>
      <c r="AB76" s="210"/>
      <c r="AC76" s="210"/>
      <c r="AD76" s="210"/>
      <c r="AE76" s="210"/>
      <c r="AF76" s="210"/>
      <c r="AG76" s="210" t="s">
        <v>231</v>
      </c>
      <c r="AH76" s="210">
        <v>0</v>
      </c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ht="22.5" outlineLevel="3" x14ac:dyDescent="0.2">
      <c r="A77" s="217"/>
      <c r="B77" s="218"/>
      <c r="C77" s="264" t="s">
        <v>1164</v>
      </c>
      <c r="D77" s="258"/>
      <c r="E77" s="259">
        <v>11.78</v>
      </c>
      <c r="F77" s="220"/>
      <c r="G77" s="220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10"/>
      <c r="AA77" s="210"/>
      <c r="AB77" s="210"/>
      <c r="AC77" s="210"/>
      <c r="AD77" s="210"/>
      <c r="AE77" s="210"/>
      <c r="AF77" s="210"/>
      <c r="AG77" s="210" t="s">
        <v>231</v>
      </c>
      <c r="AH77" s="210">
        <v>0</v>
      </c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1" x14ac:dyDescent="0.2">
      <c r="A78" s="235">
        <v>11</v>
      </c>
      <c r="B78" s="236" t="s">
        <v>428</v>
      </c>
      <c r="C78" s="252" t="s">
        <v>429</v>
      </c>
      <c r="D78" s="237" t="s">
        <v>293</v>
      </c>
      <c r="E78" s="238">
        <v>61.63</v>
      </c>
      <c r="F78" s="239"/>
      <c r="G78" s="240">
        <f>ROUND(E78*F78,2)</f>
        <v>0</v>
      </c>
      <c r="H78" s="239"/>
      <c r="I78" s="240">
        <f>ROUND(E78*H78,2)</f>
        <v>0</v>
      </c>
      <c r="J78" s="239"/>
      <c r="K78" s="240">
        <f>ROUND(E78*J78,2)</f>
        <v>0</v>
      </c>
      <c r="L78" s="240">
        <v>21</v>
      </c>
      <c r="M78" s="240">
        <f>G78*(1+L78/100)</f>
        <v>0</v>
      </c>
      <c r="N78" s="238">
        <v>0</v>
      </c>
      <c r="O78" s="238">
        <f>ROUND(E78*N78,2)</f>
        <v>0</v>
      </c>
      <c r="P78" s="238">
        <v>0</v>
      </c>
      <c r="Q78" s="238">
        <f>ROUND(E78*P78,2)</f>
        <v>0</v>
      </c>
      <c r="R78" s="240" t="s">
        <v>277</v>
      </c>
      <c r="S78" s="240" t="s">
        <v>188</v>
      </c>
      <c r="T78" s="241" t="s">
        <v>188</v>
      </c>
      <c r="U78" s="220">
        <v>3.6999999999999998E-2</v>
      </c>
      <c r="V78" s="220">
        <f>ROUND(E78*U78,2)</f>
        <v>2.2799999999999998</v>
      </c>
      <c r="W78" s="220"/>
      <c r="X78" s="220" t="s">
        <v>226</v>
      </c>
      <c r="Y78" s="220" t="s">
        <v>191</v>
      </c>
      <c r="Z78" s="210"/>
      <c r="AA78" s="210"/>
      <c r="AB78" s="210"/>
      <c r="AC78" s="210"/>
      <c r="AD78" s="210"/>
      <c r="AE78" s="210"/>
      <c r="AF78" s="210"/>
      <c r="AG78" s="210" t="s">
        <v>227</v>
      </c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outlineLevel="2" x14ac:dyDescent="0.2">
      <c r="A79" s="217"/>
      <c r="B79" s="218"/>
      <c r="C79" s="263" t="s">
        <v>430</v>
      </c>
      <c r="D79" s="262"/>
      <c r="E79" s="262"/>
      <c r="F79" s="262"/>
      <c r="G79" s="262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10"/>
      <c r="AA79" s="210"/>
      <c r="AB79" s="210"/>
      <c r="AC79" s="210"/>
      <c r="AD79" s="210"/>
      <c r="AE79" s="210"/>
      <c r="AF79" s="210"/>
      <c r="AG79" s="210" t="s">
        <v>229</v>
      </c>
      <c r="AH79" s="210"/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outlineLevel="2" x14ac:dyDescent="0.2">
      <c r="A80" s="217"/>
      <c r="B80" s="218"/>
      <c r="C80" s="264" t="s">
        <v>431</v>
      </c>
      <c r="D80" s="258"/>
      <c r="E80" s="259"/>
      <c r="F80" s="220"/>
      <c r="G80" s="220"/>
      <c r="H80" s="220"/>
      <c r="I80" s="220"/>
      <c r="J80" s="220"/>
      <c r="K80" s="220"/>
      <c r="L80" s="220"/>
      <c r="M80" s="220"/>
      <c r="N80" s="219"/>
      <c r="O80" s="219"/>
      <c r="P80" s="219"/>
      <c r="Q80" s="219"/>
      <c r="R80" s="220"/>
      <c r="S80" s="220"/>
      <c r="T80" s="220"/>
      <c r="U80" s="220"/>
      <c r="V80" s="220"/>
      <c r="W80" s="220"/>
      <c r="X80" s="220"/>
      <c r="Y80" s="220"/>
      <c r="Z80" s="210"/>
      <c r="AA80" s="210"/>
      <c r="AB80" s="210"/>
      <c r="AC80" s="210"/>
      <c r="AD80" s="210"/>
      <c r="AE80" s="210"/>
      <c r="AF80" s="210"/>
      <c r="AG80" s="210" t="s">
        <v>231</v>
      </c>
      <c r="AH80" s="210">
        <v>0</v>
      </c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outlineLevel="3" x14ac:dyDescent="0.2">
      <c r="A81" s="217"/>
      <c r="B81" s="218"/>
      <c r="C81" s="264" t="s">
        <v>405</v>
      </c>
      <c r="D81" s="258"/>
      <c r="E81" s="259"/>
      <c r="F81" s="220"/>
      <c r="G81" s="220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10"/>
      <c r="AA81" s="210"/>
      <c r="AB81" s="210"/>
      <c r="AC81" s="210"/>
      <c r="AD81" s="210"/>
      <c r="AE81" s="210"/>
      <c r="AF81" s="210"/>
      <c r="AG81" s="210" t="s">
        <v>231</v>
      </c>
      <c r="AH81" s="210">
        <v>0</v>
      </c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outlineLevel="3" x14ac:dyDescent="0.2">
      <c r="A82" s="217"/>
      <c r="B82" s="218"/>
      <c r="C82" s="264" t="s">
        <v>1160</v>
      </c>
      <c r="D82" s="258"/>
      <c r="E82" s="259">
        <v>61.63</v>
      </c>
      <c r="F82" s="220"/>
      <c r="G82" s="220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10"/>
      <c r="AA82" s="210"/>
      <c r="AB82" s="210"/>
      <c r="AC82" s="210"/>
      <c r="AD82" s="210"/>
      <c r="AE82" s="210"/>
      <c r="AF82" s="210"/>
      <c r="AG82" s="210" t="s">
        <v>231</v>
      </c>
      <c r="AH82" s="210">
        <v>5</v>
      </c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x14ac:dyDescent="0.2">
      <c r="A83" s="225" t="s">
        <v>183</v>
      </c>
      <c r="B83" s="226" t="s">
        <v>143</v>
      </c>
      <c r="C83" s="251" t="s">
        <v>144</v>
      </c>
      <c r="D83" s="227"/>
      <c r="E83" s="228"/>
      <c r="F83" s="229"/>
      <c r="G83" s="229">
        <f>SUMIF(AG84:AG88,"&lt;&gt;NOR",G84:G88)</f>
        <v>0</v>
      </c>
      <c r="H83" s="229"/>
      <c r="I83" s="229">
        <f>SUM(I84:I88)</f>
        <v>0</v>
      </c>
      <c r="J83" s="229"/>
      <c r="K83" s="229">
        <f>SUM(K84:K88)</f>
        <v>0</v>
      </c>
      <c r="L83" s="229"/>
      <c r="M83" s="229">
        <f>SUM(M84:M88)</f>
        <v>0</v>
      </c>
      <c r="N83" s="228"/>
      <c r="O83" s="228">
        <f>SUM(O84:O88)</f>
        <v>0</v>
      </c>
      <c r="P83" s="228"/>
      <c r="Q83" s="228">
        <f>SUM(Q84:Q88)</f>
        <v>0</v>
      </c>
      <c r="R83" s="229"/>
      <c r="S83" s="229"/>
      <c r="T83" s="230"/>
      <c r="U83" s="224"/>
      <c r="V83" s="224">
        <f>SUM(V84:V88)</f>
        <v>1.04</v>
      </c>
      <c r="W83" s="224"/>
      <c r="X83" s="224"/>
      <c r="Y83" s="224"/>
      <c r="AG83" t="s">
        <v>184</v>
      </c>
    </row>
    <row r="84" spans="1:60" outlineLevel="1" x14ac:dyDescent="0.2">
      <c r="A84" s="235">
        <v>12</v>
      </c>
      <c r="B84" s="236" t="s">
        <v>442</v>
      </c>
      <c r="C84" s="252" t="s">
        <v>443</v>
      </c>
      <c r="D84" s="237" t="s">
        <v>434</v>
      </c>
      <c r="E84" s="238">
        <v>64.882400000000004</v>
      </c>
      <c r="F84" s="239"/>
      <c r="G84" s="240">
        <f>ROUND(E84*F84,2)</f>
        <v>0</v>
      </c>
      <c r="H84" s="239"/>
      <c r="I84" s="240">
        <f>ROUND(E84*H84,2)</f>
        <v>0</v>
      </c>
      <c r="J84" s="239"/>
      <c r="K84" s="240">
        <f>ROUND(E84*J84,2)</f>
        <v>0</v>
      </c>
      <c r="L84" s="240">
        <v>21</v>
      </c>
      <c r="M84" s="240">
        <f>G84*(1+L84/100)</f>
        <v>0</v>
      </c>
      <c r="N84" s="238">
        <v>0</v>
      </c>
      <c r="O84" s="238">
        <f>ROUND(E84*N84,2)</f>
        <v>0</v>
      </c>
      <c r="P84" s="238">
        <v>0</v>
      </c>
      <c r="Q84" s="238">
        <f>ROUND(E84*P84,2)</f>
        <v>0</v>
      </c>
      <c r="R84" s="240" t="s">
        <v>277</v>
      </c>
      <c r="S84" s="240" t="s">
        <v>188</v>
      </c>
      <c r="T84" s="241" t="s">
        <v>188</v>
      </c>
      <c r="U84" s="220">
        <v>1.6E-2</v>
      </c>
      <c r="V84" s="220">
        <f>ROUND(E84*U84,2)</f>
        <v>1.04</v>
      </c>
      <c r="W84" s="220"/>
      <c r="X84" s="220" t="s">
        <v>444</v>
      </c>
      <c r="Y84" s="220" t="s">
        <v>191</v>
      </c>
      <c r="Z84" s="210"/>
      <c r="AA84" s="210"/>
      <c r="AB84" s="210"/>
      <c r="AC84" s="210"/>
      <c r="AD84" s="210"/>
      <c r="AE84" s="210"/>
      <c r="AF84" s="210"/>
      <c r="AG84" s="210" t="s">
        <v>445</v>
      </c>
      <c r="AH84" s="210"/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</row>
    <row r="85" spans="1:60" outlineLevel="2" x14ac:dyDescent="0.2">
      <c r="A85" s="217"/>
      <c r="B85" s="218"/>
      <c r="C85" s="263" t="s">
        <v>446</v>
      </c>
      <c r="D85" s="262"/>
      <c r="E85" s="262"/>
      <c r="F85" s="262"/>
      <c r="G85" s="262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10"/>
      <c r="AA85" s="210"/>
      <c r="AB85" s="210"/>
      <c r="AC85" s="210"/>
      <c r="AD85" s="210"/>
      <c r="AE85" s="210"/>
      <c r="AF85" s="210"/>
      <c r="AG85" s="210" t="s">
        <v>229</v>
      </c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outlineLevel="2" x14ac:dyDescent="0.2">
      <c r="A86" s="217"/>
      <c r="B86" s="218"/>
      <c r="C86" s="264" t="s">
        <v>447</v>
      </c>
      <c r="D86" s="258"/>
      <c r="E86" s="259"/>
      <c r="F86" s="220"/>
      <c r="G86" s="220"/>
      <c r="H86" s="220"/>
      <c r="I86" s="220"/>
      <c r="J86" s="220"/>
      <c r="K86" s="220"/>
      <c r="L86" s="220"/>
      <c r="M86" s="220"/>
      <c r="N86" s="219"/>
      <c r="O86" s="219"/>
      <c r="P86" s="219"/>
      <c r="Q86" s="219"/>
      <c r="R86" s="220"/>
      <c r="S86" s="220"/>
      <c r="T86" s="220"/>
      <c r="U86" s="220"/>
      <c r="V86" s="220"/>
      <c r="W86" s="220"/>
      <c r="X86" s="220"/>
      <c r="Y86" s="220"/>
      <c r="Z86" s="210"/>
      <c r="AA86" s="210"/>
      <c r="AB86" s="210"/>
      <c r="AC86" s="210"/>
      <c r="AD86" s="210"/>
      <c r="AE86" s="210"/>
      <c r="AF86" s="210"/>
      <c r="AG86" s="210" t="s">
        <v>231</v>
      </c>
      <c r="AH86" s="210">
        <v>0</v>
      </c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outlineLevel="3" x14ac:dyDescent="0.2">
      <c r="A87" s="217"/>
      <c r="B87" s="218"/>
      <c r="C87" s="264" t="s">
        <v>1165</v>
      </c>
      <c r="D87" s="258"/>
      <c r="E87" s="259"/>
      <c r="F87" s="220"/>
      <c r="G87" s="220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10"/>
      <c r="AA87" s="210"/>
      <c r="AB87" s="210"/>
      <c r="AC87" s="210"/>
      <c r="AD87" s="210"/>
      <c r="AE87" s="210"/>
      <c r="AF87" s="210"/>
      <c r="AG87" s="210" t="s">
        <v>231</v>
      </c>
      <c r="AH87" s="210">
        <v>0</v>
      </c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outlineLevel="3" x14ac:dyDescent="0.2">
      <c r="A88" s="217"/>
      <c r="B88" s="218"/>
      <c r="C88" s="264" t="s">
        <v>1166</v>
      </c>
      <c r="D88" s="258"/>
      <c r="E88" s="259">
        <v>64.882400000000004</v>
      </c>
      <c r="F88" s="220"/>
      <c r="G88" s="220"/>
      <c r="H88" s="220"/>
      <c r="I88" s="220"/>
      <c r="J88" s="220"/>
      <c r="K88" s="220"/>
      <c r="L88" s="220"/>
      <c r="M88" s="220"/>
      <c r="N88" s="219"/>
      <c r="O88" s="219"/>
      <c r="P88" s="219"/>
      <c r="Q88" s="219"/>
      <c r="R88" s="220"/>
      <c r="S88" s="220"/>
      <c r="T88" s="220"/>
      <c r="U88" s="220"/>
      <c r="V88" s="220"/>
      <c r="W88" s="220"/>
      <c r="X88" s="220"/>
      <c r="Y88" s="220"/>
      <c r="Z88" s="210"/>
      <c r="AA88" s="210"/>
      <c r="AB88" s="210"/>
      <c r="AC88" s="210"/>
      <c r="AD88" s="210"/>
      <c r="AE88" s="210"/>
      <c r="AF88" s="210"/>
      <c r="AG88" s="210" t="s">
        <v>231</v>
      </c>
      <c r="AH88" s="210">
        <v>0</v>
      </c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</row>
    <row r="89" spans="1:60" x14ac:dyDescent="0.2">
      <c r="A89" s="225" t="s">
        <v>183</v>
      </c>
      <c r="B89" s="226" t="s">
        <v>147</v>
      </c>
      <c r="C89" s="251" t="s">
        <v>148</v>
      </c>
      <c r="D89" s="227"/>
      <c r="E89" s="228"/>
      <c r="F89" s="229"/>
      <c r="G89" s="229">
        <f>SUMIF(AG90:AG107,"&lt;&gt;NOR",G90:G107)</f>
        <v>0</v>
      </c>
      <c r="H89" s="229"/>
      <c r="I89" s="229">
        <f>SUM(I90:I107)</f>
        <v>0</v>
      </c>
      <c r="J89" s="229"/>
      <c r="K89" s="229">
        <f>SUM(K90:K107)</f>
        <v>0</v>
      </c>
      <c r="L89" s="229"/>
      <c r="M89" s="229">
        <f>SUM(M90:M107)</f>
        <v>0</v>
      </c>
      <c r="N89" s="228"/>
      <c r="O89" s="228">
        <f>SUM(O90:O107)</f>
        <v>0</v>
      </c>
      <c r="P89" s="228"/>
      <c r="Q89" s="228">
        <f>SUM(Q90:Q107)</f>
        <v>0</v>
      </c>
      <c r="R89" s="229"/>
      <c r="S89" s="229"/>
      <c r="T89" s="230"/>
      <c r="U89" s="224"/>
      <c r="V89" s="224">
        <f>SUM(V90:V107)</f>
        <v>0.60000000000000009</v>
      </c>
      <c r="W89" s="224"/>
      <c r="X89" s="224"/>
      <c r="Y89" s="224"/>
      <c r="AG89" t="s">
        <v>184</v>
      </c>
    </row>
    <row r="90" spans="1:60" outlineLevel="1" x14ac:dyDescent="0.2">
      <c r="A90" s="235">
        <v>13</v>
      </c>
      <c r="B90" s="236" t="s">
        <v>456</v>
      </c>
      <c r="C90" s="252" t="s">
        <v>457</v>
      </c>
      <c r="D90" s="237" t="s">
        <v>434</v>
      </c>
      <c r="E90" s="238">
        <v>2.7833800000000002</v>
      </c>
      <c r="F90" s="239"/>
      <c r="G90" s="240">
        <f>ROUND(E90*F90,2)</f>
        <v>0</v>
      </c>
      <c r="H90" s="239"/>
      <c r="I90" s="240">
        <f>ROUND(E90*H90,2)</f>
        <v>0</v>
      </c>
      <c r="J90" s="239"/>
      <c r="K90" s="240">
        <f>ROUND(E90*J90,2)</f>
        <v>0</v>
      </c>
      <c r="L90" s="240">
        <v>21</v>
      </c>
      <c r="M90" s="240">
        <f>G90*(1+L90/100)</f>
        <v>0</v>
      </c>
      <c r="N90" s="238">
        <v>0</v>
      </c>
      <c r="O90" s="238">
        <f>ROUND(E90*N90,2)</f>
        <v>0</v>
      </c>
      <c r="P90" s="238">
        <v>0</v>
      </c>
      <c r="Q90" s="238">
        <f>ROUND(E90*P90,2)</f>
        <v>0</v>
      </c>
      <c r="R90" s="240" t="s">
        <v>458</v>
      </c>
      <c r="S90" s="240" t="s">
        <v>188</v>
      </c>
      <c r="T90" s="241" t="s">
        <v>188</v>
      </c>
      <c r="U90" s="220">
        <v>0.16</v>
      </c>
      <c r="V90" s="220">
        <f>ROUND(E90*U90,2)</f>
        <v>0.45</v>
      </c>
      <c r="W90" s="220"/>
      <c r="X90" s="220" t="s">
        <v>226</v>
      </c>
      <c r="Y90" s="220" t="s">
        <v>191</v>
      </c>
      <c r="Z90" s="210"/>
      <c r="AA90" s="210"/>
      <c r="AB90" s="210"/>
      <c r="AC90" s="210"/>
      <c r="AD90" s="210"/>
      <c r="AE90" s="210"/>
      <c r="AF90" s="210"/>
      <c r="AG90" s="210" t="s">
        <v>227</v>
      </c>
      <c r="AH90" s="210"/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ht="22.5" outlineLevel="2" x14ac:dyDescent="0.2">
      <c r="A91" s="217"/>
      <c r="B91" s="218"/>
      <c r="C91" s="263" t="s">
        <v>459</v>
      </c>
      <c r="D91" s="262"/>
      <c r="E91" s="262"/>
      <c r="F91" s="262"/>
      <c r="G91" s="262"/>
      <c r="H91" s="220"/>
      <c r="I91" s="220"/>
      <c r="J91" s="220"/>
      <c r="K91" s="220"/>
      <c r="L91" s="220"/>
      <c r="M91" s="220"/>
      <c r="N91" s="219"/>
      <c r="O91" s="219"/>
      <c r="P91" s="219"/>
      <c r="Q91" s="219"/>
      <c r="R91" s="220"/>
      <c r="S91" s="220"/>
      <c r="T91" s="220"/>
      <c r="U91" s="220"/>
      <c r="V91" s="220"/>
      <c r="W91" s="220"/>
      <c r="X91" s="220"/>
      <c r="Y91" s="220"/>
      <c r="Z91" s="210"/>
      <c r="AA91" s="210"/>
      <c r="AB91" s="210"/>
      <c r="AC91" s="210"/>
      <c r="AD91" s="210"/>
      <c r="AE91" s="210"/>
      <c r="AF91" s="210"/>
      <c r="AG91" s="210" t="s">
        <v>229</v>
      </c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43" t="str">
        <f>C91</f>
        <v>se složením a hrubým urovnáním nebo s přeložením na jiný dopravní prostředek kromě lodi, vč. příplatku za každých dalších i započatých 1000 m přes 1000 m,</v>
      </c>
      <c r="BB91" s="210"/>
      <c r="BC91" s="210"/>
      <c r="BD91" s="210"/>
      <c r="BE91" s="210"/>
      <c r="BF91" s="210"/>
      <c r="BG91" s="210"/>
      <c r="BH91" s="210"/>
    </row>
    <row r="92" spans="1:60" outlineLevel="2" x14ac:dyDescent="0.2">
      <c r="A92" s="217"/>
      <c r="B92" s="218"/>
      <c r="C92" s="264" t="s">
        <v>460</v>
      </c>
      <c r="D92" s="258"/>
      <c r="E92" s="259"/>
      <c r="F92" s="220"/>
      <c r="G92" s="220"/>
      <c r="H92" s="220"/>
      <c r="I92" s="220"/>
      <c r="J92" s="220"/>
      <c r="K92" s="220"/>
      <c r="L92" s="220"/>
      <c r="M92" s="220"/>
      <c r="N92" s="219"/>
      <c r="O92" s="219"/>
      <c r="P92" s="219"/>
      <c r="Q92" s="219"/>
      <c r="R92" s="220"/>
      <c r="S92" s="220"/>
      <c r="T92" s="220"/>
      <c r="U92" s="220"/>
      <c r="V92" s="220"/>
      <c r="W92" s="220"/>
      <c r="X92" s="220"/>
      <c r="Y92" s="220"/>
      <c r="Z92" s="210"/>
      <c r="AA92" s="210"/>
      <c r="AB92" s="210"/>
      <c r="AC92" s="210"/>
      <c r="AD92" s="210"/>
      <c r="AE92" s="210"/>
      <c r="AF92" s="210"/>
      <c r="AG92" s="210" t="s">
        <v>231</v>
      </c>
      <c r="AH92" s="210">
        <v>0</v>
      </c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outlineLevel="3" x14ac:dyDescent="0.2">
      <c r="A93" s="217"/>
      <c r="B93" s="218"/>
      <c r="C93" s="264" t="s">
        <v>1167</v>
      </c>
      <c r="D93" s="258"/>
      <c r="E93" s="259">
        <v>2.7833800000000002</v>
      </c>
      <c r="F93" s="220"/>
      <c r="G93" s="220"/>
      <c r="H93" s="220"/>
      <c r="I93" s="220"/>
      <c r="J93" s="220"/>
      <c r="K93" s="220"/>
      <c r="L93" s="220"/>
      <c r="M93" s="220"/>
      <c r="N93" s="219"/>
      <c r="O93" s="219"/>
      <c r="P93" s="219"/>
      <c r="Q93" s="219"/>
      <c r="R93" s="220"/>
      <c r="S93" s="220"/>
      <c r="T93" s="220"/>
      <c r="U93" s="220"/>
      <c r="V93" s="220"/>
      <c r="W93" s="220"/>
      <c r="X93" s="220"/>
      <c r="Y93" s="220"/>
      <c r="Z93" s="210"/>
      <c r="AA93" s="210"/>
      <c r="AB93" s="210"/>
      <c r="AC93" s="210"/>
      <c r="AD93" s="210"/>
      <c r="AE93" s="210"/>
      <c r="AF93" s="210"/>
      <c r="AG93" s="210" t="s">
        <v>231</v>
      </c>
      <c r="AH93" s="210">
        <v>5</v>
      </c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outlineLevel="1" x14ac:dyDescent="0.2">
      <c r="A94" s="235">
        <v>14</v>
      </c>
      <c r="B94" s="236" t="s">
        <v>463</v>
      </c>
      <c r="C94" s="252" t="s">
        <v>464</v>
      </c>
      <c r="D94" s="237" t="s">
        <v>434</v>
      </c>
      <c r="E94" s="238">
        <v>2.7833800000000002</v>
      </c>
      <c r="F94" s="239"/>
      <c r="G94" s="240">
        <f>ROUND(E94*F94,2)</f>
        <v>0</v>
      </c>
      <c r="H94" s="239"/>
      <c r="I94" s="240">
        <f>ROUND(E94*H94,2)</f>
        <v>0</v>
      </c>
      <c r="J94" s="239"/>
      <c r="K94" s="240">
        <f>ROUND(E94*J94,2)</f>
        <v>0</v>
      </c>
      <c r="L94" s="240">
        <v>21</v>
      </c>
      <c r="M94" s="240">
        <f>G94*(1+L94/100)</f>
        <v>0</v>
      </c>
      <c r="N94" s="238">
        <v>0</v>
      </c>
      <c r="O94" s="238">
        <f>ROUND(E94*N94,2)</f>
        <v>0</v>
      </c>
      <c r="P94" s="238">
        <v>0</v>
      </c>
      <c r="Q94" s="238">
        <f>ROUND(E94*P94,2)</f>
        <v>0</v>
      </c>
      <c r="R94" s="240" t="s">
        <v>465</v>
      </c>
      <c r="S94" s="240" t="s">
        <v>188</v>
      </c>
      <c r="T94" s="241" t="s">
        <v>188</v>
      </c>
      <c r="U94" s="220">
        <v>4.2000000000000003E-2</v>
      </c>
      <c r="V94" s="220">
        <f>ROUND(E94*U94,2)</f>
        <v>0.12</v>
      </c>
      <c r="W94" s="220"/>
      <c r="X94" s="220" t="s">
        <v>226</v>
      </c>
      <c r="Y94" s="220" t="s">
        <v>191</v>
      </c>
      <c r="Z94" s="210"/>
      <c r="AA94" s="210"/>
      <c r="AB94" s="210"/>
      <c r="AC94" s="210"/>
      <c r="AD94" s="210"/>
      <c r="AE94" s="210"/>
      <c r="AF94" s="210"/>
      <c r="AG94" s="210" t="s">
        <v>227</v>
      </c>
      <c r="AH94" s="210"/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outlineLevel="2" x14ac:dyDescent="0.2">
      <c r="A95" s="217"/>
      <c r="B95" s="218"/>
      <c r="C95" s="263" t="s">
        <v>466</v>
      </c>
      <c r="D95" s="262"/>
      <c r="E95" s="262"/>
      <c r="F95" s="262"/>
      <c r="G95" s="262"/>
      <c r="H95" s="220"/>
      <c r="I95" s="220"/>
      <c r="J95" s="220"/>
      <c r="K95" s="220"/>
      <c r="L95" s="220"/>
      <c r="M95" s="220"/>
      <c r="N95" s="219"/>
      <c r="O95" s="219"/>
      <c r="P95" s="219"/>
      <c r="Q95" s="219"/>
      <c r="R95" s="220"/>
      <c r="S95" s="220"/>
      <c r="T95" s="220"/>
      <c r="U95" s="220"/>
      <c r="V95" s="220"/>
      <c r="W95" s="220"/>
      <c r="X95" s="220"/>
      <c r="Y95" s="220"/>
      <c r="Z95" s="210"/>
      <c r="AA95" s="210"/>
      <c r="AB95" s="210"/>
      <c r="AC95" s="210"/>
      <c r="AD95" s="210"/>
      <c r="AE95" s="210"/>
      <c r="AF95" s="210"/>
      <c r="AG95" s="210" t="s">
        <v>229</v>
      </c>
      <c r="AH95" s="210"/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outlineLevel="2" x14ac:dyDescent="0.2">
      <c r="A96" s="217"/>
      <c r="B96" s="218"/>
      <c r="C96" s="264" t="s">
        <v>467</v>
      </c>
      <c r="D96" s="258"/>
      <c r="E96" s="259"/>
      <c r="F96" s="220"/>
      <c r="G96" s="220"/>
      <c r="H96" s="220"/>
      <c r="I96" s="220"/>
      <c r="J96" s="220"/>
      <c r="K96" s="220"/>
      <c r="L96" s="220"/>
      <c r="M96" s="220"/>
      <c r="N96" s="219"/>
      <c r="O96" s="219"/>
      <c r="P96" s="219"/>
      <c r="Q96" s="219"/>
      <c r="R96" s="220"/>
      <c r="S96" s="220"/>
      <c r="T96" s="220"/>
      <c r="U96" s="220"/>
      <c r="V96" s="220"/>
      <c r="W96" s="220"/>
      <c r="X96" s="220"/>
      <c r="Y96" s="220"/>
      <c r="Z96" s="210"/>
      <c r="AA96" s="210"/>
      <c r="AB96" s="210"/>
      <c r="AC96" s="210"/>
      <c r="AD96" s="210"/>
      <c r="AE96" s="210"/>
      <c r="AF96" s="210"/>
      <c r="AG96" s="210" t="s">
        <v>231</v>
      </c>
      <c r="AH96" s="210">
        <v>0</v>
      </c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outlineLevel="3" x14ac:dyDescent="0.2">
      <c r="A97" s="217"/>
      <c r="B97" s="218"/>
      <c r="C97" s="264" t="s">
        <v>470</v>
      </c>
      <c r="D97" s="258"/>
      <c r="E97" s="259"/>
      <c r="F97" s="220"/>
      <c r="G97" s="220"/>
      <c r="H97" s="220"/>
      <c r="I97" s="220"/>
      <c r="J97" s="220"/>
      <c r="K97" s="220"/>
      <c r="L97" s="220"/>
      <c r="M97" s="220"/>
      <c r="N97" s="219"/>
      <c r="O97" s="219"/>
      <c r="P97" s="219"/>
      <c r="Q97" s="219"/>
      <c r="R97" s="220"/>
      <c r="S97" s="220"/>
      <c r="T97" s="220"/>
      <c r="U97" s="220"/>
      <c r="V97" s="220"/>
      <c r="W97" s="220"/>
      <c r="X97" s="220"/>
      <c r="Y97" s="220"/>
      <c r="Z97" s="210"/>
      <c r="AA97" s="210"/>
      <c r="AB97" s="210"/>
      <c r="AC97" s="210"/>
      <c r="AD97" s="210"/>
      <c r="AE97" s="210"/>
      <c r="AF97" s="210"/>
      <c r="AG97" s="210" t="s">
        <v>231</v>
      </c>
      <c r="AH97" s="210">
        <v>0</v>
      </c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outlineLevel="3" x14ac:dyDescent="0.2">
      <c r="A98" s="217"/>
      <c r="B98" s="218"/>
      <c r="C98" s="264" t="s">
        <v>890</v>
      </c>
      <c r="D98" s="258"/>
      <c r="E98" s="259"/>
      <c r="F98" s="220"/>
      <c r="G98" s="220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10"/>
      <c r="AA98" s="210"/>
      <c r="AB98" s="210"/>
      <c r="AC98" s="210"/>
      <c r="AD98" s="210"/>
      <c r="AE98" s="210"/>
      <c r="AF98" s="210"/>
      <c r="AG98" s="210" t="s">
        <v>231</v>
      </c>
      <c r="AH98" s="210">
        <v>7</v>
      </c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</row>
    <row r="99" spans="1:60" outlineLevel="3" x14ac:dyDescent="0.2">
      <c r="A99" s="217"/>
      <c r="B99" s="218"/>
      <c r="C99" s="264" t="s">
        <v>1168</v>
      </c>
      <c r="D99" s="258"/>
      <c r="E99" s="259">
        <v>2.7833800000000002</v>
      </c>
      <c r="F99" s="220"/>
      <c r="G99" s="220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10"/>
      <c r="AA99" s="210"/>
      <c r="AB99" s="210"/>
      <c r="AC99" s="210"/>
      <c r="AD99" s="210"/>
      <c r="AE99" s="210"/>
      <c r="AF99" s="210"/>
      <c r="AG99" s="210" t="s">
        <v>231</v>
      </c>
      <c r="AH99" s="210">
        <v>7</v>
      </c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outlineLevel="1" x14ac:dyDescent="0.2">
      <c r="A100" s="235">
        <v>15</v>
      </c>
      <c r="B100" s="236" t="s">
        <v>473</v>
      </c>
      <c r="C100" s="252" t="s">
        <v>474</v>
      </c>
      <c r="D100" s="237" t="s">
        <v>434</v>
      </c>
      <c r="E100" s="238">
        <v>25.0504</v>
      </c>
      <c r="F100" s="239"/>
      <c r="G100" s="240">
        <f>ROUND(E100*F100,2)</f>
        <v>0</v>
      </c>
      <c r="H100" s="239"/>
      <c r="I100" s="240">
        <f>ROUND(E100*H100,2)</f>
        <v>0</v>
      </c>
      <c r="J100" s="239"/>
      <c r="K100" s="240">
        <f>ROUND(E100*J100,2)</f>
        <v>0</v>
      </c>
      <c r="L100" s="240">
        <v>21</v>
      </c>
      <c r="M100" s="240">
        <f>G100*(1+L100/100)</f>
        <v>0</v>
      </c>
      <c r="N100" s="238">
        <v>0</v>
      </c>
      <c r="O100" s="238">
        <f>ROUND(E100*N100,2)</f>
        <v>0</v>
      </c>
      <c r="P100" s="238">
        <v>0</v>
      </c>
      <c r="Q100" s="238">
        <f>ROUND(E100*P100,2)</f>
        <v>0</v>
      </c>
      <c r="R100" s="240" t="s">
        <v>465</v>
      </c>
      <c r="S100" s="240" t="s">
        <v>188</v>
      </c>
      <c r="T100" s="241" t="s">
        <v>188</v>
      </c>
      <c r="U100" s="220">
        <v>0</v>
      </c>
      <c r="V100" s="220">
        <f>ROUND(E100*U100,2)</f>
        <v>0</v>
      </c>
      <c r="W100" s="220"/>
      <c r="X100" s="220" t="s">
        <v>226</v>
      </c>
      <c r="Y100" s="220" t="s">
        <v>191</v>
      </c>
      <c r="Z100" s="210"/>
      <c r="AA100" s="210"/>
      <c r="AB100" s="210"/>
      <c r="AC100" s="210"/>
      <c r="AD100" s="210"/>
      <c r="AE100" s="210"/>
      <c r="AF100" s="210"/>
      <c r="AG100" s="210" t="s">
        <v>227</v>
      </c>
      <c r="AH100" s="210"/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</row>
    <row r="101" spans="1:60" outlineLevel="2" x14ac:dyDescent="0.2">
      <c r="A101" s="217"/>
      <c r="B101" s="218"/>
      <c r="C101" s="263" t="s">
        <v>466</v>
      </c>
      <c r="D101" s="262"/>
      <c r="E101" s="262"/>
      <c r="F101" s="262"/>
      <c r="G101" s="262"/>
      <c r="H101" s="220"/>
      <c r="I101" s="220"/>
      <c r="J101" s="220"/>
      <c r="K101" s="220"/>
      <c r="L101" s="220"/>
      <c r="M101" s="220"/>
      <c r="N101" s="219"/>
      <c r="O101" s="219"/>
      <c r="P101" s="219"/>
      <c r="Q101" s="219"/>
      <c r="R101" s="220"/>
      <c r="S101" s="220"/>
      <c r="T101" s="220"/>
      <c r="U101" s="220"/>
      <c r="V101" s="220"/>
      <c r="W101" s="220"/>
      <c r="X101" s="220"/>
      <c r="Y101" s="220"/>
      <c r="Z101" s="210"/>
      <c r="AA101" s="210"/>
      <c r="AB101" s="210"/>
      <c r="AC101" s="210"/>
      <c r="AD101" s="210"/>
      <c r="AE101" s="210"/>
      <c r="AF101" s="210"/>
      <c r="AG101" s="210" t="s">
        <v>229</v>
      </c>
      <c r="AH101" s="210"/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</row>
    <row r="102" spans="1:60" outlineLevel="2" x14ac:dyDescent="0.2">
      <c r="A102" s="217"/>
      <c r="B102" s="218"/>
      <c r="C102" s="264" t="s">
        <v>475</v>
      </c>
      <c r="D102" s="258"/>
      <c r="E102" s="259"/>
      <c r="F102" s="220"/>
      <c r="G102" s="220"/>
      <c r="H102" s="220"/>
      <c r="I102" s="220"/>
      <c r="J102" s="220"/>
      <c r="K102" s="220"/>
      <c r="L102" s="220"/>
      <c r="M102" s="220"/>
      <c r="N102" s="219"/>
      <c r="O102" s="219"/>
      <c r="P102" s="219"/>
      <c r="Q102" s="219"/>
      <c r="R102" s="220"/>
      <c r="S102" s="220"/>
      <c r="T102" s="220"/>
      <c r="U102" s="220"/>
      <c r="V102" s="220"/>
      <c r="W102" s="220"/>
      <c r="X102" s="220"/>
      <c r="Y102" s="220"/>
      <c r="Z102" s="210"/>
      <c r="AA102" s="210"/>
      <c r="AB102" s="210"/>
      <c r="AC102" s="210"/>
      <c r="AD102" s="210"/>
      <c r="AE102" s="210"/>
      <c r="AF102" s="210"/>
      <c r="AG102" s="210" t="s">
        <v>231</v>
      </c>
      <c r="AH102" s="210">
        <v>0</v>
      </c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1:60" outlineLevel="3" x14ac:dyDescent="0.2">
      <c r="A103" s="217"/>
      <c r="B103" s="218"/>
      <c r="C103" s="264" t="s">
        <v>1169</v>
      </c>
      <c r="D103" s="258"/>
      <c r="E103" s="259">
        <v>25.0504</v>
      </c>
      <c r="F103" s="220"/>
      <c r="G103" s="220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10"/>
      <c r="AA103" s="210"/>
      <c r="AB103" s="210"/>
      <c r="AC103" s="210"/>
      <c r="AD103" s="210"/>
      <c r="AE103" s="210"/>
      <c r="AF103" s="210"/>
      <c r="AG103" s="210" t="s">
        <v>231</v>
      </c>
      <c r="AH103" s="210">
        <v>5</v>
      </c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outlineLevel="1" x14ac:dyDescent="0.2">
      <c r="A104" s="235">
        <v>16</v>
      </c>
      <c r="B104" s="236" t="s">
        <v>477</v>
      </c>
      <c r="C104" s="252" t="s">
        <v>478</v>
      </c>
      <c r="D104" s="237" t="s">
        <v>434</v>
      </c>
      <c r="E104" s="238">
        <v>2.7833800000000002</v>
      </c>
      <c r="F104" s="239"/>
      <c r="G104" s="240">
        <f>ROUND(E104*F104,2)</f>
        <v>0</v>
      </c>
      <c r="H104" s="239"/>
      <c r="I104" s="240">
        <f>ROUND(E104*H104,2)</f>
        <v>0</v>
      </c>
      <c r="J104" s="239"/>
      <c r="K104" s="240">
        <f>ROUND(E104*J104,2)</f>
        <v>0</v>
      </c>
      <c r="L104" s="240">
        <v>21</v>
      </c>
      <c r="M104" s="240">
        <f>G104*(1+L104/100)</f>
        <v>0</v>
      </c>
      <c r="N104" s="238">
        <v>0</v>
      </c>
      <c r="O104" s="238">
        <f>ROUND(E104*N104,2)</f>
        <v>0</v>
      </c>
      <c r="P104" s="238">
        <v>0</v>
      </c>
      <c r="Q104" s="238">
        <f>ROUND(E104*P104,2)</f>
        <v>0</v>
      </c>
      <c r="R104" s="240" t="s">
        <v>465</v>
      </c>
      <c r="S104" s="240" t="s">
        <v>188</v>
      </c>
      <c r="T104" s="241" t="s">
        <v>188</v>
      </c>
      <c r="U104" s="220">
        <v>0.01</v>
      </c>
      <c r="V104" s="220">
        <f>ROUND(E104*U104,2)</f>
        <v>0.03</v>
      </c>
      <c r="W104" s="220"/>
      <c r="X104" s="220" t="s">
        <v>226</v>
      </c>
      <c r="Y104" s="220" t="s">
        <v>191</v>
      </c>
      <c r="Z104" s="210"/>
      <c r="AA104" s="210"/>
      <c r="AB104" s="210"/>
      <c r="AC104" s="210"/>
      <c r="AD104" s="210"/>
      <c r="AE104" s="210"/>
      <c r="AF104" s="210"/>
      <c r="AG104" s="210" t="s">
        <v>227</v>
      </c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</row>
    <row r="105" spans="1:60" outlineLevel="2" x14ac:dyDescent="0.2">
      <c r="A105" s="217"/>
      <c r="B105" s="218"/>
      <c r="C105" s="263" t="s">
        <v>479</v>
      </c>
      <c r="D105" s="262"/>
      <c r="E105" s="262"/>
      <c r="F105" s="262"/>
      <c r="G105" s="262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10"/>
      <c r="AA105" s="210"/>
      <c r="AB105" s="210"/>
      <c r="AC105" s="210"/>
      <c r="AD105" s="210"/>
      <c r="AE105" s="210"/>
      <c r="AF105" s="210"/>
      <c r="AG105" s="210" t="s">
        <v>229</v>
      </c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1:60" outlineLevel="2" x14ac:dyDescent="0.2">
      <c r="A106" s="217"/>
      <c r="B106" s="218"/>
      <c r="C106" s="264" t="s">
        <v>480</v>
      </c>
      <c r="D106" s="258"/>
      <c r="E106" s="259"/>
      <c r="F106" s="220"/>
      <c r="G106" s="220"/>
      <c r="H106" s="220"/>
      <c r="I106" s="220"/>
      <c r="J106" s="220"/>
      <c r="K106" s="220"/>
      <c r="L106" s="220"/>
      <c r="M106" s="220"/>
      <c r="N106" s="219"/>
      <c r="O106" s="219"/>
      <c r="P106" s="219"/>
      <c r="Q106" s="219"/>
      <c r="R106" s="220"/>
      <c r="S106" s="220"/>
      <c r="T106" s="220"/>
      <c r="U106" s="220"/>
      <c r="V106" s="220"/>
      <c r="W106" s="220"/>
      <c r="X106" s="220"/>
      <c r="Y106" s="220"/>
      <c r="Z106" s="210"/>
      <c r="AA106" s="210"/>
      <c r="AB106" s="210"/>
      <c r="AC106" s="210"/>
      <c r="AD106" s="210"/>
      <c r="AE106" s="210"/>
      <c r="AF106" s="210"/>
      <c r="AG106" s="210" t="s">
        <v>231</v>
      </c>
      <c r="AH106" s="210">
        <v>0</v>
      </c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</row>
    <row r="107" spans="1:60" outlineLevel="3" x14ac:dyDescent="0.2">
      <c r="A107" s="217"/>
      <c r="B107" s="218"/>
      <c r="C107" s="264" t="s">
        <v>1167</v>
      </c>
      <c r="D107" s="258"/>
      <c r="E107" s="259">
        <v>2.7833800000000002</v>
      </c>
      <c r="F107" s="220"/>
      <c r="G107" s="220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10"/>
      <c r="AA107" s="210"/>
      <c r="AB107" s="210"/>
      <c r="AC107" s="210"/>
      <c r="AD107" s="210"/>
      <c r="AE107" s="210"/>
      <c r="AF107" s="210"/>
      <c r="AG107" s="210" t="s">
        <v>231</v>
      </c>
      <c r="AH107" s="210">
        <v>5</v>
      </c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x14ac:dyDescent="0.2">
      <c r="A108" s="225" t="s">
        <v>183</v>
      </c>
      <c r="B108" s="226" t="s">
        <v>150</v>
      </c>
      <c r="C108" s="251" t="s">
        <v>151</v>
      </c>
      <c r="D108" s="227"/>
      <c r="E108" s="228"/>
      <c r="F108" s="229"/>
      <c r="G108" s="229">
        <f>SUMIF(AG109:AG113,"&lt;&gt;NOR",G109:G113)</f>
        <v>0</v>
      </c>
      <c r="H108" s="229"/>
      <c r="I108" s="229">
        <f>SUM(I109:I113)</f>
        <v>0</v>
      </c>
      <c r="J108" s="229"/>
      <c r="K108" s="229">
        <f>SUM(K109:K113)</f>
        <v>0</v>
      </c>
      <c r="L108" s="229"/>
      <c r="M108" s="229">
        <f>SUM(M109:M113)</f>
        <v>0</v>
      </c>
      <c r="N108" s="228"/>
      <c r="O108" s="228">
        <f>SUM(O109:O113)</f>
        <v>0</v>
      </c>
      <c r="P108" s="228"/>
      <c r="Q108" s="228">
        <f>SUM(Q109:Q113)</f>
        <v>0</v>
      </c>
      <c r="R108" s="229"/>
      <c r="S108" s="229"/>
      <c r="T108" s="230"/>
      <c r="U108" s="224"/>
      <c r="V108" s="224">
        <f>SUM(V109:V113)</f>
        <v>0</v>
      </c>
      <c r="W108" s="224"/>
      <c r="X108" s="224"/>
      <c r="Y108" s="224"/>
      <c r="AG108" t="s">
        <v>184</v>
      </c>
    </row>
    <row r="109" spans="1:60" outlineLevel="1" x14ac:dyDescent="0.2">
      <c r="A109" s="235">
        <v>17</v>
      </c>
      <c r="B109" s="236" t="s">
        <v>481</v>
      </c>
      <c r="C109" s="252" t="s">
        <v>805</v>
      </c>
      <c r="D109" s="237" t="s">
        <v>434</v>
      </c>
      <c r="E109" s="238">
        <v>2.7833800000000002</v>
      </c>
      <c r="F109" s="239"/>
      <c r="G109" s="240">
        <f>ROUND(E109*F109,2)</f>
        <v>0</v>
      </c>
      <c r="H109" s="239"/>
      <c r="I109" s="240">
        <f>ROUND(E109*H109,2)</f>
        <v>0</v>
      </c>
      <c r="J109" s="239"/>
      <c r="K109" s="240">
        <f>ROUND(E109*J109,2)</f>
        <v>0</v>
      </c>
      <c r="L109" s="240">
        <v>21</v>
      </c>
      <c r="M109" s="240">
        <f>G109*(1+L109/100)</f>
        <v>0</v>
      </c>
      <c r="N109" s="238">
        <v>0</v>
      </c>
      <c r="O109" s="238">
        <f>ROUND(E109*N109,2)</f>
        <v>0</v>
      </c>
      <c r="P109" s="238">
        <v>0</v>
      </c>
      <c r="Q109" s="238">
        <f>ROUND(E109*P109,2)</f>
        <v>0</v>
      </c>
      <c r="R109" s="240" t="s">
        <v>483</v>
      </c>
      <c r="S109" s="240" t="s">
        <v>188</v>
      </c>
      <c r="T109" s="241" t="s">
        <v>188</v>
      </c>
      <c r="U109" s="220">
        <v>0</v>
      </c>
      <c r="V109" s="220">
        <f>ROUND(E109*U109,2)</f>
        <v>0</v>
      </c>
      <c r="W109" s="220"/>
      <c r="X109" s="220" t="s">
        <v>226</v>
      </c>
      <c r="Y109" s="220" t="s">
        <v>191</v>
      </c>
      <c r="Z109" s="210"/>
      <c r="AA109" s="210"/>
      <c r="AB109" s="210"/>
      <c r="AC109" s="210"/>
      <c r="AD109" s="210"/>
      <c r="AE109" s="210"/>
      <c r="AF109" s="210"/>
      <c r="AG109" s="210" t="s">
        <v>227</v>
      </c>
      <c r="AH109" s="210"/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</row>
    <row r="110" spans="1:60" outlineLevel="2" x14ac:dyDescent="0.2">
      <c r="A110" s="217"/>
      <c r="B110" s="218"/>
      <c r="C110" s="264" t="s">
        <v>484</v>
      </c>
      <c r="D110" s="258"/>
      <c r="E110" s="259"/>
      <c r="F110" s="220"/>
      <c r="G110" s="220"/>
      <c r="H110" s="220"/>
      <c r="I110" s="220"/>
      <c r="J110" s="220"/>
      <c r="K110" s="220"/>
      <c r="L110" s="220"/>
      <c r="M110" s="220"/>
      <c r="N110" s="219"/>
      <c r="O110" s="219"/>
      <c r="P110" s="219"/>
      <c r="Q110" s="219"/>
      <c r="R110" s="220"/>
      <c r="S110" s="220"/>
      <c r="T110" s="220"/>
      <c r="U110" s="220"/>
      <c r="V110" s="220"/>
      <c r="W110" s="220"/>
      <c r="X110" s="220"/>
      <c r="Y110" s="220"/>
      <c r="Z110" s="210"/>
      <c r="AA110" s="210"/>
      <c r="AB110" s="210"/>
      <c r="AC110" s="210"/>
      <c r="AD110" s="210"/>
      <c r="AE110" s="210"/>
      <c r="AF110" s="210"/>
      <c r="AG110" s="210" t="s">
        <v>231</v>
      </c>
      <c r="AH110" s="210">
        <v>0</v>
      </c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</row>
    <row r="111" spans="1:60" outlineLevel="3" x14ac:dyDescent="0.2">
      <c r="A111" s="217"/>
      <c r="B111" s="218"/>
      <c r="C111" s="264" t="s">
        <v>470</v>
      </c>
      <c r="D111" s="258"/>
      <c r="E111" s="259"/>
      <c r="F111" s="220"/>
      <c r="G111" s="220"/>
      <c r="H111" s="220"/>
      <c r="I111" s="220"/>
      <c r="J111" s="220"/>
      <c r="K111" s="220"/>
      <c r="L111" s="220"/>
      <c r="M111" s="220"/>
      <c r="N111" s="219"/>
      <c r="O111" s="219"/>
      <c r="P111" s="219"/>
      <c r="Q111" s="219"/>
      <c r="R111" s="220"/>
      <c r="S111" s="220"/>
      <c r="T111" s="220"/>
      <c r="U111" s="220"/>
      <c r="V111" s="220"/>
      <c r="W111" s="220"/>
      <c r="X111" s="220"/>
      <c r="Y111" s="220"/>
      <c r="Z111" s="210"/>
      <c r="AA111" s="210"/>
      <c r="AB111" s="210"/>
      <c r="AC111" s="210"/>
      <c r="AD111" s="210"/>
      <c r="AE111" s="210"/>
      <c r="AF111" s="210"/>
      <c r="AG111" s="210" t="s">
        <v>231</v>
      </c>
      <c r="AH111" s="210">
        <v>0</v>
      </c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</row>
    <row r="112" spans="1:60" outlineLevel="3" x14ac:dyDescent="0.2">
      <c r="A112" s="217"/>
      <c r="B112" s="218"/>
      <c r="C112" s="264" t="s">
        <v>890</v>
      </c>
      <c r="D112" s="258"/>
      <c r="E112" s="259"/>
      <c r="F112" s="220"/>
      <c r="G112" s="220"/>
      <c r="H112" s="220"/>
      <c r="I112" s="220"/>
      <c r="J112" s="220"/>
      <c r="K112" s="220"/>
      <c r="L112" s="220"/>
      <c r="M112" s="220"/>
      <c r="N112" s="219"/>
      <c r="O112" s="219"/>
      <c r="P112" s="219"/>
      <c r="Q112" s="219"/>
      <c r="R112" s="220"/>
      <c r="S112" s="220"/>
      <c r="T112" s="220"/>
      <c r="U112" s="220"/>
      <c r="V112" s="220"/>
      <c r="W112" s="220"/>
      <c r="X112" s="220"/>
      <c r="Y112" s="220"/>
      <c r="Z112" s="210"/>
      <c r="AA112" s="210"/>
      <c r="AB112" s="210"/>
      <c r="AC112" s="210"/>
      <c r="AD112" s="210"/>
      <c r="AE112" s="210"/>
      <c r="AF112" s="210"/>
      <c r="AG112" s="210" t="s">
        <v>231</v>
      </c>
      <c r="AH112" s="210">
        <v>7</v>
      </c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</row>
    <row r="113" spans="1:60" outlineLevel="3" x14ac:dyDescent="0.2">
      <c r="A113" s="217"/>
      <c r="B113" s="218"/>
      <c r="C113" s="264" t="s">
        <v>1168</v>
      </c>
      <c r="D113" s="258"/>
      <c r="E113" s="259">
        <v>2.7833800000000002</v>
      </c>
      <c r="F113" s="220"/>
      <c r="G113" s="220"/>
      <c r="H113" s="220"/>
      <c r="I113" s="220"/>
      <c r="J113" s="220"/>
      <c r="K113" s="220"/>
      <c r="L113" s="220"/>
      <c r="M113" s="220"/>
      <c r="N113" s="219"/>
      <c r="O113" s="219"/>
      <c r="P113" s="219"/>
      <c r="Q113" s="219"/>
      <c r="R113" s="220"/>
      <c r="S113" s="220"/>
      <c r="T113" s="220"/>
      <c r="U113" s="220"/>
      <c r="V113" s="220"/>
      <c r="W113" s="220"/>
      <c r="X113" s="220"/>
      <c r="Y113" s="220"/>
      <c r="Z113" s="210"/>
      <c r="AA113" s="210"/>
      <c r="AB113" s="210"/>
      <c r="AC113" s="210"/>
      <c r="AD113" s="210"/>
      <c r="AE113" s="210"/>
      <c r="AF113" s="210"/>
      <c r="AG113" s="210" t="s">
        <v>231</v>
      </c>
      <c r="AH113" s="210">
        <v>7</v>
      </c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</row>
    <row r="114" spans="1:60" x14ac:dyDescent="0.2">
      <c r="A114" s="3"/>
      <c r="B114" s="4"/>
      <c r="C114" s="255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AE114">
        <v>12</v>
      </c>
      <c r="AF114">
        <v>21</v>
      </c>
      <c r="AG114" t="s">
        <v>169</v>
      </c>
    </row>
    <row r="115" spans="1:60" x14ac:dyDescent="0.2">
      <c r="A115" s="213"/>
      <c r="B115" s="214" t="s">
        <v>29</v>
      </c>
      <c r="C115" s="256"/>
      <c r="D115" s="215"/>
      <c r="E115" s="216"/>
      <c r="F115" s="216"/>
      <c r="G115" s="234">
        <f>G8+G30+G58+G83+G89+G108</f>
        <v>0</v>
      </c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AE115">
        <f>SUMIF(L7:L113,AE114,G7:G113)</f>
        <v>0</v>
      </c>
      <c r="AF115">
        <f>SUMIF(L7:L113,AF114,G7:G113)</f>
        <v>0</v>
      </c>
      <c r="AG115" t="s">
        <v>219</v>
      </c>
    </row>
    <row r="116" spans="1:60" x14ac:dyDescent="0.2">
      <c r="C116" s="257"/>
      <c r="D116" s="10"/>
      <c r="AG116" t="s">
        <v>220</v>
      </c>
    </row>
    <row r="117" spans="1:60" x14ac:dyDescent="0.2">
      <c r="D117" s="10"/>
    </row>
    <row r="118" spans="1:60" x14ac:dyDescent="0.2">
      <c r="D118" s="10"/>
    </row>
    <row r="119" spans="1:60" x14ac:dyDescent="0.2">
      <c r="D119" s="10"/>
    </row>
    <row r="120" spans="1:60" x14ac:dyDescent="0.2">
      <c r="D120" s="10"/>
    </row>
    <row r="121" spans="1:60" x14ac:dyDescent="0.2">
      <c r="D121" s="10"/>
    </row>
    <row r="122" spans="1:60" x14ac:dyDescent="0.2">
      <c r="D122" s="10"/>
    </row>
    <row r="123" spans="1:60" x14ac:dyDescent="0.2">
      <c r="D123" s="10"/>
    </row>
    <row r="124" spans="1:60" x14ac:dyDescent="0.2">
      <c r="D124" s="10"/>
    </row>
    <row r="125" spans="1:60" x14ac:dyDescent="0.2">
      <c r="D125" s="10"/>
    </row>
    <row r="126" spans="1:60" x14ac:dyDescent="0.2">
      <c r="D126" s="10"/>
    </row>
    <row r="127" spans="1:60" x14ac:dyDescent="0.2">
      <c r="D127" s="10"/>
    </row>
    <row r="128" spans="1:60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ZzdTWN6T/jv1QkJYRGTIX88LkQuUeUjurmBIne66x3pRQQU/3MijJQplpFrkD1atk2LpTcnJBoxHmx+FpJaU8w==" saltValue="8Cn+ASKkXar/5Jc9zJayEg==" spinCount="100000" sheet="1" formatRows="0"/>
  <mergeCells count="19">
    <mergeCell ref="C105:G105"/>
    <mergeCell ref="C69:G69"/>
    <mergeCell ref="C79:G79"/>
    <mergeCell ref="C85:G85"/>
    <mergeCell ref="C91:G91"/>
    <mergeCell ref="C95:G95"/>
    <mergeCell ref="C101:G101"/>
    <mergeCell ref="C31:G31"/>
    <mergeCell ref="C33:G33"/>
    <mergeCell ref="C38:G38"/>
    <mergeCell ref="C45:G45"/>
    <mergeCell ref="C60:G60"/>
    <mergeCell ref="C64:G64"/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54A19-AC7E-4ED0-A756-0B27E39D8A9C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5" t="s">
        <v>221</v>
      </c>
      <c r="B1" s="195"/>
      <c r="C1" s="195"/>
      <c r="D1" s="195"/>
      <c r="E1" s="195"/>
      <c r="F1" s="195"/>
      <c r="G1" s="195"/>
      <c r="AG1" t="s">
        <v>155</v>
      </c>
    </row>
    <row r="2" spans="1:60" ht="24.95" customHeight="1" x14ac:dyDescent="0.2">
      <c r="A2" s="196" t="s">
        <v>7</v>
      </c>
      <c r="B2" s="49" t="s">
        <v>44</v>
      </c>
      <c r="C2" s="199" t="s">
        <v>45</v>
      </c>
      <c r="D2" s="197"/>
      <c r="E2" s="197"/>
      <c r="F2" s="197"/>
      <c r="G2" s="198"/>
      <c r="AG2" t="s">
        <v>156</v>
      </c>
    </row>
    <row r="3" spans="1:60" ht="24.95" customHeight="1" x14ac:dyDescent="0.2">
      <c r="A3" s="196" t="s">
        <v>8</v>
      </c>
      <c r="B3" s="49" t="s">
        <v>79</v>
      </c>
      <c r="C3" s="199" t="s">
        <v>80</v>
      </c>
      <c r="D3" s="197"/>
      <c r="E3" s="197"/>
      <c r="F3" s="197"/>
      <c r="G3" s="198"/>
      <c r="AC3" s="174" t="s">
        <v>156</v>
      </c>
      <c r="AG3" t="s">
        <v>159</v>
      </c>
    </row>
    <row r="4" spans="1:60" ht="24.95" customHeight="1" x14ac:dyDescent="0.2">
      <c r="A4" s="200" t="s">
        <v>9</v>
      </c>
      <c r="B4" s="201" t="s">
        <v>83</v>
      </c>
      <c r="C4" s="202" t="s">
        <v>84</v>
      </c>
      <c r="D4" s="203"/>
      <c r="E4" s="203"/>
      <c r="F4" s="203"/>
      <c r="G4" s="204"/>
      <c r="AG4" t="s">
        <v>160</v>
      </c>
    </row>
    <row r="5" spans="1:60" x14ac:dyDescent="0.2">
      <c r="D5" s="10"/>
    </row>
    <row r="6" spans="1:60" ht="38.25" x14ac:dyDescent="0.2">
      <c r="A6" s="206" t="s">
        <v>161</v>
      </c>
      <c r="B6" s="208" t="s">
        <v>162</v>
      </c>
      <c r="C6" s="208" t="s">
        <v>163</v>
      </c>
      <c r="D6" s="207" t="s">
        <v>164</v>
      </c>
      <c r="E6" s="206" t="s">
        <v>165</v>
      </c>
      <c r="F6" s="205" t="s">
        <v>166</v>
      </c>
      <c r="G6" s="206" t="s">
        <v>29</v>
      </c>
      <c r="H6" s="209" t="s">
        <v>30</v>
      </c>
      <c r="I6" s="209" t="s">
        <v>167</v>
      </c>
      <c r="J6" s="209" t="s">
        <v>31</v>
      </c>
      <c r="K6" s="209" t="s">
        <v>168</v>
      </c>
      <c r="L6" s="209" t="s">
        <v>169</v>
      </c>
      <c r="M6" s="209" t="s">
        <v>170</v>
      </c>
      <c r="N6" s="209" t="s">
        <v>171</v>
      </c>
      <c r="O6" s="209" t="s">
        <v>172</v>
      </c>
      <c r="P6" s="209" t="s">
        <v>173</v>
      </c>
      <c r="Q6" s="209" t="s">
        <v>174</v>
      </c>
      <c r="R6" s="209" t="s">
        <v>175</v>
      </c>
      <c r="S6" s="209" t="s">
        <v>176</v>
      </c>
      <c r="T6" s="209" t="s">
        <v>177</v>
      </c>
      <c r="U6" s="209" t="s">
        <v>178</v>
      </c>
      <c r="V6" s="209" t="s">
        <v>179</v>
      </c>
      <c r="W6" s="209" t="s">
        <v>180</v>
      </c>
      <c r="X6" s="209" t="s">
        <v>181</v>
      </c>
      <c r="Y6" s="209" t="s">
        <v>182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5" t="s">
        <v>183</v>
      </c>
      <c r="B8" s="226" t="s">
        <v>121</v>
      </c>
      <c r="C8" s="251" t="s">
        <v>122</v>
      </c>
      <c r="D8" s="227"/>
      <c r="E8" s="228"/>
      <c r="F8" s="229"/>
      <c r="G8" s="229">
        <f>SUMIF(AG9:AG100,"&lt;&gt;NOR",G9:G100)</f>
        <v>0</v>
      </c>
      <c r="H8" s="229"/>
      <c r="I8" s="229">
        <f>SUM(I9:I100)</f>
        <v>0</v>
      </c>
      <c r="J8" s="229"/>
      <c r="K8" s="229">
        <f>SUM(K9:K100)</f>
        <v>0</v>
      </c>
      <c r="L8" s="229"/>
      <c r="M8" s="229">
        <f>SUM(M9:M100)</f>
        <v>0</v>
      </c>
      <c r="N8" s="228"/>
      <c r="O8" s="228">
        <f>SUM(O9:O100)</f>
        <v>0</v>
      </c>
      <c r="P8" s="228"/>
      <c r="Q8" s="228">
        <f>SUM(Q9:Q100)</f>
        <v>0</v>
      </c>
      <c r="R8" s="229"/>
      <c r="S8" s="229"/>
      <c r="T8" s="230"/>
      <c r="U8" s="224"/>
      <c r="V8" s="224">
        <f>SUM(V9:V100)</f>
        <v>127.80000000000001</v>
      </c>
      <c r="W8" s="224"/>
      <c r="X8" s="224"/>
      <c r="Y8" s="224"/>
      <c r="AG8" t="s">
        <v>184</v>
      </c>
    </row>
    <row r="9" spans="1:60" outlineLevel="1" x14ac:dyDescent="0.2">
      <c r="A9" s="235">
        <v>1</v>
      </c>
      <c r="B9" s="236" t="s">
        <v>485</v>
      </c>
      <c r="C9" s="252" t="s">
        <v>486</v>
      </c>
      <c r="D9" s="237" t="s">
        <v>224</v>
      </c>
      <c r="E9" s="238">
        <v>5.3722399999999997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 t="s">
        <v>225</v>
      </c>
      <c r="S9" s="240" t="s">
        <v>188</v>
      </c>
      <c r="T9" s="241" t="s">
        <v>188</v>
      </c>
      <c r="U9" s="220">
        <v>1.548</v>
      </c>
      <c r="V9" s="220">
        <f>ROUND(E9*U9,2)</f>
        <v>8.32</v>
      </c>
      <c r="W9" s="220"/>
      <c r="X9" s="220" t="s">
        <v>226</v>
      </c>
      <c r="Y9" s="220" t="s">
        <v>191</v>
      </c>
      <c r="Z9" s="210"/>
      <c r="AA9" s="210"/>
      <c r="AB9" s="210"/>
      <c r="AC9" s="210"/>
      <c r="AD9" s="210"/>
      <c r="AE9" s="210"/>
      <c r="AF9" s="210"/>
      <c r="AG9" s="210" t="s">
        <v>227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">
      <c r="A10" s="217"/>
      <c r="B10" s="218"/>
      <c r="C10" s="263" t="s">
        <v>487</v>
      </c>
      <c r="D10" s="262"/>
      <c r="E10" s="262"/>
      <c r="F10" s="262"/>
      <c r="G10" s="262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229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43" t="str">
        <f>C10</f>
        <v>příplatek k cenám vykopávek za ztížení vykopávky v blízkosti podzemního vedení nebo výbušnin v horninách jakékoliv třídy,</v>
      </c>
      <c r="BB10" s="210"/>
      <c r="BC10" s="210"/>
      <c r="BD10" s="210"/>
      <c r="BE10" s="210"/>
      <c r="BF10" s="210"/>
      <c r="BG10" s="210"/>
      <c r="BH10" s="210"/>
    </row>
    <row r="11" spans="1:60" outlineLevel="2" x14ac:dyDescent="0.2">
      <c r="A11" s="217"/>
      <c r="B11" s="218"/>
      <c r="C11" s="264" t="s">
        <v>488</v>
      </c>
      <c r="D11" s="258"/>
      <c r="E11" s="259"/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231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3" x14ac:dyDescent="0.2">
      <c r="A12" s="217"/>
      <c r="B12" s="218"/>
      <c r="C12" s="264" t="s">
        <v>489</v>
      </c>
      <c r="D12" s="258"/>
      <c r="E12" s="259"/>
      <c r="F12" s="220"/>
      <c r="G12" s="220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10"/>
      <c r="AA12" s="210"/>
      <c r="AB12" s="210"/>
      <c r="AC12" s="210"/>
      <c r="AD12" s="210"/>
      <c r="AE12" s="210"/>
      <c r="AF12" s="210"/>
      <c r="AG12" s="210" t="s">
        <v>231</v>
      </c>
      <c r="AH12" s="210">
        <v>0</v>
      </c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3" x14ac:dyDescent="0.2">
      <c r="A13" s="217"/>
      <c r="B13" s="218"/>
      <c r="C13" s="264" t="s">
        <v>490</v>
      </c>
      <c r="D13" s="258"/>
      <c r="E13" s="259"/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231</v>
      </c>
      <c r="AH13" s="210">
        <v>0</v>
      </c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3" x14ac:dyDescent="0.2">
      <c r="A14" s="217"/>
      <c r="B14" s="218"/>
      <c r="C14" s="264" t="s">
        <v>1170</v>
      </c>
      <c r="D14" s="258"/>
      <c r="E14" s="259">
        <v>5.3722399999999997</v>
      </c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231</v>
      </c>
      <c r="AH14" s="210">
        <v>5</v>
      </c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">
      <c r="A15" s="235">
        <v>2</v>
      </c>
      <c r="B15" s="236" t="s">
        <v>492</v>
      </c>
      <c r="C15" s="252" t="s">
        <v>493</v>
      </c>
      <c r="D15" s="237" t="s">
        <v>224</v>
      </c>
      <c r="E15" s="238">
        <v>53.722360000000002</v>
      </c>
      <c r="F15" s="239"/>
      <c r="G15" s="240">
        <f>ROUND(E15*F15,2)</f>
        <v>0</v>
      </c>
      <c r="H15" s="239"/>
      <c r="I15" s="240">
        <f>ROUND(E15*H15,2)</f>
        <v>0</v>
      </c>
      <c r="J15" s="239"/>
      <c r="K15" s="240">
        <f>ROUND(E15*J15,2)</f>
        <v>0</v>
      </c>
      <c r="L15" s="240">
        <v>21</v>
      </c>
      <c r="M15" s="240">
        <f>G15*(1+L15/100)</f>
        <v>0</v>
      </c>
      <c r="N15" s="238">
        <v>0</v>
      </c>
      <c r="O15" s="238">
        <f>ROUND(E15*N15,2)</f>
        <v>0</v>
      </c>
      <c r="P15" s="238">
        <v>0</v>
      </c>
      <c r="Q15" s="238">
        <f>ROUND(E15*P15,2)</f>
        <v>0</v>
      </c>
      <c r="R15" s="240" t="s">
        <v>225</v>
      </c>
      <c r="S15" s="240" t="s">
        <v>188</v>
      </c>
      <c r="T15" s="241" t="s">
        <v>188</v>
      </c>
      <c r="U15" s="220">
        <v>0.42199999999999999</v>
      </c>
      <c r="V15" s="220">
        <f>ROUND(E15*U15,2)</f>
        <v>22.67</v>
      </c>
      <c r="W15" s="220"/>
      <c r="X15" s="220" t="s">
        <v>226</v>
      </c>
      <c r="Y15" s="220" t="s">
        <v>191</v>
      </c>
      <c r="Z15" s="210"/>
      <c r="AA15" s="210"/>
      <c r="AB15" s="210"/>
      <c r="AC15" s="210"/>
      <c r="AD15" s="210"/>
      <c r="AE15" s="210"/>
      <c r="AF15" s="210"/>
      <c r="AG15" s="210" t="s">
        <v>255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2" x14ac:dyDescent="0.2">
      <c r="A16" s="217"/>
      <c r="B16" s="218"/>
      <c r="C16" s="263" t="s">
        <v>494</v>
      </c>
      <c r="D16" s="262"/>
      <c r="E16" s="262"/>
      <c r="F16" s="262"/>
      <c r="G16" s="262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229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43" t="str">
        <f>C16</f>
        <v>s přemístěním výkopku v příčných profilech na vzdálenost do 15 m nebo s naložením na dopravní prostředek.</v>
      </c>
      <c r="BB16" s="210"/>
      <c r="BC16" s="210"/>
      <c r="BD16" s="210"/>
      <c r="BE16" s="210"/>
      <c r="BF16" s="210"/>
      <c r="BG16" s="210"/>
      <c r="BH16" s="210"/>
    </row>
    <row r="17" spans="1:60" outlineLevel="2" x14ac:dyDescent="0.2">
      <c r="A17" s="217"/>
      <c r="B17" s="218"/>
      <c r="C17" s="264" t="s">
        <v>495</v>
      </c>
      <c r="D17" s="258"/>
      <c r="E17" s="259"/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231</v>
      </c>
      <c r="AH17" s="210">
        <v>0</v>
      </c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3" x14ac:dyDescent="0.2">
      <c r="A18" s="217"/>
      <c r="B18" s="218"/>
      <c r="C18" s="264" t="s">
        <v>894</v>
      </c>
      <c r="D18" s="258"/>
      <c r="E18" s="259"/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231</v>
      </c>
      <c r="AH18" s="210">
        <v>0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3" x14ac:dyDescent="0.2">
      <c r="A19" s="217"/>
      <c r="B19" s="218"/>
      <c r="C19" s="264" t="s">
        <v>1171</v>
      </c>
      <c r="D19" s="258"/>
      <c r="E19" s="259">
        <v>25.882079999999998</v>
      </c>
      <c r="F19" s="220"/>
      <c r="G19" s="220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10"/>
      <c r="AA19" s="210"/>
      <c r="AB19" s="210"/>
      <c r="AC19" s="210"/>
      <c r="AD19" s="210"/>
      <c r="AE19" s="210"/>
      <c r="AF19" s="210"/>
      <c r="AG19" s="210" t="s">
        <v>231</v>
      </c>
      <c r="AH19" s="210">
        <v>5</v>
      </c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3" x14ac:dyDescent="0.2">
      <c r="A20" s="217"/>
      <c r="B20" s="218"/>
      <c r="C20" s="264" t="s">
        <v>896</v>
      </c>
      <c r="D20" s="258"/>
      <c r="E20" s="259"/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231</v>
      </c>
      <c r="AH20" s="210">
        <v>0</v>
      </c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3" x14ac:dyDescent="0.2">
      <c r="A21" s="217"/>
      <c r="B21" s="218"/>
      <c r="C21" s="264" t="s">
        <v>1172</v>
      </c>
      <c r="D21" s="258"/>
      <c r="E21" s="259">
        <v>12.24</v>
      </c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231</v>
      </c>
      <c r="AH21" s="210">
        <v>5</v>
      </c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3" x14ac:dyDescent="0.2">
      <c r="A22" s="217"/>
      <c r="B22" s="218"/>
      <c r="C22" s="264" t="s">
        <v>498</v>
      </c>
      <c r="D22" s="258"/>
      <c r="E22" s="259"/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231</v>
      </c>
      <c r="AH22" s="210">
        <v>0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3" x14ac:dyDescent="0.2">
      <c r="A23" s="217"/>
      <c r="B23" s="218"/>
      <c r="C23" s="265" t="s">
        <v>233</v>
      </c>
      <c r="D23" s="260"/>
      <c r="E23" s="261"/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231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3" x14ac:dyDescent="0.2">
      <c r="A24" s="217"/>
      <c r="B24" s="218"/>
      <c r="C24" s="266" t="s">
        <v>499</v>
      </c>
      <c r="D24" s="260"/>
      <c r="E24" s="261">
        <v>0.1125</v>
      </c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231</v>
      </c>
      <c r="AH24" s="210">
        <v>2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3" x14ac:dyDescent="0.2">
      <c r="A25" s="217"/>
      <c r="B25" s="218"/>
      <c r="C25" s="265" t="s">
        <v>235</v>
      </c>
      <c r="D25" s="260"/>
      <c r="E25" s="261"/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231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3" x14ac:dyDescent="0.2">
      <c r="A26" s="217"/>
      <c r="B26" s="218"/>
      <c r="C26" s="264" t="s">
        <v>1173</v>
      </c>
      <c r="D26" s="258"/>
      <c r="E26" s="259">
        <v>0.9</v>
      </c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231</v>
      </c>
      <c r="AH26" s="210">
        <v>5</v>
      </c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3" x14ac:dyDescent="0.2">
      <c r="A27" s="217"/>
      <c r="B27" s="218"/>
      <c r="C27" s="264" t="s">
        <v>501</v>
      </c>
      <c r="D27" s="258"/>
      <c r="E27" s="259"/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231</v>
      </c>
      <c r="AH27" s="210">
        <v>0</v>
      </c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3" x14ac:dyDescent="0.2">
      <c r="A28" s="217"/>
      <c r="B28" s="218"/>
      <c r="C28" s="265" t="s">
        <v>233</v>
      </c>
      <c r="D28" s="260"/>
      <c r="E28" s="261"/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231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3" x14ac:dyDescent="0.2">
      <c r="A29" s="217"/>
      <c r="B29" s="218"/>
      <c r="C29" s="266" t="s">
        <v>499</v>
      </c>
      <c r="D29" s="260"/>
      <c r="E29" s="261">
        <v>0.1125</v>
      </c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231</v>
      </c>
      <c r="AH29" s="210">
        <v>2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3" x14ac:dyDescent="0.2">
      <c r="A30" s="217"/>
      <c r="B30" s="218"/>
      <c r="C30" s="265" t="s">
        <v>235</v>
      </c>
      <c r="D30" s="260"/>
      <c r="E30" s="261"/>
      <c r="F30" s="220"/>
      <c r="G30" s="220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231</v>
      </c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3" x14ac:dyDescent="0.2">
      <c r="A31" s="217"/>
      <c r="B31" s="218"/>
      <c r="C31" s="264" t="s">
        <v>1174</v>
      </c>
      <c r="D31" s="258"/>
      <c r="E31" s="259">
        <v>6.0547500000000003</v>
      </c>
      <c r="F31" s="220"/>
      <c r="G31" s="220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231</v>
      </c>
      <c r="AH31" s="210">
        <v>5</v>
      </c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3" x14ac:dyDescent="0.2">
      <c r="A32" s="217"/>
      <c r="B32" s="218"/>
      <c r="C32" s="264" t="s">
        <v>503</v>
      </c>
      <c r="D32" s="258"/>
      <c r="E32" s="259"/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231</v>
      </c>
      <c r="AH32" s="210">
        <v>0</v>
      </c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3" x14ac:dyDescent="0.2">
      <c r="A33" s="217"/>
      <c r="B33" s="218"/>
      <c r="C33" s="265" t="s">
        <v>233</v>
      </c>
      <c r="D33" s="260"/>
      <c r="E33" s="261"/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231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3" x14ac:dyDescent="0.2">
      <c r="A34" s="217"/>
      <c r="B34" s="218"/>
      <c r="C34" s="266" t="s">
        <v>504</v>
      </c>
      <c r="D34" s="260"/>
      <c r="E34" s="261">
        <v>0.14000000000000001</v>
      </c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231</v>
      </c>
      <c r="AH34" s="210">
        <v>2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3" x14ac:dyDescent="0.2">
      <c r="A35" s="217"/>
      <c r="B35" s="218"/>
      <c r="C35" s="265" t="s">
        <v>235</v>
      </c>
      <c r="D35" s="260"/>
      <c r="E35" s="261"/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231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3" x14ac:dyDescent="0.2">
      <c r="A36" s="217"/>
      <c r="B36" s="218"/>
      <c r="C36" s="264" t="s">
        <v>1175</v>
      </c>
      <c r="D36" s="258"/>
      <c r="E36" s="259">
        <v>8.6455300000000008</v>
      </c>
      <c r="F36" s="220"/>
      <c r="G36" s="220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231</v>
      </c>
      <c r="AH36" s="210">
        <v>5</v>
      </c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1" x14ac:dyDescent="0.2">
      <c r="A37" s="235">
        <v>3</v>
      </c>
      <c r="B37" s="236" t="s">
        <v>511</v>
      </c>
      <c r="C37" s="252" t="s">
        <v>512</v>
      </c>
      <c r="D37" s="237" t="s">
        <v>224</v>
      </c>
      <c r="E37" s="238">
        <v>26.861180000000001</v>
      </c>
      <c r="F37" s="239"/>
      <c r="G37" s="240">
        <f>ROUND(E37*F37,2)</f>
        <v>0</v>
      </c>
      <c r="H37" s="239"/>
      <c r="I37" s="240">
        <f>ROUND(E37*H37,2)</f>
        <v>0</v>
      </c>
      <c r="J37" s="239"/>
      <c r="K37" s="240">
        <f>ROUND(E37*J37,2)</f>
        <v>0</v>
      </c>
      <c r="L37" s="240">
        <v>21</v>
      </c>
      <c r="M37" s="240">
        <f>G37*(1+L37/100)</f>
        <v>0</v>
      </c>
      <c r="N37" s="238">
        <v>0</v>
      </c>
      <c r="O37" s="238">
        <f>ROUND(E37*N37,2)</f>
        <v>0</v>
      </c>
      <c r="P37" s="238">
        <v>0</v>
      </c>
      <c r="Q37" s="238">
        <f>ROUND(E37*P37,2)</f>
        <v>0</v>
      </c>
      <c r="R37" s="240" t="s">
        <v>225</v>
      </c>
      <c r="S37" s="240" t="s">
        <v>188</v>
      </c>
      <c r="T37" s="241" t="s">
        <v>188</v>
      </c>
      <c r="U37" s="220">
        <v>8.7999999999999995E-2</v>
      </c>
      <c r="V37" s="220">
        <f>ROUND(E37*U37,2)</f>
        <v>2.36</v>
      </c>
      <c r="W37" s="220"/>
      <c r="X37" s="220" t="s">
        <v>226</v>
      </c>
      <c r="Y37" s="220" t="s">
        <v>191</v>
      </c>
      <c r="Z37" s="210"/>
      <c r="AA37" s="210"/>
      <c r="AB37" s="210"/>
      <c r="AC37" s="210"/>
      <c r="AD37" s="210"/>
      <c r="AE37" s="210"/>
      <c r="AF37" s="210"/>
      <c r="AG37" s="210" t="s">
        <v>255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2" x14ac:dyDescent="0.2">
      <c r="A38" s="217"/>
      <c r="B38" s="218"/>
      <c r="C38" s="263" t="s">
        <v>494</v>
      </c>
      <c r="D38" s="262"/>
      <c r="E38" s="262"/>
      <c r="F38" s="262"/>
      <c r="G38" s="262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229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43" t="str">
        <f>C38</f>
        <v>s přemístěním výkopku v příčných profilech na vzdálenost do 15 m nebo s naložením na dopravní prostředek.</v>
      </c>
      <c r="BB38" s="210"/>
      <c r="BC38" s="210"/>
      <c r="BD38" s="210"/>
      <c r="BE38" s="210"/>
      <c r="BF38" s="210"/>
      <c r="BG38" s="210"/>
      <c r="BH38" s="210"/>
    </row>
    <row r="39" spans="1:60" outlineLevel="2" x14ac:dyDescent="0.2">
      <c r="A39" s="217"/>
      <c r="B39" s="218"/>
      <c r="C39" s="264" t="s">
        <v>239</v>
      </c>
      <c r="D39" s="258"/>
      <c r="E39" s="259"/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231</v>
      </c>
      <c r="AH39" s="210">
        <v>0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3" x14ac:dyDescent="0.2">
      <c r="A40" s="217"/>
      <c r="B40" s="218"/>
      <c r="C40" s="264" t="s">
        <v>490</v>
      </c>
      <c r="D40" s="258"/>
      <c r="E40" s="259"/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231</v>
      </c>
      <c r="AH40" s="210">
        <v>0</v>
      </c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3" x14ac:dyDescent="0.2">
      <c r="A41" s="217"/>
      <c r="B41" s="218"/>
      <c r="C41" s="264" t="s">
        <v>1176</v>
      </c>
      <c r="D41" s="258"/>
      <c r="E41" s="259">
        <v>26.861180000000001</v>
      </c>
      <c r="F41" s="220"/>
      <c r="G41" s="220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231</v>
      </c>
      <c r="AH41" s="210">
        <v>5</v>
      </c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1" x14ac:dyDescent="0.2">
      <c r="A42" s="235">
        <v>4</v>
      </c>
      <c r="B42" s="236" t="s">
        <v>902</v>
      </c>
      <c r="C42" s="252" t="s">
        <v>903</v>
      </c>
      <c r="D42" s="237" t="s">
        <v>224</v>
      </c>
      <c r="E42" s="238">
        <v>13.38</v>
      </c>
      <c r="F42" s="239"/>
      <c r="G42" s="240">
        <f>ROUND(E42*F42,2)</f>
        <v>0</v>
      </c>
      <c r="H42" s="239"/>
      <c r="I42" s="240">
        <f>ROUND(E42*H42,2)</f>
        <v>0</v>
      </c>
      <c r="J42" s="239"/>
      <c r="K42" s="240">
        <f>ROUND(E42*J42,2)</f>
        <v>0</v>
      </c>
      <c r="L42" s="240">
        <v>21</v>
      </c>
      <c r="M42" s="240">
        <f>G42*(1+L42/100)</f>
        <v>0</v>
      </c>
      <c r="N42" s="238">
        <v>0</v>
      </c>
      <c r="O42" s="238">
        <f>ROUND(E42*N42,2)</f>
        <v>0</v>
      </c>
      <c r="P42" s="238">
        <v>0</v>
      </c>
      <c r="Q42" s="238">
        <f>ROUND(E42*P42,2)</f>
        <v>0</v>
      </c>
      <c r="R42" s="240" t="s">
        <v>225</v>
      </c>
      <c r="S42" s="240" t="s">
        <v>188</v>
      </c>
      <c r="T42" s="241" t="s">
        <v>188</v>
      </c>
      <c r="U42" s="220">
        <v>3.5329999999999999</v>
      </c>
      <c r="V42" s="220">
        <f>ROUND(E42*U42,2)</f>
        <v>47.27</v>
      </c>
      <c r="W42" s="220"/>
      <c r="X42" s="220" t="s">
        <v>226</v>
      </c>
      <c r="Y42" s="220" t="s">
        <v>191</v>
      </c>
      <c r="Z42" s="210"/>
      <c r="AA42" s="210"/>
      <c r="AB42" s="210"/>
      <c r="AC42" s="210"/>
      <c r="AD42" s="210"/>
      <c r="AE42" s="210"/>
      <c r="AF42" s="210"/>
      <c r="AG42" s="210" t="s">
        <v>227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2" x14ac:dyDescent="0.2">
      <c r="A43" s="217"/>
      <c r="B43" s="218"/>
      <c r="C43" s="263" t="s">
        <v>904</v>
      </c>
      <c r="D43" s="262"/>
      <c r="E43" s="262"/>
      <c r="F43" s="262"/>
      <c r="G43" s="262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229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2" x14ac:dyDescent="0.2">
      <c r="A44" s="217"/>
      <c r="B44" s="218"/>
      <c r="C44" s="264" t="s">
        <v>905</v>
      </c>
      <c r="D44" s="258"/>
      <c r="E44" s="259"/>
      <c r="F44" s="220"/>
      <c r="G44" s="220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10"/>
      <c r="AA44" s="210"/>
      <c r="AB44" s="210"/>
      <c r="AC44" s="210"/>
      <c r="AD44" s="210"/>
      <c r="AE44" s="210"/>
      <c r="AF44" s="210"/>
      <c r="AG44" s="210" t="s">
        <v>231</v>
      </c>
      <c r="AH44" s="210">
        <v>0</v>
      </c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3" x14ac:dyDescent="0.2">
      <c r="A45" s="217"/>
      <c r="B45" s="218"/>
      <c r="C45" s="264" t="s">
        <v>896</v>
      </c>
      <c r="D45" s="258"/>
      <c r="E45" s="259"/>
      <c r="F45" s="220"/>
      <c r="G45" s="220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10"/>
      <c r="AA45" s="210"/>
      <c r="AB45" s="210"/>
      <c r="AC45" s="210"/>
      <c r="AD45" s="210"/>
      <c r="AE45" s="210"/>
      <c r="AF45" s="210"/>
      <c r="AG45" s="210" t="s">
        <v>231</v>
      </c>
      <c r="AH45" s="210">
        <v>0</v>
      </c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3" x14ac:dyDescent="0.2">
      <c r="A46" s="217"/>
      <c r="B46" s="218"/>
      <c r="C46" s="264" t="s">
        <v>1172</v>
      </c>
      <c r="D46" s="258"/>
      <c r="E46" s="259">
        <v>12.24</v>
      </c>
      <c r="F46" s="220"/>
      <c r="G46" s="220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231</v>
      </c>
      <c r="AH46" s="210">
        <v>5</v>
      </c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3" x14ac:dyDescent="0.2">
      <c r="A47" s="217"/>
      <c r="B47" s="218"/>
      <c r="C47" s="264" t="s">
        <v>906</v>
      </c>
      <c r="D47" s="258"/>
      <c r="E47" s="259"/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10"/>
      <c r="AA47" s="210"/>
      <c r="AB47" s="210"/>
      <c r="AC47" s="210"/>
      <c r="AD47" s="210"/>
      <c r="AE47" s="210"/>
      <c r="AF47" s="210"/>
      <c r="AG47" s="210" t="s">
        <v>231</v>
      </c>
      <c r="AH47" s="210">
        <v>0</v>
      </c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3" x14ac:dyDescent="0.2">
      <c r="A48" s="217"/>
      <c r="B48" s="218"/>
      <c r="C48" s="265" t="s">
        <v>233</v>
      </c>
      <c r="D48" s="260"/>
      <c r="E48" s="261"/>
      <c r="F48" s="220"/>
      <c r="G48" s="220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10"/>
      <c r="AA48" s="210"/>
      <c r="AB48" s="210"/>
      <c r="AC48" s="210"/>
      <c r="AD48" s="210"/>
      <c r="AE48" s="210"/>
      <c r="AF48" s="210"/>
      <c r="AG48" s="210" t="s">
        <v>231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3" x14ac:dyDescent="0.2">
      <c r="A49" s="217"/>
      <c r="B49" s="218"/>
      <c r="C49" s="266" t="s">
        <v>907</v>
      </c>
      <c r="D49" s="260"/>
      <c r="E49" s="261">
        <v>0.06</v>
      </c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10"/>
      <c r="AA49" s="210"/>
      <c r="AB49" s="210"/>
      <c r="AC49" s="210"/>
      <c r="AD49" s="210"/>
      <c r="AE49" s="210"/>
      <c r="AF49" s="210"/>
      <c r="AG49" s="210" t="s">
        <v>231</v>
      </c>
      <c r="AH49" s="210">
        <v>2</v>
      </c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3" x14ac:dyDescent="0.2">
      <c r="A50" s="217"/>
      <c r="B50" s="218"/>
      <c r="C50" s="265" t="s">
        <v>235</v>
      </c>
      <c r="D50" s="260"/>
      <c r="E50" s="261"/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10"/>
      <c r="AA50" s="210"/>
      <c r="AB50" s="210"/>
      <c r="AC50" s="210"/>
      <c r="AD50" s="210"/>
      <c r="AE50" s="210"/>
      <c r="AF50" s="210"/>
      <c r="AG50" s="210" t="s">
        <v>231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3" x14ac:dyDescent="0.2">
      <c r="A51" s="217"/>
      <c r="B51" s="218"/>
      <c r="C51" s="264" t="s">
        <v>1177</v>
      </c>
      <c r="D51" s="258"/>
      <c r="E51" s="259">
        <v>1.1399999999999999</v>
      </c>
      <c r="F51" s="220"/>
      <c r="G51" s="220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10"/>
      <c r="AA51" s="210"/>
      <c r="AB51" s="210"/>
      <c r="AC51" s="210"/>
      <c r="AD51" s="210"/>
      <c r="AE51" s="210"/>
      <c r="AF51" s="210"/>
      <c r="AG51" s="210" t="s">
        <v>231</v>
      </c>
      <c r="AH51" s="210">
        <v>5</v>
      </c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ht="22.5" outlineLevel="1" x14ac:dyDescent="0.2">
      <c r="A52" s="235">
        <v>5</v>
      </c>
      <c r="B52" s="236" t="s">
        <v>242</v>
      </c>
      <c r="C52" s="252" t="s">
        <v>243</v>
      </c>
      <c r="D52" s="237" t="s">
        <v>224</v>
      </c>
      <c r="E52" s="238">
        <v>53.722360000000002</v>
      </c>
      <c r="F52" s="239"/>
      <c r="G52" s="240">
        <f>ROUND(E52*F52,2)</f>
        <v>0</v>
      </c>
      <c r="H52" s="239"/>
      <c r="I52" s="240">
        <f>ROUND(E52*H52,2)</f>
        <v>0</v>
      </c>
      <c r="J52" s="239"/>
      <c r="K52" s="240">
        <f>ROUND(E52*J52,2)</f>
        <v>0</v>
      </c>
      <c r="L52" s="240">
        <v>21</v>
      </c>
      <c r="M52" s="240">
        <f>G52*(1+L52/100)</f>
        <v>0</v>
      </c>
      <c r="N52" s="238">
        <v>0</v>
      </c>
      <c r="O52" s="238">
        <f>ROUND(E52*N52,2)</f>
        <v>0</v>
      </c>
      <c r="P52" s="238">
        <v>0</v>
      </c>
      <c r="Q52" s="238">
        <f>ROUND(E52*P52,2)</f>
        <v>0</v>
      </c>
      <c r="R52" s="240" t="s">
        <v>225</v>
      </c>
      <c r="S52" s="240" t="s">
        <v>188</v>
      </c>
      <c r="T52" s="241" t="s">
        <v>188</v>
      </c>
      <c r="U52" s="220">
        <v>1.0999999999999999E-2</v>
      </c>
      <c r="V52" s="220">
        <f>ROUND(E52*U52,2)</f>
        <v>0.59</v>
      </c>
      <c r="W52" s="220"/>
      <c r="X52" s="220" t="s">
        <v>226</v>
      </c>
      <c r="Y52" s="220" t="s">
        <v>191</v>
      </c>
      <c r="Z52" s="210"/>
      <c r="AA52" s="210"/>
      <c r="AB52" s="210"/>
      <c r="AC52" s="210"/>
      <c r="AD52" s="210"/>
      <c r="AE52" s="210"/>
      <c r="AF52" s="210"/>
      <c r="AG52" s="210" t="s">
        <v>227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2" x14ac:dyDescent="0.2">
      <c r="A53" s="217"/>
      <c r="B53" s="218"/>
      <c r="C53" s="263" t="s">
        <v>244</v>
      </c>
      <c r="D53" s="262"/>
      <c r="E53" s="262"/>
      <c r="F53" s="262"/>
      <c r="G53" s="262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10"/>
      <c r="AA53" s="210"/>
      <c r="AB53" s="210"/>
      <c r="AC53" s="210"/>
      <c r="AD53" s="210"/>
      <c r="AE53" s="210"/>
      <c r="AF53" s="210"/>
      <c r="AG53" s="210" t="s">
        <v>229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2" x14ac:dyDescent="0.2">
      <c r="A54" s="217"/>
      <c r="B54" s="218"/>
      <c r="C54" s="264" t="s">
        <v>245</v>
      </c>
      <c r="D54" s="258"/>
      <c r="E54" s="259"/>
      <c r="F54" s="220"/>
      <c r="G54" s="220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10"/>
      <c r="AA54" s="210"/>
      <c r="AB54" s="210"/>
      <c r="AC54" s="210"/>
      <c r="AD54" s="210"/>
      <c r="AE54" s="210"/>
      <c r="AF54" s="210"/>
      <c r="AG54" s="210" t="s">
        <v>231</v>
      </c>
      <c r="AH54" s="210">
        <v>0</v>
      </c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3" x14ac:dyDescent="0.2">
      <c r="A55" s="217"/>
      <c r="B55" s="218"/>
      <c r="C55" s="264" t="s">
        <v>514</v>
      </c>
      <c r="D55" s="258"/>
      <c r="E55" s="259"/>
      <c r="F55" s="220"/>
      <c r="G55" s="220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10"/>
      <c r="AA55" s="210"/>
      <c r="AB55" s="210"/>
      <c r="AC55" s="210"/>
      <c r="AD55" s="210"/>
      <c r="AE55" s="210"/>
      <c r="AF55" s="210"/>
      <c r="AG55" s="210" t="s">
        <v>231</v>
      </c>
      <c r="AH55" s="210">
        <v>0</v>
      </c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3" x14ac:dyDescent="0.2">
      <c r="A56" s="217"/>
      <c r="B56" s="218"/>
      <c r="C56" s="264" t="s">
        <v>1178</v>
      </c>
      <c r="D56" s="258"/>
      <c r="E56" s="259">
        <v>53.722360000000002</v>
      </c>
      <c r="F56" s="220"/>
      <c r="G56" s="220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10"/>
      <c r="AA56" s="210"/>
      <c r="AB56" s="210"/>
      <c r="AC56" s="210"/>
      <c r="AD56" s="210"/>
      <c r="AE56" s="210"/>
      <c r="AF56" s="210"/>
      <c r="AG56" s="210" t="s">
        <v>231</v>
      </c>
      <c r="AH56" s="210">
        <v>5</v>
      </c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ht="22.5" outlineLevel="1" x14ac:dyDescent="0.2">
      <c r="A57" s="235">
        <v>6</v>
      </c>
      <c r="B57" s="236" t="s">
        <v>516</v>
      </c>
      <c r="C57" s="252" t="s">
        <v>249</v>
      </c>
      <c r="D57" s="237" t="s">
        <v>224</v>
      </c>
      <c r="E57" s="238">
        <v>268.61180000000002</v>
      </c>
      <c r="F57" s="239"/>
      <c r="G57" s="240">
        <f>ROUND(E57*F57,2)</f>
        <v>0</v>
      </c>
      <c r="H57" s="239"/>
      <c r="I57" s="240">
        <f>ROUND(E57*H57,2)</f>
        <v>0</v>
      </c>
      <c r="J57" s="239"/>
      <c r="K57" s="240">
        <f>ROUND(E57*J57,2)</f>
        <v>0</v>
      </c>
      <c r="L57" s="240">
        <v>21</v>
      </c>
      <c r="M57" s="240">
        <f>G57*(1+L57/100)</f>
        <v>0</v>
      </c>
      <c r="N57" s="238">
        <v>0</v>
      </c>
      <c r="O57" s="238">
        <f>ROUND(E57*N57,2)</f>
        <v>0</v>
      </c>
      <c r="P57" s="238">
        <v>0</v>
      </c>
      <c r="Q57" s="238">
        <f>ROUND(E57*P57,2)</f>
        <v>0</v>
      </c>
      <c r="R57" s="240" t="s">
        <v>225</v>
      </c>
      <c r="S57" s="240" t="s">
        <v>188</v>
      </c>
      <c r="T57" s="241" t="s">
        <v>188</v>
      </c>
      <c r="U57" s="220">
        <v>0</v>
      </c>
      <c r="V57" s="220">
        <f>ROUND(E57*U57,2)</f>
        <v>0</v>
      </c>
      <c r="W57" s="220"/>
      <c r="X57" s="220" t="s">
        <v>226</v>
      </c>
      <c r="Y57" s="220" t="s">
        <v>191</v>
      </c>
      <c r="Z57" s="210"/>
      <c r="AA57" s="210"/>
      <c r="AB57" s="210"/>
      <c r="AC57" s="210"/>
      <c r="AD57" s="210"/>
      <c r="AE57" s="210"/>
      <c r="AF57" s="210"/>
      <c r="AG57" s="210" t="s">
        <v>227</v>
      </c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2" x14ac:dyDescent="0.2">
      <c r="A58" s="217"/>
      <c r="B58" s="218"/>
      <c r="C58" s="263" t="s">
        <v>244</v>
      </c>
      <c r="D58" s="262"/>
      <c r="E58" s="262"/>
      <c r="F58" s="262"/>
      <c r="G58" s="262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10"/>
      <c r="AA58" s="210"/>
      <c r="AB58" s="210"/>
      <c r="AC58" s="210"/>
      <c r="AD58" s="210"/>
      <c r="AE58" s="210"/>
      <c r="AF58" s="210"/>
      <c r="AG58" s="210" t="s">
        <v>229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2" x14ac:dyDescent="0.2">
      <c r="A59" s="217"/>
      <c r="B59" s="218"/>
      <c r="C59" s="264" t="s">
        <v>517</v>
      </c>
      <c r="D59" s="258"/>
      <c r="E59" s="259"/>
      <c r="F59" s="220"/>
      <c r="G59" s="220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10"/>
      <c r="AA59" s="210"/>
      <c r="AB59" s="210"/>
      <c r="AC59" s="210"/>
      <c r="AD59" s="210"/>
      <c r="AE59" s="210"/>
      <c r="AF59" s="210"/>
      <c r="AG59" s="210" t="s">
        <v>231</v>
      </c>
      <c r="AH59" s="210">
        <v>0</v>
      </c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3" x14ac:dyDescent="0.2">
      <c r="A60" s="217"/>
      <c r="B60" s="218"/>
      <c r="C60" s="264" t="s">
        <v>251</v>
      </c>
      <c r="D60" s="258"/>
      <c r="E60" s="259"/>
      <c r="F60" s="220"/>
      <c r="G60" s="220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10"/>
      <c r="AA60" s="210"/>
      <c r="AB60" s="210"/>
      <c r="AC60" s="210"/>
      <c r="AD60" s="210"/>
      <c r="AE60" s="210"/>
      <c r="AF60" s="210"/>
      <c r="AG60" s="210" t="s">
        <v>231</v>
      </c>
      <c r="AH60" s="210">
        <v>0</v>
      </c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3" x14ac:dyDescent="0.2">
      <c r="A61" s="217"/>
      <c r="B61" s="218"/>
      <c r="C61" s="264" t="s">
        <v>257</v>
      </c>
      <c r="D61" s="258"/>
      <c r="E61" s="259"/>
      <c r="F61" s="220"/>
      <c r="G61" s="220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10"/>
      <c r="AA61" s="210"/>
      <c r="AB61" s="210"/>
      <c r="AC61" s="210"/>
      <c r="AD61" s="210"/>
      <c r="AE61" s="210"/>
      <c r="AF61" s="210"/>
      <c r="AG61" s="210" t="s">
        <v>231</v>
      </c>
      <c r="AH61" s="210">
        <v>0</v>
      </c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3" x14ac:dyDescent="0.2">
      <c r="A62" s="217"/>
      <c r="B62" s="218"/>
      <c r="C62" s="264" t="s">
        <v>1179</v>
      </c>
      <c r="D62" s="258"/>
      <c r="E62" s="259">
        <v>268.61180000000002</v>
      </c>
      <c r="F62" s="220"/>
      <c r="G62" s="220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10"/>
      <c r="AA62" s="210"/>
      <c r="AB62" s="210"/>
      <c r="AC62" s="210"/>
      <c r="AD62" s="210"/>
      <c r="AE62" s="210"/>
      <c r="AF62" s="210"/>
      <c r="AG62" s="210" t="s">
        <v>231</v>
      </c>
      <c r="AH62" s="210">
        <v>5</v>
      </c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ht="22.5" outlineLevel="1" x14ac:dyDescent="0.2">
      <c r="A63" s="235">
        <v>7</v>
      </c>
      <c r="B63" s="236" t="s">
        <v>519</v>
      </c>
      <c r="C63" s="252" t="s">
        <v>520</v>
      </c>
      <c r="D63" s="237" t="s">
        <v>224</v>
      </c>
      <c r="E63" s="238">
        <v>18.75224</v>
      </c>
      <c r="F63" s="239"/>
      <c r="G63" s="240">
        <f>ROUND(E63*F63,2)</f>
        <v>0</v>
      </c>
      <c r="H63" s="239"/>
      <c r="I63" s="240">
        <f>ROUND(E63*H63,2)</f>
        <v>0</v>
      </c>
      <c r="J63" s="239"/>
      <c r="K63" s="240">
        <f>ROUND(E63*J63,2)</f>
        <v>0</v>
      </c>
      <c r="L63" s="240">
        <v>21</v>
      </c>
      <c r="M63" s="240">
        <f>G63*(1+L63/100)</f>
        <v>0</v>
      </c>
      <c r="N63" s="238">
        <v>0</v>
      </c>
      <c r="O63" s="238">
        <f>ROUND(E63*N63,2)</f>
        <v>0</v>
      </c>
      <c r="P63" s="238">
        <v>0</v>
      </c>
      <c r="Q63" s="238">
        <f>ROUND(E63*P63,2)</f>
        <v>0</v>
      </c>
      <c r="R63" s="240" t="s">
        <v>225</v>
      </c>
      <c r="S63" s="240" t="s">
        <v>188</v>
      </c>
      <c r="T63" s="241" t="s">
        <v>188</v>
      </c>
      <c r="U63" s="220">
        <v>0.66800000000000004</v>
      </c>
      <c r="V63" s="220">
        <f>ROUND(E63*U63,2)</f>
        <v>12.53</v>
      </c>
      <c r="W63" s="220"/>
      <c r="X63" s="220" t="s">
        <v>226</v>
      </c>
      <c r="Y63" s="220" t="s">
        <v>191</v>
      </c>
      <c r="Z63" s="210"/>
      <c r="AA63" s="210"/>
      <c r="AB63" s="210"/>
      <c r="AC63" s="210"/>
      <c r="AD63" s="210"/>
      <c r="AE63" s="210"/>
      <c r="AF63" s="210"/>
      <c r="AG63" s="210" t="s">
        <v>227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2" x14ac:dyDescent="0.2">
      <c r="A64" s="217"/>
      <c r="B64" s="218"/>
      <c r="C64" s="263" t="s">
        <v>521</v>
      </c>
      <c r="D64" s="262"/>
      <c r="E64" s="262"/>
      <c r="F64" s="262"/>
      <c r="G64" s="262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10"/>
      <c r="AA64" s="210"/>
      <c r="AB64" s="210"/>
      <c r="AC64" s="210"/>
      <c r="AD64" s="210"/>
      <c r="AE64" s="210"/>
      <c r="AF64" s="210"/>
      <c r="AG64" s="210" t="s">
        <v>229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2" x14ac:dyDescent="0.2">
      <c r="A65" s="217"/>
      <c r="B65" s="218"/>
      <c r="C65" s="264" t="s">
        <v>522</v>
      </c>
      <c r="D65" s="258"/>
      <c r="E65" s="259"/>
      <c r="F65" s="220"/>
      <c r="G65" s="220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10"/>
      <c r="AA65" s="210"/>
      <c r="AB65" s="210"/>
      <c r="AC65" s="210"/>
      <c r="AD65" s="210"/>
      <c r="AE65" s="210"/>
      <c r="AF65" s="210"/>
      <c r="AG65" s="210" t="s">
        <v>231</v>
      </c>
      <c r="AH65" s="210">
        <v>0</v>
      </c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3" x14ac:dyDescent="0.2">
      <c r="A66" s="217"/>
      <c r="B66" s="218"/>
      <c r="C66" s="264" t="s">
        <v>911</v>
      </c>
      <c r="D66" s="258"/>
      <c r="E66" s="259"/>
      <c r="F66" s="220"/>
      <c r="G66" s="220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10"/>
      <c r="AA66" s="210"/>
      <c r="AB66" s="210"/>
      <c r="AC66" s="210"/>
      <c r="AD66" s="210"/>
      <c r="AE66" s="210"/>
      <c r="AF66" s="210"/>
      <c r="AG66" s="210" t="s">
        <v>231</v>
      </c>
      <c r="AH66" s="210">
        <v>0</v>
      </c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3" x14ac:dyDescent="0.2">
      <c r="A67" s="217"/>
      <c r="B67" s="218"/>
      <c r="C67" s="264" t="s">
        <v>1170</v>
      </c>
      <c r="D67" s="258"/>
      <c r="E67" s="259">
        <v>5.3722399999999997</v>
      </c>
      <c r="F67" s="220"/>
      <c r="G67" s="220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10"/>
      <c r="AA67" s="210"/>
      <c r="AB67" s="210"/>
      <c r="AC67" s="210"/>
      <c r="AD67" s="210"/>
      <c r="AE67" s="210"/>
      <c r="AF67" s="210"/>
      <c r="AG67" s="210" t="s">
        <v>231</v>
      </c>
      <c r="AH67" s="210">
        <v>5</v>
      </c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3" x14ac:dyDescent="0.2">
      <c r="A68" s="217"/>
      <c r="B68" s="218"/>
      <c r="C68" s="264" t="s">
        <v>912</v>
      </c>
      <c r="D68" s="258"/>
      <c r="E68" s="259"/>
      <c r="F68" s="220"/>
      <c r="G68" s="220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10"/>
      <c r="AA68" s="210"/>
      <c r="AB68" s="210"/>
      <c r="AC68" s="210"/>
      <c r="AD68" s="210"/>
      <c r="AE68" s="210"/>
      <c r="AF68" s="210"/>
      <c r="AG68" s="210" t="s">
        <v>231</v>
      </c>
      <c r="AH68" s="210">
        <v>0</v>
      </c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3" x14ac:dyDescent="0.2">
      <c r="A69" s="217"/>
      <c r="B69" s="218"/>
      <c r="C69" s="264" t="s">
        <v>1180</v>
      </c>
      <c r="D69" s="258"/>
      <c r="E69" s="259">
        <v>13.38</v>
      </c>
      <c r="F69" s="220"/>
      <c r="G69" s="220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10"/>
      <c r="AA69" s="210"/>
      <c r="AB69" s="210"/>
      <c r="AC69" s="210"/>
      <c r="AD69" s="210"/>
      <c r="AE69" s="210"/>
      <c r="AF69" s="210"/>
      <c r="AG69" s="210" t="s">
        <v>231</v>
      </c>
      <c r="AH69" s="210">
        <v>5</v>
      </c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ht="22.5" outlineLevel="1" x14ac:dyDescent="0.2">
      <c r="A70" s="235">
        <v>8</v>
      </c>
      <c r="B70" s="236" t="s">
        <v>525</v>
      </c>
      <c r="C70" s="252" t="s">
        <v>526</v>
      </c>
      <c r="D70" s="237" t="s">
        <v>224</v>
      </c>
      <c r="E70" s="238">
        <v>5.3722399999999997</v>
      </c>
      <c r="F70" s="239"/>
      <c r="G70" s="240">
        <f>ROUND(E70*F70,2)</f>
        <v>0</v>
      </c>
      <c r="H70" s="239"/>
      <c r="I70" s="240">
        <f>ROUND(E70*H70,2)</f>
        <v>0</v>
      </c>
      <c r="J70" s="239"/>
      <c r="K70" s="240">
        <f>ROUND(E70*J70,2)</f>
        <v>0</v>
      </c>
      <c r="L70" s="240">
        <v>21</v>
      </c>
      <c r="M70" s="240">
        <f>G70*(1+L70/100)</f>
        <v>0</v>
      </c>
      <c r="N70" s="238">
        <v>0</v>
      </c>
      <c r="O70" s="238">
        <f>ROUND(E70*N70,2)</f>
        <v>0</v>
      </c>
      <c r="P70" s="238">
        <v>0</v>
      </c>
      <c r="Q70" s="238">
        <f>ROUND(E70*P70,2)</f>
        <v>0</v>
      </c>
      <c r="R70" s="240" t="s">
        <v>225</v>
      </c>
      <c r="S70" s="240" t="s">
        <v>188</v>
      </c>
      <c r="T70" s="241" t="s">
        <v>188</v>
      </c>
      <c r="U70" s="220">
        <v>1.9379999999999999</v>
      </c>
      <c r="V70" s="220">
        <f>ROUND(E70*U70,2)</f>
        <v>10.41</v>
      </c>
      <c r="W70" s="220"/>
      <c r="X70" s="220" t="s">
        <v>226</v>
      </c>
      <c r="Y70" s="220" t="s">
        <v>191</v>
      </c>
      <c r="Z70" s="210"/>
      <c r="AA70" s="210"/>
      <c r="AB70" s="210"/>
      <c r="AC70" s="210"/>
      <c r="AD70" s="210"/>
      <c r="AE70" s="210"/>
      <c r="AF70" s="210"/>
      <c r="AG70" s="210" t="s">
        <v>227</v>
      </c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2" x14ac:dyDescent="0.2">
      <c r="A71" s="217"/>
      <c r="B71" s="218"/>
      <c r="C71" s="264" t="s">
        <v>527</v>
      </c>
      <c r="D71" s="258"/>
      <c r="E71" s="259"/>
      <c r="F71" s="220"/>
      <c r="G71" s="220"/>
      <c r="H71" s="220"/>
      <c r="I71" s="220"/>
      <c r="J71" s="220"/>
      <c r="K71" s="220"/>
      <c r="L71" s="220"/>
      <c r="M71" s="220"/>
      <c r="N71" s="219"/>
      <c r="O71" s="219"/>
      <c r="P71" s="219"/>
      <c r="Q71" s="219"/>
      <c r="R71" s="220"/>
      <c r="S71" s="220"/>
      <c r="T71" s="220"/>
      <c r="U71" s="220"/>
      <c r="V71" s="220"/>
      <c r="W71" s="220"/>
      <c r="X71" s="220"/>
      <c r="Y71" s="220"/>
      <c r="Z71" s="210"/>
      <c r="AA71" s="210"/>
      <c r="AB71" s="210"/>
      <c r="AC71" s="210"/>
      <c r="AD71" s="210"/>
      <c r="AE71" s="210"/>
      <c r="AF71" s="210"/>
      <c r="AG71" s="210" t="s">
        <v>231</v>
      </c>
      <c r="AH71" s="210">
        <v>0</v>
      </c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3" x14ac:dyDescent="0.2">
      <c r="A72" s="217"/>
      <c r="B72" s="218"/>
      <c r="C72" s="264" t="s">
        <v>523</v>
      </c>
      <c r="D72" s="258"/>
      <c r="E72" s="259"/>
      <c r="F72" s="220"/>
      <c r="G72" s="220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10"/>
      <c r="AA72" s="210"/>
      <c r="AB72" s="210"/>
      <c r="AC72" s="210"/>
      <c r="AD72" s="210"/>
      <c r="AE72" s="210"/>
      <c r="AF72" s="210"/>
      <c r="AG72" s="210" t="s">
        <v>231</v>
      </c>
      <c r="AH72" s="210">
        <v>0</v>
      </c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3" x14ac:dyDescent="0.2">
      <c r="A73" s="217"/>
      <c r="B73" s="218"/>
      <c r="C73" s="264" t="s">
        <v>1181</v>
      </c>
      <c r="D73" s="258"/>
      <c r="E73" s="259">
        <v>5.3722399999999997</v>
      </c>
      <c r="F73" s="220"/>
      <c r="G73" s="220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10"/>
      <c r="AA73" s="210"/>
      <c r="AB73" s="210"/>
      <c r="AC73" s="210"/>
      <c r="AD73" s="210"/>
      <c r="AE73" s="210"/>
      <c r="AF73" s="210"/>
      <c r="AG73" s="210" t="s">
        <v>231</v>
      </c>
      <c r="AH73" s="210">
        <v>5</v>
      </c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ht="22.5" outlineLevel="1" x14ac:dyDescent="0.2">
      <c r="A74" s="235">
        <v>9</v>
      </c>
      <c r="B74" s="236" t="s">
        <v>253</v>
      </c>
      <c r="C74" s="252" t="s">
        <v>254</v>
      </c>
      <c r="D74" s="237" t="s">
        <v>224</v>
      </c>
      <c r="E74" s="238">
        <v>53.722360000000002</v>
      </c>
      <c r="F74" s="239"/>
      <c r="G74" s="240">
        <f>ROUND(E74*F74,2)</f>
        <v>0</v>
      </c>
      <c r="H74" s="239"/>
      <c r="I74" s="240">
        <f>ROUND(E74*H74,2)</f>
        <v>0</v>
      </c>
      <c r="J74" s="239"/>
      <c r="K74" s="240">
        <f>ROUND(E74*J74,2)</f>
        <v>0</v>
      </c>
      <c r="L74" s="240">
        <v>21</v>
      </c>
      <c r="M74" s="240">
        <f>G74*(1+L74/100)</f>
        <v>0</v>
      </c>
      <c r="N74" s="238">
        <v>0</v>
      </c>
      <c r="O74" s="238">
        <f>ROUND(E74*N74,2)</f>
        <v>0</v>
      </c>
      <c r="P74" s="238">
        <v>0</v>
      </c>
      <c r="Q74" s="238">
        <f>ROUND(E74*P74,2)</f>
        <v>0</v>
      </c>
      <c r="R74" s="240" t="s">
        <v>225</v>
      </c>
      <c r="S74" s="240" t="s">
        <v>188</v>
      </c>
      <c r="T74" s="241" t="s">
        <v>188</v>
      </c>
      <c r="U74" s="220">
        <v>8.9999999999999993E-3</v>
      </c>
      <c r="V74" s="220">
        <f>ROUND(E74*U74,2)</f>
        <v>0.48</v>
      </c>
      <c r="W74" s="220"/>
      <c r="X74" s="220" t="s">
        <v>226</v>
      </c>
      <c r="Y74" s="220" t="s">
        <v>191</v>
      </c>
      <c r="Z74" s="210"/>
      <c r="AA74" s="210"/>
      <c r="AB74" s="210"/>
      <c r="AC74" s="210"/>
      <c r="AD74" s="210"/>
      <c r="AE74" s="210"/>
      <c r="AF74" s="210"/>
      <c r="AG74" s="210" t="s">
        <v>255</v>
      </c>
      <c r="AH74" s="210"/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outlineLevel="2" x14ac:dyDescent="0.2">
      <c r="A75" s="217"/>
      <c r="B75" s="218"/>
      <c r="C75" s="264" t="s">
        <v>256</v>
      </c>
      <c r="D75" s="258"/>
      <c r="E75" s="259"/>
      <c r="F75" s="220"/>
      <c r="G75" s="220"/>
      <c r="H75" s="220"/>
      <c r="I75" s="220"/>
      <c r="J75" s="220"/>
      <c r="K75" s="220"/>
      <c r="L75" s="220"/>
      <c r="M75" s="220"/>
      <c r="N75" s="219"/>
      <c r="O75" s="219"/>
      <c r="P75" s="219"/>
      <c r="Q75" s="219"/>
      <c r="R75" s="220"/>
      <c r="S75" s="220"/>
      <c r="T75" s="220"/>
      <c r="U75" s="220"/>
      <c r="V75" s="220"/>
      <c r="W75" s="220"/>
      <c r="X75" s="220"/>
      <c r="Y75" s="220"/>
      <c r="Z75" s="210"/>
      <c r="AA75" s="210"/>
      <c r="AB75" s="210"/>
      <c r="AC75" s="210"/>
      <c r="AD75" s="210"/>
      <c r="AE75" s="210"/>
      <c r="AF75" s="210"/>
      <c r="AG75" s="210" t="s">
        <v>231</v>
      </c>
      <c r="AH75" s="210">
        <v>0</v>
      </c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3" x14ac:dyDescent="0.2">
      <c r="A76" s="217"/>
      <c r="B76" s="218"/>
      <c r="C76" s="264" t="s">
        <v>257</v>
      </c>
      <c r="D76" s="258"/>
      <c r="E76" s="259"/>
      <c r="F76" s="220"/>
      <c r="G76" s="220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10"/>
      <c r="AA76" s="210"/>
      <c r="AB76" s="210"/>
      <c r="AC76" s="210"/>
      <c r="AD76" s="210"/>
      <c r="AE76" s="210"/>
      <c r="AF76" s="210"/>
      <c r="AG76" s="210" t="s">
        <v>231</v>
      </c>
      <c r="AH76" s="210">
        <v>0</v>
      </c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3" x14ac:dyDescent="0.2">
      <c r="A77" s="217"/>
      <c r="B77" s="218"/>
      <c r="C77" s="264" t="s">
        <v>1182</v>
      </c>
      <c r="D77" s="258"/>
      <c r="E77" s="259">
        <v>53.722360000000002</v>
      </c>
      <c r="F77" s="220"/>
      <c r="G77" s="220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10"/>
      <c r="AA77" s="210"/>
      <c r="AB77" s="210"/>
      <c r="AC77" s="210"/>
      <c r="AD77" s="210"/>
      <c r="AE77" s="210"/>
      <c r="AF77" s="210"/>
      <c r="AG77" s="210" t="s">
        <v>231</v>
      </c>
      <c r="AH77" s="210">
        <v>5</v>
      </c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1" x14ac:dyDescent="0.2">
      <c r="A78" s="235">
        <v>10</v>
      </c>
      <c r="B78" s="236" t="s">
        <v>259</v>
      </c>
      <c r="C78" s="252" t="s">
        <v>260</v>
      </c>
      <c r="D78" s="237" t="s">
        <v>261</v>
      </c>
      <c r="E78" s="238">
        <v>137.90683000000001</v>
      </c>
      <c r="F78" s="239"/>
      <c r="G78" s="240">
        <f>ROUND(E78*F78,2)</f>
        <v>0</v>
      </c>
      <c r="H78" s="239"/>
      <c r="I78" s="240">
        <f>ROUND(E78*H78,2)</f>
        <v>0</v>
      </c>
      <c r="J78" s="239"/>
      <c r="K78" s="240">
        <f>ROUND(E78*J78,2)</f>
        <v>0</v>
      </c>
      <c r="L78" s="240">
        <v>21</v>
      </c>
      <c r="M78" s="240">
        <f>G78*(1+L78/100)</f>
        <v>0</v>
      </c>
      <c r="N78" s="238">
        <v>0</v>
      </c>
      <c r="O78" s="238">
        <f>ROUND(E78*N78,2)</f>
        <v>0</v>
      </c>
      <c r="P78" s="238">
        <v>0</v>
      </c>
      <c r="Q78" s="238">
        <f>ROUND(E78*P78,2)</f>
        <v>0</v>
      </c>
      <c r="R78" s="240" t="s">
        <v>225</v>
      </c>
      <c r="S78" s="240" t="s">
        <v>188</v>
      </c>
      <c r="T78" s="241" t="s">
        <v>188</v>
      </c>
      <c r="U78" s="220">
        <v>1.7999999999999999E-2</v>
      </c>
      <c r="V78" s="220">
        <f>ROUND(E78*U78,2)</f>
        <v>2.48</v>
      </c>
      <c r="W78" s="220"/>
      <c r="X78" s="220" t="s">
        <v>226</v>
      </c>
      <c r="Y78" s="220" t="s">
        <v>191</v>
      </c>
      <c r="Z78" s="210"/>
      <c r="AA78" s="210"/>
      <c r="AB78" s="210"/>
      <c r="AC78" s="210"/>
      <c r="AD78" s="210"/>
      <c r="AE78" s="210"/>
      <c r="AF78" s="210"/>
      <c r="AG78" s="210" t="s">
        <v>255</v>
      </c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outlineLevel="2" x14ac:dyDescent="0.2">
      <c r="A79" s="217"/>
      <c r="B79" s="218"/>
      <c r="C79" s="263" t="s">
        <v>262</v>
      </c>
      <c r="D79" s="262"/>
      <c r="E79" s="262"/>
      <c r="F79" s="262"/>
      <c r="G79" s="262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10"/>
      <c r="AA79" s="210"/>
      <c r="AB79" s="210"/>
      <c r="AC79" s="210"/>
      <c r="AD79" s="210"/>
      <c r="AE79" s="210"/>
      <c r="AF79" s="210"/>
      <c r="AG79" s="210" t="s">
        <v>229</v>
      </c>
      <c r="AH79" s="210"/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outlineLevel="2" x14ac:dyDescent="0.2">
      <c r="A80" s="217"/>
      <c r="B80" s="218"/>
      <c r="C80" s="264" t="s">
        <v>263</v>
      </c>
      <c r="D80" s="258"/>
      <c r="E80" s="259"/>
      <c r="F80" s="220"/>
      <c r="G80" s="220"/>
      <c r="H80" s="220"/>
      <c r="I80" s="220"/>
      <c r="J80" s="220"/>
      <c r="K80" s="220"/>
      <c r="L80" s="220"/>
      <c r="M80" s="220"/>
      <c r="N80" s="219"/>
      <c r="O80" s="219"/>
      <c r="P80" s="219"/>
      <c r="Q80" s="219"/>
      <c r="R80" s="220"/>
      <c r="S80" s="220"/>
      <c r="T80" s="220"/>
      <c r="U80" s="220"/>
      <c r="V80" s="220"/>
      <c r="W80" s="220"/>
      <c r="X80" s="220"/>
      <c r="Y80" s="220"/>
      <c r="Z80" s="210"/>
      <c r="AA80" s="210"/>
      <c r="AB80" s="210"/>
      <c r="AC80" s="210"/>
      <c r="AD80" s="210"/>
      <c r="AE80" s="210"/>
      <c r="AF80" s="210"/>
      <c r="AG80" s="210" t="s">
        <v>231</v>
      </c>
      <c r="AH80" s="210">
        <v>0</v>
      </c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outlineLevel="3" x14ac:dyDescent="0.2">
      <c r="A81" s="217"/>
      <c r="B81" s="218"/>
      <c r="C81" s="264" t="s">
        <v>916</v>
      </c>
      <c r="D81" s="258"/>
      <c r="E81" s="259"/>
      <c r="F81" s="220"/>
      <c r="G81" s="220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10"/>
      <c r="AA81" s="210"/>
      <c r="AB81" s="210"/>
      <c r="AC81" s="210"/>
      <c r="AD81" s="210"/>
      <c r="AE81" s="210"/>
      <c r="AF81" s="210"/>
      <c r="AG81" s="210" t="s">
        <v>231</v>
      </c>
      <c r="AH81" s="210">
        <v>0</v>
      </c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outlineLevel="3" x14ac:dyDescent="0.2">
      <c r="A82" s="217"/>
      <c r="B82" s="218"/>
      <c r="C82" s="264" t="s">
        <v>1183</v>
      </c>
      <c r="D82" s="258"/>
      <c r="E82" s="259">
        <v>61.624000000000002</v>
      </c>
      <c r="F82" s="220"/>
      <c r="G82" s="220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10"/>
      <c r="AA82" s="210"/>
      <c r="AB82" s="210"/>
      <c r="AC82" s="210"/>
      <c r="AD82" s="210"/>
      <c r="AE82" s="210"/>
      <c r="AF82" s="210"/>
      <c r="AG82" s="210" t="s">
        <v>231</v>
      </c>
      <c r="AH82" s="210">
        <v>5</v>
      </c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outlineLevel="3" x14ac:dyDescent="0.2">
      <c r="A83" s="217"/>
      <c r="B83" s="218"/>
      <c r="C83" s="264" t="s">
        <v>918</v>
      </c>
      <c r="D83" s="258"/>
      <c r="E83" s="259"/>
      <c r="F83" s="220"/>
      <c r="G83" s="220"/>
      <c r="H83" s="220"/>
      <c r="I83" s="220"/>
      <c r="J83" s="220"/>
      <c r="K83" s="220"/>
      <c r="L83" s="220"/>
      <c r="M83" s="220"/>
      <c r="N83" s="219"/>
      <c r="O83" s="219"/>
      <c r="P83" s="219"/>
      <c r="Q83" s="219"/>
      <c r="R83" s="220"/>
      <c r="S83" s="220"/>
      <c r="T83" s="220"/>
      <c r="U83" s="220"/>
      <c r="V83" s="220"/>
      <c r="W83" s="220"/>
      <c r="X83" s="220"/>
      <c r="Y83" s="220"/>
      <c r="Z83" s="210"/>
      <c r="AA83" s="210"/>
      <c r="AB83" s="210"/>
      <c r="AC83" s="210"/>
      <c r="AD83" s="210"/>
      <c r="AE83" s="210"/>
      <c r="AF83" s="210"/>
      <c r="AG83" s="210" t="s">
        <v>231</v>
      </c>
      <c r="AH83" s="210">
        <v>0</v>
      </c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outlineLevel="3" x14ac:dyDescent="0.2">
      <c r="A84" s="217"/>
      <c r="B84" s="218"/>
      <c r="C84" s="264" t="s">
        <v>1184</v>
      </c>
      <c r="D84" s="258"/>
      <c r="E84" s="259">
        <v>24</v>
      </c>
      <c r="F84" s="220"/>
      <c r="G84" s="220"/>
      <c r="H84" s="220"/>
      <c r="I84" s="220"/>
      <c r="J84" s="220"/>
      <c r="K84" s="220"/>
      <c r="L84" s="220"/>
      <c r="M84" s="220"/>
      <c r="N84" s="219"/>
      <c r="O84" s="219"/>
      <c r="P84" s="219"/>
      <c r="Q84" s="219"/>
      <c r="R84" s="220"/>
      <c r="S84" s="220"/>
      <c r="T84" s="220"/>
      <c r="U84" s="220"/>
      <c r="V84" s="220"/>
      <c r="W84" s="220"/>
      <c r="X84" s="220"/>
      <c r="Y84" s="220"/>
      <c r="Z84" s="210"/>
      <c r="AA84" s="210"/>
      <c r="AB84" s="210"/>
      <c r="AC84" s="210"/>
      <c r="AD84" s="210"/>
      <c r="AE84" s="210"/>
      <c r="AF84" s="210"/>
      <c r="AG84" s="210" t="s">
        <v>231</v>
      </c>
      <c r="AH84" s="210">
        <v>5</v>
      </c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</row>
    <row r="85" spans="1:60" outlineLevel="3" x14ac:dyDescent="0.2">
      <c r="A85" s="217"/>
      <c r="B85" s="218"/>
      <c r="C85" s="264" t="s">
        <v>530</v>
      </c>
      <c r="D85" s="258"/>
      <c r="E85" s="259"/>
      <c r="F85" s="220"/>
      <c r="G85" s="220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10"/>
      <c r="AA85" s="210"/>
      <c r="AB85" s="210"/>
      <c r="AC85" s="210"/>
      <c r="AD85" s="210"/>
      <c r="AE85" s="210"/>
      <c r="AF85" s="210"/>
      <c r="AG85" s="210" t="s">
        <v>231</v>
      </c>
      <c r="AH85" s="210">
        <v>0</v>
      </c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outlineLevel="3" x14ac:dyDescent="0.2">
      <c r="A86" s="217"/>
      <c r="B86" s="218"/>
      <c r="C86" s="264" t="s">
        <v>1185</v>
      </c>
      <c r="D86" s="258"/>
      <c r="E86" s="259">
        <v>3.6</v>
      </c>
      <c r="F86" s="220"/>
      <c r="G86" s="220"/>
      <c r="H86" s="220"/>
      <c r="I86" s="220"/>
      <c r="J86" s="220"/>
      <c r="K86" s="220"/>
      <c r="L86" s="220"/>
      <c r="M86" s="220"/>
      <c r="N86" s="219"/>
      <c r="O86" s="219"/>
      <c r="P86" s="219"/>
      <c r="Q86" s="219"/>
      <c r="R86" s="220"/>
      <c r="S86" s="220"/>
      <c r="T86" s="220"/>
      <c r="U86" s="220"/>
      <c r="V86" s="220"/>
      <c r="W86" s="220"/>
      <c r="X86" s="220"/>
      <c r="Y86" s="220"/>
      <c r="Z86" s="210"/>
      <c r="AA86" s="210"/>
      <c r="AB86" s="210"/>
      <c r="AC86" s="210"/>
      <c r="AD86" s="210"/>
      <c r="AE86" s="210"/>
      <c r="AF86" s="210"/>
      <c r="AG86" s="210" t="s">
        <v>231</v>
      </c>
      <c r="AH86" s="210">
        <v>5</v>
      </c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outlineLevel="3" x14ac:dyDescent="0.2">
      <c r="A87" s="217"/>
      <c r="B87" s="218"/>
      <c r="C87" s="264" t="s">
        <v>532</v>
      </c>
      <c r="D87" s="258"/>
      <c r="E87" s="259"/>
      <c r="F87" s="220"/>
      <c r="G87" s="220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10"/>
      <c r="AA87" s="210"/>
      <c r="AB87" s="210"/>
      <c r="AC87" s="210"/>
      <c r="AD87" s="210"/>
      <c r="AE87" s="210"/>
      <c r="AF87" s="210"/>
      <c r="AG87" s="210" t="s">
        <v>231</v>
      </c>
      <c r="AH87" s="210">
        <v>0</v>
      </c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outlineLevel="3" x14ac:dyDescent="0.2">
      <c r="A88" s="217"/>
      <c r="B88" s="218"/>
      <c r="C88" s="264" t="s">
        <v>1186</v>
      </c>
      <c r="D88" s="258"/>
      <c r="E88" s="259">
        <v>24.219000000000001</v>
      </c>
      <c r="F88" s="220"/>
      <c r="G88" s="220"/>
      <c r="H88" s="220"/>
      <c r="I88" s="220"/>
      <c r="J88" s="220"/>
      <c r="K88" s="220"/>
      <c r="L88" s="220"/>
      <c r="M88" s="220"/>
      <c r="N88" s="219"/>
      <c r="O88" s="219"/>
      <c r="P88" s="219"/>
      <c r="Q88" s="219"/>
      <c r="R88" s="220"/>
      <c r="S88" s="220"/>
      <c r="T88" s="220"/>
      <c r="U88" s="220"/>
      <c r="V88" s="220"/>
      <c r="W88" s="220"/>
      <c r="X88" s="220"/>
      <c r="Y88" s="220"/>
      <c r="Z88" s="210"/>
      <c r="AA88" s="210"/>
      <c r="AB88" s="210"/>
      <c r="AC88" s="210"/>
      <c r="AD88" s="210"/>
      <c r="AE88" s="210"/>
      <c r="AF88" s="210"/>
      <c r="AG88" s="210" t="s">
        <v>231</v>
      </c>
      <c r="AH88" s="210">
        <v>5</v>
      </c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</row>
    <row r="89" spans="1:60" outlineLevel="3" x14ac:dyDescent="0.2">
      <c r="A89" s="217"/>
      <c r="B89" s="218"/>
      <c r="C89" s="264" t="s">
        <v>536</v>
      </c>
      <c r="D89" s="258"/>
      <c r="E89" s="259"/>
      <c r="F89" s="220"/>
      <c r="G89" s="220"/>
      <c r="H89" s="220"/>
      <c r="I89" s="220"/>
      <c r="J89" s="220"/>
      <c r="K89" s="220"/>
      <c r="L89" s="220"/>
      <c r="M89" s="220"/>
      <c r="N89" s="219"/>
      <c r="O89" s="219"/>
      <c r="P89" s="219"/>
      <c r="Q89" s="219"/>
      <c r="R89" s="220"/>
      <c r="S89" s="220"/>
      <c r="T89" s="220"/>
      <c r="U89" s="220"/>
      <c r="V89" s="220"/>
      <c r="W89" s="220"/>
      <c r="X89" s="220"/>
      <c r="Y89" s="220"/>
      <c r="Z89" s="210"/>
      <c r="AA89" s="210"/>
      <c r="AB89" s="210"/>
      <c r="AC89" s="210"/>
      <c r="AD89" s="210"/>
      <c r="AE89" s="210"/>
      <c r="AF89" s="210"/>
      <c r="AG89" s="210" t="s">
        <v>231</v>
      </c>
      <c r="AH89" s="210">
        <v>0</v>
      </c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outlineLevel="3" x14ac:dyDescent="0.2">
      <c r="A90" s="217"/>
      <c r="B90" s="218"/>
      <c r="C90" s="264" t="s">
        <v>1187</v>
      </c>
      <c r="D90" s="258"/>
      <c r="E90" s="259">
        <v>21.61383</v>
      </c>
      <c r="F90" s="220"/>
      <c r="G90" s="220"/>
      <c r="H90" s="220"/>
      <c r="I90" s="220"/>
      <c r="J90" s="220"/>
      <c r="K90" s="220"/>
      <c r="L90" s="220"/>
      <c r="M90" s="220"/>
      <c r="N90" s="219"/>
      <c r="O90" s="219"/>
      <c r="P90" s="219"/>
      <c r="Q90" s="219"/>
      <c r="R90" s="220"/>
      <c r="S90" s="220"/>
      <c r="T90" s="220"/>
      <c r="U90" s="220"/>
      <c r="V90" s="220"/>
      <c r="W90" s="220"/>
      <c r="X90" s="220"/>
      <c r="Y90" s="220"/>
      <c r="Z90" s="210"/>
      <c r="AA90" s="210"/>
      <c r="AB90" s="210"/>
      <c r="AC90" s="210"/>
      <c r="AD90" s="210"/>
      <c r="AE90" s="210"/>
      <c r="AF90" s="210"/>
      <c r="AG90" s="210" t="s">
        <v>231</v>
      </c>
      <c r="AH90" s="210">
        <v>5</v>
      </c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outlineLevel="3" x14ac:dyDescent="0.2">
      <c r="A91" s="217"/>
      <c r="B91" s="218"/>
      <c r="C91" s="264" t="s">
        <v>923</v>
      </c>
      <c r="D91" s="258"/>
      <c r="E91" s="259"/>
      <c r="F91" s="220"/>
      <c r="G91" s="220"/>
      <c r="H91" s="220"/>
      <c r="I91" s="220"/>
      <c r="J91" s="220"/>
      <c r="K91" s="220"/>
      <c r="L91" s="220"/>
      <c r="M91" s="220"/>
      <c r="N91" s="219"/>
      <c r="O91" s="219"/>
      <c r="P91" s="219"/>
      <c r="Q91" s="219"/>
      <c r="R91" s="220"/>
      <c r="S91" s="220"/>
      <c r="T91" s="220"/>
      <c r="U91" s="220"/>
      <c r="V91" s="220"/>
      <c r="W91" s="220"/>
      <c r="X91" s="220"/>
      <c r="Y91" s="220"/>
      <c r="Z91" s="210"/>
      <c r="AA91" s="210"/>
      <c r="AB91" s="210"/>
      <c r="AC91" s="210"/>
      <c r="AD91" s="210"/>
      <c r="AE91" s="210"/>
      <c r="AF91" s="210"/>
      <c r="AG91" s="210" t="s">
        <v>231</v>
      </c>
      <c r="AH91" s="210">
        <v>0</v>
      </c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outlineLevel="3" x14ac:dyDescent="0.2">
      <c r="A92" s="217"/>
      <c r="B92" s="218"/>
      <c r="C92" s="264" t="s">
        <v>1188</v>
      </c>
      <c r="D92" s="258"/>
      <c r="E92" s="259">
        <v>2.85</v>
      </c>
      <c r="F92" s="220"/>
      <c r="G92" s="220"/>
      <c r="H92" s="220"/>
      <c r="I92" s="220"/>
      <c r="J92" s="220"/>
      <c r="K92" s="220"/>
      <c r="L92" s="220"/>
      <c r="M92" s="220"/>
      <c r="N92" s="219"/>
      <c r="O92" s="219"/>
      <c r="P92" s="219"/>
      <c r="Q92" s="219"/>
      <c r="R92" s="220"/>
      <c r="S92" s="220"/>
      <c r="T92" s="220"/>
      <c r="U92" s="220"/>
      <c r="V92" s="220"/>
      <c r="W92" s="220"/>
      <c r="X92" s="220"/>
      <c r="Y92" s="220"/>
      <c r="Z92" s="210"/>
      <c r="AA92" s="210"/>
      <c r="AB92" s="210"/>
      <c r="AC92" s="210"/>
      <c r="AD92" s="210"/>
      <c r="AE92" s="210"/>
      <c r="AF92" s="210"/>
      <c r="AG92" s="210" t="s">
        <v>231</v>
      </c>
      <c r="AH92" s="210">
        <v>5</v>
      </c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outlineLevel="1" x14ac:dyDescent="0.2">
      <c r="A93" s="235">
        <v>11</v>
      </c>
      <c r="B93" s="236" t="s">
        <v>266</v>
      </c>
      <c r="C93" s="252" t="s">
        <v>267</v>
      </c>
      <c r="D93" s="237" t="s">
        <v>224</v>
      </c>
      <c r="E93" s="238">
        <v>53.722360000000002</v>
      </c>
      <c r="F93" s="239"/>
      <c r="G93" s="240">
        <f>ROUND(E93*F93,2)</f>
        <v>0</v>
      </c>
      <c r="H93" s="239"/>
      <c r="I93" s="240">
        <f>ROUND(E93*H93,2)</f>
        <v>0</v>
      </c>
      <c r="J93" s="239"/>
      <c r="K93" s="240">
        <f>ROUND(E93*J93,2)</f>
        <v>0</v>
      </c>
      <c r="L93" s="240">
        <v>21</v>
      </c>
      <c r="M93" s="240">
        <f>G93*(1+L93/100)</f>
        <v>0</v>
      </c>
      <c r="N93" s="238">
        <v>0</v>
      </c>
      <c r="O93" s="238">
        <f>ROUND(E93*N93,2)</f>
        <v>0</v>
      </c>
      <c r="P93" s="238">
        <v>0</v>
      </c>
      <c r="Q93" s="238">
        <f>ROUND(E93*P93,2)</f>
        <v>0</v>
      </c>
      <c r="R93" s="240" t="s">
        <v>225</v>
      </c>
      <c r="S93" s="240" t="s">
        <v>188</v>
      </c>
      <c r="T93" s="241" t="s">
        <v>188</v>
      </c>
      <c r="U93" s="220">
        <v>0</v>
      </c>
      <c r="V93" s="220">
        <f>ROUND(E93*U93,2)</f>
        <v>0</v>
      </c>
      <c r="W93" s="220"/>
      <c r="X93" s="220" t="s">
        <v>226</v>
      </c>
      <c r="Y93" s="220" t="s">
        <v>191</v>
      </c>
      <c r="Z93" s="210"/>
      <c r="AA93" s="210"/>
      <c r="AB93" s="210"/>
      <c r="AC93" s="210"/>
      <c r="AD93" s="210"/>
      <c r="AE93" s="210"/>
      <c r="AF93" s="210"/>
      <c r="AG93" s="210" t="s">
        <v>227</v>
      </c>
      <c r="AH93" s="210"/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outlineLevel="2" x14ac:dyDescent="0.2">
      <c r="A94" s="217"/>
      <c r="B94" s="218"/>
      <c r="C94" s="264" t="s">
        <v>268</v>
      </c>
      <c r="D94" s="258"/>
      <c r="E94" s="259"/>
      <c r="F94" s="220"/>
      <c r="G94" s="220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10"/>
      <c r="AA94" s="210"/>
      <c r="AB94" s="210"/>
      <c r="AC94" s="210"/>
      <c r="AD94" s="210"/>
      <c r="AE94" s="210"/>
      <c r="AF94" s="210"/>
      <c r="AG94" s="210" t="s">
        <v>231</v>
      </c>
      <c r="AH94" s="210">
        <v>0</v>
      </c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outlineLevel="3" x14ac:dyDescent="0.2">
      <c r="A95" s="217"/>
      <c r="B95" s="218"/>
      <c r="C95" s="264" t="s">
        <v>257</v>
      </c>
      <c r="D95" s="258"/>
      <c r="E95" s="259"/>
      <c r="F95" s="220"/>
      <c r="G95" s="220"/>
      <c r="H95" s="220"/>
      <c r="I95" s="220"/>
      <c r="J95" s="220"/>
      <c r="K95" s="220"/>
      <c r="L95" s="220"/>
      <c r="M95" s="220"/>
      <c r="N95" s="219"/>
      <c r="O95" s="219"/>
      <c r="P95" s="219"/>
      <c r="Q95" s="219"/>
      <c r="R95" s="220"/>
      <c r="S95" s="220"/>
      <c r="T95" s="220"/>
      <c r="U95" s="220"/>
      <c r="V95" s="220"/>
      <c r="W95" s="220"/>
      <c r="X95" s="220"/>
      <c r="Y95" s="220"/>
      <c r="Z95" s="210"/>
      <c r="AA95" s="210"/>
      <c r="AB95" s="210"/>
      <c r="AC95" s="210"/>
      <c r="AD95" s="210"/>
      <c r="AE95" s="210"/>
      <c r="AF95" s="210"/>
      <c r="AG95" s="210" t="s">
        <v>231</v>
      </c>
      <c r="AH95" s="210">
        <v>0</v>
      </c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outlineLevel="3" x14ac:dyDescent="0.2">
      <c r="A96" s="217"/>
      <c r="B96" s="218"/>
      <c r="C96" s="264" t="s">
        <v>1182</v>
      </c>
      <c r="D96" s="258"/>
      <c r="E96" s="259">
        <v>53.722360000000002</v>
      </c>
      <c r="F96" s="220"/>
      <c r="G96" s="220"/>
      <c r="H96" s="220"/>
      <c r="I96" s="220"/>
      <c r="J96" s="220"/>
      <c r="K96" s="220"/>
      <c r="L96" s="220"/>
      <c r="M96" s="220"/>
      <c r="N96" s="219"/>
      <c r="O96" s="219"/>
      <c r="P96" s="219"/>
      <c r="Q96" s="219"/>
      <c r="R96" s="220"/>
      <c r="S96" s="220"/>
      <c r="T96" s="220"/>
      <c r="U96" s="220"/>
      <c r="V96" s="220"/>
      <c r="W96" s="220"/>
      <c r="X96" s="220"/>
      <c r="Y96" s="220"/>
      <c r="Z96" s="210"/>
      <c r="AA96" s="210"/>
      <c r="AB96" s="210"/>
      <c r="AC96" s="210"/>
      <c r="AD96" s="210"/>
      <c r="AE96" s="210"/>
      <c r="AF96" s="210"/>
      <c r="AG96" s="210" t="s">
        <v>231</v>
      </c>
      <c r="AH96" s="210">
        <v>5</v>
      </c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ht="22.5" outlineLevel="1" x14ac:dyDescent="0.2">
      <c r="A97" s="235">
        <v>12</v>
      </c>
      <c r="B97" s="236" t="s">
        <v>270</v>
      </c>
      <c r="C97" s="252" t="s">
        <v>271</v>
      </c>
      <c r="D97" s="237" t="s">
        <v>261</v>
      </c>
      <c r="E97" s="238">
        <v>137.90683000000001</v>
      </c>
      <c r="F97" s="239"/>
      <c r="G97" s="240">
        <f>ROUND(E97*F97,2)</f>
        <v>0</v>
      </c>
      <c r="H97" s="239"/>
      <c r="I97" s="240">
        <f>ROUND(E97*H97,2)</f>
        <v>0</v>
      </c>
      <c r="J97" s="239"/>
      <c r="K97" s="240">
        <f>ROUND(E97*J97,2)</f>
        <v>0</v>
      </c>
      <c r="L97" s="240">
        <v>21</v>
      </c>
      <c r="M97" s="240">
        <f>G97*(1+L97/100)</f>
        <v>0</v>
      </c>
      <c r="N97" s="238">
        <v>0</v>
      </c>
      <c r="O97" s="238">
        <f>ROUND(E97*N97,2)</f>
        <v>0</v>
      </c>
      <c r="P97" s="238">
        <v>0</v>
      </c>
      <c r="Q97" s="238">
        <f>ROUND(E97*P97,2)</f>
        <v>0</v>
      </c>
      <c r="R97" s="240" t="s">
        <v>225</v>
      </c>
      <c r="S97" s="240" t="s">
        <v>188</v>
      </c>
      <c r="T97" s="241" t="s">
        <v>188</v>
      </c>
      <c r="U97" s="220">
        <v>0.15</v>
      </c>
      <c r="V97" s="220">
        <f>ROUND(E97*U97,2)</f>
        <v>20.69</v>
      </c>
      <c r="W97" s="220"/>
      <c r="X97" s="220" t="s">
        <v>226</v>
      </c>
      <c r="Y97" s="220" t="s">
        <v>191</v>
      </c>
      <c r="Z97" s="210"/>
      <c r="AA97" s="210"/>
      <c r="AB97" s="210"/>
      <c r="AC97" s="210"/>
      <c r="AD97" s="210"/>
      <c r="AE97" s="210"/>
      <c r="AF97" s="210"/>
      <c r="AG97" s="210" t="s">
        <v>227</v>
      </c>
      <c r="AH97" s="210"/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outlineLevel="2" x14ac:dyDescent="0.2">
      <c r="A98" s="217"/>
      <c r="B98" s="218"/>
      <c r="C98" s="263" t="s">
        <v>272</v>
      </c>
      <c r="D98" s="262"/>
      <c r="E98" s="262"/>
      <c r="F98" s="262"/>
      <c r="G98" s="262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10"/>
      <c r="AA98" s="210"/>
      <c r="AB98" s="210"/>
      <c r="AC98" s="210"/>
      <c r="AD98" s="210"/>
      <c r="AE98" s="210"/>
      <c r="AF98" s="210"/>
      <c r="AG98" s="210" t="s">
        <v>229</v>
      </c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43" t="str">
        <f>C98</f>
        <v>z rostlé horniny tř.1 - 4 pod násypy z hornin soudržných do 92% PS a hornin nesoudržných sypkých relativní ulehlosti I(d) do 0,8</v>
      </c>
      <c r="BB98" s="210"/>
      <c r="BC98" s="210"/>
      <c r="BD98" s="210"/>
      <c r="BE98" s="210"/>
      <c r="BF98" s="210"/>
      <c r="BG98" s="210"/>
      <c r="BH98" s="210"/>
    </row>
    <row r="99" spans="1:60" outlineLevel="2" x14ac:dyDescent="0.2">
      <c r="A99" s="217"/>
      <c r="B99" s="218"/>
      <c r="C99" s="264" t="s">
        <v>273</v>
      </c>
      <c r="D99" s="258"/>
      <c r="E99" s="259"/>
      <c r="F99" s="220"/>
      <c r="G99" s="220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10"/>
      <c r="AA99" s="210"/>
      <c r="AB99" s="210"/>
      <c r="AC99" s="210"/>
      <c r="AD99" s="210"/>
      <c r="AE99" s="210"/>
      <c r="AF99" s="210"/>
      <c r="AG99" s="210" t="s">
        <v>231</v>
      </c>
      <c r="AH99" s="210">
        <v>0</v>
      </c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outlineLevel="3" x14ac:dyDescent="0.2">
      <c r="A100" s="217"/>
      <c r="B100" s="218"/>
      <c r="C100" s="264" t="s">
        <v>1189</v>
      </c>
      <c r="D100" s="258"/>
      <c r="E100" s="259">
        <v>137.90683000000001</v>
      </c>
      <c r="F100" s="220"/>
      <c r="G100" s="220"/>
      <c r="H100" s="220"/>
      <c r="I100" s="220"/>
      <c r="J100" s="220"/>
      <c r="K100" s="220"/>
      <c r="L100" s="220"/>
      <c r="M100" s="220"/>
      <c r="N100" s="219"/>
      <c r="O100" s="219"/>
      <c r="P100" s="219"/>
      <c r="Q100" s="219"/>
      <c r="R100" s="220"/>
      <c r="S100" s="220"/>
      <c r="T100" s="220"/>
      <c r="U100" s="220"/>
      <c r="V100" s="220"/>
      <c r="W100" s="220"/>
      <c r="X100" s="220"/>
      <c r="Y100" s="220"/>
      <c r="Z100" s="210"/>
      <c r="AA100" s="210"/>
      <c r="AB100" s="210"/>
      <c r="AC100" s="210"/>
      <c r="AD100" s="210"/>
      <c r="AE100" s="210"/>
      <c r="AF100" s="210"/>
      <c r="AG100" s="210" t="s">
        <v>231</v>
      </c>
      <c r="AH100" s="210">
        <v>5</v>
      </c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</row>
    <row r="101" spans="1:60" x14ac:dyDescent="0.2">
      <c r="A101" s="225" t="s">
        <v>183</v>
      </c>
      <c r="B101" s="226" t="s">
        <v>123</v>
      </c>
      <c r="C101" s="251" t="s">
        <v>124</v>
      </c>
      <c r="D101" s="227"/>
      <c r="E101" s="228"/>
      <c r="F101" s="229"/>
      <c r="G101" s="229">
        <f>SUMIF(AG102:AG138,"&lt;&gt;NOR",G102:G138)</f>
        <v>0</v>
      </c>
      <c r="H101" s="229"/>
      <c r="I101" s="229">
        <f>SUM(I102:I138)</f>
        <v>0</v>
      </c>
      <c r="J101" s="229"/>
      <c r="K101" s="229">
        <f>SUM(K102:K138)</f>
        <v>0</v>
      </c>
      <c r="L101" s="229"/>
      <c r="M101" s="229">
        <f>SUM(M102:M138)</f>
        <v>0</v>
      </c>
      <c r="N101" s="228"/>
      <c r="O101" s="228">
        <f>SUM(O102:O138)</f>
        <v>0</v>
      </c>
      <c r="P101" s="228"/>
      <c r="Q101" s="228">
        <f>SUM(Q102:Q138)</f>
        <v>33.57</v>
      </c>
      <c r="R101" s="229"/>
      <c r="S101" s="229"/>
      <c r="T101" s="230"/>
      <c r="U101" s="224"/>
      <c r="V101" s="224">
        <f>SUM(V102:V138)</f>
        <v>42.3</v>
      </c>
      <c r="W101" s="224"/>
      <c r="X101" s="224"/>
      <c r="Y101" s="224"/>
      <c r="AG101" t="s">
        <v>184</v>
      </c>
    </row>
    <row r="102" spans="1:60" ht="22.5" outlineLevel="1" x14ac:dyDescent="0.2">
      <c r="A102" s="235">
        <v>13</v>
      </c>
      <c r="B102" s="236" t="s">
        <v>1190</v>
      </c>
      <c r="C102" s="252" t="s">
        <v>1191</v>
      </c>
      <c r="D102" s="237" t="s">
        <v>261</v>
      </c>
      <c r="E102" s="238">
        <v>8</v>
      </c>
      <c r="F102" s="239"/>
      <c r="G102" s="240">
        <f>ROUND(E102*F102,2)</f>
        <v>0</v>
      </c>
      <c r="H102" s="239"/>
      <c r="I102" s="240">
        <f>ROUND(E102*H102,2)</f>
        <v>0</v>
      </c>
      <c r="J102" s="239"/>
      <c r="K102" s="240">
        <f>ROUND(E102*J102,2)</f>
        <v>0</v>
      </c>
      <c r="L102" s="240">
        <v>21</v>
      </c>
      <c r="M102" s="240">
        <f>G102*(1+L102/100)</f>
        <v>0</v>
      </c>
      <c r="N102" s="238">
        <v>0</v>
      </c>
      <c r="O102" s="238">
        <f>ROUND(E102*N102,2)</f>
        <v>0</v>
      </c>
      <c r="P102" s="238">
        <v>0</v>
      </c>
      <c r="Q102" s="238">
        <f>ROUND(E102*P102,2)</f>
        <v>0</v>
      </c>
      <c r="R102" s="240" t="s">
        <v>1192</v>
      </c>
      <c r="S102" s="240" t="s">
        <v>188</v>
      </c>
      <c r="T102" s="241" t="s">
        <v>188</v>
      </c>
      <c r="U102" s="220">
        <v>0.3</v>
      </c>
      <c r="V102" s="220">
        <f>ROUND(E102*U102,2)</f>
        <v>2.4</v>
      </c>
      <c r="W102" s="220"/>
      <c r="X102" s="220" t="s">
        <v>226</v>
      </c>
      <c r="Y102" s="220" t="s">
        <v>191</v>
      </c>
      <c r="Z102" s="210"/>
      <c r="AA102" s="210"/>
      <c r="AB102" s="210"/>
      <c r="AC102" s="210"/>
      <c r="AD102" s="210"/>
      <c r="AE102" s="210"/>
      <c r="AF102" s="210"/>
      <c r="AG102" s="210" t="s">
        <v>227</v>
      </c>
      <c r="AH102" s="210"/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1:60" ht="22.5" outlineLevel="2" x14ac:dyDescent="0.2">
      <c r="A103" s="217"/>
      <c r="B103" s="218"/>
      <c r="C103" s="263" t="s">
        <v>1193</v>
      </c>
      <c r="D103" s="262"/>
      <c r="E103" s="262"/>
      <c r="F103" s="262"/>
      <c r="G103" s="262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10"/>
      <c r="AA103" s="210"/>
      <c r="AB103" s="210"/>
      <c r="AC103" s="210"/>
      <c r="AD103" s="210"/>
      <c r="AE103" s="210"/>
      <c r="AF103" s="210"/>
      <c r="AG103" s="210" t="s">
        <v>229</v>
      </c>
      <c r="AH103" s="210"/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43" t="str">
        <f>C103</f>
        <v>o průměru kmene (krčku) do 10 cm s odklizením vytěžené dřevní hmoty na vzdálenost do 50 m, se složením na hromady, nebo s naložením na dopravní prostředek,</v>
      </c>
      <c r="BB103" s="210"/>
      <c r="BC103" s="210"/>
      <c r="BD103" s="210"/>
      <c r="BE103" s="210"/>
      <c r="BF103" s="210"/>
      <c r="BG103" s="210"/>
      <c r="BH103" s="210"/>
    </row>
    <row r="104" spans="1:60" outlineLevel="2" x14ac:dyDescent="0.2">
      <c r="A104" s="217"/>
      <c r="B104" s="218"/>
      <c r="C104" s="264" t="s">
        <v>1194</v>
      </c>
      <c r="D104" s="258"/>
      <c r="E104" s="259"/>
      <c r="F104" s="220"/>
      <c r="G104" s="220"/>
      <c r="H104" s="220"/>
      <c r="I104" s="220"/>
      <c r="J104" s="220"/>
      <c r="K104" s="220"/>
      <c r="L104" s="220"/>
      <c r="M104" s="220"/>
      <c r="N104" s="219"/>
      <c r="O104" s="219"/>
      <c r="P104" s="219"/>
      <c r="Q104" s="219"/>
      <c r="R104" s="220"/>
      <c r="S104" s="220"/>
      <c r="T104" s="220"/>
      <c r="U104" s="220"/>
      <c r="V104" s="220"/>
      <c r="W104" s="220"/>
      <c r="X104" s="220"/>
      <c r="Y104" s="220"/>
      <c r="Z104" s="210"/>
      <c r="AA104" s="210"/>
      <c r="AB104" s="210"/>
      <c r="AC104" s="210"/>
      <c r="AD104" s="210"/>
      <c r="AE104" s="210"/>
      <c r="AF104" s="210"/>
      <c r="AG104" s="210" t="s">
        <v>231</v>
      </c>
      <c r="AH104" s="210">
        <v>0</v>
      </c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</row>
    <row r="105" spans="1:60" outlineLevel="3" x14ac:dyDescent="0.2">
      <c r="A105" s="217"/>
      <c r="B105" s="218"/>
      <c r="C105" s="264" t="s">
        <v>325</v>
      </c>
      <c r="D105" s="258"/>
      <c r="E105" s="259"/>
      <c r="F105" s="220"/>
      <c r="G105" s="220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10"/>
      <c r="AA105" s="210"/>
      <c r="AB105" s="210"/>
      <c r="AC105" s="210"/>
      <c r="AD105" s="210"/>
      <c r="AE105" s="210"/>
      <c r="AF105" s="210"/>
      <c r="AG105" s="210" t="s">
        <v>231</v>
      </c>
      <c r="AH105" s="210">
        <v>0</v>
      </c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1:60" outlineLevel="3" x14ac:dyDescent="0.2">
      <c r="A106" s="217"/>
      <c r="B106" s="218"/>
      <c r="C106" s="264" t="s">
        <v>1195</v>
      </c>
      <c r="D106" s="258"/>
      <c r="E106" s="259"/>
      <c r="F106" s="220"/>
      <c r="G106" s="220"/>
      <c r="H106" s="220"/>
      <c r="I106" s="220"/>
      <c r="J106" s="220"/>
      <c r="K106" s="220"/>
      <c r="L106" s="220"/>
      <c r="M106" s="220"/>
      <c r="N106" s="219"/>
      <c r="O106" s="219"/>
      <c r="P106" s="219"/>
      <c r="Q106" s="219"/>
      <c r="R106" s="220"/>
      <c r="S106" s="220"/>
      <c r="T106" s="220"/>
      <c r="U106" s="220"/>
      <c r="V106" s="220"/>
      <c r="W106" s="220"/>
      <c r="X106" s="220"/>
      <c r="Y106" s="220"/>
      <c r="Z106" s="210"/>
      <c r="AA106" s="210"/>
      <c r="AB106" s="210"/>
      <c r="AC106" s="210"/>
      <c r="AD106" s="210"/>
      <c r="AE106" s="210"/>
      <c r="AF106" s="210"/>
      <c r="AG106" s="210" t="s">
        <v>231</v>
      </c>
      <c r="AH106" s="210">
        <v>0</v>
      </c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</row>
    <row r="107" spans="1:60" ht="22.5" outlineLevel="3" x14ac:dyDescent="0.2">
      <c r="A107" s="217"/>
      <c r="B107" s="218"/>
      <c r="C107" s="264" t="s">
        <v>1196</v>
      </c>
      <c r="D107" s="258"/>
      <c r="E107" s="259"/>
      <c r="F107" s="220"/>
      <c r="G107" s="220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10"/>
      <c r="AA107" s="210"/>
      <c r="AB107" s="210"/>
      <c r="AC107" s="210"/>
      <c r="AD107" s="210"/>
      <c r="AE107" s="210"/>
      <c r="AF107" s="210"/>
      <c r="AG107" s="210" t="s">
        <v>231</v>
      </c>
      <c r="AH107" s="210">
        <v>0</v>
      </c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outlineLevel="3" x14ac:dyDescent="0.2">
      <c r="A108" s="217"/>
      <c r="B108" s="218"/>
      <c r="C108" s="264" t="s">
        <v>1197</v>
      </c>
      <c r="D108" s="258"/>
      <c r="E108" s="259">
        <v>8</v>
      </c>
      <c r="F108" s="220"/>
      <c r="G108" s="220"/>
      <c r="H108" s="220"/>
      <c r="I108" s="220"/>
      <c r="J108" s="220"/>
      <c r="K108" s="220"/>
      <c r="L108" s="220"/>
      <c r="M108" s="220"/>
      <c r="N108" s="219"/>
      <c r="O108" s="219"/>
      <c r="P108" s="219"/>
      <c r="Q108" s="219"/>
      <c r="R108" s="220"/>
      <c r="S108" s="220"/>
      <c r="T108" s="220"/>
      <c r="U108" s="220"/>
      <c r="V108" s="220"/>
      <c r="W108" s="220"/>
      <c r="X108" s="220"/>
      <c r="Y108" s="220"/>
      <c r="Z108" s="210"/>
      <c r="AA108" s="210"/>
      <c r="AB108" s="210"/>
      <c r="AC108" s="210"/>
      <c r="AD108" s="210"/>
      <c r="AE108" s="210"/>
      <c r="AF108" s="210"/>
      <c r="AG108" s="210" t="s">
        <v>231</v>
      </c>
      <c r="AH108" s="210">
        <v>0</v>
      </c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</row>
    <row r="109" spans="1:60" ht="22.5" outlineLevel="1" x14ac:dyDescent="0.2">
      <c r="A109" s="235">
        <v>14</v>
      </c>
      <c r="B109" s="236" t="s">
        <v>1198</v>
      </c>
      <c r="C109" s="252" t="s">
        <v>1199</v>
      </c>
      <c r="D109" s="237" t="s">
        <v>261</v>
      </c>
      <c r="E109" s="238">
        <v>14.4</v>
      </c>
      <c r="F109" s="239"/>
      <c r="G109" s="240">
        <f>ROUND(E109*F109,2)</f>
        <v>0</v>
      </c>
      <c r="H109" s="239"/>
      <c r="I109" s="240">
        <f>ROUND(E109*H109,2)</f>
        <v>0</v>
      </c>
      <c r="J109" s="239"/>
      <c r="K109" s="240">
        <f>ROUND(E109*J109,2)</f>
        <v>0</v>
      </c>
      <c r="L109" s="240">
        <v>21</v>
      </c>
      <c r="M109" s="240">
        <f>G109*(1+L109/100)</f>
        <v>0</v>
      </c>
      <c r="N109" s="238">
        <v>0</v>
      </c>
      <c r="O109" s="238">
        <f>ROUND(E109*N109,2)</f>
        <v>0</v>
      </c>
      <c r="P109" s="238">
        <v>0.13800000000000001</v>
      </c>
      <c r="Q109" s="238">
        <f>ROUND(E109*P109,2)</f>
        <v>1.99</v>
      </c>
      <c r="R109" s="240" t="s">
        <v>277</v>
      </c>
      <c r="S109" s="240" t="s">
        <v>188</v>
      </c>
      <c r="T109" s="241" t="s">
        <v>188</v>
      </c>
      <c r="U109" s="220">
        <v>0.16</v>
      </c>
      <c r="V109" s="220">
        <f>ROUND(E109*U109,2)</f>
        <v>2.2999999999999998</v>
      </c>
      <c r="W109" s="220"/>
      <c r="X109" s="220" t="s">
        <v>226</v>
      </c>
      <c r="Y109" s="220" t="s">
        <v>191</v>
      </c>
      <c r="Z109" s="210"/>
      <c r="AA109" s="210"/>
      <c r="AB109" s="210"/>
      <c r="AC109" s="210"/>
      <c r="AD109" s="210"/>
      <c r="AE109" s="210"/>
      <c r="AF109" s="210"/>
      <c r="AG109" s="210" t="s">
        <v>227</v>
      </c>
      <c r="AH109" s="210"/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</row>
    <row r="110" spans="1:60" outlineLevel="2" x14ac:dyDescent="0.2">
      <c r="A110" s="217"/>
      <c r="B110" s="218"/>
      <c r="C110" s="263" t="s">
        <v>542</v>
      </c>
      <c r="D110" s="262"/>
      <c r="E110" s="262"/>
      <c r="F110" s="262"/>
      <c r="G110" s="262"/>
      <c r="H110" s="220"/>
      <c r="I110" s="220"/>
      <c r="J110" s="220"/>
      <c r="K110" s="220"/>
      <c r="L110" s="220"/>
      <c r="M110" s="220"/>
      <c r="N110" s="219"/>
      <c r="O110" s="219"/>
      <c r="P110" s="219"/>
      <c r="Q110" s="219"/>
      <c r="R110" s="220"/>
      <c r="S110" s="220"/>
      <c r="T110" s="220"/>
      <c r="U110" s="220"/>
      <c r="V110" s="220"/>
      <c r="W110" s="220"/>
      <c r="X110" s="220"/>
      <c r="Y110" s="220"/>
      <c r="Z110" s="210"/>
      <c r="AA110" s="210"/>
      <c r="AB110" s="210"/>
      <c r="AC110" s="210"/>
      <c r="AD110" s="210"/>
      <c r="AE110" s="210"/>
      <c r="AF110" s="210"/>
      <c r="AG110" s="210" t="s">
        <v>229</v>
      </c>
      <c r="AH110" s="210"/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</row>
    <row r="111" spans="1:60" outlineLevel="2" x14ac:dyDescent="0.2">
      <c r="A111" s="217"/>
      <c r="B111" s="218"/>
      <c r="C111" s="264" t="s">
        <v>1200</v>
      </c>
      <c r="D111" s="258"/>
      <c r="E111" s="259"/>
      <c r="F111" s="220"/>
      <c r="G111" s="220"/>
      <c r="H111" s="220"/>
      <c r="I111" s="220"/>
      <c r="J111" s="220"/>
      <c r="K111" s="220"/>
      <c r="L111" s="220"/>
      <c r="M111" s="220"/>
      <c r="N111" s="219"/>
      <c r="O111" s="219"/>
      <c r="P111" s="219"/>
      <c r="Q111" s="219"/>
      <c r="R111" s="220"/>
      <c r="S111" s="220"/>
      <c r="T111" s="220"/>
      <c r="U111" s="220"/>
      <c r="V111" s="220"/>
      <c r="W111" s="220"/>
      <c r="X111" s="220"/>
      <c r="Y111" s="220"/>
      <c r="Z111" s="210"/>
      <c r="AA111" s="210"/>
      <c r="AB111" s="210"/>
      <c r="AC111" s="210"/>
      <c r="AD111" s="210"/>
      <c r="AE111" s="210"/>
      <c r="AF111" s="210"/>
      <c r="AG111" s="210" t="s">
        <v>231</v>
      </c>
      <c r="AH111" s="210">
        <v>0</v>
      </c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</row>
    <row r="112" spans="1:60" outlineLevel="3" x14ac:dyDescent="0.2">
      <c r="A112" s="217"/>
      <c r="B112" s="218"/>
      <c r="C112" s="264" t="s">
        <v>325</v>
      </c>
      <c r="D112" s="258"/>
      <c r="E112" s="259"/>
      <c r="F112" s="220"/>
      <c r="G112" s="220"/>
      <c r="H112" s="220"/>
      <c r="I112" s="220"/>
      <c r="J112" s="220"/>
      <c r="K112" s="220"/>
      <c r="L112" s="220"/>
      <c r="M112" s="220"/>
      <c r="N112" s="219"/>
      <c r="O112" s="219"/>
      <c r="P112" s="219"/>
      <c r="Q112" s="219"/>
      <c r="R112" s="220"/>
      <c r="S112" s="220"/>
      <c r="T112" s="220"/>
      <c r="U112" s="220"/>
      <c r="V112" s="220"/>
      <c r="W112" s="220"/>
      <c r="X112" s="220"/>
      <c r="Y112" s="220"/>
      <c r="Z112" s="210"/>
      <c r="AA112" s="210"/>
      <c r="AB112" s="210"/>
      <c r="AC112" s="210"/>
      <c r="AD112" s="210"/>
      <c r="AE112" s="210"/>
      <c r="AF112" s="210"/>
      <c r="AG112" s="210" t="s">
        <v>231</v>
      </c>
      <c r="AH112" s="210">
        <v>0</v>
      </c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</row>
    <row r="113" spans="1:60" outlineLevel="3" x14ac:dyDescent="0.2">
      <c r="A113" s="217"/>
      <c r="B113" s="218"/>
      <c r="C113" s="264" t="s">
        <v>1195</v>
      </c>
      <c r="D113" s="258"/>
      <c r="E113" s="259"/>
      <c r="F113" s="220"/>
      <c r="G113" s="220"/>
      <c r="H113" s="220"/>
      <c r="I113" s="220"/>
      <c r="J113" s="220"/>
      <c r="K113" s="220"/>
      <c r="L113" s="220"/>
      <c r="M113" s="220"/>
      <c r="N113" s="219"/>
      <c r="O113" s="219"/>
      <c r="P113" s="219"/>
      <c r="Q113" s="219"/>
      <c r="R113" s="220"/>
      <c r="S113" s="220"/>
      <c r="T113" s="220"/>
      <c r="U113" s="220"/>
      <c r="V113" s="220"/>
      <c r="W113" s="220"/>
      <c r="X113" s="220"/>
      <c r="Y113" s="220"/>
      <c r="Z113" s="210"/>
      <c r="AA113" s="210"/>
      <c r="AB113" s="210"/>
      <c r="AC113" s="210"/>
      <c r="AD113" s="210"/>
      <c r="AE113" s="210"/>
      <c r="AF113" s="210"/>
      <c r="AG113" s="210" t="s">
        <v>231</v>
      </c>
      <c r="AH113" s="210">
        <v>0</v>
      </c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</row>
    <row r="114" spans="1:60" ht="22.5" outlineLevel="3" x14ac:dyDescent="0.2">
      <c r="A114" s="217"/>
      <c r="B114" s="218"/>
      <c r="C114" s="264" t="s">
        <v>1201</v>
      </c>
      <c r="D114" s="258"/>
      <c r="E114" s="259"/>
      <c r="F114" s="220"/>
      <c r="G114" s="220"/>
      <c r="H114" s="220"/>
      <c r="I114" s="220"/>
      <c r="J114" s="220"/>
      <c r="K114" s="220"/>
      <c r="L114" s="220"/>
      <c r="M114" s="220"/>
      <c r="N114" s="219"/>
      <c r="O114" s="219"/>
      <c r="P114" s="219"/>
      <c r="Q114" s="219"/>
      <c r="R114" s="220"/>
      <c r="S114" s="220"/>
      <c r="T114" s="220"/>
      <c r="U114" s="220"/>
      <c r="V114" s="220"/>
      <c r="W114" s="220"/>
      <c r="X114" s="220"/>
      <c r="Y114" s="220"/>
      <c r="Z114" s="210"/>
      <c r="AA114" s="210"/>
      <c r="AB114" s="210"/>
      <c r="AC114" s="210"/>
      <c r="AD114" s="210"/>
      <c r="AE114" s="210"/>
      <c r="AF114" s="210"/>
      <c r="AG114" s="210" t="s">
        <v>231</v>
      </c>
      <c r="AH114" s="210">
        <v>0</v>
      </c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10"/>
      <c r="BB114" s="210"/>
      <c r="BC114" s="210"/>
      <c r="BD114" s="210"/>
      <c r="BE114" s="210"/>
      <c r="BF114" s="210"/>
      <c r="BG114" s="210"/>
      <c r="BH114" s="210"/>
    </row>
    <row r="115" spans="1:60" outlineLevel="3" x14ac:dyDescent="0.2">
      <c r="A115" s="217"/>
      <c r="B115" s="218"/>
      <c r="C115" s="264" t="s">
        <v>1202</v>
      </c>
      <c r="D115" s="258"/>
      <c r="E115" s="259">
        <v>9</v>
      </c>
      <c r="F115" s="220"/>
      <c r="G115" s="220"/>
      <c r="H115" s="220"/>
      <c r="I115" s="220"/>
      <c r="J115" s="220"/>
      <c r="K115" s="220"/>
      <c r="L115" s="220"/>
      <c r="M115" s="220"/>
      <c r="N115" s="219"/>
      <c r="O115" s="219"/>
      <c r="P115" s="219"/>
      <c r="Q115" s="219"/>
      <c r="R115" s="220"/>
      <c r="S115" s="220"/>
      <c r="T115" s="220"/>
      <c r="U115" s="220"/>
      <c r="V115" s="220"/>
      <c r="W115" s="220"/>
      <c r="X115" s="220"/>
      <c r="Y115" s="220"/>
      <c r="Z115" s="210"/>
      <c r="AA115" s="210"/>
      <c r="AB115" s="210"/>
      <c r="AC115" s="210"/>
      <c r="AD115" s="210"/>
      <c r="AE115" s="210"/>
      <c r="AF115" s="210"/>
      <c r="AG115" s="210" t="s">
        <v>231</v>
      </c>
      <c r="AH115" s="210">
        <v>0</v>
      </c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</row>
    <row r="116" spans="1:60" ht="22.5" outlineLevel="3" x14ac:dyDescent="0.2">
      <c r="A116" s="217"/>
      <c r="B116" s="218"/>
      <c r="C116" s="264" t="s">
        <v>1203</v>
      </c>
      <c r="D116" s="258"/>
      <c r="E116" s="259"/>
      <c r="F116" s="220"/>
      <c r="G116" s="220"/>
      <c r="H116" s="220"/>
      <c r="I116" s="220"/>
      <c r="J116" s="220"/>
      <c r="K116" s="220"/>
      <c r="L116" s="220"/>
      <c r="M116" s="220"/>
      <c r="N116" s="219"/>
      <c r="O116" s="219"/>
      <c r="P116" s="219"/>
      <c r="Q116" s="219"/>
      <c r="R116" s="220"/>
      <c r="S116" s="220"/>
      <c r="T116" s="220"/>
      <c r="U116" s="220"/>
      <c r="V116" s="220"/>
      <c r="W116" s="220"/>
      <c r="X116" s="220"/>
      <c r="Y116" s="220"/>
      <c r="Z116" s="210"/>
      <c r="AA116" s="210"/>
      <c r="AB116" s="210"/>
      <c r="AC116" s="210"/>
      <c r="AD116" s="210"/>
      <c r="AE116" s="210"/>
      <c r="AF116" s="210"/>
      <c r="AG116" s="210" t="s">
        <v>231</v>
      </c>
      <c r="AH116" s="210">
        <v>0</v>
      </c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</row>
    <row r="117" spans="1:60" outlineLevel="3" x14ac:dyDescent="0.2">
      <c r="A117" s="217"/>
      <c r="B117" s="218"/>
      <c r="C117" s="264" t="s">
        <v>1204</v>
      </c>
      <c r="D117" s="258"/>
      <c r="E117" s="259">
        <v>5.4</v>
      </c>
      <c r="F117" s="220"/>
      <c r="G117" s="220"/>
      <c r="H117" s="220"/>
      <c r="I117" s="220"/>
      <c r="J117" s="220"/>
      <c r="K117" s="220"/>
      <c r="L117" s="220"/>
      <c r="M117" s="220"/>
      <c r="N117" s="219"/>
      <c r="O117" s="219"/>
      <c r="P117" s="219"/>
      <c r="Q117" s="219"/>
      <c r="R117" s="220"/>
      <c r="S117" s="220"/>
      <c r="T117" s="220"/>
      <c r="U117" s="220"/>
      <c r="V117" s="220"/>
      <c r="W117" s="220"/>
      <c r="X117" s="220"/>
      <c r="Y117" s="220"/>
      <c r="Z117" s="210"/>
      <c r="AA117" s="210"/>
      <c r="AB117" s="210"/>
      <c r="AC117" s="210"/>
      <c r="AD117" s="210"/>
      <c r="AE117" s="210"/>
      <c r="AF117" s="210"/>
      <c r="AG117" s="210" t="s">
        <v>231</v>
      </c>
      <c r="AH117" s="210">
        <v>0</v>
      </c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</row>
    <row r="118" spans="1:60" ht="22.5" outlineLevel="1" x14ac:dyDescent="0.2">
      <c r="A118" s="235">
        <v>15</v>
      </c>
      <c r="B118" s="236" t="s">
        <v>1205</v>
      </c>
      <c r="C118" s="252" t="s">
        <v>1206</v>
      </c>
      <c r="D118" s="237" t="s">
        <v>261</v>
      </c>
      <c r="E118" s="238">
        <v>14.4</v>
      </c>
      <c r="F118" s="239"/>
      <c r="G118" s="240">
        <f>ROUND(E118*F118,2)</f>
        <v>0</v>
      </c>
      <c r="H118" s="239"/>
      <c r="I118" s="240">
        <f>ROUND(E118*H118,2)</f>
        <v>0</v>
      </c>
      <c r="J118" s="239"/>
      <c r="K118" s="240">
        <f>ROUND(E118*J118,2)</f>
        <v>0</v>
      </c>
      <c r="L118" s="240">
        <v>21</v>
      </c>
      <c r="M118" s="240">
        <f>G118*(1+L118/100)</f>
        <v>0</v>
      </c>
      <c r="N118" s="238">
        <v>0</v>
      </c>
      <c r="O118" s="238">
        <f>ROUND(E118*N118,2)</f>
        <v>0</v>
      </c>
      <c r="P118" s="238">
        <v>0.22</v>
      </c>
      <c r="Q118" s="238">
        <f>ROUND(E118*P118,2)</f>
        <v>3.17</v>
      </c>
      <c r="R118" s="240" t="s">
        <v>277</v>
      </c>
      <c r="S118" s="240" t="s">
        <v>188</v>
      </c>
      <c r="T118" s="241" t="s">
        <v>188</v>
      </c>
      <c r="U118" s="220">
        <v>0.42099999999999999</v>
      </c>
      <c r="V118" s="220">
        <f>ROUND(E118*U118,2)</f>
        <v>6.06</v>
      </c>
      <c r="W118" s="220"/>
      <c r="X118" s="220" t="s">
        <v>226</v>
      </c>
      <c r="Y118" s="220" t="s">
        <v>191</v>
      </c>
      <c r="Z118" s="210"/>
      <c r="AA118" s="210"/>
      <c r="AB118" s="210"/>
      <c r="AC118" s="210"/>
      <c r="AD118" s="210"/>
      <c r="AE118" s="210"/>
      <c r="AF118" s="210"/>
      <c r="AG118" s="210" t="s">
        <v>255</v>
      </c>
      <c r="AH118" s="210"/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</row>
    <row r="119" spans="1:60" outlineLevel="2" x14ac:dyDescent="0.2">
      <c r="A119" s="217"/>
      <c r="B119" s="218"/>
      <c r="C119" s="264" t="s">
        <v>1207</v>
      </c>
      <c r="D119" s="258"/>
      <c r="E119" s="259"/>
      <c r="F119" s="220"/>
      <c r="G119" s="220"/>
      <c r="H119" s="220"/>
      <c r="I119" s="220"/>
      <c r="J119" s="220"/>
      <c r="K119" s="220"/>
      <c r="L119" s="220"/>
      <c r="M119" s="220"/>
      <c r="N119" s="219"/>
      <c r="O119" s="219"/>
      <c r="P119" s="219"/>
      <c r="Q119" s="219"/>
      <c r="R119" s="220"/>
      <c r="S119" s="220"/>
      <c r="T119" s="220"/>
      <c r="U119" s="220"/>
      <c r="V119" s="220"/>
      <c r="W119" s="220"/>
      <c r="X119" s="220"/>
      <c r="Y119" s="220"/>
      <c r="Z119" s="210"/>
      <c r="AA119" s="210"/>
      <c r="AB119" s="210"/>
      <c r="AC119" s="210"/>
      <c r="AD119" s="210"/>
      <c r="AE119" s="210"/>
      <c r="AF119" s="210"/>
      <c r="AG119" s="210" t="s">
        <v>231</v>
      </c>
      <c r="AH119" s="210">
        <v>0</v>
      </c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</row>
    <row r="120" spans="1:60" outlineLevel="3" x14ac:dyDescent="0.2">
      <c r="A120" s="217"/>
      <c r="B120" s="218"/>
      <c r="C120" s="264" t="s">
        <v>1208</v>
      </c>
      <c r="D120" s="258"/>
      <c r="E120" s="259"/>
      <c r="F120" s="220"/>
      <c r="G120" s="220"/>
      <c r="H120" s="220"/>
      <c r="I120" s="220"/>
      <c r="J120" s="220"/>
      <c r="K120" s="220"/>
      <c r="L120" s="220"/>
      <c r="M120" s="220"/>
      <c r="N120" s="219"/>
      <c r="O120" s="219"/>
      <c r="P120" s="219"/>
      <c r="Q120" s="219"/>
      <c r="R120" s="220"/>
      <c r="S120" s="220"/>
      <c r="T120" s="220"/>
      <c r="U120" s="220"/>
      <c r="V120" s="220"/>
      <c r="W120" s="220"/>
      <c r="X120" s="220"/>
      <c r="Y120" s="220"/>
      <c r="Z120" s="210"/>
      <c r="AA120" s="210"/>
      <c r="AB120" s="210"/>
      <c r="AC120" s="210"/>
      <c r="AD120" s="210"/>
      <c r="AE120" s="210"/>
      <c r="AF120" s="210"/>
      <c r="AG120" s="210" t="s">
        <v>231</v>
      </c>
      <c r="AH120" s="210">
        <v>0</v>
      </c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</row>
    <row r="121" spans="1:60" outlineLevel="3" x14ac:dyDescent="0.2">
      <c r="A121" s="217"/>
      <c r="B121" s="218"/>
      <c r="C121" s="264" t="s">
        <v>1209</v>
      </c>
      <c r="D121" s="258"/>
      <c r="E121" s="259">
        <v>14.4</v>
      </c>
      <c r="F121" s="220"/>
      <c r="G121" s="220"/>
      <c r="H121" s="220"/>
      <c r="I121" s="220"/>
      <c r="J121" s="220"/>
      <c r="K121" s="220"/>
      <c r="L121" s="220"/>
      <c r="M121" s="220"/>
      <c r="N121" s="219"/>
      <c r="O121" s="219"/>
      <c r="P121" s="219"/>
      <c r="Q121" s="219"/>
      <c r="R121" s="220"/>
      <c r="S121" s="220"/>
      <c r="T121" s="220"/>
      <c r="U121" s="220"/>
      <c r="V121" s="220"/>
      <c r="W121" s="220"/>
      <c r="X121" s="220"/>
      <c r="Y121" s="220"/>
      <c r="Z121" s="210"/>
      <c r="AA121" s="210"/>
      <c r="AB121" s="210"/>
      <c r="AC121" s="210"/>
      <c r="AD121" s="210"/>
      <c r="AE121" s="210"/>
      <c r="AF121" s="210"/>
      <c r="AG121" s="210" t="s">
        <v>231</v>
      </c>
      <c r="AH121" s="210">
        <v>5</v>
      </c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</row>
    <row r="122" spans="1:60" ht="22.5" outlineLevel="1" x14ac:dyDescent="0.2">
      <c r="A122" s="235">
        <v>16</v>
      </c>
      <c r="B122" s="236" t="s">
        <v>544</v>
      </c>
      <c r="C122" s="252" t="s">
        <v>545</v>
      </c>
      <c r="D122" s="237" t="s">
        <v>261</v>
      </c>
      <c r="E122" s="238">
        <v>49.432830000000003</v>
      </c>
      <c r="F122" s="239"/>
      <c r="G122" s="240">
        <f>ROUND(E122*F122,2)</f>
        <v>0</v>
      </c>
      <c r="H122" s="239"/>
      <c r="I122" s="240">
        <f>ROUND(E122*H122,2)</f>
        <v>0</v>
      </c>
      <c r="J122" s="239"/>
      <c r="K122" s="240">
        <f>ROUND(E122*J122,2)</f>
        <v>0</v>
      </c>
      <c r="L122" s="240">
        <v>21</v>
      </c>
      <c r="M122" s="240">
        <f>G122*(1+L122/100)</f>
        <v>0</v>
      </c>
      <c r="N122" s="238">
        <v>0</v>
      </c>
      <c r="O122" s="238">
        <f>ROUND(E122*N122,2)</f>
        <v>0</v>
      </c>
      <c r="P122" s="238">
        <v>0.33</v>
      </c>
      <c r="Q122" s="238">
        <f>ROUND(E122*P122,2)</f>
        <v>16.309999999999999</v>
      </c>
      <c r="R122" s="240" t="s">
        <v>277</v>
      </c>
      <c r="S122" s="240" t="s">
        <v>188</v>
      </c>
      <c r="T122" s="241" t="s">
        <v>188</v>
      </c>
      <c r="U122" s="220">
        <v>0.52649999999999997</v>
      </c>
      <c r="V122" s="220">
        <f>ROUND(E122*U122,2)</f>
        <v>26.03</v>
      </c>
      <c r="W122" s="220"/>
      <c r="X122" s="220" t="s">
        <v>226</v>
      </c>
      <c r="Y122" s="220" t="s">
        <v>191</v>
      </c>
      <c r="Z122" s="210"/>
      <c r="AA122" s="210"/>
      <c r="AB122" s="210"/>
      <c r="AC122" s="210"/>
      <c r="AD122" s="210"/>
      <c r="AE122" s="210"/>
      <c r="AF122" s="210"/>
      <c r="AG122" s="210" t="s">
        <v>255</v>
      </c>
      <c r="AH122" s="210"/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</row>
    <row r="123" spans="1:60" outlineLevel="2" x14ac:dyDescent="0.2">
      <c r="A123" s="217"/>
      <c r="B123" s="218"/>
      <c r="C123" s="264" t="s">
        <v>546</v>
      </c>
      <c r="D123" s="258"/>
      <c r="E123" s="259"/>
      <c r="F123" s="220"/>
      <c r="G123" s="220"/>
      <c r="H123" s="220"/>
      <c r="I123" s="220"/>
      <c r="J123" s="220"/>
      <c r="K123" s="220"/>
      <c r="L123" s="220"/>
      <c r="M123" s="220"/>
      <c r="N123" s="219"/>
      <c r="O123" s="219"/>
      <c r="P123" s="219"/>
      <c r="Q123" s="219"/>
      <c r="R123" s="220"/>
      <c r="S123" s="220"/>
      <c r="T123" s="220"/>
      <c r="U123" s="220"/>
      <c r="V123" s="220"/>
      <c r="W123" s="220"/>
      <c r="X123" s="220"/>
      <c r="Y123" s="220"/>
      <c r="Z123" s="210"/>
      <c r="AA123" s="210"/>
      <c r="AB123" s="210"/>
      <c r="AC123" s="210"/>
      <c r="AD123" s="210"/>
      <c r="AE123" s="210"/>
      <c r="AF123" s="210"/>
      <c r="AG123" s="210" t="s">
        <v>231</v>
      </c>
      <c r="AH123" s="210">
        <v>0</v>
      </c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</row>
    <row r="124" spans="1:60" outlineLevel="3" x14ac:dyDescent="0.2">
      <c r="A124" s="217"/>
      <c r="B124" s="218"/>
      <c r="C124" s="264" t="s">
        <v>530</v>
      </c>
      <c r="D124" s="258"/>
      <c r="E124" s="259"/>
      <c r="F124" s="220"/>
      <c r="G124" s="220"/>
      <c r="H124" s="220"/>
      <c r="I124" s="220"/>
      <c r="J124" s="220"/>
      <c r="K124" s="220"/>
      <c r="L124" s="220"/>
      <c r="M124" s="220"/>
      <c r="N124" s="219"/>
      <c r="O124" s="219"/>
      <c r="P124" s="219"/>
      <c r="Q124" s="219"/>
      <c r="R124" s="220"/>
      <c r="S124" s="220"/>
      <c r="T124" s="220"/>
      <c r="U124" s="220"/>
      <c r="V124" s="220"/>
      <c r="W124" s="220"/>
      <c r="X124" s="220"/>
      <c r="Y124" s="220"/>
      <c r="Z124" s="210"/>
      <c r="AA124" s="210"/>
      <c r="AB124" s="210"/>
      <c r="AC124" s="210"/>
      <c r="AD124" s="210"/>
      <c r="AE124" s="210"/>
      <c r="AF124" s="210"/>
      <c r="AG124" s="210" t="s">
        <v>231</v>
      </c>
      <c r="AH124" s="210">
        <v>0</v>
      </c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</row>
    <row r="125" spans="1:60" outlineLevel="3" x14ac:dyDescent="0.2">
      <c r="A125" s="217"/>
      <c r="B125" s="218"/>
      <c r="C125" s="264" t="s">
        <v>1185</v>
      </c>
      <c r="D125" s="258"/>
      <c r="E125" s="259">
        <v>3.6</v>
      </c>
      <c r="F125" s="220"/>
      <c r="G125" s="220"/>
      <c r="H125" s="220"/>
      <c r="I125" s="220"/>
      <c r="J125" s="220"/>
      <c r="K125" s="220"/>
      <c r="L125" s="220"/>
      <c r="M125" s="220"/>
      <c r="N125" s="219"/>
      <c r="O125" s="219"/>
      <c r="P125" s="219"/>
      <c r="Q125" s="219"/>
      <c r="R125" s="220"/>
      <c r="S125" s="220"/>
      <c r="T125" s="220"/>
      <c r="U125" s="220"/>
      <c r="V125" s="220"/>
      <c r="W125" s="220"/>
      <c r="X125" s="220"/>
      <c r="Y125" s="220"/>
      <c r="Z125" s="210"/>
      <c r="AA125" s="210"/>
      <c r="AB125" s="210"/>
      <c r="AC125" s="210"/>
      <c r="AD125" s="210"/>
      <c r="AE125" s="210"/>
      <c r="AF125" s="210"/>
      <c r="AG125" s="210" t="s">
        <v>231</v>
      </c>
      <c r="AH125" s="210">
        <v>5</v>
      </c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</row>
    <row r="126" spans="1:60" outlineLevel="3" x14ac:dyDescent="0.2">
      <c r="A126" s="217"/>
      <c r="B126" s="218"/>
      <c r="C126" s="264" t="s">
        <v>532</v>
      </c>
      <c r="D126" s="258"/>
      <c r="E126" s="259"/>
      <c r="F126" s="220"/>
      <c r="G126" s="220"/>
      <c r="H126" s="220"/>
      <c r="I126" s="220"/>
      <c r="J126" s="220"/>
      <c r="K126" s="220"/>
      <c r="L126" s="220"/>
      <c r="M126" s="220"/>
      <c r="N126" s="219"/>
      <c r="O126" s="219"/>
      <c r="P126" s="219"/>
      <c r="Q126" s="219"/>
      <c r="R126" s="220"/>
      <c r="S126" s="220"/>
      <c r="T126" s="220"/>
      <c r="U126" s="220"/>
      <c r="V126" s="220"/>
      <c r="W126" s="220"/>
      <c r="X126" s="220"/>
      <c r="Y126" s="220"/>
      <c r="Z126" s="210"/>
      <c r="AA126" s="210"/>
      <c r="AB126" s="210"/>
      <c r="AC126" s="210"/>
      <c r="AD126" s="210"/>
      <c r="AE126" s="210"/>
      <c r="AF126" s="210"/>
      <c r="AG126" s="210" t="s">
        <v>231</v>
      </c>
      <c r="AH126" s="210">
        <v>0</v>
      </c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10"/>
      <c r="AT126" s="210"/>
      <c r="AU126" s="210"/>
      <c r="AV126" s="210"/>
      <c r="AW126" s="210"/>
      <c r="AX126" s="210"/>
      <c r="AY126" s="210"/>
      <c r="AZ126" s="210"/>
      <c r="BA126" s="210"/>
      <c r="BB126" s="210"/>
      <c r="BC126" s="210"/>
      <c r="BD126" s="210"/>
      <c r="BE126" s="210"/>
      <c r="BF126" s="210"/>
      <c r="BG126" s="210"/>
      <c r="BH126" s="210"/>
    </row>
    <row r="127" spans="1:60" outlineLevel="3" x14ac:dyDescent="0.2">
      <c r="A127" s="217"/>
      <c r="B127" s="218"/>
      <c r="C127" s="264" t="s">
        <v>1186</v>
      </c>
      <c r="D127" s="258"/>
      <c r="E127" s="259">
        <v>24.219000000000001</v>
      </c>
      <c r="F127" s="220"/>
      <c r="G127" s="220"/>
      <c r="H127" s="220"/>
      <c r="I127" s="220"/>
      <c r="J127" s="220"/>
      <c r="K127" s="220"/>
      <c r="L127" s="220"/>
      <c r="M127" s="220"/>
      <c r="N127" s="219"/>
      <c r="O127" s="219"/>
      <c r="P127" s="219"/>
      <c r="Q127" s="219"/>
      <c r="R127" s="220"/>
      <c r="S127" s="220"/>
      <c r="T127" s="220"/>
      <c r="U127" s="220"/>
      <c r="V127" s="220"/>
      <c r="W127" s="220"/>
      <c r="X127" s="220"/>
      <c r="Y127" s="220"/>
      <c r="Z127" s="210"/>
      <c r="AA127" s="210"/>
      <c r="AB127" s="210"/>
      <c r="AC127" s="210"/>
      <c r="AD127" s="210"/>
      <c r="AE127" s="210"/>
      <c r="AF127" s="210"/>
      <c r="AG127" s="210" t="s">
        <v>231</v>
      </c>
      <c r="AH127" s="210">
        <v>5</v>
      </c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10"/>
      <c r="AT127" s="210"/>
      <c r="AU127" s="210"/>
      <c r="AV127" s="210"/>
      <c r="AW127" s="210"/>
      <c r="AX127" s="210"/>
      <c r="AY127" s="210"/>
      <c r="AZ127" s="210"/>
      <c r="BA127" s="210"/>
      <c r="BB127" s="210"/>
      <c r="BC127" s="210"/>
      <c r="BD127" s="210"/>
      <c r="BE127" s="210"/>
      <c r="BF127" s="210"/>
      <c r="BG127" s="210"/>
      <c r="BH127" s="210"/>
    </row>
    <row r="128" spans="1:60" outlineLevel="3" x14ac:dyDescent="0.2">
      <c r="A128" s="217"/>
      <c r="B128" s="218"/>
      <c r="C128" s="264" t="s">
        <v>536</v>
      </c>
      <c r="D128" s="258"/>
      <c r="E128" s="259"/>
      <c r="F128" s="220"/>
      <c r="G128" s="220"/>
      <c r="H128" s="220"/>
      <c r="I128" s="220"/>
      <c r="J128" s="220"/>
      <c r="K128" s="220"/>
      <c r="L128" s="220"/>
      <c r="M128" s="220"/>
      <c r="N128" s="219"/>
      <c r="O128" s="219"/>
      <c r="P128" s="219"/>
      <c r="Q128" s="219"/>
      <c r="R128" s="220"/>
      <c r="S128" s="220"/>
      <c r="T128" s="220"/>
      <c r="U128" s="220"/>
      <c r="V128" s="220"/>
      <c r="W128" s="220"/>
      <c r="X128" s="220"/>
      <c r="Y128" s="220"/>
      <c r="Z128" s="210"/>
      <c r="AA128" s="210"/>
      <c r="AB128" s="210"/>
      <c r="AC128" s="210"/>
      <c r="AD128" s="210"/>
      <c r="AE128" s="210"/>
      <c r="AF128" s="210"/>
      <c r="AG128" s="210" t="s">
        <v>231</v>
      </c>
      <c r="AH128" s="210">
        <v>0</v>
      </c>
      <c r="AI128" s="210"/>
      <c r="AJ128" s="210"/>
      <c r="AK128" s="210"/>
      <c r="AL128" s="210"/>
      <c r="AM128" s="210"/>
      <c r="AN128" s="210"/>
      <c r="AO128" s="210"/>
      <c r="AP128" s="210"/>
      <c r="AQ128" s="210"/>
      <c r="AR128" s="210"/>
      <c r="AS128" s="210"/>
      <c r="AT128" s="210"/>
      <c r="AU128" s="210"/>
      <c r="AV128" s="210"/>
      <c r="AW128" s="210"/>
      <c r="AX128" s="210"/>
      <c r="AY128" s="210"/>
      <c r="AZ128" s="210"/>
      <c r="BA128" s="210"/>
      <c r="BB128" s="210"/>
      <c r="BC128" s="210"/>
      <c r="BD128" s="210"/>
      <c r="BE128" s="210"/>
      <c r="BF128" s="210"/>
      <c r="BG128" s="210"/>
      <c r="BH128" s="210"/>
    </row>
    <row r="129" spans="1:60" outlineLevel="3" x14ac:dyDescent="0.2">
      <c r="A129" s="217"/>
      <c r="B129" s="218"/>
      <c r="C129" s="264" t="s">
        <v>1187</v>
      </c>
      <c r="D129" s="258"/>
      <c r="E129" s="259">
        <v>21.61383</v>
      </c>
      <c r="F129" s="220"/>
      <c r="G129" s="220"/>
      <c r="H129" s="220"/>
      <c r="I129" s="220"/>
      <c r="J129" s="220"/>
      <c r="K129" s="220"/>
      <c r="L129" s="220"/>
      <c r="M129" s="220"/>
      <c r="N129" s="219"/>
      <c r="O129" s="219"/>
      <c r="P129" s="219"/>
      <c r="Q129" s="219"/>
      <c r="R129" s="220"/>
      <c r="S129" s="220"/>
      <c r="T129" s="220"/>
      <c r="U129" s="220"/>
      <c r="V129" s="220"/>
      <c r="W129" s="220"/>
      <c r="X129" s="220"/>
      <c r="Y129" s="220"/>
      <c r="Z129" s="210"/>
      <c r="AA129" s="210"/>
      <c r="AB129" s="210"/>
      <c r="AC129" s="210"/>
      <c r="AD129" s="210"/>
      <c r="AE129" s="210"/>
      <c r="AF129" s="210"/>
      <c r="AG129" s="210" t="s">
        <v>231</v>
      </c>
      <c r="AH129" s="210">
        <v>5</v>
      </c>
      <c r="AI129" s="210"/>
      <c r="AJ129" s="210"/>
      <c r="AK129" s="210"/>
      <c r="AL129" s="210"/>
      <c r="AM129" s="210"/>
      <c r="AN129" s="210"/>
      <c r="AO129" s="210"/>
      <c r="AP129" s="210"/>
      <c r="AQ129" s="210"/>
      <c r="AR129" s="210"/>
      <c r="AS129" s="210"/>
      <c r="AT129" s="210"/>
      <c r="AU129" s="210"/>
      <c r="AV129" s="210"/>
      <c r="AW129" s="210"/>
      <c r="AX129" s="210"/>
      <c r="AY129" s="210"/>
      <c r="AZ129" s="210"/>
      <c r="BA129" s="210"/>
      <c r="BB129" s="210"/>
      <c r="BC129" s="210"/>
      <c r="BD129" s="210"/>
      <c r="BE129" s="210"/>
      <c r="BF129" s="210"/>
      <c r="BG129" s="210"/>
      <c r="BH129" s="210"/>
    </row>
    <row r="130" spans="1:60" outlineLevel="1" x14ac:dyDescent="0.2">
      <c r="A130" s="235">
        <v>17</v>
      </c>
      <c r="B130" s="236" t="s">
        <v>555</v>
      </c>
      <c r="C130" s="252" t="s">
        <v>556</v>
      </c>
      <c r="D130" s="237" t="s">
        <v>293</v>
      </c>
      <c r="E130" s="238">
        <v>44.8</v>
      </c>
      <c r="F130" s="239"/>
      <c r="G130" s="240">
        <f>ROUND(E130*F130,2)</f>
        <v>0</v>
      </c>
      <c r="H130" s="239"/>
      <c r="I130" s="240">
        <f>ROUND(E130*H130,2)</f>
        <v>0</v>
      </c>
      <c r="J130" s="239"/>
      <c r="K130" s="240">
        <f>ROUND(E130*J130,2)</f>
        <v>0</v>
      </c>
      <c r="L130" s="240">
        <v>21</v>
      </c>
      <c r="M130" s="240">
        <f>G130*(1+L130/100)</f>
        <v>0</v>
      </c>
      <c r="N130" s="238">
        <v>0</v>
      </c>
      <c r="O130" s="238">
        <f>ROUND(E130*N130,2)</f>
        <v>0</v>
      </c>
      <c r="P130" s="238">
        <v>0.27</v>
      </c>
      <c r="Q130" s="238">
        <f>ROUND(E130*P130,2)</f>
        <v>12.1</v>
      </c>
      <c r="R130" s="240" t="s">
        <v>277</v>
      </c>
      <c r="S130" s="240" t="s">
        <v>188</v>
      </c>
      <c r="T130" s="241" t="s">
        <v>188</v>
      </c>
      <c r="U130" s="220">
        <v>0.123</v>
      </c>
      <c r="V130" s="220">
        <f>ROUND(E130*U130,2)</f>
        <v>5.51</v>
      </c>
      <c r="W130" s="220"/>
      <c r="X130" s="220" t="s">
        <v>226</v>
      </c>
      <c r="Y130" s="220" t="s">
        <v>191</v>
      </c>
      <c r="Z130" s="210"/>
      <c r="AA130" s="210"/>
      <c r="AB130" s="210"/>
      <c r="AC130" s="210"/>
      <c r="AD130" s="210"/>
      <c r="AE130" s="210"/>
      <c r="AF130" s="210"/>
      <c r="AG130" s="210" t="s">
        <v>227</v>
      </c>
      <c r="AH130" s="210"/>
      <c r="AI130" s="210"/>
      <c r="AJ130" s="210"/>
      <c r="AK130" s="210"/>
      <c r="AL130" s="210"/>
      <c r="AM130" s="210"/>
      <c r="AN130" s="210"/>
      <c r="AO130" s="210"/>
      <c r="AP130" s="210"/>
      <c r="AQ130" s="210"/>
      <c r="AR130" s="210"/>
      <c r="AS130" s="210"/>
      <c r="AT130" s="210"/>
      <c r="AU130" s="210"/>
      <c r="AV130" s="210"/>
      <c r="AW130" s="210"/>
      <c r="AX130" s="210"/>
      <c r="AY130" s="210"/>
      <c r="AZ130" s="210"/>
      <c r="BA130" s="210"/>
      <c r="BB130" s="210"/>
      <c r="BC130" s="210"/>
      <c r="BD130" s="210"/>
      <c r="BE130" s="210"/>
      <c r="BF130" s="210"/>
      <c r="BG130" s="210"/>
      <c r="BH130" s="210"/>
    </row>
    <row r="131" spans="1:60" outlineLevel="2" x14ac:dyDescent="0.2">
      <c r="A131" s="217"/>
      <c r="B131" s="218"/>
      <c r="C131" s="263" t="s">
        <v>294</v>
      </c>
      <c r="D131" s="262"/>
      <c r="E131" s="262"/>
      <c r="F131" s="262"/>
      <c r="G131" s="262"/>
      <c r="H131" s="220"/>
      <c r="I131" s="220"/>
      <c r="J131" s="220"/>
      <c r="K131" s="220"/>
      <c r="L131" s="220"/>
      <c r="M131" s="220"/>
      <c r="N131" s="219"/>
      <c r="O131" s="219"/>
      <c r="P131" s="219"/>
      <c r="Q131" s="219"/>
      <c r="R131" s="220"/>
      <c r="S131" s="220"/>
      <c r="T131" s="220"/>
      <c r="U131" s="220"/>
      <c r="V131" s="220"/>
      <c r="W131" s="220"/>
      <c r="X131" s="220"/>
      <c r="Y131" s="220"/>
      <c r="Z131" s="210"/>
      <c r="AA131" s="210"/>
      <c r="AB131" s="210"/>
      <c r="AC131" s="210"/>
      <c r="AD131" s="210"/>
      <c r="AE131" s="210"/>
      <c r="AF131" s="210"/>
      <c r="AG131" s="210" t="s">
        <v>229</v>
      </c>
      <c r="AH131" s="210"/>
      <c r="AI131" s="210"/>
      <c r="AJ131" s="210"/>
      <c r="AK131" s="210"/>
      <c r="AL131" s="210"/>
      <c r="AM131" s="210"/>
      <c r="AN131" s="210"/>
      <c r="AO131" s="210"/>
      <c r="AP131" s="210"/>
      <c r="AQ131" s="210"/>
      <c r="AR131" s="210"/>
      <c r="AS131" s="210"/>
      <c r="AT131" s="210"/>
      <c r="AU131" s="210"/>
      <c r="AV131" s="210"/>
      <c r="AW131" s="210"/>
      <c r="AX131" s="210"/>
      <c r="AY131" s="210"/>
      <c r="AZ131" s="210"/>
      <c r="BA131" s="243" t="str">
        <f>C131</f>
        <v>s vybouráním lože, s přemístěním hmot na skládku na vzdálenost do 3 m nebo naložením na dopravní prostředek</v>
      </c>
      <c r="BB131" s="210"/>
      <c r="BC131" s="210"/>
      <c r="BD131" s="210"/>
      <c r="BE131" s="210"/>
      <c r="BF131" s="210"/>
      <c r="BG131" s="210"/>
      <c r="BH131" s="210"/>
    </row>
    <row r="132" spans="1:60" outlineLevel="2" x14ac:dyDescent="0.2">
      <c r="A132" s="217"/>
      <c r="B132" s="218"/>
      <c r="C132" s="264" t="s">
        <v>557</v>
      </c>
      <c r="D132" s="258"/>
      <c r="E132" s="259"/>
      <c r="F132" s="220"/>
      <c r="G132" s="220"/>
      <c r="H132" s="220"/>
      <c r="I132" s="220"/>
      <c r="J132" s="220"/>
      <c r="K132" s="220"/>
      <c r="L132" s="220"/>
      <c r="M132" s="220"/>
      <c r="N132" s="219"/>
      <c r="O132" s="219"/>
      <c r="P132" s="219"/>
      <c r="Q132" s="219"/>
      <c r="R132" s="220"/>
      <c r="S132" s="220"/>
      <c r="T132" s="220"/>
      <c r="U132" s="220"/>
      <c r="V132" s="220"/>
      <c r="W132" s="220"/>
      <c r="X132" s="220"/>
      <c r="Y132" s="220"/>
      <c r="Z132" s="210"/>
      <c r="AA132" s="210"/>
      <c r="AB132" s="210"/>
      <c r="AC132" s="210"/>
      <c r="AD132" s="210"/>
      <c r="AE132" s="210"/>
      <c r="AF132" s="210"/>
      <c r="AG132" s="210" t="s">
        <v>231</v>
      </c>
      <c r="AH132" s="210">
        <v>0</v>
      </c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10"/>
      <c r="BB132" s="210"/>
      <c r="BC132" s="210"/>
      <c r="BD132" s="210"/>
      <c r="BE132" s="210"/>
      <c r="BF132" s="210"/>
      <c r="BG132" s="210"/>
      <c r="BH132" s="210"/>
    </row>
    <row r="133" spans="1:60" outlineLevel="3" x14ac:dyDescent="0.2">
      <c r="A133" s="217"/>
      <c r="B133" s="218"/>
      <c r="C133" s="264" t="s">
        <v>325</v>
      </c>
      <c r="D133" s="258"/>
      <c r="E133" s="259"/>
      <c r="F133" s="220"/>
      <c r="G133" s="220"/>
      <c r="H133" s="220"/>
      <c r="I133" s="220"/>
      <c r="J133" s="220"/>
      <c r="K133" s="220"/>
      <c r="L133" s="220"/>
      <c r="M133" s="220"/>
      <c r="N133" s="219"/>
      <c r="O133" s="219"/>
      <c r="P133" s="219"/>
      <c r="Q133" s="219"/>
      <c r="R133" s="220"/>
      <c r="S133" s="220"/>
      <c r="T133" s="220"/>
      <c r="U133" s="220"/>
      <c r="V133" s="220"/>
      <c r="W133" s="220"/>
      <c r="X133" s="220"/>
      <c r="Y133" s="220"/>
      <c r="Z133" s="210"/>
      <c r="AA133" s="210"/>
      <c r="AB133" s="210"/>
      <c r="AC133" s="210"/>
      <c r="AD133" s="210"/>
      <c r="AE133" s="210"/>
      <c r="AF133" s="210"/>
      <c r="AG133" s="210" t="s">
        <v>231</v>
      </c>
      <c r="AH133" s="210">
        <v>0</v>
      </c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</row>
    <row r="134" spans="1:60" outlineLevel="3" x14ac:dyDescent="0.2">
      <c r="A134" s="217"/>
      <c r="B134" s="218"/>
      <c r="C134" s="264" t="s">
        <v>870</v>
      </c>
      <c r="D134" s="258"/>
      <c r="E134" s="259"/>
      <c r="F134" s="220"/>
      <c r="G134" s="220"/>
      <c r="H134" s="220"/>
      <c r="I134" s="220"/>
      <c r="J134" s="220"/>
      <c r="K134" s="220"/>
      <c r="L134" s="220"/>
      <c r="M134" s="220"/>
      <c r="N134" s="219"/>
      <c r="O134" s="219"/>
      <c r="P134" s="219"/>
      <c r="Q134" s="219"/>
      <c r="R134" s="220"/>
      <c r="S134" s="220"/>
      <c r="T134" s="220"/>
      <c r="U134" s="220"/>
      <c r="V134" s="220"/>
      <c r="W134" s="220"/>
      <c r="X134" s="220"/>
      <c r="Y134" s="220"/>
      <c r="Z134" s="210"/>
      <c r="AA134" s="210"/>
      <c r="AB134" s="210"/>
      <c r="AC134" s="210"/>
      <c r="AD134" s="210"/>
      <c r="AE134" s="210"/>
      <c r="AF134" s="210"/>
      <c r="AG134" s="210" t="s">
        <v>231</v>
      </c>
      <c r="AH134" s="210">
        <v>0</v>
      </c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</row>
    <row r="135" spans="1:60" outlineLevel="3" x14ac:dyDescent="0.2">
      <c r="A135" s="217"/>
      <c r="B135" s="218"/>
      <c r="C135" s="264" t="s">
        <v>926</v>
      </c>
      <c r="D135" s="258"/>
      <c r="E135" s="259"/>
      <c r="F135" s="220"/>
      <c r="G135" s="220"/>
      <c r="H135" s="220"/>
      <c r="I135" s="220"/>
      <c r="J135" s="220"/>
      <c r="K135" s="220"/>
      <c r="L135" s="220"/>
      <c r="M135" s="220"/>
      <c r="N135" s="219"/>
      <c r="O135" s="219"/>
      <c r="P135" s="219"/>
      <c r="Q135" s="219"/>
      <c r="R135" s="220"/>
      <c r="S135" s="220"/>
      <c r="T135" s="220"/>
      <c r="U135" s="220"/>
      <c r="V135" s="220"/>
      <c r="W135" s="220"/>
      <c r="X135" s="220"/>
      <c r="Y135" s="220"/>
      <c r="Z135" s="210"/>
      <c r="AA135" s="210"/>
      <c r="AB135" s="210"/>
      <c r="AC135" s="210"/>
      <c r="AD135" s="210"/>
      <c r="AE135" s="210"/>
      <c r="AF135" s="210"/>
      <c r="AG135" s="210" t="s">
        <v>231</v>
      </c>
      <c r="AH135" s="210">
        <v>0</v>
      </c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</row>
    <row r="136" spans="1:60" ht="22.5" outlineLevel="3" x14ac:dyDescent="0.2">
      <c r="A136" s="217"/>
      <c r="B136" s="218"/>
      <c r="C136" s="264" t="s">
        <v>1210</v>
      </c>
      <c r="D136" s="258"/>
      <c r="E136" s="259">
        <v>16.2</v>
      </c>
      <c r="F136" s="220"/>
      <c r="G136" s="220"/>
      <c r="H136" s="220"/>
      <c r="I136" s="220"/>
      <c r="J136" s="220"/>
      <c r="K136" s="220"/>
      <c r="L136" s="220"/>
      <c r="M136" s="220"/>
      <c r="N136" s="219"/>
      <c r="O136" s="219"/>
      <c r="P136" s="219"/>
      <c r="Q136" s="219"/>
      <c r="R136" s="220"/>
      <c r="S136" s="220"/>
      <c r="T136" s="220"/>
      <c r="U136" s="220"/>
      <c r="V136" s="220"/>
      <c r="W136" s="220"/>
      <c r="X136" s="220"/>
      <c r="Y136" s="220"/>
      <c r="Z136" s="210"/>
      <c r="AA136" s="210"/>
      <c r="AB136" s="210"/>
      <c r="AC136" s="210"/>
      <c r="AD136" s="210"/>
      <c r="AE136" s="210"/>
      <c r="AF136" s="210"/>
      <c r="AG136" s="210" t="s">
        <v>231</v>
      </c>
      <c r="AH136" s="210">
        <v>0</v>
      </c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</row>
    <row r="137" spans="1:60" ht="22.5" outlineLevel="3" x14ac:dyDescent="0.2">
      <c r="A137" s="217"/>
      <c r="B137" s="218"/>
      <c r="C137" s="264" t="s">
        <v>1211</v>
      </c>
      <c r="D137" s="258"/>
      <c r="E137" s="259">
        <v>12.6</v>
      </c>
      <c r="F137" s="220"/>
      <c r="G137" s="220"/>
      <c r="H137" s="220"/>
      <c r="I137" s="220"/>
      <c r="J137" s="220"/>
      <c r="K137" s="220"/>
      <c r="L137" s="220"/>
      <c r="M137" s="220"/>
      <c r="N137" s="219"/>
      <c r="O137" s="219"/>
      <c r="P137" s="219"/>
      <c r="Q137" s="219"/>
      <c r="R137" s="220"/>
      <c r="S137" s="220"/>
      <c r="T137" s="220"/>
      <c r="U137" s="220"/>
      <c r="V137" s="220"/>
      <c r="W137" s="220"/>
      <c r="X137" s="220"/>
      <c r="Y137" s="220"/>
      <c r="Z137" s="210"/>
      <c r="AA137" s="210"/>
      <c r="AB137" s="210"/>
      <c r="AC137" s="210"/>
      <c r="AD137" s="210"/>
      <c r="AE137" s="210"/>
      <c r="AF137" s="210"/>
      <c r="AG137" s="210" t="s">
        <v>231</v>
      </c>
      <c r="AH137" s="210">
        <v>0</v>
      </c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</row>
    <row r="138" spans="1:60" ht="22.5" outlineLevel="3" x14ac:dyDescent="0.2">
      <c r="A138" s="217"/>
      <c r="B138" s="218"/>
      <c r="C138" s="264" t="s">
        <v>1212</v>
      </c>
      <c r="D138" s="258"/>
      <c r="E138" s="259">
        <v>16</v>
      </c>
      <c r="F138" s="220"/>
      <c r="G138" s="220"/>
      <c r="H138" s="220"/>
      <c r="I138" s="220"/>
      <c r="J138" s="220"/>
      <c r="K138" s="220"/>
      <c r="L138" s="220"/>
      <c r="M138" s="220"/>
      <c r="N138" s="219"/>
      <c r="O138" s="219"/>
      <c r="P138" s="219"/>
      <c r="Q138" s="219"/>
      <c r="R138" s="220"/>
      <c r="S138" s="220"/>
      <c r="T138" s="220"/>
      <c r="U138" s="220"/>
      <c r="V138" s="220"/>
      <c r="W138" s="220"/>
      <c r="X138" s="220"/>
      <c r="Y138" s="220"/>
      <c r="Z138" s="210"/>
      <c r="AA138" s="210"/>
      <c r="AB138" s="210"/>
      <c r="AC138" s="210"/>
      <c r="AD138" s="210"/>
      <c r="AE138" s="210"/>
      <c r="AF138" s="210"/>
      <c r="AG138" s="210" t="s">
        <v>231</v>
      </c>
      <c r="AH138" s="210">
        <v>0</v>
      </c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</row>
    <row r="139" spans="1:60" x14ac:dyDescent="0.2">
      <c r="A139" s="225" t="s">
        <v>183</v>
      </c>
      <c r="B139" s="226" t="s">
        <v>125</v>
      </c>
      <c r="C139" s="251" t="s">
        <v>126</v>
      </c>
      <c r="D139" s="227"/>
      <c r="E139" s="228"/>
      <c r="F139" s="229"/>
      <c r="G139" s="229">
        <f>SUMIF(AG140:AG166,"&lt;&gt;NOR",G140:G166)</f>
        <v>0</v>
      </c>
      <c r="H139" s="229"/>
      <c r="I139" s="229">
        <f>SUM(I140:I166)</f>
        <v>0</v>
      </c>
      <c r="J139" s="229"/>
      <c r="K139" s="229">
        <f>SUM(K140:K166)</f>
        <v>0</v>
      </c>
      <c r="L139" s="229"/>
      <c r="M139" s="229">
        <f>SUM(M140:M166)</f>
        <v>0</v>
      </c>
      <c r="N139" s="228"/>
      <c r="O139" s="228">
        <f>SUM(O140:O166)</f>
        <v>0</v>
      </c>
      <c r="P139" s="228"/>
      <c r="Q139" s="228">
        <f>SUM(Q140:Q166)</f>
        <v>0</v>
      </c>
      <c r="R139" s="229"/>
      <c r="S139" s="229"/>
      <c r="T139" s="230"/>
      <c r="U139" s="224"/>
      <c r="V139" s="224">
        <f>SUM(V140:V166)</f>
        <v>0</v>
      </c>
      <c r="W139" s="224"/>
      <c r="X139" s="224"/>
      <c r="Y139" s="224"/>
      <c r="AG139" t="s">
        <v>184</v>
      </c>
    </row>
    <row r="140" spans="1:60" ht="22.5" outlineLevel="1" x14ac:dyDescent="0.2">
      <c r="A140" s="235">
        <v>18</v>
      </c>
      <c r="B140" s="236" t="s">
        <v>930</v>
      </c>
      <c r="C140" s="252" t="s">
        <v>931</v>
      </c>
      <c r="D140" s="237" t="s">
        <v>784</v>
      </c>
      <c r="E140" s="238">
        <v>1</v>
      </c>
      <c r="F140" s="239"/>
      <c r="G140" s="240">
        <f>ROUND(E140*F140,2)</f>
        <v>0</v>
      </c>
      <c r="H140" s="239"/>
      <c r="I140" s="240">
        <f>ROUND(E140*H140,2)</f>
        <v>0</v>
      </c>
      <c r="J140" s="239"/>
      <c r="K140" s="240">
        <f>ROUND(E140*J140,2)</f>
        <v>0</v>
      </c>
      <c r="L140" s="240">
        <v>21</v>
      </c>
      <c r="M140" s="240">
        <f>G140*(1+L140/100)</f>
        <v>0</v>
      </c>
      <c r="N140" s="238">
        <v>0</v>
      </c>
      <c r="O140" s="238">
        <f>ROUND(E140*N140,2)</f>
        <v>0</v>
      </c>
      <c r="P140" s="238">
        <v>0</v>
      </c>
      <c r="Q140" s="238">
        <f>ROUND(E140*P140,2)</f>
        <v>0</v>
      </c>
      <c r="R140" s="240"/>
      <c r="S140" s="240" t="s">
        <v>203</v>
      </c>
      <c r="T140" s="241" t="s">
        <v>189</v>
      </c>
      <c r="U140" s="220">
        <v>0</v>
      </c>
      <c r="V140" s="220">
        <f>ROUND(E140*U140,2)</f>
        <v>0</v>
      </c>
      <c r="W140" s="220"/>
      <c r="X140" s="220" t="s">
        <v>226</v>
      </c>
      <c r="Y140" s="220" t="s">
        <v>191</v>
      </c>
      <c r="Z140" s="210"/>
      <c r="AA140" s="210"/>
      <c r="AB140" s="210"/>
      <c r="AC140" s="210"/>
      <c r="AD140" s="210"/>
      <c r="AE140" s="210"/>
      <c r="AF140" s="210"/>
      <c r="AG140" s="210" t="s">
        <v>227</v>
      </c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</row>
    <row r="141" spans="1:60" ht="45" outlineLevel="2" x14ac:dyDescent="0.2">
      <c r="A141" s="217"/>
      <c r="B141" s="218"/>
      <c r="C141" s="253" t="s">
        <v>932</v>
      </c>
      <c r="D141" s="242"/>
      <c r="E141" s="242"/>
      <c r="F141" s="242"/>
      <c r="G141" s="242"/>
      <c r="H141" s="220"/>
      <c r="I141" s="220"/>
      <c r="J141" s="220"/>
      <c r="K141" s="220"/>
      <c r="L141" s="220"/>
      <c r="M141" s="220"/>
      <c r="N141" s="219"/>
      <c r="O141" s="219"/>
      <c r="P141" s="219"/>
      <c r="Q141" s="219"/>
      <c r="R141" s="220"/>
      <c r="S141" s="220"/>
      <c r="T141" s="220"/>
      <c r="U141" s="220"/>
      <c r="V141" s="220"/>
      <c r="W141" s="220"/>
      <c r="X141" s="220"/>
      <c r="Y141" s="220"/>
      <c r="Z141" s="210"/>
      <c r="AA141" s="210"/>
      <c r="AB141" s="210"/>
      <c r="AC141" s="210"/>
      <c r="AD141" s="210"/>
      <c r="AE141" s="210"/>
      <c r="AF141" s="210"/>
      <c r="AG141" s="210" t="s">
        <v>194</v>
      </c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43" t="str">
        <f>C141</f>
        <v>U některých jednotlivých stromů byla dále navržena individuální ochrana kmene. Ochrana kmene se instaluje za kořenovými náběhy stromu. Konstrukce musí být pevná a musí zasahovat alespoň do výšky 2 m nebo do výšky spodního kosterního větvení stromu. Ochrana kmene nesmí být v kontaktu s povrchem kmene, kořenových náběhů ani větví. Mezi kmen a ochrannou konstrukci je třeba vložit odpovídající polstrování tlumící případné nárazy. Ochrany kmenů nesmí být v průběhu stavby poškozeny ani přemístěny či odstraněny.</v>
      </c>
      <c r="BB141" s="210"/>
      <c r="BC141" s="210"/>
      <c r="BD141" s="210"/>
      <c r="BE141" s="210"/>
      <c r="BF141" s="210"/>
      <c r="BG141" s="210"/>
      <c r="BH141" s="210"/>
    </row>
    <row r="142" spans="1:60" outlineLevel="3" x14ac:dyDescent="0.2">
      <c r="A142" s="217"/>
      <c r="B142" s="218"/>
      <c r="C142" s="274" t="s">
        <v>933</v>
      </c>
      <c r="D142" s="221"/>
      <c r="E142" s="222"/>
      <c r="F142" s="223"/>
      <c r="G142" s="223"/>
      <c r="H142" s="220"/>
      <c r="I142" s="220"/>
      <c r="J142" s="220"/>
      <c r="K142" s="220"/>
      <c r="L142" s="220"/>
      <c r="M142" s="220"/>
      <c r="N142" s="219"/>
      <c r="O142" s="219"/>
      <c r="P142" s="219"/>
      <c r="Q142" s="219"/>
      <c r="R142" s="220"/>
      <c r="S142" s="220"/>
      <c r="T142" s="220"/>
      <c r="U142" s="220"/>
      <c r="V142" s="220"/>
      <c r="W142" s="220"/>
      <c r="X142" s="220"/>
      <c r="Y142" s="220"/>
      <c r="Z142" s="210"/>
      <c r="AA142" s="210"/>
      <c r="AB142" s="210"/>
      <c r="AC142" s="210"/>
      <c r="AD142" s="210"/>
      <c r="AE142" s="210"/>
      <c r="AF142" s="210"/>
      <c r="AG142" s="210" t="s">
        <v>194</v>
      </c>
      <c r="AH142" s="210"/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</row>
    <row r="143" spans="1:60" outlineLevel="3" x14ac:dyDescent="0.2">
      <c r="A143" s="217"/>
      <c r="B143" s="218"/>
      <c r="C143" s="275" t="s">
        <v>934</v>
      </c>
      <c r="D143" s="273"/>
      <c r="E143" s="273"/>
      <c r="F143" s="273"/>
      <c r="G143" s="273"/>
      <c r="H143" s="220"/>
      <c r="I143" s="220"/>
      <c r="J143" s="220"/>
      <c r="K143" s="220"/>
      <c r="L143" s="220"/>
      <c r="M143" s="220"/>
      <c r="N143" s="219"/>
      <c r="O143" s="219"/>
      <c r="P143" s="219"/>
      <c r="Q143" s="219"/>
      <c r="R143" s="220"/>
      <c r="S143" s="220"/>
      <c r="T143" s="220"/>
      <c r="U143" s="220"/>
      <c r="V143" s="220"/>
      <c r="W143" s="220"/>
      <c r="X143" s="220"/>
      <c r="Y143" s="220"/>
      <c r="Z143" s="210"/>
      <c r="AA143" s="210"/>
      <c r="AB143" s="210"/>
      <c r="AC143" s="210"/>
      <c r="AD143" s="210"/>
      <c r="AE143" s="210"/>
      <c r="AF143" s="210"/>
      <c r="AG143" s="210" t="s">
        <v>194</v>
      </c>
      <c r="AH143" s="210"/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43" t="str">
        <f>C143</f>
        <v>3 Modelové příklady individuální ochrany kmene, zdroj: SPPK 01 002:2017 Ochrana dřevin při stavební činnosti</v>
      </c>
      <c r="BB143" s="210"/>
      <c r="BC143" s="210"/>
      <c r="BD143" s="210"/>
      <c r="BE143" s="210"/>
      <c r="BF143" s="210"/>
      <c r="BG143" s="210"/>
      <c r="BH143" s="210"/>
    </row>
    <row r="144" spans="1:60" outlineLevel="2" x14ac:dyDescent="0.2">
      <c r="A144" s="217"/>
      <c r="B144" s="218"/>
      <c r="C144" s="264" t="s">
        <v>935</v>
      </c>
      <c r="D144" s="258"/>
      <c r="E144" s="259"/>
      <c r="F144" s="220"/>
      <c r="G144" s="220"/>
      <c r="H144" s="220"/>
      <c r="I144" s="220"/>
      <c r="J144" s="220"/>
      <c r="K144" s="220"/>
      <c r="L144" s="220"/>
      <c r="M144" s="220"/>
      <c r="N144" s="219"/>
      <c r="O144" s="219"/>
      <c r="P144" s="219"/>
      <c r="Q144" s="219"/>
      <c r="R144" s="220"/>
      <c r="S144" s="220"/>
      <c r="T144" s="220"/>
      <c r="U144" s="220"/>
      <c r="V144" s="220"/>
      <c r="W144" s="220"/>
      <c r="X144" s="220"/>
      <c r="Y144" s="220"/>
      <c r="Z144" s="210"/>
      <c r="AA144" s="210"/>
      <c r="AB144" s="210"/>
      <c r="AC144" s="210"/>
      <c r="AD144" s="210"/>
      <c r="AE144" s="210"/>
      <c r="AF144" s="210"/>
      <c r="AG144" s="210" t="s">
        <v>231</v>
      </c>
      <c r="AH144" s="210">
        <v>0</v>
      </c>
      <c r="AI144" s="210"/>
      <c r="AJ144" s="210"/>
      <c r="AK144" s="210"/>
      <c r="AL144" s="210"/>
      <c r="AM144" s="210"/>
      <c r="AN144" s="210"/>
      <c r="AO144" s="210"/>
      <c r="AP144" s="210"/>
      <c r="AQ144" s="210"/>
      <c r="AR144" s="210"/>
      <c r="AS144" s="210"/>
      <c r="AT144" s="210"/>
      <c r="AU144" s="210"/>
      <c r="AV144" s="210"/>
      <c r="AW144" s="210"/>
      <c r="AX144" s="210"/>
      <c r="AY144" s="210"/>
      <c r="AZ144" s="210"/>
      <c r="BA144" s="210"/>
      <c r="BB144" s="210"/>
      <c r="BC144" s="210"/>
      <c r="BD144" s="210"/>
      <c r="BE144" s="210"/>
      <c r="BF144" s="210"/>
      <c r="BG144" s="210"/>
      <c r="BH144" s="210"/>
    </row>
    <row r="145" spans="1:60" outlineLevel="3" x14ac:dyDescent="0.2">
      <c r="A145" s="217"/>
      <c r="B145" s="218"/>
      <c r="C145" s="264" t="s">
        <v>325</v>
      </c>
      <c r="D145" s="258"/>
      <c r="E145" s="259"/>
      <c r="F145" s="220"/>
      <c r="G145" s="220"/>
      <c r="H145" s="220"/>
      <c r="I145" s="220"/>
      <c r="J145" s="220"/>
      <c r="K145" s="220"/>
      <c r="L145" s="220"/>
      <c r="M145" s="220"/>
      <c r="N145" s="219"/>
      <c r="O145" s="219"/>
      <c r="P145" s="219"/>
      <c r="Q145" s="219"/>
      <c r="R145" s="220"/>
      <c r="S145" s="220"/>
      <c r="T145" s="220"/>
      <c r="U145" s="220"/>
      <c r="V145" s="220"/>
      <c r="W145" s="220"/>
      <c r="X145" s="220"/>
      <c r="Y145" s="220"/>
      <c r="Z145" s="210"/>
      <c r="AA145" s="210"/>
      <c r="AB145" s="210"/>
      <c r="AC145" s="210"/>
      <c r="AD145" s="210"/>
      <c r="AE145" s="210"/>
      <c r="AF145" s="210"/>
      <c r="AG145" s="210" t="s">
        <v>231</v>
      </c>
      <c r="AH145" s="210">
        <v>0</v>
      </c>
      <c r="AI145" s="210"/>
      <c r="AJ145" s="210"/>
      <c r="AK145" s="210"/>
      <c r="AL145" s="210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210"/>
      <c r="BA145" s="210"/>
      <c r="BB145" s="210"/>
      <c r="BC145" s="210"/>
      <c r="BD145" s="210"/>
      <c r="BE145" s="210"/>
      <c r="BF145" s="210"/>
      <c r="BG145" s="210"/>
      <c r="BH145" s="210"/>
    </row>
    <row r="146" spans="1:60" outlineLevel="3" x14ac:dyDescent="0.2">
      <c r="A146" s="217"/>
      <c r="B146" s="218"/>
      <c r="C146" s="264" t="s">
        <v>1195</v>
      </c>
      <c r="D146" s="258"/>
      <c r="E146" s="259"/>
      <c r="F146" s="220"/>
      <c r="G146" s="220"/>
      <c r="H146" s="220"/>
      <c r="I146" s="220"/>
      <c r="J146" s="220"/>
      <c r="K146" s="220"/>
      <c r="L146" s="220"/>
      <c r="M146" s="220"/>
      <c r="N146" s="219"/>
      <c r="O146" s="219"/>
      <c r="P146" s="219"/>
      <c r="Q146" s="219"/>
      <c r="R146" s="220"/>
      <c r="S146" s="220"/>
      <c r="T146" s="220"/>
      <c r="U146" s="220"/>
      <c r="V146" s="220"/>
      <c r="W146" s="220"/>
      <c r="X146" s="220"/>
      <c r="Y146" s="220"/>
      <c r="Z146" s="210"/>
      <c r="AA146" s="210"/>
      <c r="AB146" s="210"/>
      <c r="AC146" s="210"/>
      <c r="AD146" s="210"/>
      <c r="AE146" s="210"/>
      <c r="AF146" s="210"/>
      <c r="AG146" s="210" t="s">
        <v>231</v>
      </c>
      <c r="AH146" s="210">
        <v>0</v>
      </c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  <c r="BD146" s="210"/>
      <c r="BE146" s="210"/>
      <c r="BF146" s="210"/>
      <c r="BG146" s="210"/>
      <c r="BH146" s="210"/>
    </row>
    <row r="147" spans="1:60" outlineLevel="3" x14ac:dyDescent="0.2">
      <c r="A147" s="217"/>
      <c r="B147" s="218"/>
      <c r="C147" s="264" t="s">
        <v>1213</v>
      </c>
      <c r="D147" s="258"/>
      <c r="E147" s="259"/>
      <c r="F147" s="220"/>
      <c r="G147" s="220"/>
      <c r="H147" s="220"/>
      <c r="I147" s="220"/>
      <c r="J147" s="220"/>
      <c r="K147" s="220"/>
      <c r="L147" s="220"/>
      <c r="M147" s="220"/>
      <c r="N147" s="219"/>
      <c r="O147" s="219"/>
      <c r="P147" s="219"/>
      <c r="Q147" s="219"/>
      <c r="R147" s="220"/>
      <c r="S147" s="220"/>
      <c r="T147" s="220"/>
      <c r="U147" s="220"/>
      <c r="V147" s="220"/>
      <c r="W147" s="220"/>
      <c r="X147" s="220"/>
      <c r="Y147" s="220"/>
      <c r="Z147" s="210"/>
      <c r="AA147" s="210"/>
      <c r="AB147" s="210"/>
      <c r="AC147" s="210"/>
      <c r="AD147" s="210"/>
      <c r="AE147" s="210"/>
      <c r="AF147" s="210"/>
      <c r="AG147" s="210" t="s">
        <v>231</v>
      </c>
      <c r="AH147" s="210">
        <v>0</v>
      </c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</row>
    <row r="148" spans="1:60" outlineLevel="3" x14ac:dyDescent="0.2">
      <c r="A148" s="217"/>
      <c r="B148" s="218"/>
      <c r="C148" s="264" t="s">
        <v>1214</v>
      </c>
      <c r="D148" s="258"/>
      <c r="E148" s="259">
        <v>1</v>
      </c>
      <c r="F148" s="220"/>
      <c r="G148" s="220"/>
      <c r="H148" s="220"/>
      <c r="I148" s="220"/>
      <c r="J148" s="220"/>
      <c r="K148" s="220"/>
      <c r="L148" s="220"/>
      <c r="M148" s="220"/>
      <c r="N148" s="219"/>
      <c r="O148" s="219"/>
      <c r="P148" s="219"/>
      <c r="Q148" s="219"/>
      <c r="R148" s="220"/>
      <c r="S148" s="220"/>
      <c r="T148" s="220"/>
      <c r="U148" s="220"/>
      <c r="V148" s="220"/>
      <c r="W148" s="220"/>
      <c r="X148" s="220"/>
      <c r="Y148" s="220"/>
      <c r="Z148" s="210"/>
      <c r="AA148" s="210"/>
      <c r="AB148" s="210"/>
      <c r="AC148" s="210"/>
      <c r="AD148" s="210"/>
      <c r="AE148" s="210"/>
      <c r="AF148" s="210"/>
      <c r="AG148" s="210" t="s">
        <v>231</v>
      </c>
      <c r="AH148" s="210">
        <v>0</v>
      </c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  <c r="BD148" s="210"/>
      <c r="BE148" s="210"/>
      <c r="BF148" s="210"/>
      <c r="BG148" s="210"/>
      <c r="BH148" s="210"/>
    </row>
    <row r="149" spans="1:60" outlineLevel="1" x14ac:dyDescent="0.2">
      <c r="A149" s="235">
        <v>19</v>
      </c>
      <c r="B149" s="236" t="s">
        <v>939</v>
      </c>
      <c r="C149" s="252" t="s">
        <v>940</v>
      </c>
      <c r="D149" s="237" t="s">
        <v>784</v>
      </c>
      <c r="E149" s="238">
        <v>1</v>
      </c>
      <c r="F149" s="239"/>
      <c r="G149" s="240">
        <f>ROUND(E149*F149,2)</f>
        <v>0</v>
      </c>
      <c r="H149" s="239"/>
      <c r="I149" s="240">
        <f>ROUND(E149*H149,2)</f>
        <v>0</v>
      </c>
      <c r="J149" s="239"/>
      <c r="K149" s="240">
        <f>ROUND(E149*J149,2)</f>
        <v>0</v>
      </c>
      <c r="L149" s="240">
        <v>21</v>
      </c>
      <c r="M149" s="240">
        <f>G149*(1+L149/100)</f>
        <v>0</v>
      </c>
      <c r="N149" s="238">
        <v>0</v>
      </c>
      <c r="O149" s="238">
        <f>ROUND(E149*N149,2)</f>
        <v>0</v>
      </c>
      <c r="P149" s="238">
        <v>0</v>
      </c>
      <c r="Q149" s="238">
        <f>ROUND(E149*P149,2)</f>
        <v>0</v>
      </c>
      <c r="R149" s="240"/>
      <c r="S149" s="240" t="s">
        <v>203</v>
      </c>
      <c r="T149" s="241" t="s">
        <v>189</v>
      </c>
      <c r="U149" s="220">
        <v>0</v>
      </c>
      <c r="V149" s="220">
        <f>ROUND(E149*U149,2)</f>
        <v>0</v>
      </c>
      <c r="W149" s="220"/>
      <c r="X149" s="220" t="s">
        <v>226</v>
      </c>
      <c r="Y149" s="220" t="s">
        <v>191</v>
      </c>
      <c r="Z149" s="210"/>
      <c r="AA149" s="210"/>
      <c r="AB149" s="210"/>
      <c r="AC149" s="210"/>
      <c r="AD149" s="210"/>
      <c r="AE149" s="210"/>
      <c r="AF149" s="210"/>
      <c r="AG149" s="210" t="s">
        <v>227</v>
      </c>
      <c r="AH149" s="210"/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  <c r="BD149" s="210"/>
      <c r="BE149" s="210"/>
      <c r="BF149" s="210"/>
      <c r="BG149" s="210"/>
      <c r="BH149" s="210"/>
    </row>
    <row r="150" spans="1:60" outlineLevel="2" x14ac:dyDescent="0.2">
      <c r="A150" s="217"/>
      <c r="B150" s="218"/>
      <c r="C150" s="253" t="s">
        <v>1142</v>
      </c>
      <c r="D150" s="242"/>
      <c r="E150" s="242"/>
      <c r="F150" s="242"/>
      <c r="G150" s="242"/>
      <c r="H150" s="220"/>
      <c r="I150" s="220"/>
      <c r="J150" s="220"/>
      <c r="K150" s="220"/>
      <c r="L150" s="220"/>
      <c r="M150" s="220"/>
      <c r="N150" s="219"/>
      <c r="O150" s="219"/>
      <c r="P150" s="219"/>
      <c r="Q150" s="219"/>
      <c r="R150" s="220"/>
      <c r="S150" s="220"/>
      <c r="T150" s="220"/>
      <c r="U150" s="220"/>
      <c r="V150" s="220"/>
      <c r="W150" s="220"/>
      <c r="X150" s="220"/>
      <c r="Y150" s="220"/>
      <c r="Z150" s="210"/>
      <c r="AA150" s="210"/>
      <c r="AB150" s="210"/>
      <c r="AC150" s="210"/>
      <c r="AD150" s="210"/>
      <c r="AE150" s="210"/>
      <c r="AF150" s="210"/>
      <c r="AG150" s="210" t="s">
        <v>194</v>
      </c>
      <c r="AH150" s="210"/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</row>
    <row r="151" spans="1:60" outlineLevel="3" x14ac:dyDescent="0.2">
      <c r="A151" s="217"/>
      <c r="B151" s="218"/>
      <c r="C151" s="275" t="s">
        <v>941</v>
      </c>
      <c r="D151" s="273"/>
      <c r="E151" s="273"/>
      <c r="F151" s="273"/>
      <c r="G151" s="273"/>
      <c r="H151" s="220"/>
      <c r="I151" s="220"/>
      <c r="J151" s="220"/>
      <c r="K151" s="220"/>
      <c r="L151" s="220"/>
      <c r="M151" s="220"/>
      <c r="N151" s="219"/>
      <c r="O151" s="219"/>
      <c r="P151" s="219"/>
      <c r="Q151" s="219"/>
      <c r="R151" s="220"/>
      <c r="S151" s="220"/>
      <c r="T151" s="220"/>
      <c r="U151" s="220"/>
      <c r="V151" s="220"/>
      <c r="W151" s="220"/>
      <c r="X151" s="220"/>
      <c r="Y151" s="220"/>
      <c r="Z151" s="210"/>
      <c r="AA151" s="210"/>
      <c r="AB151" s="210"/>
      <c r="AC151" s="210"/>
      <c r="AD151" s="210"/>
      <c r="AE151" s="210"/>
      <c r="AF151" s="210"/>
      <c r="AG151" s="210" t="s">
        <v>194</v>
      </c>
      <c r="AH151" s="210"/>
      <c r="AI151" s="210"/>
      <c r="AJ151" s="210"/>
      <c r="AK151" s="210"/>
      <c r="AL151" s="210"/>
      <c r="AM151" s="210"/>
      <c r="AN151" s="210"/>
      <c r="AO151" s="210"/>
      <c r="AP151" s="210"/>
      <c r="AQ151" s="210"/>
      <c r="AR151" s="210"/>
      <c r="AS151" s="210"/>
      <c r="AT151" s="210"/>
      <c r="AU151" s="210"/>
      <c r="AV151" s="210"/>
      <c r="AW151" s="210"/>
      <c r="AX151" s="210"/>
      <c r="AY151" s="210"/>
      <c r="AZ151" s="210"/>
      <c r="BA151" s="243" t="str">
        <f>C151</f>
        <v>Rovná se průměru kmene na styku s půdou, nejméně však 500 mm, stavební zásahy nepřípustné vyjma bezvýkopových technologií.</v>
      </c>
      <c r="BB151" s="210"/>
      <c r="BC151" s="210"/>
      <c r="BD151" s="210"/>
      <c r="BE151" s="210"/>
      <c r="BF151" s="210"/>
      <c r="BG151" s="210"/>
      <c r="BH151" s="210"/>
    </row>
    <row r="152" spans="1:60" outlineLevel="3" x14ac:dyDescent="0.2">
      <c r="A152" s="217"/>
      <c r="B152" s="218"/>
      <c r="C152" s="274" t="s">
        <v>407</v>
      </c>
      <c r="D152" s="221"/>
      <c r="E152" s="222"/>
      <c r="F152" s="223"/>
      <c r="G152" s="223"/>
      <c r="H152" s="220"/>
      <c r="I152" s="220"/>
      <c r="J152" s="220"/>
      <c r="K152" s="220"/>
      <c r="L152" s="220"/>
      <c r="M152" s="220"/>
      <c r="N152" s="219"/>
      <c r="O152" s="219"/>
      <c r="P152" s="219"/>
      <c r="Q152" s="219"/>
      <c r="R152" s="220"/>
      <c r="S152" s="220"/>
      <c r="T152" s="220"/>
      <c r="U152" s="220"/>
      <c r="V152" s="220"/>
      <c r="W152" s="220"/>
      <c r="X152" s="220"/>
      <c r="Y152" s="220"/>
      <c r="Z152" s="210"/>
      <c r="AA152" s="210"/>
      <c r="AB152" s="210"/>
      <c r="AC152" s="210"/>
      <c r="AD152" s="210"/>
      <c r="AE152" s="210"/>
      <c r="AF152" s="210"/>
      <c r="AG152" s="210" t="s">
        <v>194</v>
      </c>
      <c r="AH152" s="210"/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10"/>
      <c r="BB152" s="210"/>
      <c r="BC152" s="210"/>
      <c r="BD152" s="210"/>
      <c r="BE152" s="210"/>
      <c r="BF152" s="210"/>
      <c r="BG152" s="210"/>
      <c r="BH152" s="210"/>
    </row>
    <row r="153" spans="1:60" outlineLevel="3" x14ac:dyDescent="0.2">
      <c r="A153" s="217"/>
      <c r="B153" s="218"/>
      <c r="C153" s="275" t="s">
        <v>1143</v>
      </c>
      <c r="D153" s="273"/>
      <c r="E153" s="273"/>
      <c r="F153" s="273"/>
      <c r="G153" s="273"/>
      <c r="H153" s="220"/>
      <c r="I153" s="220"/>
      <c r="J153" s="220"/>
      <c r="K153" s="220"/>
      <c r="L153" s="220"/>
      <c r="M153" s="220"/>
      <c r="N153" s="219"/>
      <c r="O153" s="219"/>
      <c r="P153" s="219"/>
      <c r="Q153" s="219"/>
      <c r="R153" s="220"/>
      <c r="S153" s="220"/>
      <c r="T153" s="220"/>
      <c r="U153" s="220"/>
      <c r="V153" s="220"/>
      <c r="W153" s="220"/>
      <c r="X153" s="220"/>
      <c r="Y153" s="220"/>
      <c r="Z153" s="210"/>
      <c r="AA153" s="210"/>
      <c r="AB153" s="210"/>
      <c r="AC153" s="210"/>
      <c r="AD153" s="210"/>
      <c r="AE153" s="210"/>
      <c r="AF153" s="210"/>
      <c r="AG153" s="210" t="s">
        <v>194</v>
      </c>
      <c r="AH153" s="210"/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  <c r="BD153" s="210"/>
      <c r="BE153" s="210"/>
      <c r="BF153" s="210"/>
      <c r="BG153" s="210"/>
      <c r="BH153" s="210"/>
    </row>
    <row r="154" spans="1:60" outlineLevel="3" x14ac:dyDescent="0.2">
      <c r="A154" s="217"/>
      <c r="B154" s="218"/>
      <c r="C154" s="275" t="s">
        <v>1144</v>
      </c>
      <c r="D154" s="273"/>
      <c r="E154" s="273"/>
      <c r="F154" s="273"/>
      <c r="G154" s="273"/>
      <c r="H154" s="220"/>
      <c r="I154" s="220"/>
      <c r="J154" s="220"/>
      <c r="K154" s="220"/>
      <c r="L154" s="220"/>
      <c r="M154" s="220"/>
      <c r="N154" s="219"/>
      <c r="O154" s="219"/>
      <c r="P154" s="219"/>
      <c r="Q154" s="219"/>
      <c r="R154" s="220"/>
      <c r="S154" s="220"/>
      <c r="T154" s="220"/>
      <c r="U154" s="220"/>
      <c r="V154" s="220"/>
      <c r="W154" s="220"/>
      <c r="X154" s="220"/>
      <c r="Y154" s="220"/>
      <c r="Z154" s="210"/>
      <c r="AA154" s="210"/>
      <c r="AB154" s="210"/>
      <c r="AC154" s="210"/>
      <c r="AD154" s="210"/>
      <c r="AE154" s="210"/>
      <c r="AF154" s="210"/>
      <c r="AG154" s="210" t="s">
        <v>194</v>
      </c>
      <c r="AH154" s="210"/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210"/>
      <c r="BB154" s="210"/>
      <c r="BC154" s="210"/>
      <c r="BD154" s="210"/>
      <c r="BE154" s="210"/>
      <c r="BF154" s="210"/>
      <c r="BG154" s="210"/>
      <c r="BH154" s="210"/>
    </row>
    <row r="155" spans="1:60" outlineLevel="3" x14ac:dyDescent="0.2">
      <c r="A155" s="217"/>
      <c r="B155" s="218"/>
      <c r="C155" s="275" t="s">
        <v>942</v>
      </c>
      <c r="D155" s="273"/>
      <c r="E155" s="273"/>
      <c r="F155" s="273"/>
      <c r="G155" s="273"/>
      <c r="H155" s="220"/>
      <c r="I155" s="220"/>
      <c r="J155" s="220"/>
      <c r="K155" s="220"/>
      <c r="L155" s="220"/>
      <c r="M155" s="220"/>
      <c r="N155" s="219"/>
      <c r="O155" s="219"/>
      <c r="P155" s="219"/>
      <c r="Q155" s="219"/>
      <c r="R155" s="220"/>
      <c r="S155" s="220"/>
      <c r="T155" s="220"/>
      <c r="U155" s="220"/>
      <c r="V155" s="220"/>
      <c r="W155" s="220"/>
      <c r="X155" s="220"/>
      <c r="Y155" s="220"/>
      <c r="Z155" s="210"/>
      <c r="AA155" s="210"/>
      <c r="AB155" s="210"/>
      <c r="AC155" s="210"/>
      <c r="AD155" s="210"/>
      <c r="AE155" s="210"/>
      <c r="AF155" s="210"/>
      <c r="AG155" s="210" t="s">
        <v>194</v>
      </c>
      <c r="AH155" s="210"/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10"/>
      <c r="BB155" s="210"/>
      <c r="BC155" s="210"/>
      <c r="BD155" s="210"/>
      <c r="BE155" s="210"/>
      <c r="BF155" s="210"/>
      <c r="BG155" s="210"/>
      <c r="BH155" s="210"/>
    </row>
    <row r="156" spans="1:60" ht="33.75" outlineLevel="3" x14ac:dyDescent="0.2">
      <c r="A156" s="217"/>
      <c r="B156" s="218"/>
      <c r="C156" s="275" t="s">
        <v>943</v>
      </c>
      <c r="D156" s="273"/>
      <c r="E156" s="273"/>
      <c r="F156" s="273"/>
      <c r="G156" s="273"/>
      <c r="H156" s="220"/>
      <c r="I156" s="220"/>
      <c r="J156" s="220"/>
      <c r="K156" s="220"/>
      <c r="L156" s="220"/>
      <c r="M156" s="220"/>
      <c r="N156" s="219"/>
      <c r="O156" s="219"/>
      <c r="P156" s="219"/>
      <c r="Q156" s="219"/>
      <c r="R156" s="220"/>
      <c r="S156" s="220"/>
      <c r="T156" s="220"/>
      <c r="U156" s="220"/>
      <c r="V156" s="220"/>
      <c r="W156" s="220"/>
      <c r="X156" s="220"/>
      <c r="Y156" s="220"/>
      <c r="Z156" s="210"/>
      <c r="AA156" s="210"/>
      <c r="AB156" s="210"/>
      <c r="AC156" s="210"/>
      <c r="AD156" s="210"/>
      <c r="AE156" s="210"/>
      <c r="AF156" s="210"/>
      <c r="AG156" s="210" t="s">
        <v>194</v>
      </c>
      <c r="AH156" s="210"/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43" t="str">
        <f>C156</f>
        <v>Kořeny s průměrem od 31 do 50 mm na hraně výkopu ve směru ke stromu budou zachovány. V případě nutnosti jejich přerušení je nutné individuální posouzení odborným dozorem. V případě nutného přerušení musí být přeříznuty hladkým řezem a ošetřeny adekvátním způsobem proti vysýchání a mrazu.</v>
      </c>
      <c r="BB156" s="210"/>
      <c r="BC156" s="210"/>
      <c r="BD156" s="210"/>
      <c r="BE156" s="210"/>
      <c r="BF156" s="210"/>
      <c r="BG156" s="210"/>
      <c r="BH156" s="210"/>
    </row>
    <row r="157" spans="1:60" outlineLevel="3" x14ac:dyDescent="0.2">
      <c r="A157" s="217"/>
      <c r="B157" s="218"/>
      <c r="C157" s="275" t="s">
        <v>1145</v>
      </c>
      <c r="D157" s="273"/>
      <c r="E157" s="273"/>
      <c r="F157" s="273"/>
      <c r="G157" s="273"/>
      <c r="H157" s="220"/>
      <c r="I157" s="220"/>
      <c r="J157" s="220"/>
      <c r="K157" s="220"/>
      <c r="L157" s="220"/>
      <c r="M157" s="220"/>
      <c r="N157" s="219"/>
      <c r="O157" s="219"/>
      <c r="P157" s="219"/>
      <c r="Q157" s="219"/>
      <c r="R157" s="220"/>
      <c r="S157" s="220"/>
      <c r="T157" s="220"/>
      <c r="U157" s="220"/>
      <c r="V157" s="220"/>
      <c r="W157" s="220"/>
      <c r="X157" s="220"/>
      <c r="Y157" s="220"/>
      <c r="Z157" s="210"/>
      <c r="AA157" s="210"/>
      <c r="AB157" s="210"/>
      <c r="AC157" s="210"/>
      <c r="AD157" s="210"/>
      <c r="AE157" s="210"/>
      <c r="AF157" s="210"/>
      <c r="AG157" s="210" t="s">
        <v>194</v>
      </c>
      <c r="AH157" s="210"/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  <c r="BD157" s="210"/>
      <c r="BE157" s="210"/>
      <c r="BF157" s="210"/>
      <c r="BG157" s="210"/>
      <c r="BH157" s="210"/>
    </row>
    <row r="158" spans="1:60" ht="22.5" outlineLevel="3" x14ac:dyDescent="0.2">
      <c r="A158" s="217"/>
      <c r="B158" s="218"/>
      <c r="C158" s="275" t="s">
        <v>944</v>
      </c>
      <c r="D158" s="273"/>
      <c r="E158" s="273"/>
      <c r="F158" s="273"/>
      <c r="G158" s="273"/>
      <c r="H158" s="220"/>
      <c r="I158" s="220"/>
      <c r="J158" s="220"/>
      <c r="K158" s="220"/>
      <c r="L158" s="220"/>
      <c r="M158" s="220"/>
      <c r="N158" s="219"/>
      <c r="O158" s="219"/>
      <c r="P158" s="219"/>
      <c r="Q158" s="219"/>
      <c r="R158" s="220"/>
      <c r="S158" s="220"/>
      <c r="T158" s="220"/>
      <c r="U158" s="220"/>
      <c r="V158" s="220"/>
      <c r="W158" s="220"/>
      <c r="X158" s="220"/>
      <c r="Y158" s="220"/>
      <c r="Z158" s="210"/>
      <c r="AA158" s="210"/>
      <c r="AB158" s="210"/>
      <c r="AC158" s="210"/>
      <c r="AD158" s="210"/>
      <c r="AE158" s="210"/>
      <c r="AF158" s="210"/>
      <c r="AG158" s="210" t="s">
        <v>194</v>
      </c>
      <c r="AH158" s="210"/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243" t="str">
        <f>C158</f>
        <v>a chránit je proti vysychání a účinkům mrazu. Pouze ve výjimečných případech může odborný dozor rozhodnout o jejich přerušení, a to včetně následné analýzy stability stromu.</v>
      </c>
      <c r="BB158" s="210"/>
      <c r="BC158" s="210"/>
      <c r="BD158" s="210"/>
      <c r="BE158" s="210"/>
      <c r="BF158" s="210"/>
      <c r="BG158" s="210"/>
      <c r="BH158" s="210"/>
    </row>
    <row r="159" spans="1:60" ht="22.5" outlineLevel="3" x14ac:dyDescent="0.2">
      <c r="A159" s="217"/>
      <c r="B159" s="218"/>
      <c r="C159" s="275" t="s">
        <v>945</v>
      </c>
      <c r="D159" s="273"/>
      <c r="E159" s="273"/>
      <c r="F159" s="273"/>
      <c r="G159" s="273"/>
      <c r="H159" s="220"/>
      <c r="I159" s="220"/>
      <c r="J159" s="220"/>
      <c r="K159" s="220"/>
      <c r="L159" s="220"/>
      <c r="M159" s="220"/>
      <c r="N159" s="219"/>
      <c r="O159" s="219"/>
      <c r="P159" s="219"/>
      <c r="Q159" s="219"/>
      <c r="R159" s="220"/>
      <c r="S159" s="220"/>
      <c r="T159" s="220"/>
      <c r="U159" s="220"/>
      <c r="V159" s="220"/>
      <c r="W159" s="220"/>
      <c r="X159" s="220"/>
      <c r="Y159" s="220"/>
      <c r="Z159" s="210"/>
      <c r="AA159" s="210"/>
      <c r="AB159" s="210"/>
      <c r="AC159" s="210"/>
      <c r="AD159" s="210"/>
      <c r="AE159" s="210"/>
      <c r="AF159" s="210"/>
      <c r="AG159" s="210" t="s">
        <v>194</v>
      </c>
      <c r="AH159" s="210"/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43" t="str">
        <f>C159</f>
        <v>Stěny otevřeného výkopu je nutné chránit ve směru ke stromu odpovídajícím způsobem proti vysýchání a účinkům mrazu. Nutná je minimalizace doby otevření výkopu. Ochrana může být provedena například zakrytím stěny pravidelně vlhčenou textilií.</v>
      </c>
      <c r="BB159" s="210"/>
      <c r="BC159" s="210"/>
      <c r="BD159" s="210"/>
      <c r="BE159" s="210"/>
      <c r="BF159" s="210"/>
      <c r="BG159" s="210"/>
      <c r="BH159" s="210"/>
    </row>
    <row r="160" spans="1:60" outlineLevel="3" x14ac:dyDescent="0.2">
      <c r="A160" s="217"/>
      <c r="B160" s="218"/>
      <c r="C160" s="274" t="s">
        <v>407</v>
      </c>
      <c r="D160" s="221"/>
      <c r="E160" s="222"/>
      <c r="F160" s="223"/>
      <c r="G160" s="223"/>
      <c r="H160" s="220"/>
      <c r="I160" s="220"/>
      <c r="J160" s="220"/>
      <c r="K160" s="220"/>
      <c r="L160" s="220"/>
      <c r="M160" s="220"/>
      <c r="N160" s="219"/>
      <c r="O160" s="219"/>
      <c r="P160" s="219"/>
      <c r="Q160" s="219"/>
      <c r="R160" s="220"/>
      <c r="S160" s="220"/>
      <c r="T160" s="220"/>
      <c r="U160" s="220"/>
      <c r="V160" s="220"/>
      <c r="W160" s="220"/>
      <c r="X160" s="220"/>
      <c r="Y160" s="220"/>
      <c r="Z160" s="210"/>
      <c r="AA160" s="210"/>
      <c r="AB160" s="210"/>
      <c r="AC160" s="210"/>
      <c r="AD160" s="210"/>
      <c r="AE160" s="210"/>
      <c r="AF160" s="210"/>
      <c r="AG160" s="210" t="s">
        <v>194</v>
      </c>
      <c r="AH160" s="210"/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</row>
    <row r="161" spans="1:60" outlineLevel="3" x14ac:dyDescent="0.2">
      <c r="A161" s="217"/>
      <c r="B161" s="218"/>
      <c r="C161" s="275" t="s">
        <v>946</v>
      </c>
      <c r="D161" s="273"/>
      <c r="E161" s="273"/>
      <c r="F161" s="273"/>
      <c r="G161" s="273"/>
      <c r="H161" s="220"/>
      <c r="I161" s="220"/>
      <c r="J161" s="220"/>
      <c r="K161" s="220"/>
      <c r="L161" s="220"/>
      <c r="M161" s="220"/>
      <c r="N161" s="219"/>
      <c r="O161" s="219"/>
      <c r="P161" s="219"/>
      <c r="Q161" s="219"/>
      <c r="R161" s="220"/>
      <c r="S161" s="220"/>
      <c r="T161" s="220"/>
      <c r="U161" s="220"/>
      <c r="V161" s="220"/>
      <c r="W161" s="220"/>
      <c r="X161" s="220"/>
      <c r="Y161" s="220"/>
      <c r="Z161" s="210"/>
      <c r="AA161" s="210"/>
      <c r="AB161" s="210"/>
      <c r="AC161" s="210"/>
      <c r="AD161" s="210"/>
      <c r="AE161" s="210"/>
      <c r="AF161" s="210"/>
      <c r="AG161" s="210" t="s">
        <v>194</v>
      </c>
      <c r="AH161" s="210"/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</row>
    <row r="162" spans="1:60" outlineLevel="3" x14ac:dyDescent="0.2">
      <c r="A162" s="217"/>
      <c r="B162" s="218"/>
      <c r="C162" s="275" t="s">
        <v>947</v>
      </c>
      <c r="D162" s="273"/>
      <c r="E162" s="273"/>
      <c r="F162" s="273"/>
      <c r="G162" s="273"/>
      <c r="H162" s="220"/>
      <c r="I162" s="220"/>
      <c r="J162" s="220"/>
      <c r="K162" s="220"/>
      <c r="L162" s="220"/>
      <c r="M162" s="220"/>
      <c r="N162" s="219"/>
      <c r="O162" s="219"/>
      <c r="P162" s="219"/>
      <c r="Q162" s="219"/>
      <c r="R162" s="220"/>
      <c r="S162" s="220"/>
      <c r="T162" s="220"/>
      <c r="U162" s="220"/>
      <c r="V162" s="220"/>
      <c r="W162" s="220"/>
      <c r="X162" s="220"/>
      <c r="Y162" s="220"/>
      <c r="Z162" s="210"/>
      <c r="AA162" s="210"/>
      <c r="AB162" s="210"/>
      <c r="AC162" s="210"/>
      <c r="AD162" s="210"/>
      <c r="AE162" s="210"/>
      <c r="AF162" s="210"/>
      <c r="AG162" s="210" t="s">
        <v>194</v>
      </c>
      <c r="AH162" s="210"/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</row>
    <row r="163" spans="1:60" outlineLevel="3" x14ac:dyDescent="0.2">
      <c r="A163" s="217"/>
      <c r="B163" s="218"/>
      <c r="C163" s="275" t="s">
        <v>948</v>
      </c>
      <c r="D163" s="273"/>
      <c r="E163" s="273"/>
      <c r="F163" s="273"/>
      <c r="G163" s="273"/>
      <c r="H163" s="220"/>
      <c r="I163" s="220"/>
      <c r="J163" s="220"/>
      <c r="K163" s="220"/>
      <c r="L163" s="220"/>
      <c r="M163" s="220"/>
      <c r="N163" s="219"/>
      <c r="O163" s="219"/>
      <c r="P163" s="219"/>
      <c r="Q163" s="219"/>
      <c r="R163" s="220"/>
      <c r="S163" s="220"/>
      <c r="T163" s="220"/>
      <c r="U163" s="220"/>
      <c r="V163" s="220"/>
      <c r="W163" s="220"/>
      <c r="X163" s="220"/>
      <c r="Y163" s="220"/>
      <c r="Z163" s="210"/>
      <c r="AA163" s="210"/>
      <c r="AB163" s="210"/>
      <c r="AC163" s="210"/>
      <c r="AD163" s="210"/>
      <c r="AE163" s="210"/>
      <c r="AF163" s="210"/>
      <c r="AG163" s="210" t="s">
        <v>194</v>
      </c>
      <c r="AH163" s="210"/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</row>
    <row r="164" spans="1:60" outlineLevel="3" x14ac:dyDescent="0.2">
      <c r="A164" s="217"/>
      <c r="B164" s="218"/>
      <c r="C164" s="275" t="s">
        <v>949</v>
      </c>
      <c r="D164" s="273"/>
      <c r="E164" s="273"/>
      <c r="F164" s="273"/>
      <c r="G164" s="273"/>
      <c r="H164" s="220"/>
      <c r="I164" s="220"/>
      <c r="J164" s="220"/>
      <c r="K164" s="220"/>
      <c r="L164" s="220"/>
      <c r="M164" s="220"/>
      <c r="N164" s="219"/>
      <c r="O164" s="219"/>
      <c r="P164" s="219"/>
      <c r="Q164" s="219"/>
      <c r="R164" s="220"/>
      <c r="S164" s="220"/>
      <c r="T164" s="220"/>
      <c r="U164" s="220"/>
      <c r="V164" s="220"/>
      <c r="W164" s="220"/>
      <c r="X164" s="220"/>
      <c r="Y164" s="220"/>
      <c r="Z164" s="210"/>
      <c r="AA164" s="210"/>
      <c r="AB164" s="210"/>
      <c r="AC164" s="210"/>
      <c r="AD164" s="210"/>
      <c r="AE164" s="210"/>
      <c r="AF164" s="210"/>
      <c r="AG164" s="210" t="s">
        <v>194</v>
      </c>
      <c r="AH164" s="210"/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</row>
    <row r="165" spans="1:60" outlineLevel="2" x14ac:dyDescent="0.2">
      <c r="A165" s="217"/>
      <c r="B165" s="218"/>
      <c r="C165" s="264" t="s">
        <v>950</v>
      </c>
      <c r="D165" s="258"/>
      <c r="E165" s="259"/>
      <c r="F165" s="220"/>
      <c r="G165" s="220"/>
      <c r="H165" s="220"/>
      <c r="I165" s="220"/>
      <c r="J165" s="220"/>
      <c r="K165" s="220"/>
      <c r="L165" s="220"/>
      <c r="M165" s="220"/>
      <c r="N165" s="219"/>
      <c r="O165" s="219"/>
      <c r="P165" s="219"/>
      <c r="Q165" s="219"/>
      <c r="R165" s="220"/>
      <c r="S165" s="220"/>
      <c r="T165" s="220"/>
      <c r="U165" s="220"/>
      <c r="V165" s="220"/>
      <c r="W165" s="220"/>
      <c r="X165" s="220"/>
      <c r="Y165" s="220"/>
      <c r="Z165" s="210"/>
      <c r="AA165" s="210"/>
      <c r="AB165" s="210"/>
      <c r="AC165" s="210"/>
      <c r="AD165" s="210"/>
      <c r="AE165" s="210"/>
      <c r="AF165" s="210"/>
      <c r="AG165" s="210" t="s">
        <v>231</v>
      </c>
      <c r="AH165" s="210">
        <v>0</v>
      </c>
      <c r="AI165" s="210"/>
      <c r="AJ165" s="210"/>
      <c r="AK165" s="210"/>
      <c r="AL165" s="210"/>
      <c r="AM165" s="210"/>
      <c r="AN165" s="210"/>
      <c r="AO165" s="210"/>
      <c r="AP165" s="210"/>
      <c r="AQ165" s="210"/>
      <c r="AR165" s="210"/>
      <c r="AS165" s="210"/>
      <c r="AT165" s="210"/>
      <c r="AU165" s="210"/>
      <c r="AV165" s="210"/>
      <c r="AW165" s="210"/>
      <c r="AX165" s="210"/>
      <c r="AY165" s="210"/>
      <c r="AZ165" s="210"/>
      <c r="BA165" s="210"/>
      <c r="BB165" s="210"/>
      <c r="BC165" s="210"/>
      <c r="BD165" s="210"/>
      <c r="BE165" s="210"/>
      <c r="BF165" s="210"/>
      <c r="BG165" s="210"/>
      <c r="BH165" s="210"/>
    </row>
    <row r="166" spans="1:60" outlineLevel="3" x14ac:dyDescent="0.2">
      <c r="A166" s="217"/>
      <c r="B166" s="218"/>
      <c r="C166" s="264" t="s">
        <v>1215</v>
      </c>
      <c r="D166" s="258"/>
      <c r="E166" s="259">
        <v>1</v>
      </c>
      <c r="F166" s="220"/>
      <c r="G166" s="220"/>
      <c r="H166" s="220"/>
      <c r="I166" s="220"/>
      <c r="J166" s="220"/>
      <c r="K166" s="220"/>
      <c r="L166" s="220"/>
      <c r="M166" s="220"/>
      <c r="N166" s="219"/>
      <c r="O166" s="219"/>
      <c r="P166" s="219"/>
      <c r="Q166" s="219"/>
      <c r="R166" s="220"/>
      <c r="S166" s="220"/>
      <c r="T166" s="220"/>
      <c r="U166" s="220"/>
      <c r="V166" s="220"/>
      <c r="W166" s="220"/>
      <c r="X166" s="220"/>
      <c r="Y166" s="220"/>
      <c r="Z166" s="210"/>
      <c r="AA166" s="210"/>
      <c r="AB166" s="210"/>
      <c r="AC166" s="210"/>
      <c r="AD166" s="210"/>
      <c r="AE166" s="210"/>
      <c r="AF166" s="210"/>
      <c r="AG166" s="210" t="s">
        <v>231</v>
      </c>
      <c r="AH166" s="210">
        <v>5</v>
      </c>
      <c r="AI166" s="210"/>
      <c r="AJ166" s="210"/>
      <c r="AK166" s="210"/>
      <c r="AL166" s="210"/>
      <c r="AM166" s="210"/>
      <c r="AN166" s="210"/>
      <c r="AO166" s="210"/>
      <c r="AP166" s="210"/>
      <c r="AQ166" s="210"/>
      <c r="AR166" s="210"/>
      <c r="AS166" s="210"/>
      <c r="AT166" s="210"/>
      <c r="AU166" s="210"/>
      <c r="AV166" s="210"/>
      <c r="AW166" s="210"/>
      <c r="AX166" s="210"/>
      <c r="AY166" s="210"/>
      <c r="AZ166" s="210"/>
      <c r="BA166" s="210"/>
      <c r="BB166" s="210"/>
      <c r="BC166" s="210"/>
      <c r="BD166" s="210"/>
      <c r="BE166" s="210"/>
      <c r="BF166" s="210"/>
      <c r="BG166" s="210"/>
      <c r="BH166" s="210"/>
    </row>
    <row r="167" spans="1:60" x14ac:dyDescent="0.2">
      <c r="A167" s="225" t="s">
        <v>183</v>
      </c>
      <c r="B167" s="226" t="s">
        <v>127</v>
      </c>
      <c r="C167" s="251" t="s">
        <v>128</v>
      </c>
      <c r="D167" s="227"/>
      <c r="E167" s="228"/>
      <c r="F167" s="229"/>
      <c r="G167" s="229">
        <f>SUMIF(AG168:AG210,"&lt;&gt;NOR",G168:G210)</f>
        <v>0</v>
      </c>
      <c r="H167" s="229"/>
      <c r="I167" s="229">
        <f>SUM(I168:I210)</f>
        <v>0</v>
      </c>
      <c r="J167" s="229"/>
      <c r="K167" s="229">
        <f>SUM(K168:K210)</f>
        <v>0</v>
      </c>
      <c r="L167" s="229"/>
      <c r="M167" s="229">
        <f>SUM(M168:M210)</f>
        <v>0</v>
      </c>
      <c r="N167" s="228"/>
      <c r="O167" s="228">
        <f>SUM(O168:O210)</f>
        <v>0.01</v>
      </c>
      <c r="P167" s="228"/>
      <c r="Q167" s="228">
        <f>SUM(Q168:Q210)</f>
        <v>0</v>
      </c>
      <c r="R167" s="229"/>
      <c r="S167" s="229"/>
      <c r="T167" s="230"/>
      <c r="U167" s="224"/>
      <c r="V167" s="224">
        <f>SUM(V168:V210)</f>
        <v>27.400000000000002</v>
      </c>
      <c r="W167" s="224"/>
      <c r="X167" s="224"/>
      <c r="Y167" s="224"/>
      <c r="AG167" t="s">
        <v>184</v>
      </c>
    </row>
    <row r="168" spans="1:60" outlineLevel="1" x14ac:dyDescent="0.2">
      <c r="A168" s="235">
        <v>20</v>
      </c>
      <c r="B168" s="236" t="s">
        <v>952</v>
      </c>
      <c r="C168" s="252" t="s">
        <v>953</v>
      </c>
      <c r="D168" s="237" t="s">
        <v>224</v>
      </c>
      <c r="E168" s="238">
        <v>8.8753799999999998</v>
      </c>
      <c r="F168" s="239"/>
      <c r="G168" s="240">
        <f>ROUND(E168*F168,2)</f>
        <v>0</v>
      </c>
      <c r="H168" s="239"/>
      <c r="I168" s="240">
        <f>ROUND(E168*H168,2)</f>
        <v>0</v>
      </c>
      <c r="J168" s="239"/>
      <c r="K168" s="240">
        <f>ROUND(E168*J168,2)</f>
        <v>0</v>
      </c>
      <c r="L168" s="240">
        <v>21</v>
      </c>
      <c r="M168" s="240">
        <f>G168*(1+L168/100)</f>
        <v>0</v>
      </c>
      <c r="N168" s="238">
        <v>0</v>
      </c>
      <c r="O168" s="238">
        <f>ROUND(E168*N168,2)</f>
        <v>0</v>
      </c>
      <c r="P168" s="238">
        <v>0</v>
      </c>
      <c r="Q168" s="238">
        <f>ROUND(E168*P168,2)</f>
        <v>0</v>
      </c>
      <c r="R168" s="240"/>
      <c r="S168" s="240" t="s">
        <v>188</v>
      </c>
      <c r="T168" s="241" t="s">
        <v>188</v>
      </c>
      <c r="U168" s="220">
        <v>9.2999999999999999E-2</v>
      </c>
      <c r="V168" s="220">
        <f>ROUND(E168*U168,2)</f>
        <v>0.83</v>
      </c>
      <c r="W168" s="220"/>
      <c r="X168" s="220" t="s">
        <v>226</v>
      </c>
      <c r="Y168" s="220" t="s">
        <v>191</v>
      </c>
      <c r="Z168" s="210"/>
      <c r="AA168" s="210"/>
      <c r="AB168" s="210"/>
      <c r="AC168" s="210"/>
      <c r="AD168" s="210"/>
      <c r="AE168" s="210"/>
      <c r="AF168" s="210"/>
      <c r="AG168" s="210" t="s">
        <v>255</v>
      </c>
      <c r="AH168" s="210"/>
      <c r="AI168" s="210"/>
      <c r="AJ168" s="210"/>
      <c r="AK168" s="210"/>
      <c r="AL168" s="210"/>
      <c r="AM168" s="210"/>
      <c r="AN168" s="210"/>
      <c r="AO168" s="210"/>
      <c r="AP168" s="210"/>
      <c r="AQ168" s="210"/>
      <c r="AR168" s="210"/>
      <c r="AS168" s="210"/>
      <c r="AT168" s="210"/>
      <c r="AU168" s="210"/>
      <c r="AV168" s="210"/>
      <c r="AW168" s="210"/>
      <c r="AX168" s="210"/>
      <c r="AY168" s="210"/>
      <c r="AZ168" s="210"/>
      <c r="BA168" s="210"/>
      <c r="BB168" s="210"/>
      <c r="BC168" s="210"/>
      <c r="BD168" s="210"/>
      <c r="BE168" s="210"/>
      <c r="BF168" s="210"/>
      <c r="BG168" s="210"/>
      <c r="BH168" s="210"/>
    </row>
    <row r="169" spans="1:60" outlineLevel="2" x14ac:dyDescent="0.2">
      <c r="A169" s="217"/>
      <c r="B169" s="218"/>
      <c r="C169" s="253" t="s">
        <v>954</v>
      </c>
      <c r="D169" s="242"/>
      <c r="E169" s="242"/>
      <c r="F169" s="242"/>
      <c r="G169" s="242"/>
      <c r="H169" s="220"/>
      <c r="I169" s="220"/>
      <c r="J169" s="220"/>
      <c r="K169" s="220"/>
      <c r="L169" s="220"/>
      <c r="M169" s="220"/>
      <c r="N169" s="219"/>
      <c r="O169" s="219"/>
      <c r="P169" s="219"/>
      <c r="Q169" s="219"/>
      <c r="R169" s="220"/>
      <c r="S169" s="220"/>
      <c r="T169" s="220"/>
      <c r="U169" s="220"/>
      <c r="V169" s="220"/>
      <c r="W169" s="220"/>
      <c r="X169" s="220"/>
      <c r="Y169" s="220"/>
      <c r="Z169" s="210"/>
      <c r="AA169" s="210"/>
      <c r="AB169" s="210"/>
      <c r="AC169" s="210"/>
      <c r="AD169" s="210"/>
      <c r="AE169" s="210"/>
      <c r="AF169" s="210"/>
      <c r="AG169" s="210" t="s">
        <v>194</v>
      </c>
      <c r="AH169" s="210"/>
      <c r="AI169" s="210"/>
      <c r="AJ169" s="210"/>
      <c r="AK169" s="210"/>
      <c r="AL169" s="210"/>
      <c r="AM169" s="210"/>
      <c r="AN169" s="210"/>
      <c r="AO169" s="210"/>
      <c r="AP169" s="210"/>
      <c r="AQ169" s="210"/>
      <c r="AR169" s="210"/>
      <c r="AS169" s="210"/>
      <c r="AT169" s="210"/>
      <c r="AU169" s="210"/>
      <c r="AV169" s="210"/>
      <c r="AW169" s="210"/>
      <c r="AX169" s="210"/>
      <c r="AY169" s="210"/>
      <c r="AZ169" s="210"/>
      <c r="BA169" s="210"/>
      <c r="BB169" s="210"/>
      <c r="BC169" s="210"/>
      <c r="BD169" s="210"/>
      <c r="BE169" s="210"/>
      <c r="BF169" s="210"/>
      <c r="BG169" s="210"/>
      <c r="BH169" s="210"/>
    </row>
    <row r="170" spans="1:60" outlineLevel="3" x14ac:dyDescent="0.2">
      <c r="A170" s="217"/>
      <c r="B170" s="218"/>
      <c r="C170" s="275" t="s">
        <v>955</v>
      </c>
      <c r="D170" s="273"/>
      <c r="E170" s="273"/>
      <c r="F170" s="273"/>
      <c r="G170" s="273"/>
      <c r="H170" s="220"/>
      <c r="I170" s="220"/>
      <c r="J170" s="220"/>
      <c r="K170" s="220"/>
      <c r="L170" s="220"/>
      <c r="M170" s="220"/>
      <c r="N170" s="219"/>
      <c r="O170" s="219"/>
      <c r="P170" s="219"/>
      <c r="Q170" s="219"/>
      <c r="R170" s="220"/>
      <c r="S170" s="220"/>
      <c r="T170" s="220"/>
      <c r="U170" s="220"/>
      <c r="V170" s="220"/>
      <c r="W170" s="220"/>
      <c r="X170" s="220"/>
      <c r="Y170" s="220"/>
      <c r="Z170" s="210"/>
      <c r="AA170" s="210"/>
      <c r="AB170" s="210"/>
      <c r="AC170" s="210"/>
      <c r="AD170" s="210"/>
      <c r="AE170" s="210"/>
      <c r="AF170" s="210"/>
      <c r="AG170" s="210" t="s">
        <v>194</v>
      </c>
      <c r="AH170" s="210"/>
      <c r="AI170" s="210"/>
      <c r="AJ170" s="210"/>
      <c r="AK170" s="210"/>
      <c r="AL170" s="210"/>
      <c r="AM170" s="210"/>
      <c r="AN170" s="210"/>
      <c r="AO170" s="210"/>
      <c r="AP170" s="210"/>
      <c r="AQ170" s="210"/>
      <c r="AR170" s="210"/>
      <c r="AS170" s="210"/>
      <c r="AT170" s="210"/>
      <c r="AU170" s="210"/>
      <c r="AV170" s="210"/>
      <c r="AW170" s="210"/>
      <c r="AX170" s="210"/>
      <c r="AY170" s="210"/>
      <c r="AZ170" s="210"/>
      <c r="BA170" s="210"/>
      <c r="BB170" s="210"/>
      <c r="BC170" s="210"/>
      <c r="BD170" s="210"/>
      <c r="BE170" s="210"/>
      <c r="BF170" s="210"/>
      <c r="BG170" s="210"/>
      <c r="BH170" s="210"/>
    </row>
    <row r="171" spans="1:60" outlineLevel="3" x14ac:dyDescent="0.2">
      <c r="A171" s="217"/>
      <c r="B171" s="218"/>
      <c r="C171" s="275" t="s">
        <v>956</v>
      </c>
      <c r="D171" s="273"/>
      <c r="E171" s="273"/>
      <c r="F171" s="273"/>
      <c r="G171" s="273"/>
      <c r="H171" s="220"/>
      <c r="I171" s="220"/>
      <c r="J171" s="220"/>
      <c r="K171" s="220"/>
      <c r="L171" s="220"/>
      <c r="M171" s="220"/>
      <c r="N171" s="219"/>
      <c r="O171" s="219"/>
      <c r="P171" s="219"/>
      <c r="Q171" s="219"/>
      <c r="R171" s="220"/>
      <c r="S171" s="220"/>
      <c r="T171" s="220"/>
      <c r="U171" s="220"/>
      <c r="V171" s="220"/>
      <c r="W171" s="220"/>
      <c r="X171" s="220"/>
      <c r="Y171" s="220"/>
      <c r="Z171" s="210"/>
      <c r="AA171" s="210"/>
      <c r="AB171" s="210"/>
      <c r="AC171" s="210"/>
      <c r="AD171" s="210"/>
      <c r="AE171" s="210"/>
      <c r="AF171" s="210"/>
      <c r="AG171" s="210" t="s">
        <v>194</v>
      </c>
      <c r="AH171" s="210"/>
      <c r="AI171" s="210"/>
      <c r="AJ171" s="210"/>
      <c r="AK171" s="210"/>
      <c r="AL171" s="210"/>
      <c r="AM171" s="210"/>
      <c r="AN171" s="210"/>
      <c r="AO171" s="210"/>
      <c r="AP171" s="210"/>
      <c r="AQ171" s="210"/>
      <c r="AR171" s="210"/>
      <c r="AS171" s="210"/>
      <c r="AT171" s="210"/>
      <c r="AU171" s="210"/>
      <c r="AV171" s="210"/>
      <c r="AW171" s="210"/>
      <c r="AX171" s="210"/>
      <c r="AY171" s="210"/>
      <c r="AZ171" s="210"/>
      <c r="BA171" s="243" t="str">
        <f>C171</f>
        <v>- udržování sjízdnosti cest uvnitř násypiště i výkopiště, pokud vrcholky nerovností nejsou   vyšší než +- 0,5 m,</v>
      </c>
      <c r="BB171" s="210"/>
      <c r="BC171" s="210"/>
      <c r="BD171" s="210"/>
      <c r="BE171" s="210"/>
      <c r="BF171" s="210"/>
      <c r="BG171" s="210"/>
      <c r="BH171" s="210"/>
    </row>
    <row r="172" spans="1:60" outlineLevel="3" x14ac:dyDescent="0.2">
      <c r="A172" s="217"/>
      <c r="B172" s="218"/>
      <c r="C172" s="275" t="s">
        <v>957</v>
      </c>
      <c r="D172" s="273"/>
      <c r="E172" s="273"/>
      <c r="F172" s="273"/>
      <c r="G172" s="273"/>
      <c r="H172" s="220"/>
      <c r="I172" s="220"/>
      <c r="J172" s="220"/>
      <c r="K172" s="220"/>
      <c r="L172" s="220"/>
      <c r="M172" s="220"/>
      <c r="N172" s="219"/>
      <c r="O172" s="219"/>
      <c r="P172" s="219"/>
      <c r="Q172" s="219"/>
      <c r="R172" s="220"/>
      <c r="S172" s="220"/>
      <c r="T172" s="220"/>
      <c r="U172" s="220"/>
      <c r="V172" s="220"/>
      <c r="W172" s="220"/>
      <c r="X172" s="220"/>
      <c r="Y172" s="220"/>
      <c r="Z172" s="210"/>
      <c r="AA172" s="210"/>
      <c r="AB172" s="210"/>
      <c r="AC172" s="210"/>
      <c r="AD172" s="210"/>
      <c r="AE172" s="210"/>
      <c r="AF172" s="210"/>
      <c r="AG172" s="210" t="s">
        <v>194</v>
      </c>
      <c r="AH172" s="210"/>
      <c r="AI172" s="210"/>
      <c r="AJ172" s="210"/>
      <c r="AK172" s="210"/>
      <c r="AL172" s="210"/>
      <c r="AM172" s="210"/>
      <c r="AN172" s="210"/>
      <c r="AO172" s="210"/>
      <c r="AP172" s="210"/>
      <c r="AQ172" s="210"/>
      <c r="AR172" s="210"/>
      <c r="AS172" s="210"/>
      <c r="AT172" s="210"/>
      <c r="AU172" s="210"/>
      <c r="AV172" s="210"/>
      <c r="AW172" s="210"/>
      <c r="AX172" s="210"/>
      <c r="AY172" s="210"/>
      <c r="AZ172" s="210"/>
      <c r="BA172" s="210"/>
      <c r="BB172" s="210"/>
      <c r="BC172" s="210"/>
      <c r="BD172" s="210"/>
      <c r="BE172" s="210"/>
      <c r="BF172" s="210"/>
      <c r="BG172" s="210"/>
      <c r="BH172" s="210"/>
    </row>
    <row r="173" spans="1:60" outlineLevel="2" x14ac:dyDescent="0.2">
      <c r="A173" s="217"/>
      <c r="B173" s="218"/>
      <c r="C173" s="264" t="s">
        <v>958</v>
      </c>
      <c r="D173" s="258"/>
      <c r="E173" s="259"/>
      <c r="F173" s="220"/>
      <c r="G173" s="220"/>
      <c r="H173" s="220"/>
      <c r="I173" s="220"/>
      <c r="J173" s="220"/>
      <c r="K173" s="220"/>
      <c r="L173" s="220"/>
      <c r="M173" s="220"/>
      <c r="N173" s="219"/>
      <c r="O173" s="219"/>
      <c r="P173" s="219"/>
      <c r="Q173" s="219"/>
      <c r="R173" s="220"/>
      <c r="S173" s="220"/>
      <c r="T173" s="220"/>
      <c r="U173" s="220"/>
      <c r="V173" s="220"/>
      <c r="W173" s="220"/>
      <c r="X173" s="220"/>
      <c r="Y173" s="220"/>
      <c r="Z173" s="210"/>
      <c r="AA173" s="210"/>
      <c r="AB173" s="210"/>
      <c r="AC173" s="210"/>
      <c r="AD173" s="210"/>
      <c r="AE173" s="210"/>
      <c r="AF173" s="210"/>
      <c r="AG173" s="210" t="s">
        <v>231</v>
      </c>
      <c r="AH173" s="210">
        <v>0</v>
      </c>
      <c r="AI173" s="210"/>
      <c r="AJ173" s="210"/>
      <c r="AK173" s="210"/>
      <c r="AL173" s="210"/>
      <c r="AM173" s="210"/>
      <c r="AN173" s="210"/>
      <c r="AO173" s="210"/>
      <c r="AP173" s="210"/>
      <c r="AQ173" s="210"/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210"/>
      <c r="BB173" s="210"/>
      <c r="BC173" s="210"/>
      <c r="BD173" s="210"/>
      <c r="BE173" s="210"/>
      <c r="BF173" s="210"/>
      <c r="BG173" s="210"/>
      <c r="BH173" s="210"/>
    </row>
    <row r="174" spans="1:60" outlineLevel="3" x14ac:dyDescent="0.2">
      <c r="A174" s="217"/>
      <c r="B174" s="218"/>
      <c r="C174" s="264" t="s">
        <v>959</v>
      </c>
      <c r="D174" s="258"/>
      <c r="E174" s="259"/>
      <c r="F174" s="220"/>
      <c r="G174" s="220"/>
      <c r="H174" s="220"/>
      <c r="I174" s="220"/>
      <c r="J174" s="220"/>
      <c r="K174" s="220"/>
      <c r="L174" s="220"/>
      <c r="M174" s="220"/>
      <c r="N174" s="219"/>
      <c r="O174" s="219"/>
      <c r="P174" s="219"/>
      <c r="Q174" s="219"/>
      <c r="R174" s="220"/>
      <c r="S174" s="220"/>
      <c r="T174" s="220"/>
      <c r="U174" s="220"/>
      <c r="V174" s="220"/>
      <c r="W174" s="220"/>
      <c r="X174" s="220"/>
      <c r="Y174" s="220"/>
      <c r="Z174" s="210"/>
      <c r="AA174" s="210"/>
      <c r="AB174" s="210"/>
      <c r="AC174" s="210"/>
      <c r="AD174" s="210"/>
      <c r="AE174" s="210"/>
      <c r="AF174" s="210"/>
      <c r="AG174" s="210" t="s">
        <v>231</v>
      </c>
      <c r="AH174" s="210">
        <v>0</v>
      </c>
      <c r="AI174" s="210"/>
      <c r="AJ174" s="210"/>
      <c r="AK174" s="210"/>
      <c r="AL174" s="210"/>
      <c r="AM174" s="210"/>
      <c r="AN174" s="210"/>
      <c r="AO174" s="210"/>
      <c r="AP174" s="210"/>
      <c r="AQ174" s="210"/>
      <c r="AR174" s="210"/>
      <c r="AS174" s="210"/>
      <c r="AT174" s="210"/>
      <c r="AU174" s="210"/>
      <c r="AV174" s="210"/>
      <c r="AW174" s="210"/>
      <c r="AX174" s="210"/>
      <c r="AY174" s="210"/>
      <c r="AZ174" s="210"/>
      <c r="BA174" s="210"/>
      <c r="BB174" s="210"/>
      <c r="BC174" s="210"/>
      <c r="BD174" s="210"/>
      <c r="BE174" s="210"/>
      <c r="BF174" s="210"/>
      <c r="BG174" s="210"/>
      <c r="BH174" s="210"/>
    </row>
    <row r="175" spans="1:60" outlineLevel="3" x14ac:dyDescent="0.2">
      <c r="A175" s="217"/>
      <c r="B175" s="218"/>
      <c r="C175" s="264" t="s">
        <v>1216</v>
      </c>
      <c r="D175" s="258"/>
      <c r="E175" s="259">
        <v>8.8753799999999998</v>
      </c>
      <c r="F175" s="220"/>
      <c r="G175" s="220"/>
      <c r="H175" s="220"/>
      <c r="I175" s="220"/>
      <c r="J175" s="220"/>
      <c r="K175" s="220"/>
      <c r="L175" s="220"/>
      <c r="M175" s="220"/>
      <c r="N175" s="219"/>
      <c r="O175" s="219"/>
      <c r="P175" s="219"/>
      <c r="Q175" s="219"/>
      <c r="R175" s="220"/>
      <c r="S175" s="220"/>
      <c r="T175" s="220"/>
      <c r="U175" s="220"/>
      <c r="V175" s="220"/>
      <c r="W175" s="220"/>
      <c r="X175" s="220"/>
      <c r="Y175" s="220"/>
      <c r="Z175" s="210"/>
      <c r="AA175" s="210"/>
      <c r="AB175" s="210"/>
      <c r="AC175" s="210"/>
      <c r="AD175" s="210"/>
      <c r="AE175" s="210"/>
      <c r="AF175" s="210"/>
      <c r="AG175" s="210" t="s">
        <v>231</v>
      </c>
      <c r="AH175" s="210">
        <v>5</v>
      </c>
      <c r="AI175" s="210"/>
      <c r="AJ175" s="210"/>
      <c r="AK175" s="210"/>
      <c r="AL175" s="210"/>
      <c r="AM175" s="210"/>
      <c r="AN175" s="210"/>
      <c r="AO175" s="210"/>
      <c r="AP175" s="210"/>
      <c r="AQ175" s="210"/>
      <c r="AR175" s="210"/>
      <c r="AS175" s="210"/>
      <c r="AT175" s="210"/>
      <c r="AU175" s="210"/>
      <c r="AV175" s="210"/>
      <c r="AW175" s="210"/>
      <c r="AX175" s="210"/>
      <c r="AY175" s="210"/>
      <c r="AZ175" s="210"/>
      <c r="BA175" s="210"/>
      <c r="BB175" s="210"/>
      <c r="BC175" s="210"/>
      <c r="BD175" s="210"/>
      <c r="BE175" s="210"/>
      <c r="BF175" s="210"/>
      <c r="BG175" s="210"/>
      <c r="BH175" s="210"/>
    </row>
    <row r="176" spans="1:60" outlineLevel="1" x14ac:dyDescent="0.2">
      <c r="A176" s="235">
        <v>21</v>
      </c>
      <c r="B176" s="236" t="s">
        <v>961</v>
      </c>
      <c r="C176" s="252" t="s">
        <v>962</v>
      </c>
      <c r="D176" s="237" t="s">
        <v>224</v>
      </c>
      <c r="E176" s="238">
        <v>8.8753799999999998</v>
      </c>
      <c r="F176" s="239"/>
      <c r="G176" s="240">
        <f>ROUND(E176*F176,2)</f>
        <v>0</v>
      </c>
      <c r="H176" s="239"/>
      <c r="I176" s="240">
        <f>ROUND(E176*H176,2)</f>
        <v>0</v>
      </c>
      <c r="J176" s="239"/>
      <c r="K176" s="240">
        <f>ROUND(E176*J176,2)</f>
        <v>0</v>
      </c>
      <c r="L176" s="240">
        <v>21</v>
      </c>
      <c r="M176" s="240">
        <f>G176*(1+L176/100)</f>
        <v>0</v>
      </c>
      <c r="N176" s="238">
        <v>0</v>
      </c>
      <c r="O176" s="238">
        <f>ROUND(E176*N176,2)</f>
        <v>0</v>
      </c>
      <c r="P176" s="238">
        <v>0</v>
      </c>
      <c r="Q176" s="238">
        <f>ROUND(E176*P176,2)</f>
        <v>0</v>
      </c>
      <c r="R176" s="240"/>
      <c r="S176" s="240" t="s">
        <v>188</v>
      </c>
      <c r="T176" s="241" t="s">
        <v>188</v>
      </c>
      <c r="U176" s="220">
        <v>6.7000000000000004E-2</v>
      </c>
      <c r="V176" s="220">
        <f>ROUND(E176*U176,2)</f>
        <v>0.59</v>
      </c>
      <c r="W176" s="220"/>
      <c r="X176" s="220" t="s">
        <v>226</v>
      </c>
      <c r="Y176" s="220" t="s">
        <v>191</v>
      </c>
      <c r="Z176" s="210"/>
      <c r="AA176" s="210"/>
      <c r="AB176" s="210"/>
      <c r="AC176" s="210"/>
      <c r="AD176" s="210"/>
      <c r="AE176" s="210"/>
      <c r="AF176" s="210"/>
      <c r="AG176" s="210" t="s">
        <v>255</v>
      </c>
      <c r="AH176" s="210"/>
      <c r="AI176" s="210"/>
      <c r="AJ176" s="210"/>
      <c r="AK176" s="210"/>
      <c r="AL176" s="210"/>
      <c r="AM176" s="210"/>
      <c r="AN176" s="210"/>
      <c r="AO176" s="210"/>
      <c r="AP176" s="210"/>
      <c r="AQ176" s="210"/>
      <c r="AR176" s="210"/>
      <c r="AS176" s="210"/>
      <c r="AT176" s="210"/>
      <c r="AU176" s="210"/>
      <c r="AV176" s="210"/>
      <c r="AW176" s="210"/>
      <c r="AX176" s="210"/>
      <c r="AY176" s="210"/>
      <c r="AZ176" s="210"/>
      <c r="BA176" s="210"/>
      <c r="BB176" s="210"/>
      <c r="BC176" s="210"/>
      <c r="BD176" s="210"/>
      <c r="BE176" s="210"/>
      <c r="BF176" s="210"/>
      <c r="BG176" s="210"/>
      <c r="BH176" s="210"/>
    </row>
    <row r="177" spans="1:60" outlineLevel="2" x14ac:dyDescent="0.2">
      <c r="A177" s="217"/>
      <c r="B177" s="218"/>
      <c r="C177" s="264" t="s">
        <v>963</v>
      </c>
      <c r="D177" s="258"/>
      <c r="E177" s="259"/>
      <c r="F177" s="220"/>
      <c r="G177" s="220"/>
      <c r="H177" s="220"/>
      <c r="I177" s="220"/>
      <c r="J177" s="220"/>
      <c r="K177" s="220"/>
      <c r="L177" s="220"/>
      <c r="M177" s="220"/>
      <c r="N177" s="219"/>
      <c r="O177" s="219"/>
      <c r="P177" s="219"/>
      <c r="Q177" s="219"/>
      <c r="R177" s="220"/>
      <c r="S177" s="220"/>
      <c r="T177" s="220"/>
      <c r="U177" s="220"/>
      <c r="V177" s="220"/>
      <c r="W177" s="220"/>
      <c r="X177" s="220"/>
      <c r="Y177" s="220"/>
      <c r="Z177" s="210"/>
      <c r="AA177" s="210"/>
      <c r="AB177" s="210"/>
      <c r="AC177" s="210"/>
      <c r="AD177" s="210"/>
      <c r="AE177" s="210"/>
      <c r="AF177" s="210"/>
      <c r="AG177" s="210" t="s">
        <v>231</v>
      </c>
      <c r="AH177" s="210">
        <v>0</v>
      </c>
      <c r="AI177" s="210"/>
      <c r="AJ177" s="210"/>
      <c r="AK177" s="210"/>
      <c r="AL177" s="210"/>
      <c r="AM177" s="210"/>
      <c r="AN177" s="210"/>
      <c r="AO177" s="210"/>
      <c r="AP177" s="210"/>
      <c r="AQ177" s="210"/>
      <c r="AR177" s="210"/>
      <c r="AS177" s="210"/>
      <c r="AT177" s="210"/>
      <c r="AU177" s="210"/>
      <c r="AV177" s="210"/>
      <c r="AW177" s="210"/>
      <c r="AX177" s="210"/>
      <c r="AY177" s="210"/>
      <c r="AZ177" s="210"/>
      <c r="BA177" s="210"/>
      <c r="BB177" s="210"/>
      <c r="BC177" s="210"/>
      <c r="BD177" s="210"/>
      <c r="BE177" s="210"/>
      <c r="BF177" s="210"/>
      <c r="BG177" s="210"/>
      <c r="BH177" s="210"/>
    </row>
    <row r="178" spans="1:60" outlineLevel="3" x14ac:dyDescent="0.2">
      <c r="A178" s="217"/>
      <c r="B178" s="218"/>
      <c r="C178" s="264" t="s">
        <v>1217</v>
      </c>
      <c r="D178" s="258"/>
      <c r="E178" s="259">
        <v>8.8753799999999998</v>
      </c>
      <c r="F178" s="220"/>
      <c r="G178" s="220"/>
      <c r="H178" s="220"/>
      <c r="I178" s="220"/>
      <c r="J178" s="220"/>
      <c r="K178" s="220"/>
      <c r="L178" s="220"/>
      <c r="M178" s="220"/>
      <c r="N178" s="219"/>
      <c r="O178" s="219"/>
      <c r="P178" s="219"/>
      <c r="Q178" s="219"/>
      <c r="R178" s="220"/>
      <c r="S178" s="220"/>
      <c r="T178" s="220"/>
      <c r="U178" s="220"/>
      <c r="V178" s="220"/>
      <c r="W178" s="220"/>
      <c r="X178" s="220"/>
      <c r="Y178" s="220"/>
      <c r="Z178" s="210"/>
      <c r="AA178" s="210"/>
      <c r="AB178" s="210"/>
      <c r="AC178" s="210"/>
      <c r="AD178" s="210"/>
      <c r="AE178" s="210"/>
      <c r="AF178" s="210"/>
      <c r="AG178" s="210" t="s">
        <v>231</v>
      </c>
      <c r="AH178" s="210">
        <v>5</v>
      </c>
      <c r="AI178" s="210"/>
      <c r="AJ178" s="210"/>
      <c r="AK178" s="210"/>
      <c r="AL178" s="210"/>
      <c r="AM178" s="210"/>
      <c r="AN178" s="210"/>
      <c r="AO178" s="210"/>
      <c r="AP178" s="210"/>
      <c r="AQ178" s="210"/>
      <c r="AR178" s="210"/>
      <c r="AS178" s="210"/>
      <c r="AT178" s="210"/>
      <c r="AU178" s="210"/>
      <c r="AV178" s="210"/>
      <c r="AW178" s="210"/>
      <c r="AX178" s="210"/>
      <c r="AY178" s="210"/>
      <c r="AZ178" s="210"/>
      <c r="BA178" s="210"/>
      <c r="BB178" s="210"/>
      <c r="BC178" s="210"/>
      <c r="BD178" s="210"/>
      <c r="BE178" s="210"/>
      <c r="BF178" s="210"/>
      <c r="BG178" s="210"/>
      <c r="BH178" s="210"/>
    </row>
    <row r="179" spans="1:60" outlineLevel="1" x14ac:dyDescent="0.2">
      <c r="A179" s="235">
        <v>22</v>
      </c>
      <c r="B179" s="236" t="s">
        <v>965</v>
      </c>
      <c r="C179" s="252" t="s">
        <v>966</v>
      </c>
      <c r="D179" s="237" t="s">
        <v>261</v>
      </c>
      <c r="E179" s="238">
        <v>88.753810000000001</v>
      </c>
      <c r="F179" s="239"/>
      <c r="G179" s="240">
        <f>ROUND(E179*F179,2)</f>
        <v>0</v>
      </c>
      <c r="H179" s="239"/>
      <c r="I179" s="240">
        <f>ROUND(E179*H179,2)</f>
        <v>0</v>
      </c>
      <c r="J179" s="239"/>
      <c r="K179" s="240">
        <f>ROUND(E179*J179,2)</f>
        <v>0</v>
      </c>
      <c r="L179" s="240">
        <v>21</v>
      </c>
      <c r="M179" s="240">
        <f>G179*(1+L179/100)</f>
        <v>0</v>
      </c>
      <c r="N179" s="238">
        <v>0</v>
      </c>
      <c r="O179" s="238">
        <f>ROUND(E179*N179,2)</f>
        <v>0</v>
      </c>
      <c r="P179" s="238">
        <v>0</v>
      </c>
      <c r="Q179" s="238">
        <f>ROUND(E179*P179,2)</f>
        <v>0</v>
      </c>
      <c r="R179" s="240"/>
      <c r="S179" s="240" t="s">
        <v>188</v>
      </c>
      <c r="T179" s="241" t="s">
        <v>188</v>
      </c>
      <c r="U179" s="220">
        <v>0.06</v>
      </c>
      <c r="V179" s="220">
        <f>ROUND(E179*U179,2)</f>
        <v>5.33</v>
      </c>
      <c r="W179" s="220"/>
      <c r="X179" s="220" t="s">
        <v>226</v>
      </c>
      <c r="Y179" s="220" t="s">
        <v>191</v>
      </c>
      <c r="Z179" s="210"/>
      <c r="AA179" s="210"/>
      <c r="AB179" s="210"/>
      <c r="AC179" s="210"/>
      <c r="AD179" s="210"/>
      <c r="AE179" s="210"/>
      <c r="AF179" s="210"/>
      <c r="AG179" s="210" t="s">
        <v>255</v>
      </c>
      <c r="AH179" s="210"/>
      <c r="AI179" s="210"/>
      <c r="AJ179" s="210"/>
      <c r="AK179" s="210"/>
      <c r="AL179" s="210"/>
      <c r="AM179" s="210"/>
      <c r="AN179" s="210"/>
      <c r="AO179" s="210"/>
      <c r="AP179" s="210"/>
      <c r="AQ179" s="210"/>
      <c r="AR179" s="210"/>
      <c r="AS179" s="210"/>
      <c r="AT179" s="210"/>
      <c r="AU179" s="210"/>
      <c r="AV179" s="210"/>
      <c r="AW179" s="210"/>
      <c r="AX179" s="210"/>
      <c r="AY179" s="210"/>
      <c r="AZ179" s="210"/>
      <c r="BA179" s="210"/>
      <c r="BB179" s="210"/>
      <c r="BC179" s="210"/>
      <c r="BD179" s="210"/>
      <c r="BE179" s="210"/>
      <c r="BF179" s="210"/>
      <c r="BG179" s="210"/>
      <c r="BH179" s="210"/>
    </row>
    <row r="180" spans="1:60" outlineLevel="2" x14ac:dyDescent="0.2">
      <c r="A180" s="217"/>
      <c r="B180" s="218"/>
      <c r="C180" s="264" t="s">
        <v>967</v>
      </c>
      <c r="D180" s="258"/>
      <c r="E180" s="259"/>
      <c r="F180" s="220"/>
      <c r="G180" s="220"/>
      <c r="H180" s="220"/>
      <c r="I180" s="220"/>
      <c r="J180" s="220"/>
      <c r="K180" s="220"/>
      <c r="L180" s="220"/>
      <c r="M180" s="220"/>
      <c r="N180" s="219"/>
      <c r="O180" s="219"/>
      <c r="P180" s="219"/>
      <c r="Q180" s="219"/>
      <c r="R180" s="220"/>
      <c r="S180" s="220"/>
      <c r="T180" s="220"/>
      <c r="U180" s="220"/>
      <c r="V180" s="220"/>
      <c r="W180" s="220"/>
      <c r="X180" s="220"/>
      <c r="Y180" s="220"/>
      <c r="Z180" s="210"/>
      <c r="AA180" s="210"/>
      <c r="AB180" s="210"/>
      <c r="AC180" s="210"/>
      <c r="AD180" s="210"/>
      <c r="AE180" s="210"/>
      <c r="AF180" s="210"/>
      <c r="AG180" s="210" t="s">
        <v>231</v>
      </c>
      <c r="AH180" s="210">
        <v>0</v>
      </c>
      <c r="AI180" s="210"/>
      <c r="AJ180" s="210"/>
      <c r="AK180" s="210"/>
      <c r="AL180" s="210"/>
      <c r="AM180" s="210"/>
      <c r="AN180" s="210"/>
      <c r="AO180" s="210"/>
      <c r="AP180" s="210"/>
      <c r="AQ180" s="210"/>
      <c r="AR180" s="210"/>
      <c r="AS180" s="210"/>
      <c r="AT180" s="210"/>
      <c r="AU180" s="210"/>
      <c r="AV180" s="210"/>
      <c r="AW180" s="210"/>
      <c r="AX180" s="210"/>
      <c r="AY180" s="210"/>
      <c r="AZ180" s="210"/>
      <c r="BA180" s="210"/>
      <c r="BB180" s="210"/>
      <c r="BC180" s="210"/>
      <c r="BD180" s="210"/>
      <c r="BE180" s="210"/>
      <c r="BF180" s="210"/>
      <c r="BG180" s="210"/>
      <c r="BH180" s="210"/>
    </row>
    <row r="181" spans="1:60" outlineLevel="3" x14ac:dyDescent="0.2">
      <c r="A181" s="217"/>
      <c r="B181" s="218"/>
      <c r="C181" s="264" t="s">
        <v>968</v>
      </c>
      <c r="D181" s="258"/>
      <c r="E181" s="259"/>
      <c r="F181" s="220"/>
      <c r="G181" s="220"/>
      <c r="H181" s="220"/>
      <c r="I181" s="220"/>
      <c r="J181" s="220"/>
      <c r="K181" s="220"/>
      <c r="L181" s="220"/>
      <c r="M181" s="220"/>
      <c r="N181" s="219"/>
      <c r="O181" s="219"/>
      <c r="P181" s="219"/>
      <c r="Q181" s="219"/>
      <c r="R181" s="220"/>
      <c r="S181" s="220"/>
      <c r="T181" s="220"/>
      <c r="U181" s="220"/>
      <c r="V181" s="220"/>
      <c r="W181" s="220"/>
      <c r="X181" s="220"/>
      <c r="Y181" s="220"/>
      <c r="Z181" s="210"/>
      <c r="AA181" s="210"/>
      <c r="AB181" s="210"/>
      <c r="AC181" s="210"/>
      <c r="AD181" s="210"/>
      <c r="AE181" s="210"/>
      <c r="AF181" s="210"/>
      <c r="AG181" s="210" t="s">
        <v>231</v>
      </c>
      <c r="AH181" s="210">
        <v>0</v>
      </c>
      <c r="AI181" s="210"/>
      <c r="AJ181" s="210"/>
      <c r="AK181" s="210"/>
      <c r="AL181" s="210"/>
      <c r="AM181" s="210"/>
      <c r="AN181" s="210"/>
      <c r="AO181" s="210"/>
      <c r="AP181" s="210"/>
      <c r="AQ181" s="210"/>
      <c r="AR181" s="210"/>
      <c r="AS181" s="210"/>
      <c r="AT181" s="210"/>
      <c r="AU181" s="210"/>
      <c r="AV181" s="210"/>
      <c r="AW181" s="210"/>
      <c r="AX181" s="210"/>
      <c r="AY181" s="210"/>
      <c r="AZ181" s="210"/>
      <c r="BA181" s="210"/>
      <c r="BB181" s="210"/>
      <c r="BC181" s="210"/>
      <c r="BD181" s="210"/>
      <c r="BE181" s="210"/>
      <c r="BF181" s="210"/>
      <c r="BG181" s="210"/>
      <c r="BH181" s="210"/>
    </row>
    <row r="182" spans="1:60" outlineLevel="3" x14ac:dyDescent="0.2">
      <c r="A182" s="217"/>
      <c r="B182" s="218"/>
      <c r="C182" s="264" t="s">
        <v>969</v>
      </c>
      <c r="D182" s="258"/>
      <c r="E182" s="259"/>
      <c r="F182" s="220"/>
      <c r="G182" s="220"/>
      <c r="H182" s="220"/>
      <c r="I182" s="220"/>
      <c r="J182" s="220"/>
      <c r="K182" s="220"/>
      <c r="L182" s="220"/>
      <c r="M182" s="220"/>
      <c r="N182" s="219"/>
      <c r="O182" s="219"/>
      <c r="P182" s="219"/>
      <c r="Q182" s="219"/>
      <c r="R182" s="220"/>
      <c r="S182" s="220"/>
      <c r="T182" s="220"/>
      <c r="U182" s="220"/>
      <c r="V182" s="220"/>
      <c r="W182" s="220"/>
      <c r="X182" s="220"/>
      <c r="Y182" s="220"/>
      <c r="Z182" s="210"/>
      <c r="AA182" s="210"/>
      <c r="AB182" s="210"/>
      <c r="AC182" s="210"/>
      <c r="AD182" s="210"/>
      <c r="AE182" s="210"/>
      <c r="AF182" s="210"/>
      <c r="AG182" s="210" t="s">
        <v>231</v>
      </c>
      <c r="AH182" s="210">
        <v>0</v>
      </c>
      <c r="AI182" s="210"/>
      <c r="AJ182" s="210"/>
      <c r="AK182" s="210"/>
      <c r="AL182" s="210"/>
      <c r="AM182" s="210"/>
      <c r="AN182" s="210"/>
      <c r="AO182" s="210"/>
      <c r="AP182" s="210"/>
      <c r="AQ182" s="210"/>
      <c r="AR182" s="210"/>
      <c r="AS182" s="210"/>
      <c r="AT182" s="210"/>
      <c r="AU182" s="210"/>
      <c r="AV182" s="210"/>
      <c r="AW182" s="210"/>
      <c r="AX182" s="210"/>
      <c r="AY182" s="210"/>
      <c r="AZ182" s="210"/>
      <c r="BA182" s="210"/>
      <c r="BB182" s="210"/>
      <c r="BC182" s="210"/>
      <c r="BD182" s="210"/>
      <c r="BE182" s="210"/>
      <c r="BF182" s="210"/>
      <c r="BG182" s="210"/>
      <c r="BH182" s="210"/>
    </row>
    <row r="183" spans="1:60" outlineLevel="3" x14ac:dyDescent="0.2">
      <c r="A183" s="217"/>
      <c r="B183" s="218"/>
      <c r="C183" s="264" t="s">
        <v>1218</v>
      </c>
      <c r="D183" s="258"/>
      <c r="E183" s="259">
        <v>8</v>
      </c>
      <c r="F183" s="220"/>
      <c r="G183" s="220"/>
      <c r="H183" s="220"/>
      <c r="I183" s="220"/>
      <c r="J183" s="220"/>
      <c r="K183" s="220"/>
      <c r="L183" s="220"/>
      <c r="M183" s="220"/>
      <c r="N183" s="219"/>
      <c r="O183" s="219"/>
      <c r="P183" s="219"/>
      <c r="Q183" s="219"/>
      <c r="R183" s="220"/>
      <c r="S183" s="220"/>
      <c r="T183" s="220"/>
      <c r="U183" s="220"/>
      <c r="V183" s="220"/>
      <c r="W183" s="220"/>
      <c r="X183" s="220"/>
      <c r="Y183" s="220"/>
      <c r="Z183" s="210"/>
      <c r="AA183" s="210"/>
      <c r="AB183" s="210"/>
      <c r="AC183" s="210"/>
      <c r="AD183" s="210"/>
      <c r="AE183" s="210"/>
      <c r="AF183" s="210"/>
      <c r="AG183" s="210" t="s">
        <v>231</v>
      </c>
      <c r="AH183" s="210">
        <v>5</v>
      </c>
      <c r="AI183" s="210"/>
      <c r="AJ183" s="210"/>
      <c r="AK183" s="210"/>
      <c r="AL183" s="210"/>
      <c r="AM183" s="210"/>
      <c r="AN183" s="210"/>
      <c r="AO183" s="210"/>
      <c r="AP183" s="210"/>
      <c r="AQ183" s="210"/>
      <c r="AR183" s="210"/>
      <c r="AS183" s="210"/>
      <c r="AT183" s="210"/>
      <c r="AU183" s="210"/>
      <c r="AV183" s="210"/>
      <c r="AW183" s="210"/>
      <c r="AX183" s="210"/>
      <c r="AY183" s="210"/>
      <c r="AZ183" s="210"/>
      <c r="BA183" s="210"/>
      <c r="BB183" s="210"/>
      <c r="BC183" s="210"/>
      <c r="BD183" s="210"/>
      <c r="BE183" s="210"/>
      <c r="BF183" s="210"/>
      <c r="BG183" s="210"/>
      <c r="BH183" s="210"/>
    </row>
    <row r="184" spans="1:60" outlineLevel="3" x14ac:dyDescent="0.2">
      <c r="A184" s="217"/>
      <c r="B184" s="218"/>
      <c r="C184" s="264" t="s">
        <v>971</v>
      </c>
      <c r="D184" s="258"/>
      <c r="E184" s="259"/>
      <c r="F184" s="220"/>
      <c r="G184" s="220"/>
      <c r="H184" s="220"/>
      <c r="I184" s="220"/>
      <c r="J184" s="220"/>
      <c r="K184" s="220"/>
      <c r="L184" s="220"/>
      <c r="M184" s="220"/>
      <c r="N184" s="219"/>
      <c r="O184" s="219"/>
      <c r="P184" s="219"/>
      <c r="Q184" s="219"/>
      <c r="R184" s="220"/>
      <c r="S184" s="220"/>
      <c r="T184" s="220"/>
      <c r="U184" s="220"/>
      <c r="V184" s="220"/>
      <c r="W184" s="220"/>
      <c r="X184" s="220"/>
      <c r="Y184" s="220"/>
      <c r="Z184" s="210"/>
      <c r="AA184" s="210"/>
      <c r="AB184" s="210"/>
      <c r="AC184" s="210"/>
      <c r="AD184" s="210"/>
      <c r="AE184" s="210"/>
      <c r="AF184" s="210"/>
      <c r="AG184" s="210" t="s">
        <v>231</v>
      </c>
      <c r="AH184" s="210">
        <v>0</v>
      </c>
      <c r="AI184" s="210"/>
      <c r="AJ184" s="210"/>
      <c r="AK184" s="210"/>
      <c r="AL184" s="210"/>
      <c r="AM184" s="210"/>
      <c r="AN184" s="210"/>
      <c r="AO184" s="210"/>
      <c r="AP184" s="210"/>
      <c r="AQ184" s="210"/>
      <c r="AR184" s="210"/>
      <c r="AS184" s="210"/>
      <c r="AT184" s="210"/>
      <c r="AU184" s="210"/>
      <c r="AV184" s="210"/>
      <c r="AW184" s="210"/>
      <c r="AX184" s="210"/>
      <c r="AY184" s="210"/>
      <c r="AZ184" s="210"/>
      <c r="BA184" s="210"/>
      <c r="BB184" s="210"/>
      <c r="BC184" s="210"/>
      <c r="BD184" s="210"/>
      <c r="BE184" s="210"/>
      <c r="BF184" s="210"/>
      <c r="BG184" s="210"/>
      <c r="BH184" s="210"/>
    </row>
    <row r="185" spans="1:60" outlineLevel="3" x14ac:dyDescent="0.2">
      <c r="A185" s="217"/>
      <c r="B185" s="218"/>
      <c r="C185" s="264" t="s">
        <v>1219</v>
      </c>
      <c r="D185" s="258"/>
      <c r="E185" s="259">
        <v>61.753810000000001</v>
      </c>
      <c r="F185" s="220"/>
      <c r="G185" s="220"/>
      <c r="H185" s="220"/>
      <c r="I185" s="220"/>
      <c r="J185" s="220"/>
      <c r="K185" s="220"/>
      <c r="L185" s="220"/>
      <c r="M185" s="220"/>
      <c r="N185" s="219"/>
      <c r="O185" s="219"/>
      <c r="P185" s="219"/>
      <c r="Q185" s="219"/>
      <c r="R185" s="220"/>
      <c r="S185" s="220"/>
      <c r="T185" s="220"/>
      <c r="U185" s="220"/>
      <c r="V185" s="220"/>
      <c r="W185" s="220"/>
      <c r="X185" s="220"/>
      <c r="Y185" s="220"/>
      <c r="Z185" s="210"/>
      <c r="AA185" s="210"/>
      <c r="AB185" s="210"/>
      <c r="AC185" s="210"/>
      <c r="AD185" s="210"/>
      <c r="AE185" s="210"/>
      <c r="AF185" s="210"/>
      <c r="AG185" s="210" t="s">
        <v>231</v>
      </c>
      <c r="AH185" s="210">
        <v>5</v>
      </c>
      <c r="AI185" s="210"/>
      <c r="AJ185" s="210"/>
      <c r="AK185" s="210"/>
      <c r="AL185" s="210"/>
      <c r="AM185" s="210"/>
      <c r="AN185" s="210"/>
      <c r="AO185" s="210"/>
      <c r="AP185" s="210"/>
      <c r="AQ185" s="210"/>
      <c r="AR185" s="210"/>
      <c r="AS185" s="210"/>
      <c r="AT185" s="210"/>
      <c r="AU185" s="210"/>
      <c r="AV185" s="210"/>
      <c r="AW185" s="210"/>
      <c r="AX185" s="210"/>
      <c r="AY185" s="210"/>
      <c r="AZ185" s="210"/>
      <c r="BA185" s="210"/>
      <c r="BB185" s="210"/>
      <c r="BC185" s="210"/>
      <c r="BD185" s="210"/>
      <c r="BE185" s="210"/>
      <c r="BF185" s="210"/>
      <c r="BG185" s="210"/>
      <c r="BH185" s="210"/>
    </row>
    <row r="186" spans="1:60" outlineLevel="3" x14ac:dyDescent="0.2">
      <c r="A186" s="217"/>
      <c r="B186" s="218"/>
      <c r="C186" s="264" t="s">
        <v>973</v>
      </c>
      <c r="D186" s="258"/>
      <c r="E186" s="259"/>
      <c r="F186" s="220"/>
      <c r="G186" s="220"/>
      <c r="H186" s="220"/>
      <c r="I186" s="220"/>
      <c r="J186" s="220"/>
      <c r="K186" s="220"/>
      <c r="L186" s="220"/>
      <c r="M186" s="220"/>
      <c r="N186" s="219"/>
      <c r="O186" s="219"/>
      <c r="P186" s="219"/>
      <c r="Q186" s="219"/>
      <c r="R186" s="220"/>
      <c r="S186" s="220"/>
      <c r="T186" s="220"/>
      <c r="U186" s="220"/>
      <c r="V186" s="220"/>
      <c r="W186" s="220"/>
      <c r="X186" s="220"/>
      <c r="Y186" s="220"/>
      <c r="Z186" s="210"/>
      <c r="AA186" s="210"/>
      <c r="AB186" s="210"/>
      <c r="AC186" s="210"/>
      <c r="AD186" s="210"/>
      <c r="AE186" s="210"/>
      <c r="AF186" s="210"/>
      <c r="AG186" s="210" t="s">
        <v>231</v>
      </c>
      <c r="AH186" s="210">
        <v>0</v>
      </c>
      <c r="AI186" s="210"/>
      <c r="AJ186" s="210"/>
      <c r="AK186" s="210"/>
      <c r="AL186" s="210"/>
      <c r="AM186" s="210"/>
      <c r="AN186" s="210"/>
      <c r="AO186" s="210"/>
      <c r="AP186" s="210"/>
      <c r="AQ186" s="210"/>
      <c r="AR186" s="210"/>
      <c r="AS186" s="210"/>
      <c r="AT186" s="210"/>
      <c r="AU186" s="210"/>
      <c r="AV186" s="210"/>
      <c r="AW186" s="210"/>
      <c r="AX186" s="210"/>
      <c r="AY186" s="210"/>
      <c r="AZ186" s="210"/>
      <c r="BA186" s="210"/>
      <c r="BB186" s="210"/>
      <c r="BC186" s="210"/>
      <c r="BD186" s="210"/>
      <c r="BE186" s="210"/>
      <c r="BF186" s="210"/>
      <c r="BG186" s="210"/>
      <c r="BH186" s="210"/>
    </row>
    <row r="187" spans="1:60" outlineLevel="3" x14ac:dyDescent="0.2">
      <c r="A187" s="217"/>
      <c r="B187" s="218"/>
      <c r="C187" s="264" t="s">
        <v>1220</v>
      </c>
      <c r="D187" s="258"/>
      <c r="E187" s="259">
        <v>19</v>
      </c>
      <c r="F187" s="220"/>
      <c r="G187" s="220"/>
      <c r="H187" s="220"/>
      <c r="I187" s="220"/>
      <c r="J187" s="220"/>
      <c r="K187" s="220"/>
      <c r="L187" s="220"/>
      <c r="M187" s="220"/>
      <c r="N187" s="219"/>
      <c r="O187" s="219"/>
      <c r="P187" s="219"/>
      <c r="Q187" s="219"/>
      <c r="R187" s="220"/>
      <c r="S187" s="220"/>
      <c r="T187" s="220"/>
      <c r="U187" s="220"/>
      <c r="V187" s="220"/>
      <c r="W187" s="220"/>
      <c r="X187" s="220"/>
      <c r="Y187" s="220"/>
      <c r="Z187" s="210"/>
      <c r="AA187" s="210"/>
      <c r="AB187" s="210"/>
      <c r="AC187" s="210"/>
      <c r="AD187" s="210"/>
      <c r="AE187" s="210"/>
      <c r="AF187" s="210"/>
      <c r="AG187" s="210" t="s">
        <v>231</v>
      </c>
      <c r="AH187" s="210">
        <v>5</v>
      </c>
      <c r="AI187" s="210"/>
      <c r="AJ187" s="210"/>
      <c r="AK187" s="210"/>
      <c r="AL187" s="210"/>
      <c r="AM187" s="210"/>
      <c r="AN187" s="210"/>
      <c r="AO187" s="210"/>
      <c r="AP187" s="210"/>
      <c r="AQ187" s="210"/>
      <c r="AR187" s="210"/>
      <c r="AS187" s="210"/>
      <c r="AT187" s="210"/>
      <c r="AU187" s="210"/>
      <c r="AV187" s="210"/>
      <c r="AW187" s="210"/>
      <c r="AX187" s="210"/>
      <c r="AY187" s="210"/>
      <c r="AZ187" s="210"/>
      <c r="BA187" s="210"/>
      <c r="BB187" s="210"/>
      <c r="BC187" s="210"/>
      <c r="BD187" s="210"/>
      <c r="BE187" s="210"/>
      <c r="BF187" s="210"/>
      <c r="BG187" s="210"/>
      <c r="BH187" s="210"/>
    </row>
    <row r="188" spans="1:60" ht="22.5" outlineLevel="1" x14ac:dyDescent="0.2">
      <c r="A188" s="235">
        <v>23</v>
      </c>
      <c r="B188" s="236" t="s">
        <v>975</v>
      </c>
      <c r="C188" s="252" t="s">
        <v>976</v>
      </c>
      <c r="D188" s="237" t="s">
        <v>261</v>
      </c>
      <c r="E188" s="238">
        <v>88.753810000000001</v>
      </c>
      <c r="F188" s="239"/>
      <c r="G188" s="240">
        <f>ROUND(E188*F188,2)</f>
        <v>0</v>
      </c>
      <c r="H188" s="239"/>
      <c r="I188" s="240">
        <f>ROUND(E188*H188,2)</f>
        <v>0</v>
      </c>
      <c r="J188" s="239"/>
      <c r="K188" s="240">
        <f>ROUND(E188*J188,2)</f>
        <v>0</v>
      </c>
      <c r="L188" s="240">
        <v>21</v>
      </c>
      <c r="M188" s="240">
        <f>G188*(1+L188/100)</f>
        <v>0</v>
      </c>
      <c r="N188" s="238">
        <v>0</v>
      </c>
      <c r="O188" s="238">
        <f>ROUND(E188*N188,2)</f>
        <v>0</v>
      </c>
      <c r="P188" s="238">
        <v>0</v>
      </c>
      <c r="Q188" s="238">
        <f>ROUND(E188*P188,2)</f>
        <v>0</v>
      </c>
      <c r="R188" s="240" t="s">
        <v>225</v>
      </c>
      <c r="S188" s="240" t="s">
        <v>188</v>
      </c>
      <c r="T188" s="241" t="s">
        <v>188</v>
      </c>
      <c r="U188" s="220">
        <v>0.13</v>
      </c>
      <c r="V188" s="220">
        <f>ROUND(E188*U188,2)</f>
        <v>11.54</v>
      </c>
      <c r="W188" s="220"/>
      <c r="X188" s="220" t="s">
        <v>226</v>
      </c>
      <c r="Y188" s="220" t="s">
        <v>191</v>
      </c>
      <c r="Z188" s="210"/>
      <c r="AA188" s="210"/>
      <c r="AB188" s="210"/>
      <c r="AC188" s="210"/>
      <c r="AD188" s="210"/>
      <c r="AE188" s="210"/>
      <c r="AF188" s="210"/>
      <c r="AG188" s="210" t="s">
        <v>255</v>
      </c>
      <c r="AH188" s="210"/>
      <c r="AI188" s="210"/>
      <c r="AJ188" s="210"/>
      <c r="AK188" s="210"/>
      <c r="AL188" s="210"/>
      <c r="AM188" s="210"/>
      <c r="AN188" s="210"/>
      <c r="AO188" s="210"/>
      <c r="AP188" s="210"/>
      <c r="AQ188" s="210"/>
      <c r="AR188" s="210"/>
      <c r="AS188" s="210"/>
      <c r="AT188" s="210"/>
      <c r="AU188" s="210"/>
      <c r="AV188" s="210"/>
      <c r="AW188" s="210"/>
      <c r="AX188" s="210"/>
      <c r="AY188" s="210"/>
      <c r="AZ188" s="210"/>
      <c r="BA188" s="210"/>
      <c r="BB188" s="210"/>
      <c r="BC188" s="210"/>
      <c r="BD188" s="210"/>
      <c r="BE188" s="210"/>
      <c r="BF188" s="210"/>
      <c r="BG188" s="210"/>
      <c r="BH188" s="210"/>
    </row>
    <row r="189" spans="1:60" ht="22.5" outlineLevel="2" x14ac:dyDescent="0.2">
      <c r="A189" s="217"/>
      <c r="B189" s="218"/>
      <c r="C189" s="263" t="s">
        <v>977</v>
      </c>
      <c r="D189" s="262"/>
      <c r="E189" s="262"/>
      <c r="F189" s="262"/>
      <c r="G189" s="262"/>
      <c r="H189" s="220"/>
      <c r="I189" s="220"/>
      <c r="J189" s="220"/>
      <c r="K189" s="220"/>
      <c r="L189" s="220"/>
      <c r="M189" s="220"/>
      <c r="N189" s="219"/>
      <c r="O189" s="219"/>
      <c r="P189" s="219"/>
      <c r="Q189" s="219"/>
      <c r="R189" s="220"/>
      <c r="S189" s="220"/>
      <c r="T189" s="220"/>
      <c r="U189" s="220"/>
      <c r="V189" s="220"/>
      <c r="W189" s="220"/>
      <c r="X189" s="220"/>
      <c r="Y189" s="220"/>
      <c r="Z189" s="210"/>
      <c r="AA189" s="210"/>
      <c r="AB189" s="210"/>
      <c r="AC189" s="210"/>
      <c r="AD189" s="210"/>
      <c r="AE189" s="210"/>
      <c r="AF189" s="210"/>
      <c r="AG189" s="210" t="s">
        <v>229</v>
      </c>
      <c r="AH189" s="210"/>
      <c r="AI189" s="210"/>
      <c r="AJ189" s="210"/>
      <c r="AK189" s="210"/>
      <c r="AL189" s="210"/>
      <c r="AM189" s="210"/>
      <c r="AN189" s="210"/>
      <c r="AO189" s="210"/>
      <c r="AP189" s="210"/>
      <c r="AQ189" s="210"/>
      <c r="AR189" s="210"/>
      <c r="AS189" s="210"/>
      <c r="AT189" s="210"/>
      <c r="AU189" s="210"/>
      <c r="AV189" s="210"/>
      <c r="AW189" s="210"/>
      <c r="AX189" s="210"/>
      <c r="AY189" s="210"/>
      <c r="AZ189" s="210"/>
      <c r="BA189" s="243" t="str">
        <f>C189</f>
        <v>s případným nutným přemístěním hromad nebo dočasných skládek na místo potřeby ze vzdálenosti do 30 m, v rovině nebo ve svahu do 1 : 5,</v>
      </c>
      <c r="BB189" s="210"/>
      <c r="BC189" s="210"/>
      <c r="BD189" s="210"/>
      <c r="BE189" s="210"/>
      <c r="BF189" s="210"/>
      <c r="BG189" s="210"/>
      <c r="BH189" s="210"/>
    </row>
    <row r="190" spans="1:60" outlineLevel="2" x14ac:dyDescent="0.2">
      <c r="A190" s="217"/>
      <c r="B190" s="218"/>
      <c r="C190" s="264" t="s">
        <v>978</v>
      </c>
      <c r="D190" s="258"/>
      <c r="E190" s="259"/>
      <c r="F190" s="220"/>
      <c r="G190" s="220"/>
      <c r="H190" s="220"/>
      <c r="I190" s="220"/>
      <c r="J190" s="220"/>
      <c r="K190" s="220"/>
      <c r="L190" s="220"/>
      <c r="M190" s="220"/>
      <c r="N190" s="219"/>
      <c r="O190" s="219"/>
      <c r="P190" s="219"/>
      <c r="Q190" s="219"/>
      <c r="R190" s="220"/>
      <c r="S190" s="220"/>
      <c r="T190" s="220"/>
      <c r="U190" s="220"/>
      <c r="V190" s="220"/>
      <c r="W190" s="220"/>
      <c r="X190" s="220"/>
      <c r="Y190" s="220"/>
      <c r="Z190" s="210"/>
      <c r="AA190" s="210"/>
      <c r="AB190" s="210"/>
      <c r="AC190" s="210"/>
      <c r="AD190" s="210"/>
      <c r="AE190" s="210"/>
      <c r="AF190" s="210"/>
      <c r="AG190" s="210" t="s">
        <v>231</v>
      </c>
      <c r="AH190" s="210">
        <v>0</v>
      </c>
      <c r="AI190" s="210"/>
      <c r="AJ190" s="210"/>
      <c r="AK190" s="210"/>
      <c r="AL190" s="210"/>
      <c r="AM190" s="210"/>
      <c r="AN190" s="210"/>
      <c r="AO190" s="210"/>
      <c r="AP190" s="210"/>
      <c r="AQ190" s="210"/>
      <c r="AR190" s="210"/>
      <c r="AS190" s="210"/>
      <c r="AT190" s="210"/>
      <c r="AU190" s="210"/>
      <c r="AV190" s="210"/>
      <c r="AW190" s="210"/>
      <c r="AX190" s="210"/>
      <c r="AY190" s="210"/>
      <c r="AZ190" s="210"/>
      <c r="BA190" s="210"/>
      <c r="BB190" s="210"/>
      <c r="BC190" s="210"/>
      <c r="BD190" s="210"/>
      <c r="BE190" s="210"/>
      <c r="BF190" s="210"/>
      <c r="BG190" s="210"/>
      <c r="BH190" s="210"/>
    </row>
    <row r="191" spans="1:60" outlineLevel="3" x14ac:dyDescent="0.2">
      <c r="A191" s="217"/>
      <c r="B191" s="218"/>
      <c r="C191" s="264" t="s">
        <v>1221</v>
      </c>
      <c r="D191" s="258"/>
      <c r="E191" s="259">
        <v>88.753810000000001</v>
      </c>
      <c r="F191" s="220"/>
      <c r="G191" s="220"/>
      <c r="H191" s="220"/>
      <c r="I191" s="220"/>
      <c r="J191" s="220"/>
      <c r="K191" s="220"/>
      <c r="L191" s="220"/>
      <c r="M191" s="220"/>
      <c r="N191" s="219"/>
      <c r="O191" s="219"/>
      <c r="P191" s="219"/>
      <c r="Q191" s="219"/>
      <c r="R191" s="220"/>
      <c r="S191" s="220"/>
      <c r="T191" s="220"/>
      <c r="U191" s="220"/>
      <c r="V191" s="220"/>
      <c r="W191" s="220"/>
      <c r="X191" s="220"/>
      <c r="Y191" s="220"/>
      <c r="Z191" s="210"/>
      <c r="AA191" s="210"/>
      <c r="AB191" s="210"/>
      <c r="AC191" s="210"/>
      <c r="AD191" s="210"/>
      <c r="AE191" s="210"/>
      <c r="AF191" s="210"/>
      <c r="AG191" s="210" t="s">
        <v>231</v>
      </c>
      <c r="AH191" s="210">
        <v>5</v>
      </c>
      <c r="AI191" s="210"/>
      <c r="AJ191" s="210"/>
      <c r="AK191" s="210"/>
      <c r="AL191" s="210"/>
      <c r="AM191" s="210"/>
      <c r="AN191" s="210"/>
      <c r="AO191" s="210"/>
      <c r="AP191" s="210"/>
      <c r="AQ191" s="210"/>
      <c r="AR191" s="210"/>
      <c r="AS191" s="210"/>
      <c r="AT191" s="210"/>
      <c r="AU191" s="210"/>
      <c r="AV191" s="210"/>
      <c r="AW191" s="210"/>
      <c r="AX191" s="210"/>
      <c r="AY191" s="210"/>
      <c r="AZ191" s="210"/>
      <c r="BA191" s="210"/>
      <c r="BB191" s="210"/>
      <c r="BC191" s="210"/>
      <c r="BD191" s="210"/>
      <c r="BE191" s="210"/>
      <c r="BF191" s="210"/>
      <c r="BG191" s="210"/>
      <c r="BH191" s="210"/>
    </row>
    <row r="192" spans="1:60" outlineLevel="1" x14ac:dyDescent="0.2">
      <c r="A192" s="235">
        <v>24</v>
      </c>
      <c r="B192" s="236" t="s">
        <v>980</v>
      </c>
      <c r="C192" s="252" t="s">
        <v>981</v>
      </c>
      <c r="D192" s="237" t="s">
        <v>261</v>
      </c>
      <c r="E192" s="238">
        <v>88.753810000000001</v>
      </c>
      <c r="F192" s="239"/>
      <c r="G192" s="240">
        <f>ROUND(E192*F192,2)</f>
        <v>0</v>
      </c>
      <c r="H192" s="239"/>
      <c r="I192" s="240">
        <f>ROUND(E192*H192,2)</f>
        <v>0</v>
      </c>
      <c r="J192" s="239"/>
      <c r="K192" s="240">
        <f>ROUND(E192*J192,2)</f>
        <v>0</v>
      </c>
      <c r="L192" s="240">
        <v>21</v>
      </c>
      <c r="M192" s="240">
        <f>G192*(1+L192/100)</f>
        <v>0</v>
      </c>
      <c r="N192" s="238">
        <v>0</v>
      </c>
      <c r="O192" s="238">
        <f>ROUND(E192*N192,2)</f>
        <v>0</v>
      </c>
      <c r="P192" s="238">
        <v>0</v>
      </c>
      <c r="Q192" s="238">
        <f>ROUND(E192*P192,2)</f>
        <v>0</v>
      </c>
      <c r="R192" s="240"/>
      <c r="S192" s="240" t="s">
        <v>188</v>
      </c>
      <c r="T192" s="241" t="s">
        <v>188</v>
      </c>
      <c r="U192" s="220">
        <v>0.09</v>
      </c>
      <c r="V192" s="220">
        <f>ROUND(E192*U192,2)</f>
        <v>7.99</v>
      </c>
      <c r="W192" s="220"/>
      <c r="X192" s="220" t="s">
        <v>226</v>
      </c>
      <c r="Y192" s="220" t="s">
        <v>191</v>
      </c>
      <c r="Z192" s="210"/>
      <c r="AA192" s="210"/>
      <c r="AB192" s="210"/>
      <c r="AC192" s="210"/>
      <c r="AD192" s="210"/>
      <c r="AE192" s="210"/>
      <c r="AF192" s="210"/>
      <c r="AG192" s="210" t="s">
        <v>255</v>
      </c>
      <c r="AH192" s="210"/>
      <c r="AI192" s="210"/>
      <c r="AJ192" s="210"/>
      <c r="AK192" s="210"/>
      <c r="AL192" s="210"/>
      <c r="AM192" s="210"/>
      <c r="AN192" s="210"/>
      <c r="AO192" s="210"/>
      <c r="AP192" s="210"/>
      <c r="AQ192" s="210"/>
      <c r="AR192" s="210"/>
      <c r="AS192" s="210"/>
      <c r="AT192" s="210"/>
      <c r="AU192" s="210"/>
      <c r="AV192" s="210"/>
      <c r="AW192" s="210"/>
      <c r="AX192" s="210"/>
      <c r="AY192" s="210"/>
      <c r="AZ192" s="210"/>
      <c r="BA192" s="210"/>
      <c r="BB192" s="210"/>
      <c r="BC192" s="210"/>
      <c r="BD192" s="210"/>
      <c r="BE192" s="210"/>
      <c r="BF192" s="210"/>
      <c r="BG192" s="210"/>
      <c r="BH192" s="210"/>
    </row>
    <row r="193" spans="1:60" outlineLevel="2" x14ac:dyDescent="0.2">
      <c r="A193" s="217"/>
      <c r="B193" s="218"/>
      <c r="C193" s="264" t="s">
        <v>982</v>
      </c>
      <c r="D193" s="258"/>
      <c r="E193" s="259"/>
      <c r="F193" s="220"/>
      <c r="G193" s="220"/>
      <c r="H193" s="220"/>
      <c r="I193" s="220"/>
      <c r="J193" s="220"/>
      <c r="K193" s="220"/>
      <c r="L193" s="220"/>
      <c r="M193" s="220"/>
      <c r="N193" s="219"/>
      <c r="O193" s="219"/>
      <c r="P193" s="219"/>
      <c r="Q193" s="219"/>
      <c r="R193" s="220"/>
      <c r="S193" s="220"/>
      <c r="T193" s="220"/>
      <c r="U193" s="220"/>
      <c r="V193" s="220"/>
      <c r="W193" s="220"/>
      <c r="X193" s="220"/>
      <c r="Y193" s="220"/>
      <c r="Z193" s="210"/>
      <c r="AA193" s="210"/>
      <c r="AB193" s="210"/>
      <c r="AC193" s="210"/>
      <c r="AD193" s="210"/>
      <c r="AE193" s="210"/>
      <c r="AF193" s="210"/>
      <c r="AG193" s="210" t="s">
        <v>231</v>
      </c>
      <c r="AH193" s="210">
        <v>0</v>
      </c>
      <c r="AI193" s="210"/>
      <c r="AJ193" s="210"/>
      <c r="AK193" s="210"/>
      <c r="AL193" s="210"/>
      <c r="AM193" s="210"/>
      <c r="AN193" s="210"/>
      <c r="AO193" s="210"/>
      <c r="AP193" s="210"/>
      <c r="AQ193" s="210"/>
      <c r="AR193" s="210"/>
      <c r="AS193" s="210"/>
      <c r="AT193" s="210"/>
      <c r="AU193" s="210"/>
      <c r="AV193" s="210"/>
      <c r="AW193" s="210"/>
      <c r="AX193" s="210"/>
      <c r="AY193" s="210"/>
      <c r="AZ193" s="210"/>
      <c r="BA193" s="210"/>
      <c r="BB193" s="210"/>
      <c r="BC193" s="210"/>
      <c r="BD193" s="210"/>
      <c r="BE193" s="210"/>
      <c r="BF193" s="210"/>
      <c r="BG193" s="210"/>
      <c r="BH193" s="210"/>
    </row>
    <row r="194" spans="1:60" outlineLevel="3" x14ac:dyDescent="0.2">
      <c r="A194" s="217"/>
      <c r="B194" s="218"/>
      <c r="C194" s="264" t="s">
        <v>1221</v>
      </c>
      <c r="D194" s="258"/>
      <c r="E194" s="259">
        <v>88.753810000000001</v>
      </c>
      <c r="F194" s="220"/>
      <c r="G194" s="220"/>
      <c r="H194" s="220"/>
      <c r="I194" s="220"/>
      <c r="J194" s="220"/>
      <c r="K194" s="220"/>
      <c r="L194" s="220"/>
      <c r="M194" s="220"/>
      <c r="N194" s="219"/>
      <c r="O194" s="219"/>
      <c r="P194" s="219"/>
      <c r="Q194" s="219"/>
      <c r="R194" s="220"/>
      <c r="S194" s="220"/>
      <c r="T194" s="220"/>
      <c r="U194" s="220"/>
      <c r="V194" s="220"/>
      <c r="W194" s="220"/>
      <c r="X194" s="220"/>
      <c r="Y194" s="220"/>
      <c r="Z194" s="210"/>
      <c r="AA194" s="210"/>
      <c r="AB194" s="210"/>
      <c r="AC194" s="210"/>
      <c r="AD194" s="210"/>
      <c r="AE194" s="210"/>
      <c r="AF194" s="210"/>
      <c r="AG194" s="210" t="s">
        <v>231</v>
      </c>
      <c r="AH194" s="210">
        <v>5</v>
      </c>
      <c r="AI194" s="210"/>
      <c r="AJ194" s="210"/>
      <c r="AK194" s="210"/>
      <c r="AL194" s="210"/>
      <c r="AM194" s="210"/>
      <c r="AN194" s="210"/>
      <c r="AO194" s="210"/>
      <c r="AP194" s="210"/>
      <c r="AQ194" s="210"/>
      <c r="AR194" s="210"/>
      <c r="AS194" s="210"/>
      <c r="AT194" s="210"/>
      <c r="AU194" s="210"/>
      <c r="AV194" s="210"/>
      <c r="AW194" s="210"/>
      <c r="AX194" s="210"/>
      <c r="AY194" s="210"/>
      <c r="AZ194" s="210"/>
      <c r="BA194" s="210"/>
      <c r="BB194" s="210"/>
      <c r="BC194" s="210"/>
      <c r="BD194" s="210"/>
      <c r="BE194" s="210"/>
      <c r="BF194" s="210"/>
      <c r="BG194" s="210"/>
      <c r="BH194" s="210"/>
    </row>
    <row r="195" spans="1:60" outlineLevel="1" x14ac:dyDescent="0.2">
      <c r="A195" s="235">
        <v>25</v>
      </c>
      <c r="B195" s="236" t="s">
        <v>983</v>
      </c>
      <c r="C195" s="252" t="s">
        <v>984</v>
      </c>
      <c r="D195" s="237" t="s">
        <v>985</v>
      </c>
      <c r="E195" s="238">
        <v>8.8800000000000007E-3</v>
      </c>
      <c r="F195" s="239"/>
      <c r="G195" s="240">
        <f>ROUND(E195*F195,2)</f>
        <v>0</v>
      </c>
      <c r="H195" s="239"/>
      <c r="I195" s="240">
        <f>ROUND(E195*H195,2)</f>
        <v>0</v>
      </c>
      <c r="J195" s="239"/>
      <c r="K195" s="240">
        <f>ROUND(E195*J195,2)</f>
        <v>0</v>
      </c>
      <c r="L195" s="240">
        <v>21</v>
      </c>
      <c r="M195" s="240">
        <f>G195*(1+L195/100)</f>
        <v>0</v>
      </c>
      <c r="N195" s="238">
        <v>0</v>
      </c>
      <c r="O195" s="238">
        <f>ROUND(E195*N195,2)</f>
        <v>0</v>
      </c>
      <c r="P195" s="238">
        <v>0</v>
      </c>
      <c r="Q195" s="238">
        <f>ROUND(E195*P195,2)</f>
        <v>0</v>
      </c>
      <c r="R195" s="240"/>
      <c r="S195" s="240" t="s">
        <v>188</v>
      </c>
      <c r="T195" s="241" t="s">
        <v>188</v>
      </c>
      <c r="U195" s="220">
        <v>16.151</v>
      </c>
      <c r="V195" s="220">
        <f>ROUND(E195*U195,2)</f>
        <v>0.14000000000000001</v>
      </c>
      <c r="W195" s="220"/>
      <c r="X195" s="220" t="s">
        <v>226</v>
      </c>
      <c r="Y195" s="220" t="s">
        <v>191</v>
      </c>
      <c r="Z195" s="210"/>
      <c r="AA195" s="210"/>
      <c r="AB195" s="210"/>
      <c r="AC195" s="210"/>
      <c r="AD195" s="210"/>
      <c r="AE195" s="210"/>
      <c r="AF195" s="210"/>
      <c r="AG195" s="210" t="s">
        <v>227</v>
      </c>
      <c r="AH195" s="210"/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  <c r="BD195" s="210"/>
      <c r="BE195" s="210"/>
      <c r="BF195" s="210"/>
      <c r="BG195" s="210"/>
      <c r="BH195" s="210"/>
    </row>
    <row r="196" spans="1:60" outlineLevel="2" x14ac:dyDescent="0.2">
      <c r="A196" s="217"/>
      <c r="B196" s="218"/>
      <c r="C196" s="264" t="s">
        <v>986</v>
      </c>
      <c r="D196" s="258"/>
      <c r="E196" s="259"/>
      <c r="F196" s="220"/>
      <c r="G196" s="220"/>
      <c r="H196" s="220"/>
      <c r="I196" s="220"/>
      <c r="J196" s="220"/>
      <c r="K196" s="220"/>
      <c r="L196" s="220"/>
      <c r="M196" s="220"/>
      <c r="N196" s="219"/>
      <c r="O196" s="219"/>
      <c r="P196" s="219"/>
      <c r="Q196" s="219"/>
      <c r="R196" s="220"/>
      <c r="S196" s="220"/>
      <c r="T196" s="220"/>
      <c r="U196" s="220"/>
      <c r="V196" s="220"/>
      <c r="W196" s="220"/>
      <c r="X196" s="220"/>
      <c r="Y196" s="220"/>
      <c r="Z196" s="210"/>
      <c r="AA196" s="210"/>
      <c r="AB196" s="210"/>
      <c r="AC196" s="210"/>
      <c r="AD196" s="210"/>
      <c r="AE196" s="210"/>
      <c r="AF196" s="210"/>
      <c r="AG196" s="210" t="s">
        <v>231</v>
      </c>
      <c r="AH196" s="210">
        <v>0</v>
      </c>
      <c r="AI196" s="210"/>
      <c r="AJ196" s="210"/>
      <c r="AK196" s="210"/>
      <c r="AL196" s="210"/>
      <c r="AM196" s="210"/>
      <c r="AN196" s="210"/>
      <c r="AO196" s="210"/>
      <c r="AP196" s="210"/>
      <c r="AQ196" s="210"/>
      <c r="AR196" s="210"/>
      <c r="AS196" s="210"/>
      <c r="AT196" s="210"/>
      <c r="AU196" s="210"/>
      <c r="AV196" s="210"/>
      <c r="AW196" s="210"/>
      <c r="AX196" s="210"/>
      <c r="AY196" s="210"/>
      <c r="AZ196" s="210"/>
      <c r="BA196" s="210"/>
      <c r="BB196" s="210"/>
      <c r="BC196" s="210"/>
      <c r="BD196" s="210"/>
      <c r="BE196" s="210"/>
      <c r="BF196" s="210"/>
      <c r="BG196" s="210"/>
      <c r="BH196" s="210"/>
    </row>
    <row r="197" spans="1:60" outlineLevel="3" x14ac:dyDescent="0.2">
      <c r="A197" s="217"/>
      <c r="B197" s="218"/>
      <c r="C197" s="264" t="s">
        <v>1222</v>
      </c>
      <c r="D197" s="258"/>
      <c r="E197" s="259">
        <v>8.8800000000000007E-3</v>
      </c>
      <c r="F197" s="220"/>
      <c r="G197" s="220"/>
      <c r="H197" s="220"/>
      <c r="I197" s="220"/>
      <c r="J197" s="220"/>
      <c r="K197" s="220"/>
      <c r="L197" s="220"/>
      <c r="M197" s="220"/>
      <c r="N197" s="219"/>
      <c r="O197" s="219"/>
      <c r="P197" s="219"/>
      <c r="Q197" s="219"/>
      <c r="R197" s="220"/>
      <c r="S197" s="220"/>
      <c r="T197" s="220"/>
      <c r="U197" s="220"/>
      <c r="V197" s="220"/>
      <c r="W197" s="220"/>
      <c r="X197" s="220"/>
      <c r="Y197" s="220"/>
      <c r="Z197" s="210"/>
      <c r="AA197" s="210"/>
      <c r="AB197" s="210"/>
      <c r="AC197" s="210"/>
      <c r="AD197" s="210"/>
      <c r="AE197" s="210"/>
      <c r="AF197" s="210"/>
      <c r="AG197" s="210" t="s">
        <v>231</v>
      </c>
      <c r="AH197" s="210">
        <v>5</v>
      </c>
      <c r="AI197" s="210"/>
      <c r="AJ197" s="210"/>
      <c r="AK197" s="210"/>
      <c r="AL197" s="210"/>
      <c r="AM197" s="210"/>
      <c r="AN197" s="210"/>
      <c r="AO197" s="210"/>
      <c r="AP197" s="210"/>
      <c r="AQ197" s="210"/>
      <c r="AR197" s="210"/>
      <c r="AS197" s="210"/>
      <c r="AT197" s="210"/>
      <c r="AU197" s="210"/>
      <c r="AV197" s="210"/>
      <c r="AW197" s="210"/>
      <c r="AX197" s="210"/>
      <c r="AY197" s="210"/>
      <c r="AZ197" s="210"/>
      <c r="BA197" s="210"/>
      <c r="BB197" s="210"/>
      <c r="BC197" s="210"/>
      <c r="BD197" s="210"/>
      <c r="BE197" s="210"/>
      <c r="BF197" s="210"/>
      <c r="BG197" s="210"/>
      <c r="BH197" s="210"/>
    </row>
    <row r="198" spans="1:60" outlineLevel="1" x14ac:dyDescent="0.2">
      <c r="A198" s="235">
        <v>26</v>
      </c>
      <c r="B198" s="236" t="s">
        <v>988</v>
      </c>
      <c r="C198" s="252" t="s">
        <v>989</v>
      </c>
      <c r="D198" s="237" t="s">
        <v>261</v>
      </c>
      <c r="E198" s="238">
        <v>88.753810000000001</v>
      </c>
      <c r="F198" s="239"/>
      <c r="G198" s="240">
        <f>ROUND(E198*F198,2)</f>
        <v>0</v>
      </c>
      <c r="H198" s="239"/>
      <c r="I198" s="240">
        <f>ROUND(E198*H198,2)</f>
        <v>0</v>
      </c>
      <c r="J198" s="239"/>
      <c r="K198" s="240">
        <f>ROUND(E198*J198,2)</f>
        <v>0</v>
      </c>
      <c r="L198" s="240">
        <v>21</v>
      </c>
      <c r="M198" s="240">
        <f>G198*(1+L198/100)</f>
        <v>0</v>
      </c>
      <c r="N198" s="238">
        <v>0</v>
      </c>
      <c r="O198" s="238">
        <f>ROUND(E198*N198,2)</f>
        <v>0</v>
      </c>
      <c r="P198" s="238">
        <v>0</v>
      </c>
      <c r="Q198" s="238">
        <f>ROUND(E198*P198,2)</f>
        <v>0</v>
      </c>
      <c r="R198" s="240"/>
      <c r="S198" s="240" t="s">
        <v>188</v>
      </c>
      <c r="T198" s="241" t="s">
        <v>188</v>
      </c>
      <c r="U198" s="220">
        <v>2E-3</v>
      </c>
      <c r="V198" s="220">
        <f>ROUND(E198*U198,2)</f>
        <v>0.18</v>
      </c>
      <c r="W198" s="220"/>
      <c r="X198" s="220" t="s">
        <v>226</v>
      </c>
      <c r="Y198" s="220" t="s">
        <v>191</v>
      </c>
      <c r="Z198" s="210"/>
      <c r="AA198" s="210"/>
      <c r="AB198" s="210"/>
      <c r="AC198" s="210"/>
      <c r="AD198" s="210"/>
      <c r="AE198" s="210"/>
      <c r="AF198" s="210"/>
      <c r="AG198" s="210" t="s">
        <v>227</v>
      </c>
      <c r="AH198" s="210"/>
      <c r="AI198" s="210"/>
      <c r="AJ198" s="210"/>
      <c r="AK198" s="210"/>
      <c r="AL198" s="210"/>
      <c r="AM198" s="210"/>
      <c r="AN198" s="210"/>
      <c r="AO198" s="210"/>
      <c r="AP198" s="210"/>
      <c r="AQ198" s="210"/>
      <c r="AR198" s="210"/>
      <c r="AS198" s="210"/>
      <c r="AT198" s="210"/>
      <c r="AU198" s="210"/>
      <c r="AV198" s="210"/>
      <c r="AW198" s="210"/>
      <c r="AX198" s="210"/>
      <c r="AY198" s="210"/>
      <c r="AZ198" s="210"/>
      <c r="BA198" s="210"/>
      <c r="BB198" s="210"/>
      <c r="BC198" s="210"/>
      <c r="BD198" s="210"/>
      <c r="BE198" s="210"/>
      <c r="BF198" s="210"/>
      <c r="BG198" s="210"/>
      <c r="BH198" s="210"/>
    </row>
    <row r="199" spans="1:60" outlineLevel="2" x14ac:dyDescent="0.2">
      <c r="A199" s="217"/>
      <c r="B199" s="218"/>
      <c r="C199" s="264" t="s">
        <v>990</v>
      </c>
      <c r="D199" s="258"/>
      <c r="E199" s="259"/>
      <c r="F199" s="220"/>
      <c r="G199" s="220"/>
      <c r="H199" s="220"/>
      <c r="I199" s="220"/>
      <c r="J199" s="220"/>
      <c r="K199" s="220"/>
      <c r="L199" s="220"/>
      <c r="M199" s="220"/>
      <c r="N199" s="219"/>
      <c r="O199" s="219"/>
      <c r="P199" s="219"/>
      <c r="Q199" s="219"/>
      <c r="R199" s="220"/>
      <c r="S199" s="220"/>
      <c r="T199" s="220"/>
      <c r="U199" s="220"/>
      <c r="V199" s="220"/>
      <c r="W199" s="220"/>
      <c r="X199" s="220"/>
      <c r="Y199" s="220"/>
      <c r="Z199" s="210"/>
      <c r="AA199" s="210"/>
      <c r="AB199" s="210"/>
      <c r="AC199" s="210"/>
      <c r="AD199" s="210"/>
      <c r="AE199" s="210"/>
      <c r="AF199" s="210"/>
      <c r="AG199" s="210" t="s">
        <v>231</v>
      </c>
      <c r="AH199" s="210">
        <v>0</v>
      </c>
      <c r="AI199" s="210"/>
      <c r="AJ199" s="210"/>
      <c r="AK199" s="210"/>
      <c r="AL199" s="210"/>
      <c r="AM199" s="210"/>
      <c r="AN199" s="210"/>
      <c r="AO199" s="210"/>
      <c r="AP199" s="210"/>
      <c r="AQ199" s="210"/>
      <c r="AR199" s="210"/>
      <c r="AS199" s="210"/>
      <c r="AT199" s="210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210"/>
      <c r="BE199" s="210"/>
      <c r="BF199" s="210"/>
      <c r="BG199" s="210"/>
      <c r="BH199" s="210"/>
    </row>
    <row r="200" spans="1:60" outlineLevel="3" x14ac:dyDescent="0.2">
      <c r="A200" s="217"/>
      <c r="B200" s="218"/>
      <c r="C200" s="264" t="s">
        <v>1221</v>
      </c>
      <c r="D200" s="258"/>
      <c r="E200" s="259">
        <v>88.753810000000001</v>
      </c>
      <c r="F200" s="220"/>
      <c r="G200" s="220"/>
      <c r="H200" s="220"/>
      <c r="I200" s="220"/>
      <c r="J200" s="220"/>
      <c r="K200" s="220"/>
      <c r="L200" s="220"/>
      <c r="M200" s="220"/>
      <c r="N200" s="219"/>
      <c r="O200" s="219"/>
      <c r="P200" s="219"/>
      <c r="Q200" s="219"/>
      <c r="R200" s="220"/>
      <c r="S200" s="220"/>
      <c r="T200" s="220"/>
      <c r="U200" s="220"/>
      <c r="V200" s="220"/>
      <c r="W200" s="220"/>
      <c r="X200" s="220"/>
      <c r="Y200" s="220"/>
      <c r="Z200" s="210"/>
      <c r="AA200" s="210"/>
      <c r="AB200" s="210"/>
      <c r="AC200" s="210"/>
      <c r="AD200" s="210"/>
      <c r="AE200" s="210"/>
      <c r="AF200" s="210"/>
      <c r="AG200" s="210" t="s">
        <v>231</v>
      </c>
      <c r="AH200" s="210">
        <v>5</v>
      </c>
      <c r="AI200" s="210"/>
      <c r="AJ200" s="210"/>
      <c r="AK200" s="210"/>
      <c r="AL200" s="210"/>
      <c r="AM200" s="210"/>
      <c r="AN200" s="210"/>
      <c r="AO200" s="210"/>
      <c r="AP200" s="210"/>
      <c r="AQ200" s="210"/>
      <c r="AR200" s="210"/>
      <c r="AS200" s="210"/>
      <c r="AT200" s="210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210"/>
      <c r="BE200" s="210"/>
      <c r="BF200" s="210"/>
      <c r="BG200" s="210"/>
      <c r="BH200" s="210"/>
    </row>
    <row r="201" spans="1:60" outlineLevel="1" x14ac:dyDescent="0.2">
      <c r="A201" s="235">
        <v>27</v>
      </c>
      <c r="B201" s="236" t="s">
        <v>991</v>
      </c>
      <c r="C201" s="252" t="s">
        <v>992</v>
      </c>
      <c r="D201" s="237" t="s">
        <v>261</v>
      </c>
      <c r="E201" s="238">
        <v>88.753810000000001</v>
      </c>
      <c r="F201" s="239"/>
      <c r="G201" s="240">
        <f>ROUND(E201*F201,2)</f>
        <v>0</v>
      </c>
      <c r="H201" s="239"/>
      <c r="I201" s="240">
        <f>ROUND(E201*H201,2)</f>
        <v>0</v>
      </c>
      <c r="J201" s="239"/>
      <c r="K201" s="240">
        <f>ROUND(E201*J201,2)</f>
        <v>0</v>
      </c>
      <c r="L201" s="240">
        <v>21</v>
      </c>
      <c r="M201" s="240">
        <f>G201*(1+L201/100)</f>
        <v>0</v>
      </c>
      <c r="N201" s="238">
        <v>0</v>
      </c>
      <c r="O201" s="238">
        <f>ROUND(E201*N201,2)</f>
        <v>0</v>
      </c>
      <c r="P201" s="238">
        <v>0</v>
      </c>
      <c r="Q201" s="238">
        <f>ROUND(E201*P201,2)</f>
        <v>0</v>
      </c>
      <c r="R201" s="240"/>
      <c r="S201" s="240" t="s">
        <v>188</v>
      </c>
      <c r="T201" s="241" t="s">
        <v>188</v>
      </c>
      <c r="U201" s="220">
        <v>8.9999999999999993E-3</v>
      </c>
      <c r="V201" s="220">
        <f>ROUND(E201*U201,2)</f>
        <v>0.8</v>
      </c>
      <c r="W201" s="220"/>
      <c r="X201" s="220" t="s">
        <v>226</v>
      </c>
      <c r="Y201" s="220" t="s">
        <v>191</v>
      </c>
      <c r="Z201" s="210"/>
      <c r="AA201" s="210"/>
      <c r="AB201" s="210"/>
      <c r="AC201" s="210"/>
      <c r="AD201" s="210"/>
      <c r="AE201" s="210"/>
      <c r="AF201" s="210"/>
      <c r="AG201" s="210" t="s">
        <v>227</v>
      </c>
      <c r="AH201" s="210"/>
      <c r="AI201" s="210"/>
      <c r="AJ201" s="210"/>
      <c r="AK201" s="210"/>
      <c r="AL201" s="210"/>
      <c r="AM201" s="210"/>
      <c r="AN201" s="210"/>
      <c r="AO201" s="210"/>
      <c r="AP201" s="210"/>
      <c r="AQ201" s="210"/>
      <c r="AR201" s="210"/>
      <c r="AS201" s="210"/>
      <c r="AT201" s="210"/>
      <c r="AU201" s="210"/>
      <c r="AV201" s="210"/>
      <c r="AW201" s="210"/>
      <c r="AX201" s="210"/>
      <c r="AY201" s="210"/>
      <c r="AZ201" s="210"/>
      <c r="BA201" s="210"/>
      <c r="BB201" s="210"/>
      <c r="BC201" s="210"/>
      <c r="BD201" s="210"/>
      <c r="BE201" s="210"/>
      <c r="BF201" s="210"/>
      <c r="BG201" s="210"/>
      <c r="BH201" s="210"/>
    </row>
    <row r="202" spans="1:60" outlineLevel="2" x14ac:dyDescent="0.2">
      <c r="A202" s="217"/>
      <c r="B202" s="218"/>
      <c r="C202" s="253" t="s">
        <v>993</v>
      </c>
      <c r="D202" s="242"/>
      <c r="E202" s="242"/>
      <c r="F202" s="242"/>
      <c r="G202" s="242"/>
      <c r="H202" s="220"/>
      <c r="I202" s="220"/>
      <c r="J202" s="220"/>
      <c r="K202" s="220"/>
      <c r="L202" s="220"/>
      <c r="M202" s="220"/>
      <c r="N202" s="219"/>
      <c r="O202" s="219"/>
      <c r="P202" s="219"/>
      <c r="Q202" s="219"/>
      <c r="R202" s="220"/>
      <c r="S202" s="220"/>
      <c r="T202" s="220"/>
      <c r="U202" s="220"/>
      <c r="V202" s="220"/>
      <c r="W202" s="220"/>
      <c r="X202" s="220"/>
      <c r="Y202" s="220"/>
      <c r="Z202" s="210"/>
      <c r="AA202" s="210"/>
      <c r="AB202" s="210"/>
      <c r="AC202" s="210"/>
      <c r="AD202" s="210"/>
      <c r="AE202" s="210"/>
      <c r="AF202" s="210"/>
      <c r="AG202" s="210" t="s">
        <v>194</v>
      </c>
      <c r="AH202" s="210"/>
      <c r="AI202" s="210"/>
      <c r="AJ202" s="210"/>
      <c r="AK202" s="210"/>
      <c r="AL202" s="210"/>
      <c r="AM202" s="210"/>
      <c r="AN202" s="210"/>
      <c r="AO202" s="210"/>
      <c r="AP202" s="210"/>
      <c r="AQ202" s="210"/>
      <c r="AR202" s="210"/>
      <c r="AS202" s="210"/>
      <c r="AT202" s="210"/>
      <c r="AU202" s="210"/>
      <c r="AV202" s="210"/>
      <c r="AW202" s="210"/>
      <c r="AX202" s="210"/>
      <c r="AY202" s="210"/>
      <c r="AZ202" s="210"/>
      <c r="BA202" s="210"/>
      <c r="BB202" s="210"/>
      <c r="BC202" s="210"/>
      <c r="BD202" s="210"/>
      <c r="BE202" s="210"/>
      <c r="BF202" s="210"/>
      <c r="BG202" s="210"/>
      <c r="BH202" s="210"/>
    </row>
    <row r="203" spans="1:60" outlineLevel="2" x14ac:dyDescent="0.2">
      <c r="A203" s="217"/>
      <c r="B203" s="218"/>
      <c r="C203" s="264" t="s">
        <v>994</v>
      </c>
      <c r="D203" s="258"/>
      <c r="E203" s="259"/>
      <c r="F203" s="220"/>
      <c r="G203" s="220"/>
      <c r="H203" s="220"/>
      <c r="I203" s="220"/>
      <c r="J203" s="220"/>
      <c r="K203" s="220"/>
      <c r="L203" s="220"/>
      <c r="M203" s="220"/>
      <c r="N203" s="219"/>
      <c r="O203" s="219"/>
      <c r="P203" s="219"/>
      <c r="Q203" s="219"/>
      <c r="R203" s="220"/>
      <c r="S203" s="220"/>
      <c r="T203" s="220"/>
      <c r="U203" s="220"/>
      <c r="V203" s="220"/>
      <c r="W203" s="220"/>
      <c r="X203" s="220"/>
      <c r="Y203" s="220"/>
      <c r="Z203" s="210"/>
      <c r="AA203" s="210"/>
      <c r="AB203" s="210"/>
      <c r="AC203" s="210"/>
      <c r="AD203" s="210"/>
      <c r="AE203" s="210"/>
      <c r="AF203" s="210"/>
      <c r="AG203" s="210" t="s">
        <v>231</v>
      </c>
      <c r="AH203" s="210">
        <v>0</v>
      </c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  <c r="BD203" s="210"/>
      <c r="BE203" s="210"/>
      <c r="BF203" s="210"/>
      <c r="BG203" s="210"/>
      <c r="BH203" s="210"/>
    </row>
    <row r="204" spans="1:60" outlineLevel="3" x14ac:dyDescent="0.2">
      <c r="A204" s="217"/>
      <c r="B204" s="218"/>
      <c r="C204" s="264" t="s">
        <v>1221</v>
      </c>
      <c r="D204" s="258"/>
      <c r="E204" s="259">
        <v>88.753810000000001</v>
      </c>
      <c r="F204" s="220"/>
      <c r="G204" s="220"/>
      <c r="H204" s="220"/>
      <c r="I204" s="220"/>
      <c r="J204" s="220"/>
      <c r="K204" s="220"/>
      <c r="L204" s="220"/>
      <c r="M204" s="220"/>
      <c r="N204" s="219"/>
      <c r="O204" s="219"/>
      <c r="P204" s="219"/>
      <c r="Q204" s="219"/>
      <c r="R204" s="220"/>
      <c r="S204" s="220"/>
      <c r="T204" s="220"/>
      <c r="U204" s="220"/>
      <c r="V204" s="220"/>
      <c r="W204" s="220"/>
      <c r="X204" s="220"/>
      <c r="Y204" s="220"/>
      <c r="Z204" s="210"/>
      <c r="AA204" s="210"/>
      <c r="AB204" s="210"/>
      <c r="AC204" s="210"/>
      <c r="AD204" s="210"/>
      <c r="AE204" s="210"/>
      <c r="AF204" s="210"/>
      <c r="AG204" s="210" t="s">
        <v>231</v>
      </c>
      <c r="AH204" s="210">
        <v>5</v>
      </c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</row>
    <row r="205" spans="1:60" outlineLevel="1" x14ac:dyDescent="0.2">
      <c r="A205" s="235">
        <v>28</v>
      </c>
      <c r="B205" s="236" t="s">
        <v>995</v>
      </c>
      <c r="C205" s="252" t="s">
        <v>996</v>
      </c>
      <c r="D205" s="237" t="s">
        <v>595</v>
      </c>
      <c r="E205" s="238">
        <v>5.4237500000000001</v>
      </c>
      <c r="F205" s="239"/>
      <c r="G205" s="240">
        <f>ROUND(E205*F205,2)</f>
        <v>0</v>
      </c>
      <c r="H205" s="239"/>
      <c r="I205" s="240">
        <f>ROUND(E205*H205,2)</f>
        <v>0</v>
      </c>
      <c r="J205" s="239"/>
      <c r="K205" s="240">
        <f>ROUND(E205*J205,2)</f>
        <v>0</v>
      </c>
      <c r="L205" s="240">
        <v>21</v>
      </c>
      <c r="M205" s="240">
        <f>G205*(1+L205/100)</f>
        <v>0</v>
      </c>
      <c r="N205" s="238">
        <v>1E-3</v>
      </c>
      <c r="O205" s="238">
        <f>ROUND(E205*N205,2)</f>
        <v>0.01</v>
      </c>
      <c r="P205" s="238">
        <v>0</v>
      </c>
      <c r="Q205" s="238">
        <f>ROUND(E205*P205,2)</f>
        <v>0</v>
      </c>
      <c r="R205" s="240" t="s">
        <v>435</v>
      </c>
      <c r="S205" s="240" t="s">
        <v>188</v>
      </c>
      <c r="T205" s="241" t="s">
        <v>188</v>
      </c>
      <c r="U205" s="220">
        <v>0</v>
      </c>
      <c r="V205" s="220">
        <f>ROUND(E205*U205,2)</f>
        <v>0</v>
      </c>
      <c r="W205" s="220"/>
      <c r="X205" s="220" t="s">
        <v>436</v>
      </c>
      <c r="Y205" s="220" t="s">
        <v>191</v>
      </c>
      <c r="Z205" s="210"/>
      <c r="AA205" s="210"/>
      <c r="AB205" s="210"/>
      <c r="AC205" s="210"/>
      <c r="AD205" s="210"/>
      <c r="AE205" s="210"/>
      <c r="AF205" s="210"/>
      <c r="AG205" s="210" t="s">
        <v>437</v>
      </c>
      <c r="AH205" s="210"/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</row>
    <row r="206" spans="1:60" outlineLevel="2" x14ac:dyDescent="0.2">
      <c r="A206" s="217"/>
      <c r="B206" s="218"/>
      <c r="C206" s="264" t="s">
        <v>997</v>
      </c>
      <c r="D206" s="258"/>
      <c r="E206" s="259"/>
      <c r="F206" s="220"/>
      <c r="G206" s="220"/>
      <c r="H206" s="220"/>
      <c r="I206" s="220"/>
      <c r="J206" s="220"/>
      <c r="K206" s="220"/>
      <c r="L206" s="220"/>
      <c r="M206" s="220"/>
      <c r="N206" s="219"/>
      <c r="O206" s="219"/>
      <c r="P206" s="219"/>
      <c r="Q206" s="219"/>
      <c r="R206" s="220"/>
      <c r="S206" s="220"/>
      <c r="T206" s="220"/>
      <c r="U206" s="220"/>
      <c r="V206" s="220"/>
      <c r="W206" s="220"/>
      <c r="X206" s="220"/>
      <c r="Y206" s="220"/>
      <c r="Z206" s="210"/>
      <c r="AA206" s="210"/>
      <c r="AB206" s="210"/>
      <c r="AC206" s="210"/>
      <c r="AD206" s="210"/>
      <c r="AE206" s="210"/>
      <c r="AF206" s="210"/>
      <c r="AG206" s="210" t="s">
        <v>231</v>
      </c>
      <c r="AH206" s="210">
        <v>0</v>
      </c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</row>
    <row r="207" spans="1:60" outlineLevel="3" x14ac:dyDescent="0.2">
      <c r="A207" s="217"/>
      <c r="B207" s="218"/>
      <c r="C207" s="265" t="s">
        <v>233</v>
      </c>
      <c r="D207" s="260"/>
      <c r="E207" s="261"/>
      <c r="F207" s="220"/>
      <c r="G207" s="220"/>
      <c r="H207" s="220"/>
      <c r="I207" s="220"/>
      <c r="J207" s="220"/>
      <c r="K207" s="220"/>
      <c r="L207" s="220"/>
      <c r="M207" s="220"/>
      <c r="N207" s="219"/>
      <c r="O207" s="219"/>
      <c r="P207" s="219"/>
      <c r="Q207" s="219"/>
      <c r="R207" s="220"/>
      <c r="S207" s="220"/>
      <c r="T207" s="220"/>
      <c r="U207" s="220"/>
      <c r="V207" s="220"/>
      <c r="W207" s="220"/>
      <c r="X207" s="220"/>
      <c r="Y207" s="220"/>
      <c r="Z207" s="210"/>
      <c r="AA207" s="210"/>
      <c r="AB207" s="210"/>
      <c r="AC207" s="210"/>
      <c r="AD207" s="210"/>
      <c r="AE207" s="210"/>
      <c r="AF207" s="210"/>
      <c r="AG207" s="210" t="s">
        <v>231</v>
      </c>
      <c r="AH207" s="210"/>
      <c r="AI207" s="210"/>
      <c r="AJ207" s="210"/>
      <c r="AK207" s="210"/>
      <c r="AL207" s="210"/>
      <c r="AM207" s="210"/>
      <c r="AN207" s="210"/>
      <c r="AO207" s="210"/>
      <c r="AP207" s="210"/>
      <c r="AQ207" s="210"/>
      <c r="AR207" s="210"/>
      <c r="AS207" s="210"/>
      <c r="AT207" s="210"/>
      <c r="AU207" s="210"/>
      <c r="AV207" s="210"/>
      <c r="AW207" s="210"/>
      <c r="AX207" s="210"/>
      <c r="AY207" s="210"/>
      <c r="AZ207" s="210"/>
      <c r="BA207" s="210"/>
      <c r="BB207" s="210"/>
      <c r="BC207" s="210"/>
      <c r="BD207" s="210"/>
      <c r="BE207" s="210"/>
      <c r="BF207" s="210"/>
      <c r="BG207" s="210"/>
      <c r="BH207" s="210"/>
    </row>
    <row r="208" spans="1:60" outlineLevel="3" x14ac:dyDescent="0.2">
      <c r="A208" s="217"/>
      <c r="B208" s="218"/>
      <c r="C208" s="266" t="s">
        <v>998</v>
      </c>
      <c r="D208" s="260"/>
      <c r="E208" s="261">
        <v>6.1109999999999998E-2</v>
      </c>
      <c r="F208" s="220"/>
      <c r="G208" s="220"/>
      <c r="H208" s="220"/>
      <c r="I208" s="220"/>
      <c r="J208" s="220"/>
      <c r="K208" s="220"/>
      <c r="L208" s="220"/>
      <c r="M208" s="220"/>
      <c r="N208" s="219"/>
      <c r="O208" s="219"/>
      <c r="P208" s="219"/>
      <c r="Q208" s="219"/>
      <c r="R208" s="220"/>
      <c r="S208" s="220"/>
      <c r="T208" s="220"/>
      <c r="U208" s="220"/>
      <c r="V208" s="220"/>
      <c r="W208" s="220"/>
      <c r="X208" s="220"/>
      <c r="Y208" s="220"/>
      <c r="Z208" s="210"/>
      <c r="AA208" s="210"/>
      <c r="AB208" s="210"/>
      <c r="AC208" s="210"/>
      <c r="AD208" s="210"/>
      <c r="AE208" s="210"/>
      <c r="AF208" s="210"/>
      <c r="AG208" s="210" t="s">
        <v>231</v>
      </c>
      <c r="AH208" s="210">
        <v>2</v>
      </c>
      <c r="AI208" s="210"/>
      <c r="AJ208" s="210"/>
      <c r="AK208" s="210"/>
      <c r="AL208" s="210"/>
      <c r="AM208" s="210"/>
      <c r="AN208" s="210"/>
      <c r="AO208" s="210"/>
      <c r="AP208" s="210"/>
      <c r="AQ208" s="210"/>
      <c r="AR208" s="210"/>
      <c r="AS208" s="210"/>
      <c r="AT208" s="210"/>
      <c r="AU208" s="210"/>
      <c r="AV208" s="210"/>
      <c r="AW208" s="210"/>
      <c r="AX208" s="210"/>
      <c r="AY208" s="210"/>
      <c r="AZ208" s="210"/>
      <c r="BA208" s="210"/>
      <c r="BB208" s="210"/>
      <c r="BC208" s="210"/>
      <c r="BD208" s="210"/>
      <c r="BE208" s="210"/>
      <c r="BF208" s="210"/>
      <c r="BG208" s="210"/>
      <c r="BH208" s="210"/>
    </row>
    <row r="209" spans="1:60" outlineLevel="3" x14ac:dyDescent="0.2">
      <c r="A209" s="217"/>
      <c r="B209" s="218"/>
      <c r="C209" s="265" t="s">
        <v>235</v>
      </c>
      <c r="D209" s="260"/>
      <c r="E209" s="261"/>
      <c r="F209" s="220"/>
      <c r="G209" s="220"/>
      <c r="H209" s="220"/>
      <c r="I209" s="220"/>
      <c r="J209" s="220"/>
      <c r="K209" s="220"/>
      <c r="L209" s="220"/>
      <c r="M209" s="220"/>
      <c r="N209" s="219"/>
      <c r="O209" s="219"/>
      <c r="P209" s="219"/>
      <c r="Q209" s="219"/>
      <c r="R209" s="220"/>
      <c r="S209" s="220"/>
      <c r="T209" s="220"/>
      <c r="U209" s="220"/>
      <c r="V209" s="220"/>
      <c r="W209" s="220"/>
      <c r="X209" s="220"/>
      <c r="Y209" s="220"/>
      <c r="Z209" s="210"/>
      <c r="AA209" s="210"/>
      <c r="AB209" s="210"/>
      <c r="AC209" s="210"/>
      <c r="AD209" s="210"/>
      <c r="AE209" s="210"/>
      <c r="AF209" s="210"/>
      <c r="AG209" s="210" t="s">
        <v>231</v>
      </c>
      <c r="AH209" s="210"/>
      <c r="AI209" s="210"/>
      <c r="AJ209" s="210"/>
      <c r="AK209" s="210"/>
      <c r="AL209" s="210"/>
      <c r="AM209" s="210"/>
      <c r="AN209" s="210"/>
      <c r="AO209" s="210"/>
      <c r="AP209" s="210"/>
      <c r="AQ209" s="210"/>
      <c r="AR209" s="210"/>
      <c r="AS209" s="210"/>
      <c r="AT209" s="210"/>
      <c r="AU209" s="210"/>
      <c r="AV209" s="210"/>
      <c r="AW209" s="210"/>
      <c r="AX209" s="210"/>
      <c r="AY209" s="210"/>
      <c r="AZ209" s="210"/>
      <c r="BA209" s="210"/>
      <c r="BB209" s="210"/>
      <c r="BC209" s="210"/>
      <c r="BD209" s="210"/>
      <c r="BE209" s="210"/>
      <c r="BF209" s="210"/>
      <c r="BG209" s="210"/>
      <c r="BH209" s="210"/>
    </row>
    <row r="210" spans="1:60" outlineLevel="3" x14ac:dyDescent="0.2">
      <c r="A210" s="217"/>
      <c r="B210" s="218"/>
      <c r="C210" s="264" t="s">
        <v>1223</v>
      </c>
      <c r="D210" s="258"/>
      <c r="E210" s="259">
        <v>5.4237500000000001</v>
      </c>
      <c r="F210" s="220"/>
      <c r="G210" s="220"/>
      <c r="H210" s="220"/>
      <c r="I210" s="220"/>
      <c r="J210" s="220"/>
      <c r="K210" s="220"/>
      <c r="L210" s="220"/>
      <c r="M210" s="220"/>
      <c r="N210" s="219"/>
      <c r="O210" s="219"/>
      <c r="P210" s="219"/>
      <c r="Q210" s="219"/>
      <c r="R210" s="220"/>
      <c r="S210" s="220"/>
      <c r="T210" s="220"/>
      <c r="U210" s="220"/>
      <c r="V210" s="220"/>
      <c r="W210" s="220"/>
      <c r="X210" s="220"/>
      <c r="Y210" s="220"/>
      <c r="Z210" s="210"/>
      <c r="AA210" s="210"/>
      <c r="AB210" s="210"/>
      <c r="AC210" s="210"/>
      <c r="AD210" s="210"/>
      <c r="AE210" s="210"/>
      <c r="AF210" s="210"/>
      <c r="AG210" s="210" t="s">
        <v>231</v>
      </c>
      <c r="AH210" s="210">
        <v>5</v>
      </c>
      <c r="AI210" s="210"/>
      <c r="AJ210" s="210"/>
      <c r="AK210" s="210"/>
      <c r="AL210" s="210"/>
      <c r="AM210" s="210"/>
      <c r="AN210" s="210"/>
      <c r="AO210" s="210"/>
      <c r="AP210" s="210"/>
      <c r="AQ210" s="210"/>
      <c r="AR210" s="210"/>
      <c r="AS210" s="210"/>
      <c r="AT210" s="210"/>
      <c r="AU210" s="210"/>
      <c r="AV210" s="210"/>
      <c r="AW210" s="210"/>
      <c r="AX210" s="210"/>
      <c r="AY210" s="210"/>
      <c r="AZ210" s="210"/>
      <c r="BA210" s="210"/>
      <c r="BB210" s="210"/>
      <c r="BC210" s="210"/>
      <c r="BD210" s="210"/>
      <c r="BE210" s="210"/>
      <c r="BF210" s="210"/>
      <c r="BG210" s="210"/>
      <c r="BH210" s="210"/>
    </row>
    <row r="211" spans="1:60" x14ac:dyDescent="0.2">
      <c r="A211" s="225" t="s">
        <v>183</v>
      </c>
      <c r="B211" s="226" t="s">
        <v>131</v>
      </c>
      <c r="C211" s="251" t="s">
        <v>132</v>
      </c>
      <c r="D211" s="227"/>
      <c r="E211" s="228"/>
      <c r="F211" s="229"/>
      <c r="G211" s="229">
        <f>SUMIF(AG212:AG240,"&lt;&gt;NOR",G212:G240)</f>
        <v>0</v>
      </c>
      <c r="H211" s="229"/>
      <c r="I211" s="229">
        <f>SUM(I212:I240)</f>
        <v>0</v>
      </c>
      <c r="J211" s="229"/>
      <c r="K211" s="229">
        <f>SUM(K212:K240)</f>
        <v>0</v>
      </c>
      <c r="L211" s="229"/>
      <c r="M211" s="229">
        <f>SUM(M212:M240)</f>
        <v>0</v>
      </c>
      <c r="N211" s="228"/>
      <c r="O211" s="228">
        <f>SUM(O212:O240)</f>
        <v>46.69</v>
      </c>
      <c r="P211" s="228"/>
      <c r="Q211" s="228">
        <f>SUM(Q212:Q240)</f>
        <v>0</v>
      </c>
      <c r="R211" s="229"/>
      <c r="S211" s="229"/>
      <c r="T211" s="230"/>
      <c r="U211" s="224"/>
      <c r="V211" s="224">
        <f>SUM(V212:V240)</f>
        <v>3.6200000000000006</v>
      </c>
      <c r="W211" s="224"/>
      <c r="X211" s="224"/>
      <c r="Y211" s="224"/>
      <c r="AG211" t="s">
        <v>184</v>
      </c>
    </row>
    <row r="212" spans="1:60" ht="22.5" outlineLevel="1" x14ac:dyDescent="0.2">
      <c r="A212" s="235">
        <v>29</v>
      </c>
      <c r="B212" s="236" t="s">
        <v>1000</v>
      </c>
      <c r="C212" s="252" t="s">
        <v>1001</v>
      </c>
      <c r="D212" s="237" t="s">
        <v>261</v>
      </c>
      <c r="E212" s="238">
        <v>24</v>
      </c>
      <c r="F212" s="239"/>
      <c r="G212" s="240">
        <f>ROUND(E212*F212,2)</f>
        <v>0</v>
      </c>
      <c r="H212" s="239"/>
      <c r="I212" s="240">
        <f>ROUND(E212*H212,2)</f>
        <v>0</v>
      </c>
      <c r="J212" s="239"/>
      <c r="K212" s="240">
        <f>ROUND(E212*J212,2)</f>
        <v>0</v>
      </c>
      <c r="L212" s="240">
        <v>21</v>
      </c>
      <c r="M212" s="240">
        <f>G212*(1+L212/100)</f>
        <v>0</v>
      </c>
      <c r="N212" s="238">
        <v>6.9000000000000006E-2</v>
      </c>
      <c r="O212" s="238">
        <f>ROUND(E212*N212,2)</f>
        <v>1.66</v>
      </c>
      <c r="P212" s="238">
        <v>0</v>
      </c>
      <c r="Q212" s="238">
        <f>ROUND(E212*P212,2)</f>
        <v>0</v>
      </c>
      <c r="R212" s="240" t="s">
        <v>277</v>
      </c>
      <c r="S212" s="240" t="s">
        <v>188</v>
      </c>
      <c r="T212" s="241" t="s">
        <v>188</v>
      </c>
      <c r="U212" s="220">
        <v>2.5000000000000001E-2</v>
      </c>
      <c r="V212" s="220">
        <f>ROUND(E212*U212,2)</f>
        <v>0.6</v>
      </c>
      <c r="W212" s="220"/>
      <c r="X212" s="220" t="s">
        <v>226</v>
      </c>
      <c r="Y212" s="220" t="s">
        <v>191</v>
      </c>
      <c r="Z212" s="210"/>
      <c r="AA212" s="210"/>
      <c r="AB212" s="210"/>
      <c r="AC212" s="210"/>
      <c r="AD212" s="210"/>
      <c r="AE212" s="210"/>
      <c r="AF212" s="210"/>
      <c r="AG212" s="210" t="s">
        <v>255</v>
      </c>
      <c r="AH212" s="210"/>
      <c r="AI212" s="210"/>
      <c r="AJ212" s="210"/>
      <c r="AK212" s="210"/>
      <c r="AL212" s="210"/>
      <c r="AM212" s="210"/>
      <c r="AN212" s="210"/>
      <c r="AO212" s="210"/>
      <c r="AP212" s="210"/>
      <c r="AQ212" s="210"/>
      <c r="AR212" s="210"/>
      <c r="AS212" s="210"/>
      <c r="AT212" s="210"/>
      <c r="AU212" s="210"/>
      <c r="AV212" s="210"/>
      <c r="AW212" s="210"/>
      <c r="AX212" s="210"/>
      <c r="AY212" s="210"/>
      <c r="AZ212" s="210"/>
      <c r="BA212" s="210"/>
      <c r="BB212" s="210"/>
      <c r="BC212" s="210"/>
      <c r="BD212" s="210"/>
      <c r="BE212" s="210"/>
      <c r="BF212" s="210"/>
      <c r="BG212" s="210"/>
      <c r="BH212" s="210"/>
    </row>
    <row r="213" spans="1:60" outlineLevel="2" x14ac:dyDescent="0.2">
      <c r="A213" s="217"/>
      <c r="B213" s="218"/>
      <c r="C213" s="264" t="s">
        <v>1002</v>
      </c>
      <c r="D213" s="258"/>
      <c r="E213" s="259"/>
      <c r="F213" s="220"/>
      <c r="G213" s="220"/>
      <c r="H213" s="220"/>
      <c r="I213" s="220"/>
      <c r="J213" s="220"/>
      <c r="K213" s="220"/>
      <c r="L213" s="220"/>
      <c r="M213" s="220"/>
      <c r="N213" s="219"/>
      <c r="O213" s="219"/>
      <c r="P213" s="219"/>
      <c r="Q213" s="219"/>
      <c r="R213" s="220"/>
      <c r="S213" s="220"/>
      <c r="T213" s="220"/>
      <c r="U213" s="220"/>
      <c r="V213" s="220"/>
      <c r="W213" s="220"/>
      <c r="X213" s="220"/>
      <c r="Y213" s="220"/>
      <c r="Z213" s="210"/>
      <c r="AA213" s="210"/>
      <c r="AB213" s="210"/>
      <c r="AC213" s="210"/>
      <c r="AD213" s="210"/>
      <c r="AE213" s="210"/>
      <c r="AF213" s="210"/>
      <c r="AG213" s="210" t="s">
        <v>231</v>
      </c>
      <c r="AH213" s="210">
        <v>0</v>
      </c>
      <c r="AI213" s="210"/>
      <c r="AJ213" s="210"/>
      <c r="AK213" s="210"/>
      <c r="AL213" s="210"/>
      <c r="AM213" s="210"/>
      <c r="AN213" s="210"/>
      <c r="AO213" s="210"/>
      <c r="AP213" s="210"/>
      <c r="AQ213" s="210"/>
      <c r="AR213" s="210"/>
      <c r="AS213" s="210"/>
      <c r="AT213" s="210"/>
      <c r="AU213" s="210"/>
      <c r="AV213" s="210"/>
      <c r="AW213" s="210"/>
      <c r="AX213" s="210"/>
      <c r="AY213" s="210"/>
      <c r="AZ213" s="210"/>
      <c r="BA213" s="210"/>
      <c r="BB213" s="210"/>
      <c r="BC213" s="210"/>
      <c r="BD213" s="210"/>
      <c r="BE213" s="210"/>
      <c r="BF213" s="210"/>
      <c r="BG213" s="210"/>
      <c r="BH213" s="210"/>
    </row>
    <row r="214" spans="1:60" outlineLevel="3" x14ac:dyDescent="0.2">
      <c r="A214" s="217"/>
      <c r="B214" s="218"/>
      <c r="C214" s="264" t="s">
        <v>918</v>
      </c>
      <c r="D214" s="258"/>
      <c r="E214" s="259"/>
      <c r="F214" s="220"/>
      <c r="G214" s="220"/>
      <c r="H214" s="220"/>
      <c r="I214" s="220"/>
      <c r="J214" s="220"/>
      <c r="K214" s="220"/>
      <c r="L214" s="220"/>
      <c r="M214" s="220"/>
      <c r="N214" s="219"/>
      <c r="O214" s="219"/>
      <c r="P214" s="219"/>
      <c r="Q214" s="219"/>
      <c r="R214" s="220"/>
      <c r="S214" s="220"/>
      <c r="T214" s="220"/>
      <c r="U214" s="220"/>
      <c r="V214" s="220"/>
      <c r="W214" s="220"/>
      <c r="X214" s="220"/>
      <c r="Y214" s="220"/>
      <c r="Z214" s="210"/>
      <c r="AA214" s="210"/>
      <c r="AB214" s="210"/>
      <c r="AC214" s="210"/>
      <c r="AD214" s="210"/>
      <c r="AE214" s="210"/>
      <c r="AF214" s="210"/>
      <c r="AG214" s="210" t="s">
        <v>231</v>
      </c>
      <c r="AH214" s="210">
        <v>0</v>
      </c>
      <c r="AI214" s="210"/>
      <c r="AJ214" s="210"/>
      <c r="AK214" s="210"/>
      <c r="AL214" s="210"/>
      <c r="AM214" s="210"/>
      <c r="AN214" s="210"/>
      <c r="AO214" s="210"/>
      <c r="AP214" s="210"/>
      <c r="AQ214" s="210"/>
      <c r="AR214" s="210"/>
      <c r="AS214" s="210"/>
      <c r="AT214" s="210"/>
      <c r="AU214" s="210"/>
      <c r="AV214" s="210"/>
      <c r="AW214" s="210"/>
      <c r="AX214" s="210"/>
      <c r="AY214" s="210"/>
      <c r="AZ214" s="210"/>
      <c r="BA214" s="210"/>
      <c r="BB214" s="210"/>
      <c r="BC214" s="210"/>
      <c r="BD214" s="210"/>
      <c r="BE214" s="210"/>
      <c r="BF214" s="210"/>
      <c r="BG214" s="210"/>
      <c r="BH214" s="210"/>
    </row>
    <row r="215" spans="1:60" outlineLevel="3" x14ac:dyDescent="0.2">
      <c r="A215" s="217"/>
      <c r="B215" s="218"/>
      <c r="C215" s="264" t="s">
        <v>1184</v>
      </c>
      <c r="D215" s="258"/>
      <c r="E215" s="259">
        <v>24</v>
      </c>
      <c r="F215" s="220"/>
      <c r="G215" s="220"/>
      <c r="H215" s="220"/>
      <c r="I215" s="220"/>
      <c r="J215" s="220"/>
      <c r="K215" s="220"/>
      <c r="L215" s="220"/>
      <c r="M215" s="220"/>
      <c r="N215" s="219"/>
      <c r="O215" s="219"/>
      <c r="P215" s="219"/>
      <c r="Q215" s="219"/>
      <c r="R215" s="220"/>
      <c r="S215" s="220"/>
      <c r="T215" s="220"/>
      <c r="U215" s="220"/>
      <c r="V215" s="220"/>
      <c r="W215" s="220"/>
      <c r="X215" s="220"/>
      <c r="Y215" s="220"/>
      <c r="Z215" s="210"/>
      <c r="AA215" s="210"/>
      <c r="AB215" s="210"/>
      <c r="AC215" s="210"/>
      <c r="AD215" s="210"/>
      <c r="AE215" s="210"/>
      <c r="AF215" s="210"/>
      <c r="AG215" s="210" t="s">
        <v>231</v>
      </c>
      <c r="AH215" s="210">
        <v>5</v>
      </c>
      <c r="AI215" s="210"/>
      <c r="AJ215" s="210"/>
      <c r="AK215" s="210"/>
      <c r="AL215" s="210"/>
      <c r="AM215" s="210"/>
      <c r="AN215" s="210"/>
      <c r="AO215" s="210"/>
      <c r="AP215" s="210"/>
      <c r="AQ215" s="210"/>
      <c r="AR215" s="210"/>
      <c r="AS215" s="210"/>
      <c r="AT215" s="210"/>
      <c r="AU215" s="210"/>
      <c r="AV215" s="210"/>
      <c r="AW215" s="210"/>
      <c r="AX215" s="210"/>
      <c r="AY215" s="210"/>
      <c r="AZ215" s="210"/>
      <c r="BA215" s="210"/>
      <c r="BB215" s="210"/>
      <c r="BC215" s="210"/>
      <c r="BD215" s="210"/>
      <c r="BE215" s="210"/>
      <c r="BF215" s="210"/>
      <c r="BG215" s="210"/>
      <c r="BH215" s="210"/>
    </row>
    <row r="216" spans="1:60" ht="22.5" outlineLevel="1" x14ac:dyDescent="0.2">
      <c r="A216" s="235">
        <v>30</v>
      </c>
      <c r="B216" s="236" t="s">
        <v>570</v>
      </c>
      <c r="C216" s="252" t="s">
        <v>571</v>
      </c>
      <c r="D216" s="237" t="s">
        <v>261</v>
      </c>
      <c r="E216" s="238">
        <v>49.432830000000003</v>
      </c>
      <c r="F216" s="239"/>
      <c r="G216" s="240">
        <f>ROUND(E216*F216,2)</f>
        <v>0</v>
      </c>
      <c r="H216" s="239"/>
      <c r="I216" s="240">
        <f>ROUND(E216*H216,2)</f>
        <v>0</v>
      </c>
      <c r="J216" s="239"/>
      <c r="K216" s="240">
        <f>ROUND(E216*J216,2)</f>
        <v>0</v>
      </c>
      <c r="L216" s="240">
        <v>21</v>
      </c>
      <c r="M216" s="240">
        <f>G216*(1+L216/100)</f>
        <v>0</v>
      </c>
      <c r="N216" s="238">
        <v>0.378</v>
      </c>
      <c r="O216" s="238">
        <f>ROUND(E216*N216,2)</f>
        <v>18.690000000000001</v>
      </c>
      <c r="P216" s="238">
        <v>0</v>
      </c>
      <c r="Q216" s="238">
        <f>ROUND(E216*P216,2)</f>
        <v>0</v>
      </c>
      <c r="R216" s="240" t="s">
        <v>277</v>
      </c>
      <c r="S216" s="240" t="s">
        <v>188</v>
      </c>
      <c r="T216" s="241" t="s">
        <v>188</v>
      </c>
      <c r="U216" s="220">
        <v>2.5999999999999999E-2</v>
      </c>
      <c r="V216" s="220">
        <f>ROUND(E216*U216,2)</f>
        <v>1.29</v>
      </c>
      <c r="W216" s="220"/>
      <c r="X216" s="220" t="s">
        <v>226</v>
      </c>
      <c r="Y216" s="220" t="s">
        <v>191</v>
      </c>
      <c r="Z216" s="210"/>
      <c r="AA216" s="210"/>
      <c r="AB216" s="210"/>
      <c r="AC216" s="210"/>
      <c r="AD216" s="210"/>
      <c r="AE216" s="210"/>
      <c r="AF216" s="210"/>
      <c r="AG216" s="210" t="s">
        <v>255</v>
      </c>
      <c r="AH216" s="210"/>
      <c r="AI216" s="210"/>
      <c r="AJ216" s="210"/>
      <c r="AK216" s="210"/>
      <c r="AL216" s="210"/>
      <c r="AM216" s="210"/>
      <c r="AN216" s="210"/>
      <c r="AO216" s="210"/>
      <c r="AP216" s="210"/>
      <c r="AQ216" s="210"/>
      <c r="AR216" s="210"/>
      <c r="AS216" s="210"/>
      <c r="AT216" s="210"/>
      <c r="AU216" s="210"/>
      <c r="AV216" s="210"/>
      <c r="AW216" s="210"/>
      <c r="AX216" s="210"/>
      <c r="AY216" s="210"/>
      <c r="AZ216" s="210"/>
      <c r="BA216" s="210"/>
      <c r="BB216" s="210"/>
      <c r="BC216" s="210"/>
      <c r="BD216" s="210"/>
      <c r="BE216" s="210"/>
      <c r="BF216" s="210"/>
      <c r="BG216" s="210"/>
      <c r="BH216" s="210"/>
    </row>
    <row r="217" spans="1:60" outlineLevel="2" x14ac:dyDescent="0.2">
      <c r="A217" s="217"/>
      <c r="B217" s="218"/>
      <c r="C217" s="264" t="s">
        <v>572</v>
      </c>
      <c r="D217" s="258"/>
      <c r="E217" s="259"/>
      <c r="F217" s="220"/>
      <c r="G217" s="220"/>
      <c r="H217" s="220"/>
      <c r="I217" s="220"/>
      <c r="J217" s="220"/>
      <c r="K217" s="220"/>
      <c r="L217" s="220"/>
      <c r="M217" s="220"/>
      <c r="N217" s="219"/>
      <c r="O217" s="219"/>
      <c r="P217" s="219"/>
      <c r="Q217" s="219"/>
      <c r="R217" s="220"/>
      <c r="S217" s="220"/>
      <c r="T217" s="220"/>
      <c r="U217" s="220"/>
      <c r="V217" s="220"/>
      <c r="W217" s="220"/>
      <c r="X217" s="220"/>
      <c r="Y217" s="220"/>
      <c r="Z217" s="210"/>
      <c r="AA217" s="210"/>
      <c r="AB217" s="210"/>
      <c r="AC217" s="210"/>
      <c r="AD217" s="210"/>
      <c r="AE217" s="210"/>
      <c r="AF217" s="210"/>
      <c r="AG217" s="210" t="s">
        <v>231</v>
      </c>
      <c r="AH217" s="210">
        <v>0</v>
      </c>
      <c r="AI217" s="210"/>
      <c r="AJ217" s="210"/>
      <c r="AK217" s="210"/>
      <c r="AL217" s="210"/>
      <c r="AM217" s="210"/>
      <c r="AN217" s="210"/>
      <c r="AO217" s="210"/>
      <c r="AP217" s="210"/>
      <c r="AQ217" s="210"/>
      <c r="AR217" s="210"/>
      <c r="AS217" s="210"/>
      <c r="AT217" s="210"/>
      <c r="AU217" s="210"/>
      <c r="AV217" s="210"/>
      <c r="AW217" s="210"/>
      <c r="AX217" s="210"/>
      <c r="AY217" s="210"/>
      <c r="AZ217" s="210"/>
      <c r="BA217" s="210"/>
      <c r="BB217" s="210"/>
      <c r="BC217" s="210"/>
      <c r="BD217" s="210"/>
      <c r="BE217" s="210"/>
      <c r="BF217" s="210"/>
      <c r="BG217" s="210"/>
      <c r="BH217" s="210"/>
    </row>
    <row r="218" spans="1:60" outlineLevel="3" x14ac:dyDescent="0.2">
      <c r="A218" s="217"/>
      <c r="B218" s="218"/>
      <c r="C218" s="264" t="s">
        <v>530</v>
      </c>
      <c r="D218" s="258"/>
      <c r="E218" s="259"/>
      <c r="F218" s="220"/>
      <c r="G218" s="220"/>
      <c r="H218" s="220"/>
      <c r="I218" s="220"/>
      <c r="J218" s="220"/>
      <c r="K218" s="220"/>
      <c r="L218" s="220"/>
      <c r="M218" s="220"/>
      <c r="N218" s="219"/>
      <c r="O218" s="219"/>
      <c r="P218" s="219"/>
      <c r="Q218" s="219"/>
      <c r="R218" s="220"/>
      <c r="S218" s="220"/>
      <c r="T218" s="220"/>
      <c r="U218" s="220"/>
      <c r="V218" s="220"/>
      <c r="W218" s="220"/>
      <c r="X218" s="220"/>
      <c r="Y218" s="220"/>
      <c r="Z218" s="210"/>
      <c r="AA218" s="210"/>
      <c r="AB218" s="210"/>
      <c r="AC218" s="210"/>
      <c r="AD218" s="210"/>
      <c r="AE218" s="210"/>
      <c r="AF218" s="210"/>
      <c r="AG218" s="210" t="s">
        <v>231</v>
      </c>
      <c r="AH218" s="210">
        <v>0</v>
      </c>
      <c r="AI218" s="210"/>
      <c r="AJ218" s="210"/>
      <c r="AK218" s="210"/>
      <c r="AL218" s="210"/>
      <c r="AM218" s="210"/>
      <c r="AN218" s="210"/>
      <c r="AO218" s="210"/>
      <c r="AP218" s="210"/>
      <c r="AQ218" s="210"/>
      <c r="AR218" s="210"/>
      <c r="AS218" s="210"/>
      <c r="AT218" s="210"/>
      <c r="AU218" s="210"/>
      <c r="AV218" s="210"/>
      <c r="AW218" s="210"/>
      <c r="AX218" s="210"/>
      <c r="AY218" s="210"/>
      <c r="AZ218" s="210"/>
      <c r="BA218" s="210"/>
      <c r="BB218" s="210"/>
      <c r="BC218" s="210"/>
      <c r="BD218" s="210"/>
      <c r="BE218" s="210"/>
      <c r="BF218" s="210"/>
      <c r="BG218" s="210"/>
      <c r="BH218" s="210"/>
    </row>
    <row r="219" spans="1:60" outlineLevel="3" x14ac:dyDescent="0.2">
      <c r="A219" s="217"/>
      <c r="B219" s="218"/>
      <c r="C219" s="264" t="s">
        <v>1185</v>
      </c>
      <c r="D219" s="258"/>
      <c r="E219" s="259">
        <v>3.6</v>
      </c>
      <c r="F219" s="220"/>
      <c r="G219" s="220"/>
      <c r="H219" s="220"/>
      <c r="I219" s="220"/>
      <c r="J219" s="220"/>
      <c r="K219" s="220"/>
      <c r="L219" s="220"/>
      <c r="M219" s="220"/>
      <c r="N219" s="219"/>
      <c r="O219" s="219"/>
      <c r="P219" s="219"/>
      <c r="Q219" s="219"/>
      <c r="R219" s="220"/>
      <c r="S219" s="220"/>
      <c r="T219" s="220"/>
      <c r="U219" s="220"/>
      <c r="V219" s="220"/>
      <c r="W219" s="220"/>
      <c r="X219" s="220"/>
      <c r="Y219" s="220"/>
      <c r="Z219" s="210"/>
      <c r="AA219" s="210"/>
      <c r="AB219" s="210"/>
      <c r="AC219" s="210"/>
      <c r="AD219" s="210"/>
      <c r="AE219" s="210"/>
      <c r="AF219" s="210"/>
      <c r="AG219" s="210" t="s">
        <v>231</v>
      </c>
      <c r="AH219" s="210">
        <v>5</v>
      </c>
      <c r="AI219" s="210"/>
      <c r="AJ219" s="210"/>
      <c r="AK219" s="210"/>
      <c r="AL219" s="210"/>
      <c r="AM219" s="210"/>
      <c r="AN219" s="210"/>
      <c r="AO219" s="210"/>
      <c r="AP219" s="210"/>
      <c r="AQ219" s="210"/>
      <c r="AR219" s="210"/>
      <c r="AS219" s="210"/>
      <c r="AT219" s="210"/>
      <c r="AU219" s="210"/>
      <c r="AV219" s="210"/>
      <c r="AW219" s="210"/>
      <c r="AX219" s="210"/>
      <c r="AY219" s="210"/>
      <c r="AZ219" s="210"/>
      <c r="BA219" s="210"/>
      <c r="BB219" s="210"/>
      <c r="BC219" s="210"/>
      <c r="BD219" s="210"/>
      <c r="BE219" s="210"/>
      <c r="BF219" s="210"/>
      <c r="BG219" s="210"/>
      <c r="BH219" s="210"/>
    </row>
    <row r="220" spans="1:60" outlineLevel="3" x14ac:dyDescent="0.2">
      <c r="A220" s="217"/>
      <c r="B220" s="218"/>
      <c r="C220" s="264" t="s">
        <v>532</v>
      </c>
      <c r="D220" s="258"/>
      <c r="E220" s="259"/>
      <c r="F220" s="220"/>
      <c r="G220" s="220"/>
      <c r="H220" s="220"/>
      <c r="I220" s="220"/>
      <c r="J220" s="220"/>
      <c r="K220" s="220"/>
      <c r="L220" s="220"/>
      <c r="M220" s="220"/>
      <c r="N220" s="219"/>
      <c r="O220" s="219"/>
      <c r="P220" s="219"/>
      <c r="Q220" s="219"/>
      <c r="R220" s="220"/>
      <c r="S220" s="220"/>
      <c r="T220" s="220"/>
      <c r="U220" s="220"/>
      <c r="V220" s="220"/>
      <c r="W220" s="220"/>
      <c r="X220" s="220"/>
      <c r="Y220" s="220"/>
      <c r="Z220" s="210"/>
      <c r="AA220" s="210"/>
      <c r="AB220" s="210"/>
      <c r="AC220" s="210"/>
      <c r="AD220" s="210"/>
      <c r="AE220" s="210"/>
      <c r="AF220" s="210"/>
      <c r="AG220" s="210" t="s">
        <v>231</v>
      </c>
      <c r="AH220" s="210">
        <v>0</v>
      </c>
      <c r="AI220" s="210"/>
      <c r="AJ220" s="210"/>
      <c r="AK220" s="210"/>
      <c r="AL220" s="210"/>
      <c r="AM220" s="210"/>
      <c r="AN220" s="210"/>
      <c r="AO220" s="210"/>
      <c r="AP220" s="210"/>
      <c r="AQ220" s="210"/>
      <c r="AR220" s="210"/>
      <c r="AS220" s="210"/>
      <c r="AT220" s="210"/>
      <c r="AU220" s="210"/>
      <c r="AV220" s="210"/>
      <c r="AW220" s="210"/>
      <c r="AX220" s="210"/>
      <c r="AY220" s="210"/>
      <c r="AZ220" s="210"/>
      <c r="BA220" s="210"/>
      <c r="BB220" s="210"/>
      <c r="BC220" s="210"/>
      <c r="BD220" s="210"/>
      <c r="BE220" s="210"/>
      <c r="BF220" s="210"/>
      <c r="BG220" s="210"/>
      <c r="BH220" s="210"/>
    </row>
    <row r="221" spans="1:60" outlineLevel="3" x14ac:dyDescent="0.2">
      <c r="A221" s="217"/>
      <c r="B221" s="218"/>
      <c r="C221" s="264" t="s">
        <v>1186</v>
      </c>
      <c r="D221" s="258"/>
      <c r="E221" s="259">
        <v>24.219000000000001</v>
      </c>
      <c r="F221" s="220"/>
      <c r="G221" s="220"/>
      <c r="H221" s="220"/>
      <c r="I221" s="220"/>
      <c r="J221" s="220"/>
      <c r="K221" s="220"/>
      <c r="L221" s="220"/>
      <c r="M221" s="220"/>
      <c r="N221" s="219"/>
      <c r="O221" s="219"/>
      <c r="P221" s="219"/>
      <c r="Q221" s="219"/>
      <c r="R221" s="220"/>
      <c r="S221" s="220"/>
      <c r="T221" s="220"/>
      <c r="U221" s="220"/>
      <c r="V221" s="220"/>
      <c r="W221" s="220"/>
      <c r="X221" s="220"/>
      <c r="Y221" s="220"/>
      <c r="Z221" s="210"/>
      <c r="AA221" s="210"/>
      <c r="AB221" s="210"/>
      <c r="AC221" s="210"/>
      <c r="AD221" s="210"/>
      <c r="AE221" s="210"/>
      <c r="AF221" s="210"/>
      <c r="AG221" s="210" t="s">
        <v>231</v>
      </c>
      <c r="AH221" s="210">
        <v>5</v>
      </c>
      <c r="AI221" s="210"/>
      <c r="AJ221" s="210"/>
      <c r="AK221" s="210"/>
      <c r="AL221" s="210"/>
      <c r="AM221" s="210"/>
      <c r="AN221" s="210"/>
      <c r="AO221" s="210"/>
      <c r="AP221" s="210"/>
      <c r="AQ221" s="210"/>
      <c r="AR221" s="210"/>
      <c r="AS221" s="210"/>
      <c r="AT221" s="210"/>
      <c r="AU221" s="210"/>
      <c r="AV221" s="210"/>
      <c r="AW221" s="210"/>
      <c r="AX221" s="210"/>
      <c r="AY221" s="210"/>
      <c r="AZ221" s="210"/>
      <c r="BA221" s="210"/>
      <c r="BB221" s="210"/>
      <c r="BC221" s="210"/>
      <c r="BD221" s="210"/>
      <c r="BE221" s="210"/>
      <c r="BF221" s="210"/>
      <c r="BG221" s="210"/>
      <c r="BH221" s="210"/>
    </row>
    <row r="222" spans="1:60" outlineLevel="3" x14ac:dyDescent="0.2">
      <c r="A222" s="217"/>
      <c r="B222" s="218"/>
      <c r="C222" s="264" t="s">
        <v>536</v>
      </c>
      <c r="D222" s="258"/>
      <c r="E222" s="259"/>
      <c r="F222" s="220"/>
      <c r="G222" s="220"/>
      <c r="H222" s="220"/>
      <c r="I222" s="220"/>
      <c r="J222" s="220"/>
      <c r="K222" s="220"/>
      <c r="L222" s="220"/>
      <c r="M222" s="220"/>
      <c r="N222" s="219"/>
      <c r="O222" s="219"/>
      <c r="P222" s="219"/>
      <c r="Q222" s="219"/>
      <c r="R222" s="220"/>
      <c r="S222" s="220"/>
      <c r="T222" s="220"/>
      <c r="U222" s="220"/>
      <c r="V222" s="220"/>
      <c r="W222" s="220"/>
      <c r="X222" s="220"/>
      <c r="Y222" s="220"/>
      <c r="Z222" s="210"/>
      <c r="AA222" s="210"/>
      <c r="AB222" s="210"/>
      <c r="AC222" s="210"/>
      <c r="AD222" s="210"/>
      <c r="AE222" s="210"/>
      <c r="AF222" s="210"/>
      <c r="AG222" s="210" t="s">
        <v>231</v>
      </c>
      <c r="AH222" s="210">
        <v>0</v>
      </c>
      <c r="AI222" s="210"/>
      <c r="AJ222" s="210"/>
      <c r="AK222" s="210"/>
      <c r="AL222" s="210"/>
      <c r="AM222" s="210"/>
      <c r="AN222" s="210"/>
      <c r="AO222" s="210"/>
      <c r="AP222" s="210"/>
      <c r="AQ222" s="210"/>
      <c r="AR222" s="210"/>
      <c r="AS222" s="210"/>
      <c r="AT222" s="210"/>
      <c r="AU222" s="210"/>
      <c r="AV222" s="210"/>
      <c r="AW222" s="210"/>
      <c r="AX222" s="210"/>
      <c r="AY222" s="210"/>
      <c r="AZ222" s="210"/>
      <c r="BA222" s="210"/>
      <c r="BB222" s="210"/>
      <c r="BC222" s="210"/>
      <c r="BD222" s="210"/>
      <c r="BE222" s="210"/>
      <c r="BF222" s="210"/>
      <c r="BG222" s="210"/>
      <c r="BH222" s="210"/>
    </row>
    <row r="223" spans="1:60" outlineLevel="3" x14ac:dyDescent="0.2">
      <c r="A223" s="217"/>
      <c r="B223" s="218"/>
      <c r="C223" s="264" t="s">
        <v>1187</v>
      </c>
      <c r="D223" s="258"/>
      <c r="E223" s="259">
        <v>21.61383</v>
      </c>
      <c r="F223" s="220"/>
      <c r="G223" s="220"/>
      <c r="H223" s="220"/>
      <c r="I223" s="220"/>
      <c r="J223" s="220"/>
      <c r="K223" s="220"/>
      <c r="L223" s="220"/>
      <c r="M223" s="220"/>
      <c r="N223" s="219"/>
      <c r="O223" s="219"/>
      <c r="P223" s="219"/>
      <c r="Q223" s="219"/>
      <c r="R223" s="220"/>
      <c r="S223" s="220"/>
      <c r="T223" s="220"/>
      <c r="U223" s="220"/>
      <c r="V223" s="220"/>
      <c r="W223" s="220"/>
      <c r="X223" s="220"/>
      <c r="Y223" s="220"/>
      <c r="Z223" s="210"/>
      <c r="AA223" s="210"/>
      <c r="AB223" s="210"/>
      <c r="AC223" s="210"/>
      <c r="AD223" s="210"/>
      <c r="AE223" s="210"/>
      <c r="AF223" s="210"/>
      <c r="AG223" s="210" t="s">
        <v>231</v>
      </c>
      <c r="AH223" s="210">
        <v>5</v>
      </c>
      <c r="AI223" s="210"/>
      <c r="AJ223" s="210"/>
      <c r="AK223" s="210"/>
      <c r="AL223" s="210"/>
      <c r="AM223" s="210"/>
      <c r="AN223" s="210"/>
      <c r="AO223" s="210"/>
      <c r="AP223" s="210"/>
      <c r="AQ223" s="210"/>
      <c r="AR223" s="210"/>
      <c r="AS223" s="210"/>
      <c r="AT223" s="210"/>
      <c r="AU223" s="210"/>
      <c r="AV223" s="210"/>
      <c r="AW223" s="210"/>
      <c r="AX223" s="210"/>
      <c r="AY223" s="210"/>
      <c r="AZ223" s="210"/>
      <c r="BA223" s="210"/>
      <c r="BB223" s="210"/>
      <c r="BC223" s="210"/>
      <c r="BD223" s="210"/>
      <c r="BE223" s="210"/>
      <c r="BF223" s="210"/>
      <c r="BG223" s="210"/>
      <c r="BH223" s="210"/>
    </row>
    <row r="224" spans="1:60" ht="22.5" outlineLevel="1" x14ac:dyDescent="0.2">
      <c r="A224" s="235">
        <v>31</v>
      </c>
      <c r="B224" s="236" t="s">
        <v>1003</v>
      </c>
      <c r="C224" s="252" t="s">
        <v>1004</v>
      </c>
      <c r="D224" s="237" t="s">
        <v>261</v>
      </c>
      <c r="E224" s="238">
        <v>6.1623999999999999</v>
      </c>
      <c r="F224" s="239"/>
      <c r="G224" s="240">
        <f>ROUND(E224*F224,2)</f>
        <v>0</v>
      </c>
      <c r="H224" s="239"/>
      <c r="I224" s="240">
        <f>ROUND(E224*H224,2)</f>
        <v>0</v>
      </c>
      <c r="J224" s="239"/>
      <c r="K224" s="240">
        <f>ROUND(E224*J224,2)</f>
        <v>0</v>
      </c>
      <c r="L224" s="240">
        <v>21</v>
      </c>
      <c r="M224" s="240">
        <f>G224*(1+L224/100)</f>
        <v>0</v>
      </c>
      <c r="N224" s="238">
        <v>0.46</v>
      </c>
      <c r="O224" s="238">
        <f>ROUND(E224*N224,2)</f>
        <v>2.83</v>
      </c>
      <c r="P224" s="238">
        <v>0</v>
      </c>
      <c r="Q224" s="238">
        <f>ROUND(E224*P224,2)</f>
        <v>0</v>
      </c>
      <c r="R224" s="240" t="s">
        <v>277</v>
      </c>
      <c r="S224" s="240" t="s">
        <v>188</v>
      </c>
      <c r="T224" s="241" t="s">
        <v>188</v>
      </c>
      <c r="U224" s="220">
        <v>2.9000000000000001E-2</v>
      </c>
      <c r="V224" s="220">
        <f>ROUND(E224*U224,2)</f>
        <v>0.18</v>
      </c>
      <c r="W224" s="220"/>
      <c r="X224" s="220" t="s">
        <v>226</v>
      </c>
      <c r="Y224" s="220" t="s">
        <v>191</v>
      </c>
      <c r="Z224" s="210"/>
      <c r="AA224" s="210"/>
      <c r="AB224" s="210"/>
      <c r="AC224" s="210"/>
      <c r="AD224" s="210"/>
      <c r="AE224" s="210"/>
      <c r="AF224" s="210"/>
      <c r="AG224" s="210" t="s">
        <v>227</v>
      </c>
      <c r="AH224" s="210"/>
      <c r="AI224" s="210"/>
      <c r="AJ224" s="210"/>
      <c r="AK224" s="210"/>
      <c r="AL224" s="210"/>
      <c r="AM224" s="210"/>
      <c r="AN224" s="210"/>
      <c r="AO224" s="210"/>
      <c r="AP224" s="210"/>
      <c r="AQ224" s="210"/>
      <c r="AR224" s="210"/>
      <c r="AS224" s="210"/>
      <c r="AT224" s="210"/>
      <c r="AU224" s="210"/>
      <c r="AV224" s="210"/>
      <c r="AW224" s="210"/>
      <c r="AX224" s="210"/>
      <c r="AY224" s="210"/>
      <c r="AZ224" s="210"/>
      <c r="BA224" s="210"/>
      <c r="BB224" s="210"/>
      <c r="BC224" s="210"/>
      <c r="BD224" s="210"/>
      <c r="BE224" s="210"/>
      <c r="BF224" s="210"/>
      <c r="BG224" s="210"/>
      <c r="BH224" s="210"/>
    </row>
    <row r="225" spans="1:60" outlineLevel="2" x14ac:dyDescent="0.2">
      <c r="A225" s="217"/>
      <c r="B225" s="218"/>
      <c r="C225" s="264" t="s">
        <v>1005</v>
      </c>
      <c r="D225" s="258"/>
      <c r="E225" s="259"/>
      <c r="F225" s="220"/>
      <c r="G225" s="220"/>
      <c r="H225" s="220"/>
      <c r="I225" s="220"/>
      <c r="J225" s="220"/>
      <c r="K225" s="220"/>
      <c r="L225" s="220"/>
      <c r="M225" s="220"/>
      <c r="N225" s="219"/>
      <c r="O225" s="219"/>
      <c r="P225" s="219"/>
      <c r="Q225" s="219"/>
      <c r="R225" s="220"/>
      <c r="S225" s="220"/>
      <c r="T225" s="220"/>
      <c r="U225" s="220"/>
      <c r="V225" s="220"/>
      <c r="W225" s="220"/>
      <c r="X225" s="220"/>
      <c r="Y225" s="220"/>
      <c r="Z225" s="210"/>
      <c r="AA225" s="210"/>
      <c r="AB225" s="210"/>
      <c r="AC225" s="210"/>
      <c r="AD225" s="210"/>
      <c r="AE225" s="210"/>
      <c r="AF225" s="210"/>
      <c r="AG225" s="210" t="s">
        <v>231</v>
      </c>
      <c r="AH225" s="210">
        <v>0</v>
      </c>
      <c r="AI225" s="210"/>
      <c r="AJ225" s="210"/>
      <c r="AK225" s="210"/>
      <c r="AL225" s="210"/>
      <c r="AM225" s="210"/>
      <c r="AN225" s="210"/>
      <c r="AO225" s="210"/>
      <c r="AP225" s="210"/>
      <c r="AQ225" s="210"/>
      <c r="AR225" s="210"/>
      <c r="AS225" s="210"/>
      <c r="AT225" s="210"/>
      <c r="AU225" s="210"/>
      <c r="AV225" s="210"/>
      <c r="AW225" s="210"/>
      <c r="AX225" s="210"/>
      <c r="AY225" s="210"/>
      <c r="AZ225" s="210"/>
      <c r="BA225" s="210"/>
      <c r="BB225" s="210"/>
      <c r="BC225" s="210"/>
      <c r="BD225" s="210"/>
      <c r="BE225" s="210"/>
      <c r="BF225" s="210"/>
      <c r="BG225" s="210"/>
      <c r="BH225" s="210"/>
    </row>
    <row r="226" spans="1:60" outlineLevel="3" x14ac:dyDescent="0.2">
      <c r="A226" s="217"/>
      <c r="B226" s="218"/>
      <c r="C226" s="264" t="s">
        <v>1006</v>
      </c>
      <c r="D226" s="258"/>
      <c r="E226" s="259"/>
      <c r="F226" s="220"/>
      <c r="G226" s="220"/>
      <c r="H226" s="220"/>
      <c r="I226" s="220"/>
      <c r="J226" s="220"/>
      <c r="K226" s="220"/>
      <c r="L226" s="220"/>
      <c r="M226" s="220"/>
      <c r="N226" s="219"/>
      <c r="O226" s="219"/>
      <c r="P226" s="219"/>
      <c r="Q226" s="219"/>
      <c r="R226" s="220"/>
      <c r="S226" s="220"/>
      <c r="T226" s="220"/>
      <c r="U226" s="220"/>
      <c r="V226" s="220"/>
      <c r="W226" s="220"/>
      <c r="X226" s="220"/>
      <c r="Y226" s="220"/>
      <c r="Z226" s="210"/>
      <c r="AA226" s="210"/>
      <c r="AB226" s="210"/>
      <c r="AC226" s="210"/>
      <c r="AD226" s="210"/>
      <c r="AE226" s="210"/>
      <c r="AF226" s="210"/>
      <c r="AG226" s="210" t="s">
        <v>231</v>
      </c>
      <c r="AH226" s="210">
        <v>0</v>
      </c>
      <c r="AI226" s="210"/>
      <c r="AJ226" s="210"/>
      <c r="AK226" s="210"/>
      <c r="AL226" s="210"/>
      <c r="AM226" s="210"/>
      <c r="AN226" s="210"/>
      <c r="AO226" s="210"/>
      <c r="AP226" s="210"/>
      <c r="AQ226" s="210"/>
      <c r="AR226" s="210"/>
      <c r="AS226" s="210"/>
      <c r="AT226" s="210"/>
      <c r="AU226" s="210"/>
      <c r="AV226" s="210"/>
      <c r="AW226" s="210"/>
      <c r="AX226" s="210"/>
      <c r="AY226" s="210"/>
      <c r="AZ226" s="210"/>
      <c r="BA226" s="210"/>
      <c r="BB226" s="210"/>
      <c r="BC226" s="210"/>
      <c r="BD226" s="210"/>
      <c r="BE226" s="210"/>
      <c r="BF226" s="210"/>
      <c r="BG226" s="210"/>
      <c r="BH226" s="210"/>
    </row>
    <row r="227" spans="1:60" outlineLevel="3" x14ac:dyDescent="0.2">
      <c r="A227" s="217"/>
      <c r="B227" s="218"/>
      <c r="C227" s="264" t="s">
        <v>1224</v>
      </c>
      <c r="D227" s="258"/>
      <c r="E227" s="259">
        <v>6.1623999999999999</v>
      </c>
      <c r="F227" s="220"/>
      <c r="G227" s="220"/>
      <c r="H227" s="220"/>
      <c r="I227" s="220"/>
      <c r="J227" s="220"/>
      <c r="K227" s="220"/>
      <c r="L227" s="220"/>
      <c r="M227" s="220"/>
      <c r="N227" s="219"/>
      <c r="O227" s="219"/>
      <c r="P227" s="219"/>
      <c r="Q227" s="219"/>
      <c r="R227" s="220"/>
      <c r="S227" s="220"/>
      <c r="T227" s="220"/>
      <c r="U227" s="220"/>
      <c r="V227" s="220"/>
      <c r="W227" s="220"/>
      <c r="X227" s="220"/>
      <c r="Y227" s="220"/>
      <c r="Z227" s="210"/>
      <c r="AA227" s="210"/>
      <c r="AB227" s="210"/>
      <c r="AC227" s="210"/>
      <c r="AD227" s="210"/>
      <c r="AE227" s="210"/>
      <c r="AF227" s="210"/>
      <c r="AG227" s="210" t="s">
        <v>231</v>
      </c>
      <c r="AH227" s="210">
        <v>5</v>
      </c>
      <c r="AI227" s="210"/>
      <c r="AJ227" s="210"/>
      <c r="AK227" s="210"/>
      <c r="AL227" s="210"/>
      <c r="AM227" s="210"/>
      <c r="AN227" s="210"/>
      <c r="AO227" s="210"/>
      <c r="AP227" s="210"/>
      <c r="AQ227" s="210"/>
      <c r="AR227" s="210"/>
      <c r="AS227" s="210"/>
      <c r="AT227" s="210"/>
      <c r="AU227" s="210"/>
      <c r="AV227" s="210"/>
      <c r="AW227" s="210"/>
      <c r="AX227" s="210"/>
      <c r="AY227" s="210"/>
      <c r="AZ227" s="210"/>
      <c r="BA227" s="210"/>
      <c r="BB227" s="210"/>
      <c r="BC227" s="210"/>
      <c r="BD227" s="210"/>
      <c r="BE227" s="210"/>
      <c r="BF227" s="210"/>
      <c r="BG227" s="210"/>
      <c r="BH227" s="210"/>
    </row>
    <row r="228" spans="1:60" ht="22.5" outlineLevel="1" x14ac:dyDescent="0.2">
      <c r="A228" s="235">
        <v>32</v>
      </c>
      <c r="B228" s="236" t="s">
        <v>1003</v>
      </c>
      <c r="C228" s="252" t="s">
        <v>1004</v>
      </c>
      <c r="D228" s="237" t="s">
        <v>261</v>
      </c>
      <c r="E228" s="238">
        <v>24</v>
      </c>
      <c r="F228" s="239"/>
      <c r="G228" s="240">
        <f>ROUND(E228*F228,2)</f>
        <v>0</v>
      </c>
      <c r="H228" s="239"/>
      <c r="I228" s="240">
        <f>ROUND(E228*H228,2)</f>
        <v>0</v>
      </c>
      <c r="J228" s="239"/>
      <c r="K228" s="240">
        <f>ROUND(E228*J228,2)</f>
        <v>0</v>
      </c>
      <c r="L228" s="240">
        <v>21</v>
      </c>
      <c r="M228" s="240">
        <f>G228*(1+L228/100)</f>
        <v>0</v>
      </c>
      <c r="N228" s="238">
        <v>0.46</v>
      </c>
      <c r="O228" s="238">
        <f>ROUND(E228*N228,2)</f>
        <v>11.04</v>
      </c>
      <c r="P228" s="238">
        <v>0</v>
      </c>
      <c r="Q228" s="238">
        <f>ROUND(E228*P228,2)</f>
        <v>0</v>
      </c>
      <c r="R228" s="240" t="s">
        <v>277</v>
      </c>
      <c r="S228" s="240" t="s">
        <v>188</v>
      </c>
      <c r="T228" s="241" t="s">
        <v>188</v>
      </c>
      <c r="U228" s="220">
        <v>2.9000000000000001E-2</v>
      </c>
      <c r="V228" s="220">
        <f>ROUND(E228*U228,2)</f>
        <v>0.7</v>
      </c>
      <c r="W228" s="220"/>
      <c r="X228" s="220" t="s">
        <v>226</v>
      </c>
      <c r="Y228" s="220" t="s">
        <v>191</v>
      </c>
      <c r="Z228" s="210"/>
      <c r="AA228" s="210"/>
      <c r="AB228" s="210"/>
      <c r="AC228" s="210"/>
      <c r="AD228" s="210"/>
      <c r="AE228" s="210"/>
      <c r="AF228" s="210"/>
      <c r="AG228" s="210" t="s">
        <v>227</v>
      </c>
      <c r="AH228" s="210"/>
      <c r="AI228" s="210"/>
      <c r="AJ228" s="210"/>
      <c r="AK228" s="210"/>
      <c r="AL228" s="210"/>
      <c r="AM228" s="210"/>
      <c r="AN228" s="210"/>
      <c r="AO228" s="210"/>
      <c r="AP228" s="210"/>
      <c r="AQ228" s="210"/>
      <c r="AR228" s="210"/>
      <c r="AS228" s="210"/>
      <c r="AT228" s="210"/>
      <c r="AU228" s="210"/>
      <c r="AV228" s="210"/>
      <c r="AW228" s="210"/>
      <c r="AX228" s="210"/>
      <c r="AY228" s="210"/>
      <c r="AZ228" s="210"/>
      <c r="BA228" s="210"/>
      <c r="BB228" s="210"/>
      <c r="BC228" s="210"/>
      <c r="BD228" s="210"/>
      <c r="BE228" s="210"/>
      <c r="BF228" s="210"/>
      <c r="BG228" s="210"/>
      <c r="BH228" s="210"/>
    </row>
    <row r="229" spans="1:60" outlineLevel="2" x14ac:dyDescent="0.2">
      <c r="A229" s="217"/>
      <c r="B229" s="218"/>
      <c r="C229" s="264" t="s">
        <v>1008</v>
      </c>
      <c r="D229" s="258"/>
      <c r="E229" s="259"/>
      <c r="F229" s="220"/>
      <c r="G229" s="220"/>
      <c r="H229" s="220"/>
      <c r="I229" s="220"/>
      <c r="J229" s="220"/>
      <c r="K229" s="220"/>
      <c r="L229" s="220"/>
      <c r="M229" s="220"/>
      <c r="N229" s="219"/>
      <c r="O229" s="219"/>
      <c r="P229" s="219"/>
      <c r="Q229" s="219"/>
      <c r="R229" s="220"/>
      <c r="S229" s="220"/>
      <c r="T229" s="220"/>
      <c r="U229" s="220"/>
      <c r="V229" s="220"/>
      <c r="W229" s="220"/>
      <c r="X229" s="220"/>
      <c r="Y229" s="220"/>
      <c r="Z229" s="210"/>
      <c r="AA229" s="210"/>
      <c r="AB229" s="210"/>
      <c r="AC229" s="210"/>
      <c r="AD229" s="210"/>
      <c r="AE229" s="210"/>
      <c r="AF229" s="210"/>
      <c r="AG229" s="210" t="s">
        <v>231</v>
      </c>
      <c r="AH229" s="210">
        <v>0</v>
      </c>
      <c r="AI229" s="210"/>
      <c r="AJ229" s="210"/>
      <c r="AK229" s="210"/>
      <c r="AL229" s="210"/>
      <c r="AM229" s="210"/>
      <c r="AN229" s="210"/>
      <c r="AO229" s="210"/>
      <c r="AP229" s="210"/>
      <c r="AQ229" s="210"/>
      <c r="AR229" s="210"/>
      <c r="AS229" s="210"/>
      <c r="AT229" s="210"/>
      <c r="AU229" s="210"/>
      <c r="AV229" s="210"/>
      <c r="AW229" s="210"/>
      <c r="AX229" s="210"/>
      <c r="AY229" s="210"/>
      <c r="AZ229" s="210"/>
      <c r="BA229" s="210"/>
      <c r="BB229" s="210"/>
      <c r="BC229" s="210"/>
      <c r="BD229" s="210"/>
      <c r="BE229" s="210"/>
      <c r="BF229" s="210"/>
      <c r="BG229" s="210"/>
      <c r="BH229" s="210"/>
    </row>
    <row r="230" spans="1:60" outlineLevel="3" x14ac:dyDescent="0.2">
      <c r="A230" s="217"/>
      <c r="B230" s="218"/>
      <c r="C230" s="264" t="s">
        <v>918</v>
      </c>
      <c r="D230" s="258"/>
      <c r="E230" s="259"/>
      <c r="F230" s="220"/>
      <c r="G230" s="220"/>
      <c r="H230" s="220"/>
      <c r="I230" s="220"/>
      <c r="J230" s="220"/>
      <c r="K230" s="220"/>
      <c r="L230" s="220"/>
      <c r="M230" s="220"/>
      <c r="N230" s="219"/>
      <c r="O230" s="219"/>
      <c r="P230" s="219"/>
      <c r="Q230" s="219"/>
      <c r="R230" s="220"/>
      <c r="S230" s="220"/>
      <c r="T230" s="220"/>
      <c r="U230" s="220"/>
      <c r="V230" s="220"/>
      <c r="W230" s="220"/>
      <c r="X230" s="220"/>
      <c r="Y230" s="220"/>
      <c r="Z230" s="210"/>
      <c r="AA230" s="210"/>
      <c r="AB230" s="210"/>
      <c r="AC230" s="210"/>
      <c r="AD230" s="210"/>
      <c r="AE230" s="210"/>
      <c r="AF230" s="210"/>
      <c r="AG230" s="210" t="s">
        <v>231</v>
      </c>
      <c r="AH230" s="210">
        <v>0</v>
      </c>
      <c r="AI230" s="210"/>
      <c r="AJ230" s="210"/>
      <c r="AK230" s="210"/>
      <c r="AL230" s="210"/>
      <c r="AM230" s="210"/>
      <c r="AN230" s="210"/>
      <c r="AO230" s="210"/>
      <c r="AP230" s="210"/>
      <c r="AQ230" s="210"/>
      <c r="AR230" s="210"/>
      <c r="AS230" s="210"/>
      <c r="AT230" s="210"/>
      <c r="AU230" s="210"/>
      <c r="AV230" s="210"/>
      <c r="AW230" s="210"/>
      <c r="AX230" s="210"/>
      <c r="AY230" s="210"/>
      <c r="AZ230" s="210"/>
      <c r="BA230" s="210"/>
      <c r="BB230" s="210"/>
      <c r="BC230" s="210"/>
      <c r="BD230" s="210"/>
      <c r="BE230" s="210"/>
      <c r="BF230" s="210"/>
      <c r="BG230" s="210"/>
      <c r="BH230" s="210"/>
    </row>
    <row r="231" spans="1:60" outlineLevel="3" x14ac:dyDescent="0.2">
      <c r="A231" s="217"/>
      <c r="B231" s="218"/>
      <c r="C231" s="264" t="s">
        <v>1184</v>
      </c>
      <c r="D231" s="258"/>
      <c r="E231" s="259">
        <v>24</v>
      </c>
      <c r="F231" s="220"/>
      <c r="G231" s="220"/>
      <c r="H231" s="220"/>
      <c r="I231" s="220"/>
      <c r="J231" s="220"/>
      <c r="K231" s="220"/>
      <c r="L231" s="220"/>
      <c r="M231" s="220"/>
      <c r="N231" s="219"/>
      <c r="O231" s="219"/>
      <c r="P231" s="219"/>
      <c r="Q231" s="219"/>
      <c r="R231" s="220"/>
      <c r="S231" s="220"/>
      <c r="T231" s="220"/>
      <c r="U231" s="220"/>
      <c r="V231" s="220"/>
      <c r="W231" s="220"/>
      <c r="X231" s="220"/>
      <c r="Y231" s="220"/>
      <c r="Z231" s="210"/>
      <c r="AA231" s="210"/>
      <c r="AB231" s="210"/>
      <c r="AC231" s="210"/>
      <c r="AD231" s="210"/>
      <c r="AE231" s="210"/>
      <c r="AF231" s="210"/>
      <c r="AG231" s="210" t="s">
        <v>231</v>
      </c>
      <c r="AH231" s="210">
        <v>5</v>
      </c>
      <c r="AI231" s="210"/>
      <c r="AJ231" s="210"/>
      <c r="AK231" s="210"/>
      <c r="AL231" s="210"/>
      <c r="AM231" s="210"/>
      <c r="AN231" s="210"/>
      <c r="AO231" s="210"/>
      <c r="AP231" s="210"/>
      <c r="AQ231" s="210"/>
      <c r="AR231" s="210"/>
      <c r="AS231" s="210"/>
      <c r="AT231" s="210"/>
      <c r="AU231" s="210"/>
      <c r="AV231" s="210"/>
      <c r="AW231" s="210"/>
      <c r="AX231" s="210"/>
      <c r="AY231" s="210"/>
      <c r="AZ231" s="210"/>
      <c r="BA231" s="210"/>
      <c r="BB231" s="210"/>
      <c r="BC231" s="210"/>
      <c r="BD231" s="210"/>
      <c r="BE231" s="210"/>
      <c r="BF231" s="210"/>
      <c r="BG231" s="210"/>
      <c r="BH231" s="210"/>
    </row>
    <row r="232" spans="1:60" ht="22.5" outlineLevel="1" x14ac:dyDescent="0.2">
      <c r="A232" s="235">
        <v>33</v>
      </c>
      <c r="B232" s="236" t="s">
        <v>573</v>
      </c>
      <c r="C232" s="252" t="s">
        <v>574</v>
      </c>
      <c r="D232" s="237" t="s">
        <v>261</v>
      </c>
      <c r="E232" s="238">
        <v>24</v>
      </c>
      <c r="F232" s="239"/>
      <c r="G232" s="240">
        <f>ROUND(E232*F232,2)</f>
        <v>0</v>
      </c>
      <c r="H232" s="239"/>
      <c r="I232" s="240">
        <f>ROUND(E232*H232,2)</f>
        <v>0</v>
      </c>
      <c r="J232" s="239"/>
      <c r="K232" s="240">
        <f>ROUND(E232*J232,2)</f>
        <v>0</v>
      </c>
      <c r="L232" s="240">
        <v>21</v>
      </c>
      <c r="M232" s="240">
        <f>G232*(1+L232/100)</f>
        <v>0</v>
      </c>
      <c r="N232" s="238">
        <v>0.441</v>
      </c>
      <c r="O232" s="238">
        <f>ROUND(E232*N232,2)</f>
        <v>10.58</v>
      </c>
      <c r="P232" s="238">
        <v>0</v>
      </c>
      <c r="Q232" s="238">
        <f>ROUND(E232*P232,2)</f>
        <v>0</v>
      </c>
      <c r="R232" s="240" t="s">
        <v>277</v>
      </c>
      <c r="S232" s="240" t="s">
        <v>188</v>
      </c>
      <c r="T232" s="241" t="s">
        <v>188</v>
      </c>
      <c r="U232" s="220">
        <v>2.9000000000000001E-2</v>
      </c>
      <c r="V232" s="220">
        <f>ROUND(E232*U232,2)</f>
        <v>0.7</v>
      </c>
      <c r="W232" s="220"/>
      <c r="X232" s="220" t="s">
        <v>226</v>
      </c>
      <c r="Y232" s="220" t="s">
        <v>191</v>
      </c>
      <c r="Z232" s="210"/>
      <c r="AA232" s="210"/>
      <c r="AB232" s="210"/>
      <c r="AC232" s="210"/>
      <c r="AD232" s="210"/>
      <c r="AE232" s="210"/>
      <c r="AF232" s="210"/>
      <c r="AG232" s="210" t="s">
        <v>255</v>
      </c>
      <c r="AH232" s="210"/>
      <c r="AI232" s="210"/>
      <c r="AJ232" s="210"/>
      <c r="AK232" s="210"/>
      <c r="AL232" s="210"/>
      <c r="AM232" s="210"/>
      <c r="AN232" s="210"/>
      <c r="AO232" s="210"/>
      <c r="AP232" s="210"/>
      <c r="AQ232" s="210"/>
      <c r="AR232" s="210"/>
      <c r="AS232" s="210"/>
      <c r="AT232" s="210"/>
      <c r="AU232" s="210"/>
      <c r="AV232" s="210"/>
      <c r="AW232" s="210"/>
      <c r="AX232" s="210"/>
      <c r="AY232" s="210"/>
      <c r="AZ232" s="210"/>
      <c r="BA232" s="210"/>
      <c r="BB232" s="210"/>
      <c r="BC232" s="210"/>
      <c r="BD232" s="210"/>
      <c r="BE232" s="210"/>
      <c r="BF232" s="210"/>
      <c r="BG232" s="210"/>
      <c r="BH232" s="210"/>
    </row>
    <row r="233" spans="1:60" outlineLevel="2" x14ac:dyDescent="0.2">
      <c r="A233" s="217"/>
      <c r="B233" s="218"/>
      <c r="C233" s="264" t="s">
        <v>1009</v>
      </c>
      <c r="D233" s="258"/>
      <c r="E233" s="259"/>
      <c r="F233" s="220"/>
      <c r="G233" s="220"/>
      <c r="H233" s="220"/>
      <c r="I233" s="220"/>
      <c r="J233" s="220"/>
      <c r="K233" s="220"/>
      <c r="L233" s="220"/>
      <c r="M233" s="220"/>
      <c r="N233" s="219"/>
      <c r="O233" s="219"/>
      <c r="P233" s="219"/>
      <c r="Q233" s="219"/>
      <c r="R233" s="220"/>
      <c r="S233" s="220"/>
      <c r="T233" s="220"/>
      <c r="U233" s="220"/>
      <c r="V233" s="220"/>
      <c r="W233" s="220"/>
      <c r="X233" s="220"/>
      <c r="Y233" s="220"/>
      <c r="Z233" s="210"/>
      <c r="AA233" s="210"/>
      <c r="AB233" s="210"/>
      <c r="AC233" s="210"/>
      <c r="AD233" s="210"/>
      <c r="AE233" s="210"/>
      <c r="AF233" s="210"/>
      <c r="AG233" s="210" t="s">
        <v>231</v>
      </c>
      <c r="AH233" s="210">
        <v>0</v>
      </c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</row>
    <row r="234" spans="1:60" outlineLevel="3" x14ac:dyDescent="0.2">
      <c r="A234" s="217"/>
      <c r="B234" s="218"/>
      <c r="C234" s="264" t="s">
        <v>918</v>
      </c>
      <c r="D234" s="258"/>
      <c r="E234" s="259"/>
      <c r="F234" s="220"/>
      <c r="G234" s="220"/>
      <c r="H234" s="220"/>
      <c r="I234" s="220"/>
      <c r="J234" s="220"/>
      <c r="K234" s="220"/>
      <c r="L234" s="220"/>
      <c r="M234" s="220"/>
      <c r="N234" s="219"/>
      <c r="O234" s="219"/>
      <c r="P234" s="219"/>
      <c r="Q234" s="219"/>
      <c r="R234" s="220"/>
      <c r="S234" s="220"/>
      <c r="T234" s="220"/>
      <c r="U234" s="220"/>
      <c r="V234" s="220"/>
      <c r="W234" s="220"/>
      <c r="X234" s="220"/>
      <c r="Y234" s="220"/>
      <c r="Z234" s="210"/>
      <c r="AA234" s="210"/>
      <c r="AB234" s="210"/>
      <c r="AC234" s="210"/>
      <c r="AD234" s="210"/>
      <c r="AE234" s="210"/>
      <c r="AF234" s="210"/>
      <c r="AG234" s="210" t="s">
        <v>231</v>
      </c>
      <c r="AH234" s="210">
        <v>0</v>
      </c>
      <c r="AI234" s="210"/>
      <c r="AJ234" s="210"/>
      <c r="AK234" s="210"/>
      <c r="AL234" s="210"/>
      <c r="AM234" s="210"/>
      <c r="AN234" s="210"/>
      <c r="AO234" s="210"/>
      <c r="AP234" s="210"/>
      <c r="AQ234" s="210"/>
      <c r="AR234" s="210"/>
      <c r="AS234" s="210"/>
      <c r="AT234" s="210"/>
      <c r="AU234" s="210"/>
      <c r="AV234" s="210"/>
      <c r="AW234" s="210"/>
      <c r="AX234" s="210"/>
      <c r="AY234" s="210"/>
      <c r="AZ234" s="210"/>
      <c r="BA234" s="210"/>
      <c r="BB234" s="210"/>
      <c r="BC234" s="210"/>
      <c r="BD234" s="210"/>
      <c r="BE234" s="210"/>
      <c r="BF234" s="210"/>
      <c r="BG234" s="210"/>
      <c r="BH234" s="210"/>
    </row>
    <row r="235" spans="1:60" outlineLevel="3" x14ac:dyDescent="0.2">
      <c r="A235" s="217"/>
      <c r="B235" s="218"/>
      <c r="C235" s="264" t="s">
        <v>1184</v>
      </c>
      <c r="D235" s="258"/>
      <c r="E235" s="259">
        <v>24</v>
      </c>
      <c r="F235" s="220"/>
      <c r="G235" s="220"/>
      <c r="H235" s="220"/>
      <c r="I235" s="220"/>
      <c r="J235" s="220"/>
      <c r="K235" s="220"/>
      <c r="L235" s="220"/>
      <c r="M235" s="220"/>
      <c r="N235" s="219"/>
      <c r="O235" s="219"/>
      <c r="P235" s="219"/>
      <c r="Q235" s="219"/>
      <c r="R235" s="220"/>
      <c r="S235" s="220"/>
      <c r="T235" s="220"/>
      <c r="U235" s="220"/>
      <c r="V235" s="220"/>
      <c r="W235" s="220"/>
      <c r="X235" s="220"/>
      <c r="Y235" s="220"/>
      <c r="Z235" s="210"/>
      <c r="AA235" s="210"/>
      <c r="AB235" s="210"/>
      <c r="AC235" s="210"/>
      <c r="AD235" s="210"/>
      <c r="AE235" s="210"/>
      <c r="AF235" s="210"/>
      <c r="AG235" s="210" t="s">
        <v>231</v>
      </c>
      <c r="AH235" s="210">
        <v>5</v>
      </c>
      <c r="AI235" s="210"/>
      <c r="AJ235" s="210"/>
      <c r="AK235" s="210"/>
      <c r="AL235" s="210"/>
      <c r="AM235" s="210"/>
      <c r="AN235" s="210"/>
      <c r="AO235" s="210"/>
      <c r="AP235" s="210"/>
      <c r="AQ235" s="210"/>
      <c r="AR235" s="210"/>
      <c r="AS235" s="210"/>
      <c r="AT235" s="210"/>
      <c r="AU235" s="210"/>
      <c r="AV235" s="210"/>
      <c r="AW235" s="210"/>
      <c r="AX235" s="210"/>
      <c r="AY235" s="210"/>
      <c r="AZ235" s="210"/>
      <c r="BA235" s="210"/>
      <c r="BB235" s="210"/>
      <c r="BC235" s="210"/>
      <c r="BD235" s="210"/>
      <c r="BE235" s="210"/>
      <c r="BF235" s="210"/>
      <c r="BG235" s="210"/>
      <c r="BH235" s="210"/>
    </row>
    <row r="236" spans="1:60" outlineLevel="1" x14ac:dyDescent="0.2">
      <c r="A236" s="235">
        <v>34</v>
      </c>
      <c r="B236" s="236" t="s">
        <v>1010</v>
      </c>
      <c r="C236" s="252" t="s">
        <v>1011</v>
      </c>
      <c r="D236" s="237" t="s">
        <v>261</v>
      </c>
      <c r="E236" s="238">
        <v>6.1623999999999999</v>
      </c>
      <c r="F236" s="239"/>
      <c r="G236" s="240">
        <f>ROUND(E236*F236,2)</f>
        <v>0</v>
      </c>
      <c r="H236" s="239"/>
      <c r="I236" s="240">
        <f>ROUND(E236*H236,2)</f>
        <v>0</v>
      </c>
      <c r="J236" s="239"/>
      <c r="K236" s="240">
        <f>ROUND(E236*J236,2)</f>
        <v>0</v>
      </c>
      <c r="L236" s="240">
        <v>21</v>
      </c>
      <c r="M236" s="240">
        <f>G236*(1+L236/100)</f>
        <v>0</v>
      </c>
      <c r="N236" s="238">
        <v>0.30651</v>
      </c>
      <c r="O236" s="238">
        <f>ROUND(E236*N236,2)</f>
        <v>1.89</v>
      </c>
      <c r="P236" s="238">
        <v>0</v>
      </c>
      <c r="Q236" s="238">
        <f>ROUND(E236*P236,2)</f>
        <v>0</v>
      </c>
      <c r="R236" s="240" t="s">
        <v>277</v>
      </c>
      <c r="S236" s="240" t="s">
        <v>188</v>
      </c>
      <c r="T236" s="241" t="s">
        <v>188</v>
      </c>
      <c r="U236" s="220">
        <v>2.5000000000000001E-2</v>
      </c>
      <c r="V236" s="220">
        <f>ROUND(E236*U236,2)</f>
        <v>0.15</v>
      </c>
      <c r="W236" s="220"/>
      <c r="X236" s="220" t="s">
        <v>226</v>
      </c>
      <c r="Y236" s="220" t="s">
        <v>191</v>
      </c>
      <c r="Z236" s="210"/>
      <c r="AA236" s="210"/>
      <c r="AB236" s="210"/>
      <c r="AC236" s="210"/>
      <c r="AD236" s="210"/>
      <c r="AE236" s="210"/>
      <c r="AF236" s="210"/>
      <c r="AG236" s="210" t="s">
        <v>227</v>
      </c>
      <c r="AH236" s="210"/>
      <c r="AI236" s="210"/>
      <c r="AJ236" s="210"/>
      <c r="AK236" s="210"/>
      <c r="AL236" s="210"/>
      <c r="AM236" s="210"/>
      <c r="AN236" s="210"/>
      <c r="AO236" s="210"/>
      <c r="AP236" s="210"/>
      <c r="AQ236" s="210"/>
      <c r="AR236" s="210"/>
      <c r="AS236" s="210"/>
      <c r="AT236" s="210"/>
      <c r="AU236" s="210"/>
      <c r="AV236" s="210"/>
      <c r="AW236" s="210"/>
      <c r="AX236" s="210"/>
      <c r="AY236" s="210"/>
      <c r="AZ236" s="210"/>
      <c r="BA236" s="210"/>
      <c r="BB236" s="210"/>
      <c r="BC236" s="210"/>
      <c r="BD236" s="210"/>
      <c r="BE236" s="210"/>
      <c r="BF236" s="210"/>
      <c r="BG236" s="210"/>
      <c r="BH236" s="210"/>
    </row>
    <row r="237" spans="1:60" outlineLevel="2" x14ac:dyDescent="0.2">
      <c r="A237" s="217"/>
      <c r="B237" s="218"/>
      <c r="C237" s="263" t="s">
        <v>1012</v>
      </c>
      <c r="D237" s="262"/>
      <c r="E237" s="262"/>
      <c r="F237" s="262"/>
      <c r="G237" s="262"/>
      <c r="H237" s="220"/>
      <c r="I237" s="220"/>
      <c r="J237" s="220"/>
      <c r="K237" s="220"/>
      <c r="L237" s="220"/>
      <c r="M237" s="220"/>
      <c r="N237" s="219"/>
      <c r="O237" s="219"/>
      <c r="P237" s="219"/>
      <c r="Q237" s="219"/>
      <c r="R237" s="220"/>
      <c r="S237" s="220"/>
      <c r="T237" s="220"/>
      <c r="U237" s="220"/>
      <c r="V237" s="220"/>
      <c r="W237" s="220"/>
      <c r="X237" s="220"/>
      <c r="Y237" s="220"/>
      <c r="Z237" s="210"/>
      <c r="AA237" s="210"/>
      <c r="AB237" s="210"/>
      <c r="AC237" s="210"/>
      <c r="AD237" s="210"/>
      <c r="AE237" s="210"/>
      <c r="AF237" s="210"/>
      <c r="AG237" s="210" t="s">
        <v>229</v>
      </c>
      <c r="AH237" s="210"/>
      <c r="AI237" s="210"/>
      <c r="AJ237" s="210"/>
      <c r="AK237" s="210"/>
      <c r="AL237" s="210"/>
      <c r="AM237" s="210"/>
      <c r="AN237" s="210"/>
      <c r="AO237" s="210"/>
      <c r="AP237" s="210"/>
      <c r="AQ237" s="210"/>
      <c r="AR237" s="210"/>
      <c r="AS237" s="210"/>
      <c r="AT237" s="210"/>
      <c r="AU237" s="210"/>
      <c r="AV237" s="210"/>
      <c r="AW237" s="210"/>
      <c r="AX237" s="210"/>
      <c r="AY237" s="210"/>
      <c r="AZ237" s="210"/>
      <c r="BA237" s="210"/>
      <c r="BB237" s="210"/>
      <c r="BC237" s="210"/>
      <c r="BD237" s="210"/>
      <c r="BE237" s="210"/>
      <c r="BF237" s="210"/>
      <c r="BG237" s="210"/>
      <c r="BH237" s="210"/>
    </row>
    <row r="238" spans="1:60" outlineLevel="2" x14ac:dyDescent="0.2">
      <c r="A238" s="217"/>
      <c r="B238" s="218"/>
      <c r="C238" s="264" t="s">
        <v>1013</v>
      </c>
      <c r="D238" s="258"/>
      <c r="E238" s="259"/>
      <c r="F238" s="220"/>
      <c r="G238" s="220"/>
      <c r="H238" s="220"/>
      <c r="I238" s="220"/>
      <c r="J238" s="220"/>
      <c r="K238" s="220"/>
      <c r="L238" s="220"/>
      <c r="M238" s="220"/>
      <c r="N238" s="219"/>
      <c r="O238" s="219"/>
      <c r="P238" s="219"/>
      <c r="Q238" s="219"/>
      <c r="R238" s="220"/>
      <c r="S238" s="220"/>
      <c r="T238" s="220"/>
      <c r="U238" s="220"/>
      <c r="V238" s="220"/>
      <c r="W238" s="220"/>
      <c r="X238" s="220"/>
      <c r="Y238" s="220"/>
      <c r="Z238" s="210"/>
      <c r="AA238" s="210"/>
      <c r="AB238" s="210"/>
      <c r="AC238" s="210"/>
      <c r="AD238" s="210"/>
      <c r="AE238" s="210"/>
      <c r="AF238" s="210"/>
      <c r="AG238" s="210" t="s">
        <v>231</v>
      </c>
      <c r="AH238" s="210">
        <v>0</v>
      </c>
      <c r="AI238" s="210"/>
      <c r="AJ238" s="210"/>
      <c r="AK238" s="210"/>
      <c r="AL238" s="210"/>
      <c r="AM238" s="210"/>
      <c r="AN238" s="210"/>
      <c r="AO238" s="210"/>
      <c r="AP238" s="210"/>
      <c r="AQ238" s="210"/>
      <c r="AR238" s="210"/>
      <c r="AS238" s="210"/>
      <c r="AT238" s="210"/>
      <c r="AU238" s="210"/>
      <c r="AV238" s="210"/>
      <c r="AW238" s="210"/>
      <c r="AX238" s="210"/>
      <c r="AY238" s="210"/>
      <c r="AZ238" s="210"/>
      <c r="BA238" s="210"/>
      <c r="BB238" s="210"/>
      <c r="BC238" s="210"/>
      <c r="BD238" s="210"/>
      <c r="BE238" s="210"/>
      <c r="BF238" s="210"/>
      <c r="BG238" s="210"/>
      <c r="BH238" s="210"/>
    </row>
    <row r="239" spans="1:60" outlineLevel="3" x14ac:dyDescent="0.2">
      <c r="A239" s="217"/>
      <c r="B239" s="218"/>
      <c r="C239" s="264" t="s">
        <v>1006</v>
      </c>
      <c r="D239" s="258"/>
      <c r="E239" s="259"/>
      <c r="F239" s="220"/>
      <c r="G239" s="220"/>
      <c r="H239" s="220"/>
      <c r="I239" s="220"/>
      <c r="J239" s="220"/>
      <c r="K239" s="220"/>
      <c r="L239" s="220"/>
      <c r="M239" s="220"/>
      <c r="N239" s="219"/>
      <c r="O239" s="219"/>
      <c r="P239" s="219"/>
      <c r="Q239" s="219"/>
      <c r="R239" s="220"/>
      <c r="S239" s="220"/>
      <c r="T239" s="220"/>
      <c r="U239" s="220"/>
      <c r="V239" s="220"/>
      <c r="W239" s="220"/>
      <c r="X239" s="220"/>
      <c r="Y239" s="220"/>
      <c r="Z239" s="210"/>
      <c r="AA239" s="210"/>
      <c r="AB239" s="210"/>
      <c r="AC239" s="210"/>
      <c r="AD239" s="210"/>
      <c r="AE239" s="210"/>
      <c r="AF239" s="210"/>
      <c r="AG239" s="210" t="s">
        <v>231</v>
      </c>
      <c r="AH239" s="210">
        <v>0</v>
      </c>
      <c r="AI239" s="210"/>
      <c r="AJ239" s="210"/>
      <c r="AK239" s="210"/>
      <c r="AL239" s="210"/>
      <c r="AM239" s="210"/>
      <c r="AN239" s="210"/>
      <c r="AO239" s="210"/>
      <c r="AP239" s="210"/>
      <c r="AQ239" s="210"/>
      <c r="AR239" s="210"/>
      <c r="AS239" s="210"/>
      <c r="AT239" s="210"/>
      <c r="AU239" s="210"/>
      <c r="AV239" s="210"/>
      <c r="AW239" s="210"/>
      <c r="AX239" s="210"/>
      <c r="AY239" s="210"/>
      <c r="AZ239" s="210"/>
      <c r="BA239" s="210"/>
      <c r="BB239" s="210"/>
      <c r="BC239" s="210"/>
      <c r="BD239" s="210"/>
      <c r="BE239" s="210"/>
      <c r="BF239" s="210"/>
      <c r="BG239" s="210"/>
      <c r="BH239" s="210"/>
    </row>
    <row r="240" spans="1:60" outlineLevel="3" x14ac:dyDescent="0.2">
      <c r="A240" s="217"/>
      <c r="B240" s="218"/>
      <c r="C240" s="264" t="s">
        <v>1224</v>
      </c>
      <c r="D240" s="258"/>
      <c r="E240" s="259">
        <v>6.1623999999999999</v>
      </c>
      <c r="F240" s="220"/>
      <c r="G240" s="220"/>
      <c r="H240" s="220"/>
      <c r="I240" s="220"/>
      <c r="J240" s="220"/>
      <c r="K240" s="220"/>
      <c r="L240" s="220"/>
      <c r="M240" s="220"/>
      <c r="N240" s="219"/>
      <c r="O240" s="219"/>
      <c r="P240" s="219"/>
      <c r="Q240" s="219"/>
      <c r="R240" s="220"/>
      <c r="S240" s="220"/>
      <c r="T240" s="220"/>
      <c r="U240" s="220"/>
      <c r="V240" s="220"/>
      <c r="W240" s="220"/>
      <c r="X240" s="220"/>
      <c r="Y240" s="220"/>
      <c r="Z240" s="210"/>
      <c r="AA240" s="210"/>
      <c r="AB240" s="210"/>
      <c r="AC240" s="210"/>
      <c r="AD240" s="210"/>
      <c r="AE240" s="210"/>
      <c r="AF240" s="210"/>
      <c r="AG240" s="210" t="s">
        <v>231</v>
      </c>
      <c r="AH240" s="210">
        <v>5</v>
      </c>
      <c r="AI240" s="210"/>
      <c r="AJ240" s="210"/>
      <c r="AK240" s="210"/>
      <c r="AL240" s="210"/>
      <c r="AM240" s="210"/>
      <c r="AN240" s="210"/>
      <c r="AO240" s="210"/>
      <c r="AP240" s="210"/>
      <c r="AQ240" s="210"/>
      <c r="AR240" s="210"/>
      <c r="AS240" s="210"/>
      <c r="AT240" s="210"/>
      <c r="AU240" s="210"/>
      <c r="AV240" s="210"/>
      <c r="AW240" s="210"/>
      <c r="AX240" s="210"/>
      <c r="AY240" s="210"/>
      <c r="AZ240" s="210"/>
      <c r="BA240" s="210"/>
      <c r="BB240" s="210"/>
      <c r="BC240" s="210"/>
      <c r="BD240" s="210"/>
      <c r="BE240" s="210"/>
      <c r="BF240" s="210"/>
      <c r="BG240" s="210"/>
      <c r="BH240" s="210"/>
    </row>
    <row r="241" spans="1:60" x14ac:dyDescent="0.2">
      <c r="A241" s="213" t="s">
        <v>183</v>
      </c>
      <c r="B241" s="214" t="s">
        <v>133</v>
      </c>
      <c r="C241" s="256" t="s">
        <v>134</v>
      </c>
      <c r="D241" s="231"/>
      <c r="E241" s="232"/>
      <c r="F241" s="233"/>
      <c r="G241" s="233">
        <f>SUMIF(AG242:AG265,"&lt;&gt;NOR",G242:G265)</f>
        <v>0</v>
      </c>
      <c r="H241" s="233"/>
      <c r="I241" s="233">
        <f>SUM(I242:I265)</f>
        <v>0</v>
      </c>
      <c r="J241" s="233"/>
      <c r="K241" s="233">
        <f>SUM(K242:K265)</f>
        <v>0</v>
      </c>
      <c r="L241" s="233"/>
      <c r="M241" s="233">
        <f>SUM(M242:M265)</f>
        <v>0</v>
      </c>
      <c r="N241" s="232"/>
      <c r="O241" s="232">
        <f>SUM(O242:O265)</f>
        <v>16.07</v>
      </c>
      <c r="P241" s="232"/>
      <c r="Q241" s="232">
        <f>SUM(Q242:Q265)</f>
        <v>0</v>
      </c>
      <c r="R241" s="233"/>
      <c r="S241" s="233"/>
      <c r="T241" s="234"/>
      <c r="U241" s="224"/>
      <c r="V241" s="224">
        <f>SUM(V242:V265)</f>
        <v>9.1300000000000008</v>
      </c>
      <c r="W241" s="224"/>
      <c r="X241" s="224"/>
      <c r="Y241" s="224"/>
      <c r="AG241" t="s">
        <v>184</v>
      </c>
    </row>
    <row r="242" spans="1:60" outlineLevel="1" x14ac:dyDescent="0.2">
      <c r="A242" s="217"/>
      <c r="B242" s="218"/>
      <c r="C242" s="253" t="s">
        <v>311</v>
      </c>
      <c r="D242" s="242"/>
      <c r="E242" s="242"/>
      <c r="F242" s="242"/>
      <c r="G242" s="242"/>
      <c r="H242" s="220"/>
      <c r="I242" s="220"/>
      <c r="J242" s="220"/>
      <c r="K242" s="220"/>
      <c r="L242" s="220"/>
      <c r="M242" s="220"/>
      <c r="N242" s="219"/>
      <c r="O242" s="219"/>
      <c r="P242" s="219"/>
      <c r="Q242" s="219"/>
      <c r="R242" s="220"/>
      <c r="S242" s="220"/>
      <c r="T242" s="220"/>
      <c r="U242" s="220"/>
      <c r="V242" s="220"/>
      <c r="W242" s="220"/>
      <c r="X242" s="220"/>
      <c r="Y242" s="220"/>
      <c r="Z242" s="210"/>
      <c r="AA242" s="210"/>
      <c r="AB242" s="210"/>
      <c r="AC242" s="210"/>
      <c r="AD242" s="210"/>
      <c r="AE242" s="210"/>
      <c r="AF242" s="210"/>
      <c r="AG242" s="210" t="s">
        <v>194</v>
      </c>
      <c r="AH242" s="210"/>
      <c r="AI242" s="210"/>
      <c r="AJ242" s="210"/>
      <c r="AK242" s="210"/>
      <c r="AL242" s="210"/>
      <c r="AM242" s="210"/>
      <c r="AN242" s="210"/>
      <c r="AO242" s="210"/>
      <c r="AP242" s="210"/>
      <c r="AQ242" s="210"/>
      <c r="AR242" s="210"/>
      <c r="AS242" s="210"/>
      <c r="AT242" s="210"/>
      <c r="AU242" s="210"/>
      <c r="AV242" s="210"/>
      <c r="AW242" s="210"/>
      <c r="AX242" s="210"/>
      <c r="AY242" s="210"/>
      <c r="AZ242" s="210"/>
      <c r="BA242" s="210"/>
      <c r="BB242" s="210"/>
      <c r="BC242" s="210"/>
      <c r="BD242" s="210"/>
      <c r="BE242" s="210"/>
      <c r="BF242" s="210"/>
      <c r="BG242" s="210"/>
      <c r="BH242" s="210"/>
    </row>
    <row r="243" spans="1:60" ht="22.5" outlineLevel="1" x14ac:dyDescent="0.2">
      <c r="A243" s="235">
        <v>35</v>
      </c>
      <c r="B243" s="236" t="s">
        <v>317</v>
      </c>
      <c r="C243" s="252" t="s">
        <v>770</v>
      </c>
      <c r="D243" s="237" t="s">
        <v>261</v>
      </c>
      <c r="E243" s="238">
        <v>123.248</v>
      </c>
      <c r="F243" s="239"/>
      <c r="G243" s="240">
        <f>ROUND(E243*F243,2)</f>
        <v>0</v>
      </c>
      <c r="H243" s="239"/>
      <c r="I243" s="240">
        <f>ROUND(E243*H243,2)</f>
        <v>0</v>
      </c>
      <c r="J243" s="239"/>
      <c r="K243" s="240">
        <f>ROUND(E243*J243,2)</f>
        <v>0</v>
      </c>
      <c r="L243" s="240">
        <v>21</v>
      </c>
      <c r="M243" s="240">
        <f>G243*(1+L243/100)</f>
        <v>0</v>
      </c>
      <c r="N243" s="238">
        <v>6.9999999999999999E-4</v>
      </c>
      <c r="O243" s="238">
        <f>ROUND(E243*N243,2)</f>
        <v>0.09</v>
      </c>
      <c r="P243" s="238">
        <v>0</v>
      </c>
      <c r="Q243" s="238">
        <f>ROUND(E243*P243,2)</f>
        <v>0</v>
      </c>
      <c r="R243" s="240" t="s">
        <v>277</v>
      </c>
      <c r="S243" s="240" t="s">
        <v>188</v>
      </c>
      <c r="T243" s="241" t="s">
        <v>188</v>
      </c>
      <c r="U243" s="220">
        <v>2E-3</v>
      </c>
      <c r="V243" s="220">
        <f>ROUND(E243*U243,2)</f>
        <v>0.25</v>
      </c>
      <c r="W243" s="220"/>
      <c r="X243" s="220" t="s">
        <v>226</v>
      </c>
      <c r="Y243" s="220" t="s">
        <v>191</v>
      </c>
      <c r="Z243" s="210"/>
      <c r="AA243" s="210"/>
      <c r="AB243" s="210"/>
      <c r="AC243" s="210"/>
      <c r="AD243" s="210"/>
      <c r="AE243" s="210"/>
      <c r="AF243" s="210"/>
      <c r="AG243" s="210" t="s">
        <v>227</v>
      </c>
      <c r="AH243" s="210"/>
      <c r="AI243" s="210"/>
      <c r="AJ243" s="210"/>
      <c r="AK243" s="210"/>
      <c r="AL243" s="210"/>
      <c r="AM243" s="210"/>
      <c r="AN243" s="210"/>
      <c r="AO243" s="210"/>
      <c r="AP243" s="210"/>
      <c r="AQ243" s="210"/>
      <c r="AR243" s="210"/>
      <c r="AS243" s="210"/>
      <c r="AT243" s="210"/>
      <c r="AU243" s="210"/>
      <c r="AV243" s="210"/>
      <c r="AW243" s="210"/>
      <c r="AX243" s="210"/>
      <c r="AY243" s="210"/>
      <c r="AZ243" s="210"/>
      <c r="BA243" s="210"/>
      <c r="BB243" s="210"/>
      <c r="BC243" s="210"/>
      <c r="BD243" s="210"/>
      <c r="BE243" s="210"/>
      <c r="BF243" s="210"/>
      <c r="BG243" s="210"/>
      <c r="BH243" s="210"/>
    </row>
    <row r="244" spans="1:60" outlineLevel="2" x14ac:dyDescent="0.2">
      <c r="A244" s="217"/>
      <c r="B244" s="218"/>
      <c r="C244" s="263" t="s">
        <v>319</v>
      </c>
      <c r="D244" s="262"/>
      <c r="E244" s="262"/>
      <c r="F244" s="262"/>
      <c r="G244" s="262"/>
      <c r="H244" s="220"/>
      <c r="I244" s="220"/>
      <c r="J244" s="220"/>
      <c r="K244" s="220"/>
      <c r="L244" s="220"/>
      <c r="M244" s="220"/>
      <c r="N244" s="219"/>
      <c r="O244" s="219"/>
      <c r="P244" s="219"/>
      <c r="Q244" s="219"/>
      <c r="R244" s="220"/>
      <c r="S244" s="220"/>
      <c r="T244" s="220"/>
      <c r="U244" s="220"/>
      <c r="V244" s="220"/>
      <c r="W244" s="220"/>
      <c r="X244" s="220"/>
      <c r="Y244" s="220"/>
      <c r="Z244" s="210"/>
      <c r="AA244" s="210"/>
      <c r="AB244" s="210"/>
      <c r="AC244" s="210"/>
      <c r="AD244" s="210"/>
      <c r="AE244" s="210"/>
      <c r="AF244" s="210"/>
      <c r="AG244" s="210" t="s">
        <v>229</v>
      </c>
      <c r="AH244" s="210"/>
      <c r="AI244" s="210"/>
      <c r="AJ244" s="210"/>
      <c r="AK244" s="210"/>
      <c r="AL244" s="210"/>
      <c r="AM244" s="210"/>
      <c r="AN244" s="210"/>
      <c r="AO244" s="210"/>
      <c r="AP244" s="210"/>
      <c r="AQ244" s="210"/>
      <c r="AR244" s="210"/>
      <c r="AS244" s="210"/>
      <c r="AT244" s="210"/>
      <c r="AU244" s="210"/>
      <c r="AV244" s="210"/>
      <c r="AW244" s="210"/>
      <c r="AX244" s="210"/>
      <c r="AY244" s="210"/>
      <c r="AZ244" s="210"/>
      <c r="BA244" s="210"/>
      <c r="BB244" s="210"/>
      <c r="BC244" s="210"/>
      <c r="BD244" s="210"/>
      <c r="BE244" s="210"/>
      <c r="BF244" s="210"/>
      <c r="BG244" s="210"/>
      <c r="BH244" s="210"/>
    </row>
    <row r="245" spans="1:60" outlineLevel="2" x14ac:dyDescent="0.2">
      <c r="A245" s="217"/>
      <c r="B245" s="218"/>
      <c r="C245" s="264" t="s">
        <v>320</v>
      </c>
      <c r="D245" s="258"/>
      <c r="E245" s="259"/>
      <c r="F245" s="220"/>
      <c r="G245" s="220"/>
      <c r="H245" s="220"/>
      <c r="I245" s="220"/>
      <c r="J245" s="220"/>
      <c r="K245" s="220"/>
      <c r="L245" s="220"/>
      <c r="M245" s="220"/>
      <c r="N245" s="219"/>
      <c r="O245" s="219"/>
      <c r="P245" s="219"/>
      <c r="Q245" s="219"/>
      <c r="R245" s="220"/>
      <c r="S245" s="220"/>
      <c r="T245" s="220"/>
      <c r="U245" s="220"/>
      <c r="V245" s="220"/>
      <c r="W245" s="220"/>
      <c r="X245" s="220"/>
      <c r="Y245" s="220"/>
      <c r="Z245" s="210"/>
      <c r="AA245" s="210"/>
      <c r="AB245" s="210"/>
      <c r="AC245" s="210"/>
      <c r="AD245" s="210"/>
      <c r="AE245" s="210"/>
      <c r="AF245" s="210"/>
      <c r="AG245" s="210" t="s">
        <v>231</v>
      </c>
      <c r="AH245" s="210">
        <v>0</v>
      </c>
      <c r="AI245" s="210"/>
      <c r="AJ245" s="210"/>
      <c r="AK245" s="210"/>
      <c r="AL245" s="210"/>
      <c r="AM245" s="210"/>
      <c r="AN245" s="210"/>
      <c r="AO245" s="210"/>
      <c r="AP245" s="210"/>
      <c r="AQ245" s="210"/>
      <c r="AR245" s="210"/>
      <c r="AS245" s="210"/>
      <c r="AT245" s="210"/>
      <c r="AU245" s="210"/>
      <c r="AV245" s="210"/>
      <c r="AW245" s="210"/>
      <c r="AX245" s="210"/>
      <c r="AY245" s="210"/>
      <c r="AZ245" s="210"/>
      <c r="BA245" s="210"/>
      <c r="BB245" s="210"/>
      <c r="BC245" s="210"/>
      <c r="BD245" s="210"/>
      <c r="BE245" s="210"/>
      <c r="BF245" s="210"/>
      <c r="BG245" s="210"/>
      <c r="BH245" s="210"/>
    </row>
    <row r="246" spans="1:60" outlineLevel="3" x14ac:dyDescent="0.2">
      <c r="A246" s="217"/>
      <c r="B246" s="218"/>
      <c r="C246" s="264" t="s">
        <v>1014</v>
      </c>
      <c r="D246" s="258"/>
      <c r="E246" s="259"/>
      <c r="F246" s="220"/>
      <c r="G246" s="220"/>
      <c r="H246" s="220"/>
      <c r="I246" s="220"/>
      <c r="J246" s="220"/>
      <c r="K246" s="220"/>
      <c r="L246" s="220"/>
      <c r="M246" s="220"/>
      <c r="N246" s="219"/>
      <c r="O246" s="219"/>
      <c r="P246" s="219"/>
      <c r="Q246" s="219"/>
      <c r="R246" s="220"/>
      <c r="S246" s="220"/>
      <c r="T246" s="220"/>
      <c r="U246" s="220"/>
      <c r="V246" s="220"/>
      <c r="W246" s="220"/>
      <c r="X246" s="220"/>
      <c r="Y246" s="220"/>
      <c r="Z246" s="210"/>
      <c r="AA246" s="210"/>
      <c r="AB246" s="210"/>
      <c r="AC246" s="210"/>
      <c r="AD246" s="210"/>
      <c r="AE246" s="210"/>
      <c r="AF246" s="210"/>
      <c r="AG246" s="210" t="s">
        <v>231</v>
      </c>
      <c r="AH246" s="210">
        <v>0</v>
      </c>
      <c r="AI246" s="210"/>
      <c r="AJ246" s="210"/>
      <c r="AK246" s="210"/>
      <c r="AL246" s="210"/>
      <c r="AM246" s="210"/>
      <c r="AN246" s="210"/>
      <c r="AO246" s="210"/>
      <c r="AP246" s="210"/>
      <c r="AQ246" s="210"/>
      <c r="AR246" s="210"/>
      <c r="AS246" s="210"/>
      <c r="AT246" s="210"/>
      <c r="AU246" s="210"/>
      <c r="AV246" s="210"/>
      <c r="AW246" s="210"/>
      <c r="AX246" s="210"/>
      <c r="AY246" s="210"/>
      <c r="AZ246" s="210"/>
      <c r="BA246" s="210"/>
      <c r="BB246" s="210"/>
      <c r="BC246" s="210"/>
      <c r="BD246" s="210"/>
      <c r="BE246" s="210"/>
      <c r="BF246" s="210"/>
      <c r="BG246" s="210"/>
      <c r="BH246" s="210"/>
    </row>
    <row r="247" spans="1:60" outlineLevel="3" x14ac:dyDescent="0.2">
      <c r="A247" s="217"/>
      <c r="B247" s="218"/>
      <c r="C247" s="264" t="s">
        <v>1225</v>
      </c>
      <c r="D247" s="258"/>
      <c r="E247" s="259">
        <v>61.624000000000002</v>
      </c>
      <c r="F247" s="220"/>
      <c r="G247" s="220"/>
      <c r="H247" s="220"/>
      <c r="I247" s="220"/>
      <c r="J247" s="220"/>
      <c r="K247" s="220"/>
      <c r="L247" s="220"/>
      <c r="M247" s="220"/>
      <c r="N247" s="219"/>
      <c r="O247" s="219"/>
      <c r="P247" s="219"/>
      <c r="Q247" s="219"/>
      <c r="R247" s="220"/>
      <c r="S247" s="220"/>
      <c r="T247" s="220"/>
      <c r="U247" s="220"/>
      <c r="V247" s="220"/>
      <c r="W247" s="220"/>
      <c r="X247" s="220"/>
      <c r="Y247" s="220"/>
      <c r="Z247" s="210"/>
      <c r="AA247" s="210"/>
      <c r="AB247" s="210"/>
      <c r="AC247" s="210"/>
      <c r="AD247" s="210"/>
      <c r="AE247" s="210"/>
      <c r="AF247" s="210"/>
      <c r="AG247" s="210" t="s">
        <v>231</v>
      </c>
      <c r="AH247" s="210">
        <v>5</v>
      </c>
      <c r="AI247" s="210"/>
      <c r="AJ247" s="210"/>
      <c r="AK247" s="210"/>
      <c r="AL247" s="210"/>
      <c r="AM247" s="210"/>
      <c r="AN247" s="210"/>
      <c r="AO247" s="210"/>
      <c r="AP247" s="210"/>
      <c r="AQ247" s="210"/>
      <c r="AR247" s="210"/>
      <c r="AS247" s="210"/>
      <c r="AT247" s="210"/>
      <c r="AU247" s="210"/>
      <c r="AV247" s="210"/>
      <c r="AW247" s="210"/>
      <c r="AX247" s="210"/>
      <c r="AY247" s="210"/>
      <c r="AZ247" s="210"/>
      <c r="BA247" s="210"/>
      <c r="BB247" s="210"/>
      <c r="BC247" s="210"/>
      <c r="BD247" s="210"/>
      <c r="BE247" s="210"/>
      <c r="BF247" s="210"/>
      <c r="BG247" s="210"/>
      <c r="BH247" s="210"/>
    </row>
    <row r="248" spans="1:60" outlineLevel="3" x14ac:dyDescent="0.2">
      <c r="A248" s="217"/>
      <c r="B248" s="218"/>
      <c r="C248" s="264" t="s">
        <v>1016</v>
      </c>
      <c r="D248" s="258"/>
      <c r="E248" s="259"/>
      <c r="F248" s="220"/>
      <c r="G248" s="220"/>
      <c r="H248" s="220"/>
      <c r="I248" s="220"/>
      <c r="J248" s="220"/>
      <c r="K248" s="220"/>
      <c r="L248" s="220"/>
      <c r="M248" s="220"/>
      <c r="N248" s="219"/>
      <c r="O248" s="219"/>
      <c r="P248" s="219"/>
      <c r="Q248" s="219"/>
      <c r="R248" s="220"/>
      <c r="S248" s="220"/>
      <c r="T248" s="220"/>
      <c r="U248" s="220"/>
      <c r="V248" s="220"/>
      <c r="W248" s="220"/>
      <c r="X248" s="220"/>
      <c r="Y248" s="220"/>
      <c r="Z248" s="210"/>
      <c r="AA248" s="210"/>
      <c r="AB248" s="210"/>
      <c r="AC248" s="210"/>
      <c r="AD248" s="210"/>
      <c r="AE248" s="210"/>
      <c r="AF248" s="210"/>
      <c r="AG248" s="210" t="s">
        <v>231</v>
      </c>
      <c r="AH248" s="210">
        <v>0</v>
      </c>
      <c r="AI248" s="210"/>
      <c r="AJ248" s="210"/>
      <c r="AK248" s="210"/>
      <c r="AL248" s="210"/>
      <c r="AM248" s="210"/>
      <c r="AN248" s="210"/>
      <c r="AO248" s="210"/>
      <c r="AP248" s="210"/>
      <c r="AQ248" s="210"/>
      <c r="AR248" s="210"/>
      <c r="AS248" s="210"/>
      <c r="AT248" s="210"/>
      <c r="AU248" s="210"/>
      <c r="AV248" s="210"/>
      <c r="AW248" s="210"/>
      <c r="AX248" s="210"/>
      <c r="AY248" s="210"/>
      <c r="AZ248" s="210"/>
      <c r="BA248" s="210"/>
      <c r="BB248" s="210"/>
      <c r="BC248" s="210"/>
      <c r="BD248" s="210"/>
      <c r="BE248" s="210"/>
      <c r="BF248" s="210"/>
      <c r="BG248" s="210"/>
      <c r="BH248" s="210"/>
    </row>
    <row r="249" spans="1:60" outlineLevel="3" x14ac:dyDescent="0.2">
      <c r="A249" s="217"/>
      <c r="B249" s="218"/>
      <c r="C249" s="264" t="s">
        <v>1183</v>
      </c>
      <c r="D249" s="258"/>
      <c r="E249" s="259">
        <v>61.624000000000002</v>
      </c>
      <c r="F249" s="220"/>
      <c r="G249" s="220"/>
      <c r="H249" s="220"/>
      <c r="I249" s="220"/>
      <c r="J249" s="220"/>
      <c r="K249" s="220"/>
      <c r="L249" s="220"/>
      <c r="M249" s="220"/>
      <c r="N249" s="219"/>
      <c r="O249" s="219"/>
      <c r="P249" s="219"/>
      <c r="Q249" s="219"/>
      <c r="R249" s="220"/>
      <c r="S249" s="220"/>
      <c r="T249" s="220"/>
      <c r="U249" s="220"/>
      <c r="V249" s="220"/>
      <c r="W249" s="220"/>
      <c r="X249" s="220"/>
      <c r="Y249" s="220"/>
      <c r="Z249" s="210"/>
      <c r="AA249" s="210"/>
      <c r="AB249" s="210"/>
      <c r="AC249" s="210"/>
      <c r="AD249" s="210"/>
      <c r="AE249" s="210"/>
      <c r="AF249" s="210"/>
      <c r="AG249" s="210" t="s">
        <v>231</v>
      </c>
      <c r="AH249" s="210">
        <v>5</v>
      </c>
      <c r="AI249" s="210"/>
      <c r="AJ249" s="210"/>
      <c r="AK249" s="210"/>
      <c r="AL249" s="210"/>
      <c r="AM249" s="210"/>
      <c r="AN249" s="210"/>
      <c r="AO249" s="210"/>
      <c r="AP249" s="210"/>
      <c r="AQ249" s="210"/>
      <c r="AR249" s="210"/>
      <c r="AS249" s="210"/>
      <c r="AT249" s="210"/>
      <c r="AU249" s="210"/>
      <c r="AV249" s="210"/>
      <c r="AW249" s="210"/>
      <c r="AX249" s="210"/>
      <c r="AY249" s="210"/>
      <c r="AZ249" s="210"/>
      <c r="BA249" s="210"/>
      <c r="BB249" s="210"/>
      <c r="BC249" s="210"/>
      <c r="BD249" s="210"/>
      <c r="BE249" s="210"/>
      <c r="BF249" s="210"/>
      <c r="BG249" s="210"/>
      <c r="BH249" s="210"/>
    </row>
    <row r="250" spans="1:60" ht="22.5" outlineLevel="1" x14ac:dyDescent="0.2">
      <c r="A250" s="235">
        <v>36</v>
      </c>
      <c r="B250" s="236" t="s">
        <v>322</v>
      </c>
      <c r="C250" s="252" t="s">
        <v>323</v>
      </c>
      <c r="D250" s="237" t="s">
        <v>261</v>
      </c>
      <c r="E250" s="238">
        <v>61.624000000000002</v>
      </c>
      <c r="F250" s="239"/>
      <c r="G250" s="240">
        <f>ROUND(E250*F250,2)</f>
        <v>0</v>
      </c>
      <c r="H250" s="239"/>
      <c r="I250" s="240">
        <f>ROUND(E250*H250,2)</f>
        <v>0</v>
      </c>
      <c r="J250" s="239"/>
      <c r="K250" s="240">
        <f>ROUND(E250*J250,2)</f>
        <v>0</v>
      </c>
      <c r="L250" s="240">
        <v>21</v>
      </c>
      <c r="M250" s="240">
        <f>G250*(1+L250/100)</f>
        <v>0</v>
      </c>
      <c r="N250" s="238">
        <v>0.12966</v>
      </c>
      <c r="O250" s="238">
        <f>ROUND(E250*N250,2)</f>
        <v>7.99</v>
      </c>
      <c r="P250" s="238">
        <v>0</v>
      </c>
      <c r="Q250" s="238">
        <f>ROUND(E250*P250,2)</f>
        <v>0</v>
      </c>
      <c r="R250" s="240" t="s">
        <v>277</v>
      </c>
      <c r="S250" s="240" t="s">
        <v>188</v>
      </c>
      <c r="T250" s="241" t="s">
        <v>188</v>
      </c>
      <c r="U250" s="220">
        <v>7.1999999999999995E-2</v>
      </c>
      <c r="V250" s="220">
        <f>ROUND(E250*U250,2)</f>
        <v>4.4400000000000004</v>
      </c>
      <c r="W250" s="220"/>
      <c r="X250" s="220" t="s">
        <v>226</v>
      </c>
      <c r="Y250" s="220" t="s">
        <v>191</v>
      </c>
      <c r="Z250" s="210"/>
      <c r="AA250" s="210"/>
      <c r="AB250" s="210"/>
      <c r="AC250" s="210"/>
      <c r="AD250" s="210"/>
      <c r="AE250" s="210"/>
      <c r="AF250" s="210"/>
      <c r="AG250" s="210" t="s">
        <v>227</v>
      </c>
      <c r="AH250" s="210"/>
      <c r="AI250" s="210"/>
      <c r="AJ250" s="210"/>
      <c r="AK250" s="210"/>
      <c r="AL250" s="210"/>
      <c r="AM250" s="210"/>
      <c r="AN250" s="210"/>
      <c r="AO250" s="210"/>
      <c r="AP250" s="210"/>
      <c r="AQ250" s="210"/>
      <c r="AR250" s="210"/>
      <c r="AS250" s="210"/>
      <c r="AT250" s="210"/>
      <c r="AU250" s="210"/>
      <c r="AV250" s="210"/>
      <c r="AW250" s="210"/>
      <c r="AX250" s="210"/>
      <c r="AY250" s="210"/>
      <c r="AZ250" s="210"/>
      <c r="BA250" s="210"/>
      <c r="BB250" s="210"/>
      <c r="BC250" s="210"/>
      <c r="BD250" s="210"/>
      <c r="BE250" s="210"/>
      <c r="BF250" s="210"/>
      <c r="BG250" s="210"/>
      <c r="BH250" s="210"/>
    </row>
    <row r="251" spans="1:60" outlineLevel="2" x14ac:dyDescent="0.2">
      <c r="A251" s="217"/>
      <c r="B251" s="218"/>
      <c r="C251" s="253" t="s">
        <v>324</v>
      </c>
      <c r="D251" s="242"/>
      <c r="E251" s="242"/>
      <c r="F251" s="242"/>
      <c r="G251" s="242"/>
      <c r="H251" s="220"/>
      <c r="I251" s="220"/>
      <c r="J251" s="220"/>
      <c r="K251" s="220"/>
      <c r="L251" s="220"/>
      <c r="M251" s="220"/>
      <c r="N251" s="219"/>
      <c r="O251" s="219"/>
      <c r="P251" s="219"/>
      <c r="Q251" s="219"/>
      <c r="R251" s="220"/>
      <c r="S251" s="220"/>
      <c r="T251" s="220"/>
      <c r="U251" s="220"/>
      <c r="V251" s="220"/>
      <c r="W251" s="220"/>
      <c r="X251" s="220"/>
      <c r="Y251" s="220"/>
      <c r="Z251" s="210"/>
      <c r="AA251" s="210"/>
      <c r="AB251" s="210"/>
      <c r="AC251" s="210"/>
      <c r="AD251" s="210"/>
      <c r="AE251" s="210"/>
      <c r="AF251" s="210"/>
      <c r="AG251" s="210" t="s">
        <v>194</v>
      </c>
      <c r="AH251" s="210"/>
      <c r="AI251" s="210"/>
      <c r="AJ251" s="210"/>
      <c r="AK251" s="210"/>
      <c r="AL251" s="210"/>
      <c r="AM251" s="210"/>
      <c r="AN251" s="210"/>
      <c r="AO251" s="210"/>
      <c r="AP251" s="210"/>
      <c r="AQ251" s="210"/>
      <c r="AR251" s="210"/>
      <c r="AS251" s="210"/>
      <c r="AT251" s="210"/>
      <c r="AU251" s="210"/>
      <c r="AV251" s="210"/>
      <c r="AW251" s="210"/>
      <c r="AX251" s="210"/>
      <c r="AY251" s="210"/>
      <c r="AZ251" s="210"/>
      <c r="BA251" s="210"/>
      <c r="BB251" s="210"/>
      <c r="BC251" s="210"/>
      <c r="BD251" s="210"/>
      <c r="BE251" s="210"/>
      <c r="BF251" s="210"/>
      <c r="BG251" s="210"/>
      <c r="BH251" s="210"/>
    </row>
    <row r="252" spans="1:60" outlineLevel="2" x14ac:dyDescent="0.2">
      <c r="A252" s="217"/>
      <c r="B252" s="218"/>
      <c r="C252" s="264" t="s">
        <v>1017</v>
      </c>
      <c r="D252" s="258"/>
      <c r="E252" s="259"/>
      <c r="F252" s="220"/>
      <c r="G252" s="220"/>
      <c r="H252" s="220"/>
      <c r="I252" s="220"/>
      <c r="J252" s="220"/>
      <c r="K252" s="220"/>
      <c r="L252" s="220"/>
      <c r="M252" s="220"/>
      <c r="N252" s="219"/>
      <c r="O252" s="219"/>
      <c r="P252" s="219"/>
      <c r="Q252" s="219"/>
      <c r="R252" s="220"/>
      <c r="S252" s="220"/>
      <c r="T252" s="220"/>
      <c r="U252" s="220"/>
      <c r="V252" s="220"/>
      <c r="W252" s="220"/>
      <c r="X252" s="220"/>
      <c r="Y252" s="220"/>
      <c r="Z252" s="210"/>
      <c r="AA252" s="210"/>
      <c r="AB252" s="210"/>
      <c r="AC252" s="210"/>
      <c r="AD252" s="210"/>
      <c r="AE252" s="210"/>
      <c r="AF252" s="210"/>
      <c r="AG252" s="210" t="s">
        <v>231</v>
      </c>
      <c r="AH252" s="210">
        <v>0</v>
      </c>
      <c r="AI252" s="210"/>
      <c r="AJ252" s="210"/>
      <c r="AK252" s="210"/>
      <c r="AL252" s="210"/>
      <c r="AM252" s="210"/>
      <c r="AN252" s="210"/>
      <c r="AO252" s="210"/>
      <c r="AP252" s="210"/>
      <c r="AQ252" s="210"/>
      <c r="AR252" s="210"/>
      <c r="AS252" s="210"/>
      <c r="AT252" s="210"/>
      <c r="AU252" s="210"/>
      <c r="AV252" s="210"/>
      <c r="AW252" s="210"/>
      <c r="AX252" s="210"/>
      <c r="AY252" s="210"/>
      <c r="AZ252" s="210"/>
      <c r="BA252" s="210"/>
      <c r="BB252" s="210"/>
      <c r="BC252" s="210"/>
      <c r="BD252" s="210"/>
      <c r="BE252" s="210"/>
      <c r="BF252" s="210"/>
      <c r="BG252" s="210"/>
      <c r="BH252" s="210"/>
    </row>
    <row r="253" spans="1:60" outlineLevel="3" x14ac:dyDescent="0.2">
      <c r="A253" s="217"/>
      <c r="B253" s="218"/>
      <c r="C253" s="264" t="s">
        <v>325</v>
      </c>
      <c r="D253" s="258"/>
      <c r="E253" s="259"/>
      <c r="F253" s="220"/>
      <c r="G253" s="220"/>
      <c r="H253" s="220"/>
      <c r="I253" s="220"/>
      <c r="J253" s="220"/>
      <c r="K253" s="220"/>
      <c r="L253" s="220"/>
      <c r="M253" s="220"/>
      <c r="N253" s="219"/>
      <c r="O253" s="219"/>
      <c r="P253" s="219"/>
      <c r="Q253" s="219"/>
      <c r="R253" s="220"/>
      <c r="S253" s="220"/>
      <c r="T253" s="220"/>
      <c r="U253" s="220"/>
      <c r="V253" s="220"/>
      <c r="W253" s="220"/>
      <c r="X253" s="220"/>
      <c r="Y253" s="220"/>
      <c r="Z253" s="210"/>
      <c r="AA253" s="210"/>
      <c r="AB253" s="210"/>
      <c r="AC253" s="210"/>
      <c r="AD253" s="210"/>
      <c r="AE253" s="210"/>
      <c r="AF253" s="210"/>
      <c r="AG253" s="210" t="s">
        <v>231</v>
      </c>
      <c r="AH253" s="210">
        <v>0</v>
      </c>
      <c r="AI253" s="210"/>
      <c r="AJ253" s="210"/>
      <c r="AK253" s="210"/>
      <c r="AL253" s="210"/>
      <c r="AM253" s="210"/>
      <c r="AN253" s="210"/>
      <c r="AO253" s="210"/>
      <c r="AP253" s="210"/>
      <c r="AQ253" s="210"/>
      <c r="AR253" s="210"/>
      <c r="AS253" s="210"/>
      <c r="AT253" s="210"/>
      <c r="AU253" s="210"/>
      <c r="AV253" s="210"/>
      <c r="AW253" s="210"/>
      <c r="AX253" s="210"/>
      <c r="AY253" s="210"/>
      <c r="AZ253" s="210"/>
      <c r="BA253" s="210"/>
      <c r="BB253" s="210"/>
      <c r="BC253" s="210"/>
      <c r="BD253" s="210"/>
      <c r="BE253" s="210"/>
      <c r="BF253" s="210"/>
      <c r="BG253" s="210"/>
      <c r="BH253" s="210"/>
    </row>
    <row r="254" spans="1:60" outlineLevel="3" x14ac:dyDescent="0.2">
      <c r="A254" s="217"/>
      <c r="B254" s="218"/>
      <c r="C254" s="264" t="s">
        <v>326</v>
      </c>
      <c r="D254" s="258"/>
      <c r="E254" s="259"/>
      <c r="F254" s="220"/>
      <c r="G254" s="220"/>
      <c r="H254" s="220"/>
      <c r="I254" s="220"/>
      <c r="J254" s="220"/>
      <c r="K254" s="220"/>
      <c r="L254" s="220"/>
      <c r="M254" s="220"/>
      <c r="N254" s="219"/>
      <c r="O254" s="219"/>
      <c r="P254" s="219"/>
      <c r="Q254" s="219"/>
      <c r="R254" s="220"/>
      <c r="S254" s="220"/>
      <c r="T254" s="220"/>
      <c r="U254" s="220"/>
      <c r="V254" s="220"/>
      <c r="W254" s="220"/>
      <c r="X254" s="220"/>
      <c r="Y254" s="220"/>
      <c r="Z254" s="210"/>
      <c r="AA254" s="210"/>
      <c r="AB254" s="210"/>
      <c r="AC254" s="210"/>
      <c r="AD254" s="210"/>
      <c r="AE254" s="210"/>
      <c r="AF254" s="210"/>
      <c r="AG254" s="210" t="s">
        <v>231</v>
      </c>
      <c r="AH254" s="210">
        <v>0</v>
      </c>
      <c r="AI254" s="210"/>
      <c r="AJ254" s="210"/>
      <c r="AK254" s="210"/>
      <c r="AL254" s="210"/>
      <c r="AM254" s="210"/>
      <c r="AN254" s="210"/>
      <c r="AO254" s="210"/>
      <c r="AP254" s="210"/>
      <c r="AQ254" s="210"/>
      <c r="AR254" s="210"/>
      <c r="AS254" s="210"/>
      <c r="AT254" s="210"/>
      <c r="AU254" s="210"/>
      <c r="AV254" s="210"/>
      <c r="AW254" s="210"/>
      <c r="AX254" s="210"/>
      <c r="AY254" s="210"/>
      <c r="AZ254" s="210"/>
      <c r="BA254" s="210"/>
      <c r="BB254" s="210"/>
      <c r="BC254" s="210"/>
      <c r="BD254" s="210"/>
      <c r="BE254" s="210"/>
      <c r="BF254" s="210"/>
      <c r="BG254" s="210"/>
      <c r="BH254" s="210"/>
    </row>
    <row r="255" spans="1:60" outlineLevel="3" x14ac:dyDescent="0.2">
      <c r="A255" s="217"/>
      <c r="B255" s="218"/>
      <c r="C255" s="264" t="s">
        <v>1195</v>
      </c>
      <c r="D255" s="258"/>
      <c r="E255" s="259"/>
      <c r="F255" s="220"/>
      <c r="G255" s="220"/>
      <c r="H255" s="220"/>
      <c r="I255" s="220"/>
      <c r="J255" s="220"/>
      <c r="K255" s="220"/>
      <c r="L255" s="220"/>
      <c r="M255" s="220"/>
      <c r="N255" s="219"/>
      <c r="O255" s="219"/>
      <c r="P255" s="219"/>
      <c r="Q255" s="219"/>
      <c r="R255" s="220"/>
      <c r="S255" s="220"/>
      <c r="T255" s="220"/>
      <c r="U255" s="220"/>
      <c r="V255" s="220"/>
      <c r="W255" s="220"/>
      <c r="X255" s="220"/>
      <c r="Y255" s="220"/>
      <c r="Z255" s="210"/>
      <c r="AA255" s="210"/>
      <c r="AB255" s="210"/>
      <c r="AC255" s="210"/>
      <c r="AD255" s="210"/>
      <c r="AE255" s="210"/>
      <c r="AF255" s="210"/>
      <c r="AG255" s="210" t="s">
        <v>231</v>
      </c>
      <c r="AH255" s="210">
        <v>0</v>
      </c>
      <c r="AI255" s="210"/>
      <c r="AJ255" s="210"/>
      <c r="AK255" s="210"/>
      <c r="AL255" s="210"/>
      <c r="AM255" s="210"/>
      <c r="AN255" s="210"/>
      <c r="AO255" s="210"/>
      <c r="AP255" s="210"/>
      <c r="AQ255" s="210"/>
      <c r="AR255" s="210"/>
      <c r="AS255" s="210"/>
      <c r="AT255" s="210"/>
      <c r="AU255" s="210"/>
      <c r="AV255" s="210"/>
      <c r="AW255" s="210"/>
      <c r="AX255" s="210"/>
      <c r="AY255" s="210"/>
      <c r="AZ255" s="210"/>
      <c r="BA255" s="210"/>
      <c r="BB255" s="210"/>
      <c r="BC255" s="210"/>
      <c r="BD255" s="210"/>
      <c r="BE255" s="210"/>
      <c r="BF255" s="210"/>
      <c r="BG255" s="210"/>
      <c r="BH255" s="210"/>
    </row>
    <row r="256" spans="1:60" ht="22.5" outlineLevel="3" x14ac:dyDescent="0.2">
      <c r="A256" s="217"/>
      <c r="B256" s="218"/>
      <c r="C256" s="264" t="s">
        <v>1226</v>
      </c>
      <c r="D256" s="258"/>
      <c r="E256" s="259">
        <v>35.904000000000003</v>
      </c>
      <c r="F256" s="220"/>
      <c r="G256" s="220"/>
      <c r="H256" s="220"/>
      <c r="I256" s="220"/>
      <c r="J256" s="220"/>
      <c r="K256" s="220"/>
      <c r="L256" s="220"/>
      <c r="M256" s="220"/>
      <c r="N256" s="219"/>
      <c r="O256" s="219"/>
      <c r="P256" s="219"/>
      <c r="Q256" s="219"/>
      <c r="R256" s="220"/>
      <c r="S256" s="220"/>
      <c r="T256" s="220"/>
      <c r="U256" s="220"/>
      <c r="V256" s="220"/>
      <c r="W256" s="220"/>
      <c r="X256" s="220"/>
      <c r="Y256" s="220"/>
      <c r="Z256" s="210"/>
      <c r="AA256" s="210"/>
      <c r="AB256" s="210"/>
      <c r="AC256" s="210"/>
      <c r="AD256" s="210"/>
      <c r="AE256" s="210"/>
      <c r="AF256" s="210"/>
      <c r="AG256" s="210" t="s">
        <v>231</v>
      </c>
      <c r="AH256" s="210">
        <v>0</v>
      </c>
      <c r="AI256" s="210"/>
      <c r="AJ256" s="210"/>
      <c r="AK256" s="210"/>
      <c r="AL256" s="210"/>
      <c r="AM256" s="210"/>
      <c r="AN256" s="210"/>
      <c r="AO256" s="210"/>
      <c r="AP256" s="210"/>
      <c r="AQ256" s="210"/>
      <c r="AR256" s="210"/>
      <c r="AS256" s="210"/>
      <c r="AT256" s="210"/>
      <c r="AU256" s="210"/>
      <c r="AV256" s="210"/>
      <c r="AW256" s="210"/>
      <c r="AX256" s="210"/>
      <c r="AY256" s="210"/>
      <c r="AZ256" s="210"/>
      <c r="BA256" s="210"/>
      <c r="BB256" s="210"/>
      <c r="BC256" s="210"/>
      <c r="BD256" s="210"/>
      <c r="BE256" s="210"/>
      <c r="BF256" s="210"/>
      <c r="BG256" s="210"/>
      <c r="BH256" s="210"/>
    </row>
    <row r="257" spans="1:60" ht="22.5" outlineLevel="3" x14ac:dyDescent="0.2">
      <c r="A257" s="217"/>
      <c r="B257" s="218"/>
      <c r="C257" s="264" t="s">
        <v>1227</v>
      </c>
      <c r="D257" s="258"/>
      <c r="E257" s="259">
        <v>17.600000000000001</v>
      </c>
      <c r="F257" s="220"/>
      <c r="G257" s="220"/>
      <c r="H257" s="220"/>
      <c r="I257" s="220"/>
      <c r="J257" s="220"/>
      <c r="K257" s="220"/>
      <c r="L257" s="220"/>
      <c r="M257" s="220"/>
      <c r="N257" s="219"/>
      <c r="O257" s="219"/>
      <c r="P257" s="219"/>
      <c r="Q257" s="219"/>
      <c r="R257" s="220"/>
      <c r="S257" s="220"/>
      <c r="T257" s="220"/>
      <c r="U257" s="220"/>
      <c r="V257" s="220"/>
      <c r="W257" s="220"/>
      <c r="X257" s="220"/>
      <c r="Y257" s="220"/>
      <c r="Z257" s="210"/>
      <c r="AA257" s="210"/>
      <c r="AB257" s="210"/>
      <c r="AC257" s="210"/>
      <c r="AD257" s="210"/>
      <c r="AE257" s="210"/>
      <c r="AF257" s="210"/>
      <c r="AG257" s="210" t="s">
        <v>231</v>
      </c>
      <c r="AH257" s="210">
        <v>0</v>
      </c>
      <c r="AI257" s="210"/>
      <c r="AJ257" s="210"/>
      <c r="AK257" s="210"/>
      <c r="AL257" s="210"/>
      <c r="AM257" s="210"/>
      <c r="AN257" s="210"/>
      <c r="AO257" s="210"/>
      <c r="AP257" s="210"/>
      <c r="AQ257" s="210"/>
      <c r="AR257" s="210"/>
      <c r="AS257" s="210"/>
      <c r="AT257" s="210"/>
      <c r="AU257" s="210"/>
      <c r="AV257" s="210"/>
      <c r="AW257" s="210"/>
      <c r="AX257" s="210"/>
      <c r="AY257" s="210"/>
      <c r="AZ257" s="210"/>
      <c r="BA257" s="210"/>
      <c r="BB257" s="210"/>
      <c r="BC257" s="210"/>
      <c r="BD257" s="210"/>
      <c r="BE257" s="210"/>
      <c r="BF257" s="210"/>
      <c r="BG257" s="210"/>
      <c r="BH257" s="210"/>
    </row>
    <row r="258" spans="1:60" outlineLevel="3" x14ac:dyDescent="0.2">
      <c r="A258" s="217"/>
      <c r="B258" s="218"/>
      <c r="C258" s="264" t="s">
        <v>1228</v>
      </c>
      <c r="D258" s="258"/>
      <c r="E258" s="259">
        <v>2.42</v>
      </c>
      <c r="F258" s="220"/>
      <c r="G258" s="220"/>
      <c r="H258" s="220"/>
      <c r="I258" s="220"/>
      <c r="J258" s="220"/>
      <c r="K258" s="220"/>
      <c r="L258" s="220"/>
      <c r="M258" s="220"/>
      <c r="N258" s="219"/>
      <c r="O258" s="219"/>
      <c r="P258" s="219"/>
      <c r="Q258" s="219"/>
      <c r="R258" s="220"/>
      <c r="S258" s="220"/>
      <c r="T258" s="220"/>
      <c r="U258" s="220"/>
      <c r="V258" s="220"/>
      <c r="W258" s="220"/>
      <c r="X258" s="220"/>
      <c r="Y258" s="220"/>
      <c r="Z258" s="210"/>
      <c r="AA258" s="210"/>
      <c r="AB258" s="210"/>
      <c r="AC258" s="210"/>
      <c r="AD258" s="210"/>
      <c r="AE258" s="210"/>
      <c r="AF258" s="210"/>
      <c r="AG258" s="210" t="s">
        <v>231</v>
      </c>
      <c r="AH258" s="210">
        <v>0</v>
      </c>
      <c r="AI258" s="210"/>
      <c r="AJ258" s="210"/>
      <c r="AK258" s="210"/>
      <c r="AL258" s="210"/>
      <c r="AM258" s="210"/>
      <c r="AN258" s="210"/>
      <c r="AO258" s="210"/>
      <c r="AP258" s="210"/>
      <c r="AQ258" s="210"/>
      <c r="AR258" s="210"/>
      <c r="AS258" s="210"/>
      <c r="AT258" s="210"/>
      <c r="AU258" s="210"/>
      <c r="AV258" s="210"/>
      <c r="AW258" s="210"/>
      <c r="AX258" s="210"/>
      <c r="AY258" s="210"/>
      <c r="AZ258" s="210"/>
      <c r="BA258" s="210"/>
      <c r="BB258" s="210"/>
      <c r="BC258" s="210"/>
      <c r="BD258" s="210"/>
      <c r="BE258" s="210"/>
      <c r="BF258" s="210"/>
      <c r="BG258" s="210"/>
      <c r="BH258" s="210"/>
    </row>
    <row r="259" spans="1:60" ht="22.5" outlineLevel="3" x14ac:dyDescent="0.2">
      <c r="A259" s="217"/>
      <c r="B259" s="218"/>
      <c r="C259" s="264" t="s">
        <v>1229</v>
      </c>
      <c r="D259" s="258"/>
      <c r="E259" s="259">
        <v>29.7</v>
      </c>
      <c r="F259" s="220"/>
      <c r="G259" s="220"/>
      <c r="H259" s="220"/>
      <c r="I259" s="220"/>
      <c r="J259" s="220"/>
      <c r="K259" s="220"/>
      <c r="L259" s="220"/>
      <c r="M259" s="220"/>
      <c r="N259" s="219"/>
      <c r="O259" s="219"/>
      <c r="P259" s="219"/>
      <c r="Q259" s="219"/>
      <c r="R259" s="220"/>
      <c r="S259" s="220"/>
      <c r="T259" s="220"/>
      <c r="U259" s="220"/>
      <c r="V259" s="220"/>
      <c r="W259" s="220"/>
      <c r="X259" s="220"/>
      <c r="Y259" s="220"/>
      <c r="Z259" s="210"/>
      <c r="AA259" s="210"/>
      <c r="AB259" s="210"/>
      <c r="AC259" s="210"/>
      <c r="AD259" s="210"/>
      <c r="AE259" s="210"/>
      <c r="AF259" s="210"/>
      <c r="AG259" s="210" t="s">
        <v>231</v>
      </c>
      <c r="AH259" s="210">
        <v>0</v>
      </c>
      <c r="AI259" s="210"/>
      <c r="AJ259" s="210"/>
      <c r="AK259" s="210"/>
      <c r="AL259" s="210"/>
      <c r="AM259" s="210"/>
      <c r="AN259" s="210"/>
      <c r="AO259" s="210"/>
      <c r="AP259" s="210"/>
      <c r="AQ259" s="210"/>
      <c r="AR259" s="210"/>
      <c r="AS259" s="210"/>
      <c r="AT259" s="210"/>
      <c r="AU259" s="210"/>
      <c r="AV259" s="210"/>
      <c r="AW259" s="210"/>
      <c r="AX259" s="210"/>
      <c r="AY259" s="210"/>
      <c r="AZ259" s="210"/>
      <c r="BA259" s="210"/>
      <c r="BB259" s="210"/>
      <c r="BC259" s="210"/>
      <c r="BD259" s="210"/>
      <c r="BE259" s="210"/>
      <c r="BF259" s="210"/>
      <c r="BG259" s="210"/>
      <c r="BH259" s="210"/>
    </row>
    <row r="260" spans="1:60" outlineLevel="3" x14ac:dyDescent="0.2">
      <c r="A260" s="217"/>
      <c r="B260" s="218"/>
      <c r="C260" s="264" t="s">
        <v>407</v>
      </c>
      <c r="D260" s="258"/>
      <c r="E260" s="259"/>
      <c r="F260" s="220"/>
      <c r="G260" s="220"/>
      <c r="H260" s="220"/>
      <c r="I260" s="220"/>
      <c r="J260" s="220"/>
      <c r="K260" s="220"/>
      <c r="L260" s="220"/>
      <c r="M260" s="220"/>
      <c r="N260" s="219"/>
      <c r="O260" s="219"/>
      <c r="P260" s="219"/>
      <c r="Q260" s="219"/>
      <c r="R260" s="220"/>
      <c r="S260" s="220"/>
      <c r="T260" s="220"/>
      <c r="U260" s="220"/>
      <c r="V260" s="220"/>
      <c r="W260" s="220"/>
      <c r="X260" s="220"/>
      <c r="Y260" s="220"/>
      <c r="Z260" s="210"/>
      <c r="AA260" s="210"/>
      <c r="AB260" s="210"/>
      <c r="AC260" s="210"/>
      <c r="AD260" s="210"/>
      <c r="AE260" s="210"/>
      <c r="AF260" s="210"/>
      <c r="AG260" s="210" t="s">
        <v>231</v>
      </c>
      <c r="AH260" s="210">
        <v>0</v>
      </c>
      <c r="AI260" s="210"/>
      <c r="AJ260" s="210"/>
      <c r="AK260" s="210"/>
      <c r="AL260" s="210"/>
      <c r="AM260" s="210"/>
      <c r="AN260" s="210"/>
      <c r="AO260" s="210"/>
      <c r="AP260" s="210"/>
      <c r="AQ260" s="210"/>
      <c r="AR260" s="210"/>
      <c r="AS260" s="210"/>
      <c r="AT260" s="210"/>
      <c r="AU260" s="210"/>
      <c r="AV260" s="210"/>
      <c r="AW260" s="210"/>
      <c r="AX260" s="210"/>
      <c r="AY260" s="210"/>
      <c r="AZ260" s="210"/>
      <c r="BA260" s="210"/>
      <c r="BB260" s="210"/>
      <c r="BC260" s="210"/>
      <c r="BD260" s="210"/>
      <c r="BE260" s="210"/>
      <c r="BF260" s="210"/>
      <c r="BG260" s="210"/>
      <c r="BH260" s="210"/>
    </row>
    <row r="261" spans="1:60" outlineLevel="3" x14ac:dyDescent="0.2">
      <c r="A261" s="217"/>
      <c r="B261" s="218"/>
      <c r="C261" s="264" t="s">
        <v>1021</v>
      </c>
      <c r="D261" s="258"/>
      <c r="E261" s="259"/>
      <c r="F261" s="220"/>
      <c r="G261" s="220"/>
      <c r="H261" s="220"/>
      <c r="I261" s="220"/>
      <c r="J261" s="220"/>
      <c r="K261" s="220"/>
      <c r="L261" s="220"/>
      <c r="M261" s="220"/>
      <c r="N261" s="219"/>
      <c r="O261" s="219"/>
      <c r="P261" s="219"/>
      <c r="Q261" s="219"/>
      <c r="R261" s="220"/>
      <c r="S261" s="220"/>
      <c r="T261" s="220"/>
      <c r="U261" s="220"/>
      <c r="V261" s="220"/>
      <c r="W261" s="220"/>
      <c r="X261" s="220"/>
      <c r="Y261" s="220"/>
      <c r="Z261" s="210"/>
      <c r="AA261" s="210"/>
      <c r="AB261" s="210"/>
      <c r="AC261" s="210"/>
      <c r="AD261" s="210"/>
      <c r="AE261" s="210"/>
      <c r="AF261" s="210"/>
      <c r="AG261" s="210" t="s">
        <v>231</v>
      </c>
      <c r="AH261" s="210">
        <v>0</v>
      </c>
      <c r="AI261" s="210"/>
      <c r="AJ261" s="210"/>
      <c r="AK261" s="210"/>
      <c r="AL261" s="210"/>
      <c r="AM261" s="210"/>
      <c r="AN261" s="210"/>
      <c r="AO261" s="210"/>
      <c r="AP261" s="210"/>
      <c r="AQ261" s="210"/>
      <c r="AR261" s="210"/>
      <c r="AS261" s="210"/>
      <c r="AT261" s="210"/>
      <c r="AU261" s="210"/>
      <c r="AV261" s="210"/>
      <c r="AW261" s="210"/>
      <c r="AX261" s="210"/>
      <c r="AY261" s="210"/>
      <c r="AZ261" s="210"/>
      <c r="BA261" s="210"/>
      <c r="BB261" s="210"/>
      <c r="BC261" s="210"/>
      <c r="BD261" s="210"/>
      <c r="BE261" s="210"/>
      <c r="BF261" s="210"/>
      <c r="BG261" s="210"/>
      <c r="BH261" s="210"/>
    </row>
    <row r="262" spans="1:60" outlineLevel="3" x14ac:dyDescent="0.2">
      <c r="A262" s="217"/>
      <c r="B262" s="218"/>
      <c r="C262" s="264" t="s">
        <v>1230</v>
      </c>
      <c r="D262" s="258"/>
      <c r="E262" s="259">
        <v>-24</v>
      </c>
      <c r="F262" s="220"/>
      <c r="G262" s="220"/>
      <c r="H262" s="220"/>
      <c r="I262" s="220"/>
      <c r="J262" s="220"/>
      <c r="K262" s="220"/>
      <c r="L262" s="220"/>
      <c r="M262" s="220"/>
      <c r="N262" s="219"/>
      <c r="O262" s="219"/>
      <c r="P262" s="219"/>
      <c r="Q262" s="219"/>
      <c r="R262" s="220"/>
      <c r="S262" s="220"/>
      <c r="T262" s="220"/>
      <c r="U262" s="220"/>
      <c r="V262" s="220"/>
      <c r="W262" s="220"/>
      <c r="X262" s="220"/>
      <c r="Y262" s="220"/>
      <c r="Z262" s="210"/>
      <c r="AA262" s="210"/>
      <c r="AB262" s="210"/>
      <c r="AC262" s="210"/>
      <c r="AD262" s="210"/>
      <c r="AE262" s="210"/>
      <c r="AF262" s="210"/>
      <c r="AG262" s="210" t="s">
        <v>231</v>
      </c>
      <c r="AH262" s="210">
        <v>5</v>
      </c>
      <c r="AI262" s="210"/>
      <c r="AJ262" s="210"/>
      <c r="AK262" s="210"/>
      <c r="AL262" s="210"/>
      <c r="AM262" s="210"/>
      <c r="AN262" s="210"/>
      <c r="AO262" s="210"/>
      <c r="AP262" s="210"/>
      <c r="AQ262" s="210"/>
      <c r="AR262" s="210"/>
      <c r="AS262" s="210"/>
      <c r="AT262" s="210"/>
      <c r="AU262" s="210"/>
      <c r="AV262" s="210"/>
      <c r="AW262" s="210"/>
      <c r="AX262" s="210"/>
      <c r="AY262" s="210"/>
      <c r="AZ262" s="210"/>
      <c r="BA262" s="210"/>
      <c r="BB262" s="210"/>
      <c r="BC262" s="210"/>
      <c r="BD262" s="210"/>
      <c r="BE262" s="210"/>
      <c r="BF262" s="210"/>
      <c r="BG262" s="210"/>
      <c r="BH262" s="210"/>
    </row>
    <row r="263" spans="1:60" ht="22.5" outlineLevel="1" x14ac:dyDescent="0.2">
      <c r="A263" s="235">
        <v>37</v>
      </c>
      <c r="B263" s="236" t="s">
        <v>1023</v>
      </c>
      <c r="C263" s="252" t="s">
        <v>1024</v>
      </c>
      <c r="D263" s="237" t="s">
        <v>261</v>
      </c>
      <c r="E263" s="238">
        <v>61.624000000000002</v>
      </c>
      <c r="F263" s="239"/>
      <c r="G263" s="240">
        <f>ROUND(E263*F263,2)</f>
        <v>0</v>
      </c>
      <c r="H263" s="239"/>
      <c r="I263" s="240">
        <f>ROUND(E263*H263,2)</f>
        <v>0</v>
      </c>
      <c r="J263" s="239"/>
      <c r="K263" s="240">
        <f>ROUND(E263*J263,2)</f>
        <v>0</v>
      </c>
      <c r="L263" s="240">
        <v>21</v>
      </c>
      <c r="M263" s="240">
        <f>G263*(1+L263/100)</f>
        <v>0</v>
      </c>
      <c r="N263" s="238">
        <v>0.12966</v>
      </c>
      <c r="O263" s="238">
        <f>ROUND(E263*N263,2)</f>
        <v>7.99</v>
      </c>
      <c r="P263" s="238">
        <v>0</v>
      </c>
      <c r="Q263" s="238">
        <f>ROUND(E263*P263,2)</f>
        <v>0</v>
      </c>
      <c r="R263" s="240" t="s">
        <v>277</v>
      </c>
      <c r="S263" s="240" t="s">
        <v>188</v>
      </c>
      <c r="T263" s="241" t="s">
        <v>188</v>
      </c>
      <c r="U263" s="220">
        <v>7.1999999999999995E-2</v>
      </c>
      <c r="V263" s="220">
        <f>ROUND(E263*U263,2)</f>
        <v>4.4400000000000004</v>
      </c>
      <c r="W263" s="220"/>
      <c r="X263" s="220" t="s">
        <v>226</v>
      </c>
      <c r="Y263" s="220" t="s">
        <v>191</v>
      </c>
      <c r="Z263" s="210"/>
      <c r="AA263" s="210"/>
      <c r="AB263" s="210"/>
      <c r="AC263" s="210"/>
      <c r="AD263" s="210"/>
      <c r="AE263" s="210"/>
      <c r="AF263" s="210"/>
      <c r="AG263" s="210" t="s">
        <v>227</v>
      </c>
      <c r="AH263" s="210"/>
      <c r="AI263" s="210"/>
      <c r="AJ263" s="210"/>
      <c r="AK263" s="210"/>
      <c r="AL263" s="210"/>
      <c r="AM263" s="210"/>
      <c r="AN263" s="210"/>
      <c r="AO263" s="210"/>
      <c r="AP263" s="210"/>
      <c r="AQ263" s="210"/>
      <c r="AR263" s="210"/>
      <c r="AS263" s="210"/>
      <c r="AT263" s="210"/>
      <c r="AU263" s="210"/>
      <c r="AV263" s="210"/>
      <c r="AW263" s="210"/>
      <c r="AX263" s="210"/>
      <c r="AY263" s="210"/>
      <c r="AZ263" s="210"/>
      <c r="BA263" s="210"/>
      <c r="BB263" s="210"/>
      <c r="BC263" s="210"/>
      <c r="BD263" s="210"/>
      <c r="BE263" s="210"/>
      <c r="BF263" s="210"/>
      <c r="BG263" s="210"/>
      <c r="BH263" s="210"/>
    </row>
    <row r="264" spans="1:60" outlineLevel="2" x14ac:dyDescent="0.2">
      <c r="A264" s="217"/>
      <c r="B264" s="218"/>
      <c r="C264" s="264" t="s">
        <v>1014</v>
      </c>
      <c r="D264" s="258"/>
      <c r="E264" s="259"/>
      <c r="F264" s="220"/>
      <c r="G264" s="220"/>
      <c r="H264" s="220"/>
      <c r="I264" s="220"/>
      <c r="J264" s="220"/>
      <c r="K264" s="220"/>
      <c r="L264" s="220"/>
      <c r="M264" s="220"/>
      <c r="N264" s="219"/>
      <c r="O264" s="219"/>
      <c r="P264" s="219"/>
      <c r="Q264" s="219"/>
      <c r="R264" s="220"/>
      <c r="S264" s="220"/>
      <c r="T264" s="220"/>
      <c r="U264" s="220"/>
      <c r="V264" s="220"/>
      <c r="W264" s="220"/>
      <c r="X264" s="220"/>
      <c r="Y264" s="220"/>
      <c r="Z264" s="210"/>
      <c r="AA264" s="210"/>
      <c r="AB264" s="210"/>
      <c r="AC264" s="210"/>
      <c r="AD264" s="210"/>
      <c r="AE264" s="210"/>
      <c r="AF264" s="210"/>
      <c r="AG264" s="210" t="s">
        <v>231</v>
      </c>
      <c r="AH264" s="210">
        <v>0</v>
      </c>
      <c r="AI264" s="210"/>
      <c r="AJ264" s="210"/>
      <c r="AK264" s="210"/>
      <c r="AL264" s="210"/>
      <c r="AM264" s="210"/>
      <c r="AN264" s="210"/>
      <c r="AO264" s="210"/>
      <c r="AP264" s="210"/>
      <c r="AQ264" s="210"/>
      <c r="AR264" s="210"/>
      <c r="AS264" s="210"/>
      <c r="AT264" s="210"/>
      <c r="AU264" s="210"/>
      <c r="AV264" s="210"/>
      <c r="AW264" s="210"/>
      <c r="AX264" s="210"/>
      <c r="AY264" s="210"/>
      <c r="AZ264" s="210"/>
      <c r="BA264" s="210"/>
      <c r="BB264" s="210"/>
      <c r="BC264" s="210"/>
      <c r="BD264" s="210"/>
      <c r="BE264" s="210"/>
      <c r="BF264" s="210"/>
      <c r="BG264" s="210"/>
      <c r="BH264" s="210"/>
    </row>
    <row r="265" spans="1:60" outlineLevel="3" x14ac:dyDescent="0.2">
      <c r="A265" s="217"/>
      <c r="B265" s="218"/>
      <c r="C265" s="264" t="s">
        <v>1183</v>
      </c>
      <c r="D265" s="258"/>
      <c r="E265" s="259">
        <v>61.624000000000002</v>
      </c>
      <c r="F265" s="220"/>
      <c r="G265" s="220"/>
      <c r="H265" s="220"/>
      <c r="I265" s="220"/>
      <c r="J265" s="220"/>
      <c r="K265" s="220"/>
      <c r="L265" s="220"/>
      <c r="M265" s="220"/>
      <c r="N265" s="219"/>
      <c r="O265" s="219"/>
      <c r="P265" s="219"/>
      <c r="Q265" s="219"/>
      <c r="R265" s="220"/>
      <c r="S265" s="220"/>
      <c r="T265" s="220"/>
      <c r="U265" s="220"/>
      <c r="V265" s="220"/>
      <c r="W265" s="220"/>
      <c r="X265" s="220"/>
      <c r="Y265" s="220"/>
      <c r="Z265" s="210"/>
      <c r="AA265" s="210"/>
      <c r="AB265" s="210"/>
      <c r="AC265" s="210"/>
      <c r="AD265" s="210"/>
      <c r="AE265" s="210"/>
      <c r="AF265" s="210"/>
      <c r="AG265" s="210" t="s">
        <v>231</v>
      </c>
      <c r="AH265" s="210">
        <v>5</v>
      </c>
      <c r="AI265" s="210"/>
      <c r="AJ265" s="210"/>
      <c r="AK265" s="210"/>
      <c r="AL265" s="210"/>
      <c r="AM265" s="210"/>
      <c r="AN265" s="210"/>
      <c r="AO265" s="210"/>
      <c r="AP265" s="210"/>
      <c r="AQ265" s="210"/>
      <c r="AR265" s="210"/>
      <c r="AS265" s="210"/>
      <c r="AT265" s="210"/>
      <c r="AU265" s="210"/>
      <c r="AV265" s="210"/>
      <c r="AW265" s="210"/>
      <c r="AX265" s="210"/>
      <c r="AY265" s="210"/>
      <c r="AZ265" s="210"/>
      <c r="BA265" s="210"/>
      <c r="BB265" s="210"/>
      <c r="BC265" s="210"/>
      <c r="BD265" s="210"/>
      <c r="BE265" s="210"/>
      <c r="BF265" s="210"/>
      <c r="BG265" s="210"/>
      <c r="BH265" s="210"/>
    </row>
    <row r="266" spans="1:60" x14ac:dyDescent="0.2">
      <c r="A266" s="225" t="s">
        <v>183</v>
      </c>
      <c r="B266" s="226" t="s">
        <v>135</v>
      </c>
      <c r="C266" s="251" t="s">
        <v>136</v>
      </c>
      <c r="D266" s="227"/>
      <c r="E266" s="228"/>
      <c r="F266" s="229"/>
      <c r="G266" s="229">
        <f>SUMIF(AG267:AG290,"&lt;&gt;NOR",G267:G290)</f>
        <v>0</v>
      </c>
      <c r="H266" s="229"/>
      <c r="I266" s="229">
        <f>SUM(I267:I290)</f>
        <v>0</v>
      </c>
      <c r="J266" s="229"/>
      <c r="K266" s="229">
        <f>SUM(K267:K290)</f>
        <v>0</v>
      </c>
      <c r="L266" s="229"/>
      <c r="M266" s="229">
        <f>SUM(M267:M290)</f>
        <v>0</v>
      </c>
      <c r="N266" s="228"/>
      <c r="O266" s="228">
        <f>SUM(O267:O290)</f>
        <v>1.19</v>
      </c>
      <c r="P266" s="228"/>
      <c r="Q266" s="228">
        <f>SUM(Q267:Q290)</f>
        <v>0</v>
      </c>
      <c r="R266" s="229"/>
      <c r="S266" s="229"/>
      <c r="T266" s="230"/>
      <c r="U266" s="224"/>
      <c r="V266" s="224">
        <f>SUM(V267:V290)</f>
        <v>10.98</v>
      </c>
      <c r="W266" s="224"/>
      <c r="X266" s="224"/>
      <c r="Y266" s="224"/>
      <c r="AG266" t="s">
        <v>184</v>
      </c>
    </row>
    <row r="267" spans="1:60" outlineLevel="1" x14ac:dyDescent="0.2">
      <c r="A267" s="235">
        <v>38</v>
      </c>
      <c r="B267" s="236" t="s">
        <v>1025</v>
      </c>
      <c r="C267" s="252" t="s">
        <v>1026</v>
      </c>
      <c r="D267" s="237" t="s">
        <v>261</v>
      </c>
      <c r="E267" s="238">
        <v>24</v>
      </c>
      <c r="F267" s="239"/>
      <c r="G267" s="240">
        <f>ROUND(E267*F267,2)</f>
        <v>0</v>
      </c>
      <c r="H267" s="239"/>
      <c r="I267" s="240">
        <f>ROUND(E267*H267,2)</f>
        <v>0</v>
      </c>
      <c r="J267" s="239"/>
      <c r="K267" s="240">
        <f>ROUND(E267*J267,2)</f>
        <v>0</v>
      </c>
      <c r="L267" s="240">
        <v>21</v>
      </c>
      <c r="M267" s="240">
        <f>G267*(1+L267/100)</f>
        <v>0</v>
      </c>
      <c r="N267" s="238">
        <v>3.15E-2</v>
      </c>
      <c r="O267" s="238">
        <f>ROUND(E267*N267,2)</f>
        <v>0.76</v>
      </c>
      <c r="P267" s="238">
        <v>0</v>
      </c>
      <c r="Q267" s="238">
        <f>ROUND(E267*P267,2)</f>
        <v>0</v>
      </c>
      <c r="R267" s="240" t="s">
        <v>277</v>
      </c>
      <c r="S267" s="240" t="s">
        <v>188</v>
      </c>
      <c r="T267" s="241" t="s">
        <v>188</v>
      </c>
      <c r="U267" s="220">
        <v>0.3075</v>
      </c>
      <c r="V267" s="220">
        <f>ROUND(E267*U267,2)</f>
        <v>7.38</v>
      </c>
      <c r="W267" s="220"/>
      <c r="X267" s="220" t="s">
        <v>226</v>
      </c>
      <c r="Y267" s="220" t="s">
        <v>191</v>
      </c>
      <c r="Z267" s="210"/>
      <c r="AA267" s="210"/>
      <c r="AB267" s="210"/>
      <c r="AC267" s="210"/>
      <c r="AD267" s="210"/>
      <c r="AE267" s="210"/>
      <c r="AF267" s="210"/>
      <c r="AG267" s="210" t="s">
        <v>227</v>
      </c>
      <c r="AH267" s="210"/>
      <c r="AI267" s="210"/>
      <c r="AJ267" s="210"/>
      <c r="AK267" s="210"/>
      <c r="AL267" s="210"/>
      <c r="AM267" s="210"/>
      <c r="AN267" s="210"/>
      <c r="AO267" s="210"/>
      <c r="AP267" s="210"/>
      <c r="AQ267" s="210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210"/>
      <c r="BD267" s="210"/>
      <c r="BE267" s="210"/>
      <c r="BF267" s="210"/>
      <c r="BG267" s="210"/>
      <c r="BH267" s="210"/>
    </row>
    <row r="268" spans="1:60" outlineLevel="2" x14ac:dyDescent="0.2">
      <c r="A268" s="217"/>
      <c r="B268" s="218"/>
      <c r="C268" s="263" t="s">
        <v>1027</v>
      </c>
      <c r="D268" s="262"/>
      <c r="E268" s="262"/>
      <c r="F268" s="262"/>
      <c r="G268" s="262"/>
      <c r="H268" s="220"/>
      <c r="I268" s="220"/>
      <c r="J268" s="220"/>
      <c r="K268" s="220"/>
      <c r="L268" s="220"/>
      <c r="M268" s="220"/>
      <c r="N268" s="219"/>
      <c r="O268" s="219"/>
      <c r="P268" s="219"/>
      <c r="Q268" s="219"/>
      <c r="R268" s="220"/>
      <c r="S268" s="220"/>
      <c r="T268" s="220"/>
      <c r="U268" s="220"/>
      <c r="V268" s="220"/>
      <c r="W268" s="220"/>
      <c r="X268" s="220"/>
      <c r="Y268" s="220"/>
      <c r="Z268" s="210"/>
      <c r="AA268" s="210"/>
      <c r="AB268" s="210"/>
      <c r="AC268" s="210"/>
      <c r="AD268" s="210"/>
      <c r="AE268" s="210"/>
      <c r="AF268" s="210"/>
      <c r="AG268" s="210" t="s">
        <v>229</v>
      </c>
      <c r="AH268" s="210"/>
      <c r="AI268" s="210"/>
      <c r="AJ268" s="210"/>
      <c r="AK268" s="210"/>
      <c r="AL268" s="210"/>
      <c r="AM268" s="210"/>
      <c r="AN268" s="210"/>
      <c r="AO268" s="210"/>
      <c r="AP268" s="210"/>
      <c r="AQ268" s="210"/>
      <c r="AR268" s="210"/>
      <c r="AS268" s="210"/>
      <c r="AT268" s="210"/>
      <c r="AU268" s="210"/>
      <c r="AV268" s="210"/>
      <c r="AW268" s="210"/>
      <c r="AX268" s="210"/>
      <c r="AY268" s="210"/>
      <c r="AZ268" s="210"/>
      <c r="BA268" s="210"/>
      <c r="BB268" s="210"/>
      <c r="BC268" s="210"/>
      <c r="BD268" s="210"/>
      <c r="BE268" s="210"/>
      <c r="BF268" s="210"/>
      <c r="BG268" s="210"/>
      <c r="BH268" s="210"/>
    </row>
    <row r="269" spans="1:60" outlineLevel="2" x14ac:dyDescent="0.2">
      <c r="A269" s="217"/>
      <c r="B269" s="218"/>
      <c r="C269" s="264" t="s">
        <v>1028</v>
      </c>
      <c r="D269" s="258"/>
      <c r="E269" s="259"/>
      <c r="F269" s="220"/>
      <c r="G269" s="220"/>
      <c r="H269" s="220"/>
      <c r="I269" s="220"/>
      <c r="J269" s="220"/>
      <c r="K269" s="220"/>
      <c r="L269" s="220"/>
      <c r="M269" s="220"/>
      <c r="N269" s="219"/>
      <c r="O269" s="219"/>
      <c r="P269" s="219"/>
      <c r="Q269" s="219"/>
      <c r="R269" s="220"/>
      <c r="S269" s="220"/>
      <c r="T269" s="220"/>
      <c r="U269" s="220"/>
      <c r="V269" s="220"/>
      <c r="W269" s="220"/>
      <c r="X269" s="220"/>
      <c r="Y269" s="220"/>
      <c r="Z269" s="210"/>
      <c r="AA269" s="210"/>
      <c r="AB269" s="210"/>
      <c r="AC269" s="210"/>
      <c r="AD269" s="210"/>
      <c r="AE269" s="210"/>
      <c r="AF269" s="210"/>
      <c r="AG269" s="210" t="s">
        <v>231</v>
      </c>
      <c r="AH269" s="210">
        <v>0</v>
      </c>
      <c r="AI269" s="210"/>
      <c r="AJ269" s="210"/>
      <c r="AK269" s="210"/>
      <c r="AL269" s="210"/>
      <c r="AM269" s="210"/>
      <c r="AN269" s="210"/>
      <c r="AO269" s="210"/>
      <c r="AP269" s="210"/>
      <c r="AQ269" s="210"/>
      <c r="AR269" s="210"/>
      <c r="AS269" s="210"/>
      <c r="AT269" s="210"/>
      <c r="AU269" s="210"/>
      <c r="AV269" s="210"/>
      <c r="AW269" s="210"/>
      <c r="AX269" s="210"/>
      <c r="AY269" s="210"/>
      <c r="AZ269" s="210"/>
      <c r="BA269" s="210"/>
      <c r="BB269" s="210"/>
      <c r="BC269" s="210"/>
      <c r="BD269" s="210"/>
      <c r="BE269" s="210"/>
      <c r="BF269" s="210"/>
      <c r="BG269" s="210"/>
      <c r="BH269" s="210"/>
    </row>
    <row r="270" spans="1:60" outlineLevel="3" x14ac:dyDescent="0.2">
      <c r="A270" s="217"/>
      <c r="B270" s="218"/>
      <c r="C270" s="264" t="s">
        <v>325</v>
      </c>
      <c r="D270" s="258"/>
      <c r="E270" s="259"/>
      <c r="F270" s="220"/>
      <c r="G270" s="220"/>
      <c r="H270" s="220"/>
      <c r="I270" s="220"/>
      <c r="J270" s="220"/>
      <c r="K270" s="220"/>
      <c r="L270" s="220"/>
      <c r="M270" s="220"/>
      <c r="N270" s="219"/>
      <c r="O270" s="219"/>
      <c r="P270" s="219"/>
      <c r="Q270" s="219"/>
      <c r="R270" s="220"/>
      <c r="S270" s="220"/>
      <c r="T270" s="220"/>
      <c r="U270" s="220"/>
      <c r="V270" s="220"/>
      <c r="W270" s="220"/>
      <c r="X270" s="220"/>
      <c r="Y270" s="220"/>
      <c r="Z270" s="210"/>
      <c r="AA270" s="210"/>
      <c r="AB270" s="210"/>
      <c r="AC270" s="210"/>
      <c r="AD270" s="210"/>
      <c r="AE270" s="210"/>
      <c r="AF270" s="210"/>
      <c r="AG270" s="210" t="s">
        <v>231</v>
      </c>
      <c r="AH270" s="210">
        <v>0</v>
      </c>
      <c r="AI270" s="210"/>
      <c r="AJ270" s="210"/>
      <c r="AK270" s="210"/>
      <c r="AL270" s="210"/>
      <c r="AM270" s="210"/>
      <c r="AN270" s="210"/>
      <c r="AO270" s="210"/>
      <c r="AP270" s="210"/>
      <c r="AQ270" s="210"/>
      <c r="AR270" s="210"/>
      <c r="AS270" s="210"/>
      <c r="AT270" s="210"/>
      <c r="AU270" s="210"/>
      <c r="AV270" s="210"/>
      <c r="AW270" s="210"/>
      <c r="AX270" s="210"/>
      <c r="AY270" s="210"/>
      <c r="AZ270" s="210"/>
      <c r="BA270" s="210"/>
      <c r="BB270" s="210"/>
      <c r="BC270" s="210"/>
      <c r="BD270" s="210"/>
      <c r="BE270" s="210"/>
      <c r="BF270" s="210"/>
      <c r="BG270" s="210"/>
      <c r="BH270" s="210"/>
    </row>
    <row r="271" spans="1:60" outlineLevel="3" x14ac:dyDescent="0.2">
      <c r="A271" s="217"/>
      <c r="B271" s="218"/>
      <c r="C271" s="264" t="s">
        <v>1195</v>
      </c>
      <c r="D271" s="258"/>
      <c r="E271" s="259"/>
      <c r="F271" s="220"/>
      <c r="G271" s="220"/>
      <c r="H271" s="220"/>
      <c r="I271" s="220"/>
      <c r="J271" s="220"/>
      <c r="K271" s="220"/>
      <c r="L271" s="220"/>
      <c r="M271" s="220"/>
      <c r="N271" s="219"/>
      <c r="O271" s="219"/>
      <c r="P271" s="219"/>
      <c r="Q271" s="219"/>
      <c r="R271" s="220"/>
      <c r="S271" s="220"/>
      <c r="T271" s="220"/>
      <c r="U271" s="220"/>
      <c r="V271" s="220"/>
      <c r="W271" s="220"/>
      <c r="X271" s="220"/>
      <c r="Y271" s="220"/>
      <c r="Z271" s="210"/>
      <c r="AA271" s="210"/>
      <c r="AB271" s="210"/>
      <c r="AC271" s="210"/>
      <c r="AD271" s="210"/>
      <c r="AE271" s="210"/>
      <c r="AF271" s="210"/>
      <c r="AG271" s="210" t="s">
        <v>231</v>
      </c>
      <c r="AH271" s="210">
        <v>0</v>
      </c>
      <c r="AI271" s="210"/>
      <c r="AJ271" s="210"/>
      <c r="AK271" s="210"/>
      <c r="AL271" s="210"/>
      <c r="AM271" s="210"/>
      <c r="AN271" s="210"/>
      <c r="AO271" s="210"/>
      <c r="AP271" s="210"/>
      <c r="AQ271" s="210"/>
      <c r="AR271" s="210"/>
      <c r="AS271" s="210"/>
      <c r="AT271" s="210"/>
      <c r="AU271" s="210"/>
      <c r="AV271" s="210"/>
      <c r="AW271" s="210"/>
      <c r="AX271" s="210"/>
      <c r="AY271" s="210"/>
      <c r="AZ271" s="210"/>
      <c r="BA271" s="210"/>
      <c r="BB271" s="210"/>
      <c r="BC271" s="210"/>
      <c r="BD271" s="210"/>
      <c r="BE271" s="210"/>
      <c r="BF271" s="210"/>
      <c r="BG271" s="210"/>
      <c r="BH271" s="210"/>
    </row>
    <row r="272" spans="1:60" ht="22.5" outlineLevel="3" x14ac:dyDescent="0.2">
      <c r="A272" s="217"/>
      <c r="B272" s="218"/>
      <c r="C272" s="264" t="s">
        <v>1231</v>
      </c>
      <c r="D272" s="258"/>
      <c r="E272" s="259">
        <v>24</v>
      </c>
      <c r="F272" s="220"/>
      <c r="G272" s="220"/>
      <c r="H272" s="220"/>
      <c r="I272" s="220"/>
      <c r="J272" s="220"/>
      <c r="K272" s="220"/>
      <c r="L272" s="220"/>
      <c r="M272" s="220"/>
      <c r="N272" s="219"/>
      <c r="O272" s="219"/>
      <c r="P272" s="219"/>
      <c r="Q272" s="219"/>
      <c r="R272" s="220"/>
      <c r="S272" s="220"/>
      <c r="T272" s="220"/>
      <c r="U272" s="220"/>
      <c r="V272" s="220"/>
      <c r="W272" s="220"/>
      <c r="X272" s="220"/>
      <c r="Y272" s="220"/>
      <c r="Z272" s="210"/>
      <c r="AA272" s="210"/>
      <c r="AB272" s="210"/>
      <c r="AC272" s="210"/>
      <c r="AD272" s="210"/>
      <c r="AE272" s="210"/>
      <c r="AF272" s="210"/>
      <c r="AG272" s="210" t="s">
        <v>231</v>
      </c>
      <c r="AH272" s="210">
        <v>0</v>
      </c>
      <c r="AI272" s="210"/>
      <c r="AJ272" s="210"/>
      <c r="AK272" s="210"/>
      <c r="AL272" s="210"/>
      <c r="AM272" s="210"/>
      <c r="AN272" s="210"/>
      <c r="AO272" s="210"/>
      <c r="AP272" s="210"/>
      <c r="AQ272" s="210"/>
      <c r="AR272" s="210"/>
      <c r="AS272" s="210"/>
      <c r="AT272" s="210"/>
      <c r="AU272" s="210"/>
      <c r="AV272" s="210"/>
      <c r="AW272" s="210"/>
      <c r="AX272" s="210"/>
      <c r="AY272" s="210"/>
      <c r="AZ272" s="210"/>
      <c r="BA272" s="210"/>
      <c r="BB272" s="210"/>
      <c r="BC272" s="210"/>
      <c r="BD272" s="210"/>
      <c r="BE272" s="210"/>
      <c r="BF272" s="210"/>
      <c r="BG272" s="210"/>
      <c r="BH272" s="210"/>
    </row>
    <row r="273" spans="1:60" ht="22.5" outlineLevel="1" x14ac:dyDescent="0.2">
      <c r="A273" s="235">
        <v>39</v>
      </c>
      <c r="B273" s="236" t="s">
        <v>1030</v>
      </c>
      <c r="C273" s="252" t="s">
        <v>1031</v>
      </c>
      <c r="D273" s="237" t="s">
        <v>224</v>
      </c>
      <c r="E273" s="238">
        <v>1.2</v>
      </c>
      <c r="F273" s="239"/>
      <c r="G273" s="240">
        <f>ROUND(E273*F273,2)</f>
        <v>0</v>
      </c>
      <c r="H273" s="239"/>
      <c r="I273" s="240">
        <f>ROUND(E273*H273,2)</f>
        <v>0</v>
      </c>
      <c r="J273" s="239"/>
      <c r="K273" s="240">
        <f>ROUND(E273*J273,2)</f>
        <v>0</v>
      </c>
      <c r="L273" s="240">
        <v>21</v>
      </c>
      <c r="M273" s="240">
        <f>G273*(1+L273/100)</f>
        <v>0</v>
      </c>
      <c r="N273" s="238">
        <v>0</v>
      </c>
      <c r="O273" s="238">
        <f>ROUND(E273*N273,2)</f>
        <v>0</v>
      </c>
      <c r="P273" s="238">
        <v>0</v>
      </c>
      <c r="Q273" s="238">
        <f>ROUND(E273*P273,2)</f>
        <v>0</v>
      </c>
      <c r="R273" s="240" t="s">
        <v>277</v>
      </c>
      <c r="S273" s="240" t="s">
        <v>188</v>
      </c>
      <c r="T273" s="241" t="s">
        <v>188</v>
      </c>
      <c r="U273" s="220">
        <v>3</v>
      </c>
      <c r="V273" s="220">
        <f>ROUND(E273*U273,2)</f>
        <v>3.6</v>
      </c>
      <c r="W273" s="220"/>
      <c r="X273" s="220" t="s">
        <v>226</v>
      </c>
      <c r="Y273" s="220" t="s">
        <v>191</v>
      </c>
      <c r="Z273" s="210"/>
      <c r="AA273" s="210"/>
      <c r="AB273" s="210"/>
      <c r="AC273" s="210"/>
      <c r="AD273" s="210"/>
      <c r="AE273" s="210"/>
      <c r="AF273" s="210"/>
      <c r="AG273" s="210" t="s">
        <v>227</v>
      </c>
      <c r="AH273" s="210"/>
      <c r="AI273" s="210"/>
      <c r="AJ273" s="210"/>
      <c r="AK273" s="210"/>
      <c r="AL273" s="210"/>
      <c r="AM273" s="210"/>
      <c r="AN273" s="210"/>
      <c r="AO273" s="210"/>
      <c r="AP273" s="210"/>
      <c r="AQ273" s="210"/>
      <c r="AR273" s="210"/>
      <c r="AS273" s="210"/>
      <c r="AT273" s="210"/>
      <c r="AU273" s="210"/>
      <c r="AV273" s="210"/>
      <c r="AW273" s="210"/>
      <c r="AX273" s="210"/>
      <c r="AY273" s="210"/>
      <c r="AZ273" s="210"/>
      <c r="BA273" s="210"/>
      <c r="BB273" s="210"/>
      <c r="BC273" s="210"/>
      <c r="BD273" s="210"/>
      <c r="BE273" s="210"/>
      <c r="BF273" s="210"/>
      <c r="BG273" s="210"/>
      <c r="BH273" s="210"/>
    </row>
    <row r="274" spans="1:60" outlineLevel="2" x14ac:dyDescent="0.2">
      <c r="A274" s="217"/>
      <c r="B274" s="218"/>
      <c r="C274" s="263" t="s">
        <v>1027</v>
      </c>
      <c r="D274" s="262"/>
      <c r="E274" s="262"/>
      <c r="F274" s="262"/>
      <c r="G274" s="262"/>
      <c r="H274" s="220"/>
      <c r="I274" s="220"/>
      <c r="J274" s="220"/>
      <c r="K274" s="220"/>
      <c r="L274" s="220"/>
      <c r="M274" s="220"/>
      <c r="N274" s="219"/>
      <c r="O274" s="219"/>
      <c r="P274" s="219"/>
      <c r="Q274" s="219"/>
      <c r="R274" s="220"/>
      <c r="S274" s="220"/>
      <c r="T274" s="220"/>
      <c r="U274" s="220"/>
      <c r="V274" s="220"/>
      <c r="W274" s="220"/>
      <c r="X274" s="220"/>
      <c r="Y274" s="220"/>
      <c r="Z274" s="210"/>
      <c r="AA274" s="210"/>
      <c r="AB274" s="210"/>
      <c r="AC274" s="210"/>
      <c r="AD274" s="210"/>
      <c r="AE274" s="210"/>
      <c r="AF274" s="210"/>
      <c r="AG274" s="210" t="s">
        <v>229</v>
      </c>
      <c r="AH274" s="210"/>
      <c r="AI274" s="210"/>
      <c r="AJ274" s="210"/>
      <c r="AK274" s="210"/>
      <c r="AL274" s="210"/>
      <c r="AM274" s="210"/>
      <c r="AN274" s="210"/>
      <c r="AO274" s="210"/>
      <c r="AP274" s="210"/>
      <c r="AQ274" s="210"/>
      <c r="AR274" s="210"/>
      <c r="AS274" s="210"/>
      <c r="AT274" s="210"/>
      <c r="AU274" s="210"/>
      <c r="AV274" s="210"/>
      <c r="AW274" s="210"/>
      <c r="AX274" s="210"/>
      <c r="AY274" s="210"/>
      <c r="AZ274" s="210"/>
      <c r="BA274" s="210"/>
      <c r="BB274" s="210"/>
      <c r="BC274" s="210"/>
      <c r="BD274" s="210"/>
      <c r="BE274" s="210"/>
      <c r="BF274" s="210"/>
      <c r="BG274" s="210"/>
      <c r="BH274" s="210"/>
    </row>
    <row r="275" spans="1:60" outlineLevel="2" x14ac:dyDescent="0.2">
      <c r="A275" s="217"/>
      <c r="B275" s="218"/>
      <c r="C275" s="264" t="s">
        <v>1032</v>
      </c>
      <c r="D275" s="258"/>
      <c r="E275" s="259"/>
      <c r="F275" s="220"/>
      <c r="G275" s="220"/>
      <c r="H275" s="220"/>
      <c r="I275" s="220"/>
      <c r="J275" s="220"/>
      <c r="K275" s="220"/>
      <c r="L275" s="220"/>
      <c r="M275" s="220"/>
      <c r="N275" s="219"/>
      <c r="O275" s="219"/>
      <c r="P275" s="219"/>
      <c r="Q275" s="219"/>
      <c r="R275" s="220"/>
      <c r="S275" s="220"/>
      <c r="T275" s="220"/>
      <c r="U275" s="220"/>
      <c r="V275" s="220"/>
      <c r="W275" s="220"/>
      <c r="X275" s="220"/>
      <c r="Y275" s="220"/>
      <c r="Z275" s="210"/>
      <c r="AA275" s="210"/>
      <c r="AB275" s="210"/>
      <c r="AC275" s="210"/>
      <c r="AD275" s="210"/>
      <c r="AE275" s="210"/>
      <c r="AF275" s="210"/>
      <c r="AG275" s="210" t="s">
        <v>231</v>
      </c>
      <c r="AH275" s="210">
        <v>0</v>
      </c>
      <c r="AI275" s="210"/>
      <c r="AJ275" s="210"/>
      <c r="AK275" s="210"/>
      <c r="AL275" s="210"/>
      <c r="AM275" s="210"/>
      <c r="AN275" s="210"/>
      <c r="AO275" s="210"/>
      <c r="AP275" s="210"/>
      <c r="AQ275" s="210"/>
      <c r="AR275" s="210"/>
      <c r="AS275" s="210"/>
      <c r="AT275" s="210"/>
      <c r="AU275" s="210"/>
      <c r="AV275" s="210"/>
      <c r="AW275" s="210"/>
      <c r="AX275" s="210"/>
      <c r="AY275" s="210"/>
      <c r="AZ275" s="210"/>
      <c r="BA275" s="210"/>
      <c r="BB275" s="210"/>
      <c r="BC275" s="210"/>
      <c r="BD275" s="210"/>
      <c r="BE275" s="210"/>
      <c r="BF275" s="210"/>
      <c r="BG275" s="210"/>
      <c r="BH275" s="210"/>
    </row>
    <row r="276" spans="1:60" outlineLevel="3" x14ac:dyDescent="0.2">
      <c r="A276" s="217"/>
      <c r="B276" s="218"/>
      <c r="C276" s="264" t="s">
        <v>1033</v>
      </c>
      <c r="D276" s="258"/>
      <c r="E276" s="259"/>
      <c r="F276" s="220"/>
      <c r="G276" s="220"/>
      <c r="H276" s="220"/>
      <c r="I276" s="220"/>
      <c r="J276" s="220"/>
      <c r="K276" s="220"/>
      <c r="L276" s="220"/>
      <c r="M276" s="220"/>
      <c r="N276" s="219"/>
      <c r="O276" s="219"/>
      <c r="P276" s="219"/>
      <c r="Q276" s="219"/>
      <c r="R276" s="220"/>
      <c r="S276" s="220"/>
      <c r="T276" s="220"/>
      <c r="U276" s="220"/>
      <c r="V276" s="220"/>
      <c r="W276" s="220"/>
      <c r="X276" s="220"/>
      <c r="Y276" s="220"/>
      <c r="Z276" s="210"/>
      <c r="AA276" s="210"/>
      <c r="AB276" s="210"/>
      <c r="AC276" s="210"/>
      <c r="AD276" s="210"/>
      <c r="AE276" s="210"/>
      <c r="AF276" s="210"/>
      <c r="AG276" s="210" t="s">
        <v>231</v>
      </c>
      <c r="AH276" s="210">
        <v>0</v>
      </c>
      <c r="AI276" s="210"/>
      <c r="AJ276" s="210"/>
      <c r="AK276" s="210"/>
      <c r="AL276" s="210"/>
      <c r="AM276" s="210"/>
      <c r="AN276" s="210"/>
      <c r="AO276" s="210"/>
      <c r="AP276" s="210"/>
      <c r="AQ276" s="210"/>
      <c r="AR276" s="210"/>
      <c r="AS276" s="210"/>
      <c r="AT276" s="210"/>
      <c r="AU276" s="210"/>
      <c r="AV276" s="210"/>
      <c r="AW276" s="210"/>
      <c r="AX276" s="210"/>
      <c r="AY276" s="210"/>
      <c r="AZ276" s="210"/>
      <c r="BA276" s="210"/>
      <c r="BB276" s="210"/>
      <c r="BC276" s="210"/>
      <c r="BD276" s="210"/>
      <c r="BE276" s="210"/>
      <c r="BF276" s="210"/>
      <c r="BG276" s="210"/>
      <c r="BH276" s="210"/>
    </row>
    <row r="277" spans="1:60" outlineLevel="3" x14ac:dyDescent="0.2">
      <c r="A277" s="217"/>
      <c r="B277" s="218"/>
      <c r="C277" s="264" t="s">
        <v>1232</v>
      </c>
      <c r="D277" s="258"/>
      <c r="E277" s="259">
        <v>1.2</v>
      </c>
      <c r="F277" s="220"/>
      <c r="G277" s="220"/>
      <c r="H277" s="220"/>
      <c r="I277" s="220"/>
      <c r="J277" s="220"/>
      <c r="K277" s="220"/>
      <c r="L277" s="220"/>
      <c r="M277" s="220"/>
      <c r="N277" s="219"/>
      <c r="O277" s="219"/>
      <c r="P277" s="219"/>
      <c r="Q277" s="219"/>
      <c r="R277" s="220"/>
      <c r="S277" s="220"/>
      <c r="T277" s="220"/>
      <c r="U277" s="220"/>
      <c r="V277" s="220"/>
      <c r="W277" s="220"/>
      <c r="X277" s="220"/>
      <c r="Y277" s="220"/>
      <c r="Z277" s="210"/>
      <c r="AA277" s="210"/>
      <c r="AB277" s="210"/>
      <c r="AC277" s="210"/>
      <c r="AD277" s="210"/>
      <c r="AE277" s="210"/>
      <c r="AF277" s="210"/>
      <c r="AG277" s="210" t="s">
        <v>231</v>
      </c>
      <c r="AH277" s="210">
        <v>5</v>
      </c>
      <c r="AI277" s="210"/>
      <c r="AJ277" s="210"/>
      <c r="AK277" s="210"/>
      <c r="AL277" s="210"/>
      <c r="AM277" s="210"/>
      <c r="AN277" s="210"/>
      <c r="AO277" s="210"/>
      <c r="AP277" s="210"/>
      <c r="AQ277" s="210"/>
      <c r="AR277" s="210"/>
      <c r="AS277" s="210"/>
      <c r="AT277" s="210"/>
      <c r="AU277" s="210"/>
      <c r="AV277" s="210"/>
      <c r="AW277" s="210"/>
      <c r="AX277" s="210"/>
      <c r="AY277" s="210"/>
      <c r="AZ277" s="210"/>
      <c r="BA277" s="210"/>
      <c r="BB277" s="210"/>
      <c r="BC277" s="210"/>
      <c r="BD277" s="210"/>
      <c r="BE277" s="210"/>
      <c r="BF277" s="210"/>
      <c r="BG277" s="210"/>
      <c r="BH277" s="210"/>
    </row>
    <row r="278" spans="1:60" outlineLevel="1" x14ac:dyDescent="0.2">
      <c r="A278" s="235">
        <v>40</v>
      </c>
      <c r="B278" s="236" t="s">
        <v>593</v>
      </c>
      <c r="C278" s="252" t="s">
        <v>594</v>
      </c>
      <c r="D278" s="237" t="s">
        <v>595</v>
      </c>
      <c r="E278" s="238">
        <v>36</v>
      </c>
      <c r="F278" s="239"/>
      <c r="G278" s="240">
        <f>ROUND(E278*F278,2)</f>
        <v>0</v>
      </c>
      <c r="H278" s="239"/>
      <c r="I278" s="240">
        <f>ROUND(E278*H278,2)</f>
        <v>0</v>
      </c>
      <c r="J278" s="239"/>
      <c r="K278" s="240">
        <f>ROUND(E278*J278,2)</f>
        <v>0</v>
      </c>
      <c r="L278" s="240">
        <v>21</v>
      </c>
      <c r="M278" s="240">
        <f>G278*(1+L278/100)</f>
        <v>0</v>
      </c>
      <c r="N278" s="238">
        <v>1E-3</v>
      </c>
      <c r="O278" s="238">
        <f>ROUND(E278*N278,2)</f>
        <v>0.04</v>
      </c>
      <c r="P278" s="238">
        <v>0</v>
      </c>
      <c r="Q278" s="238">
        <f>ROUND(E278*P278,2)</f>
        <v>0</v>
      </c>
      <c r="R278" s="240" t="s">
        <v>435</v>
      </c>
      <c r="S278" s="240" t="s">
        <v>188</v>
      </c>
      <c r="T278" s="241" t="s">
        <v>188</v>
      </c>
      <c r="U278" s="220">
        <v>0</v>
      </c>
      <c r="V278" s="220">
        <f>ROUND(E278*U278,2)</f>
        <v>0</v>
      </c>
      <c r="W278" s="220"/>
      <c r="X278" s="220" t="s">
        <v>436</v>
      </c>
      <c r="Y278" s="220" t="s">
        <v>191</v>
      </c>
      <c r="Z278" s="210"/>
      <c r="AA278" s="210"/>
      <c r="AB278" s="210"/>
      <c r="AC278" s="210"/>
      <c r="AD278" s="210"/>
      <c r="AE278" s="210"/>
      <c r="AF278" s="210"/>
      <c r="AG278" s="210" t="s">
        <v>596</v>
      </c>
      <c r="AH278" s="210"/>
      <c r="AI278" s="210"/>
      <c r="AJ278" s="210"/>
      <c r="AK278" s="210"/>
      <c r="AL278" s="210"/>
      <c r="AM278" s="210"/>
      <c r="AN278" s="210"/>
      <c r="AO278" s="210"/>
      <c r="AP278" s="210"/>
      <c r="AQ278" s="210"/>
      <c r="AR278" s="210"/>
      <c r="AS278" s="210"/>
      <c r="AT278" s="210"/>
      <c r="AU278" s="210"/>
      <c r="AV278" s="210"/>
      <c r="AW278" s="210"/>
      <c r="AX278" s="210"/>
      <c r="AY278" s="210"/>
      <c r="AZ278" s="210"/>
      <c r="BA278" s="210"/>
      <c r="BB278" s="210"/>
      <c r="BC278" s="210"/>
      <c r="BD278" s="210"/>
      <c r="BE278" s="210"/>
      <c r="BF278" s="210"/>
      <c r="BG278" s="210"/>
      <c r="BH278" s="210"/>
    </row>
    <row r="279" spans="1:60" outlineLevel="2" x14ac:dyDescent="0.2">
      <c r="A279" s="217"/>
      <c r="B279" s="218"/>
      <c r="C279" s="264" t="s">
        <v>597</v>
      </c>
      <c r="D279" s="258"/>
      <c r="E279" s="259"/>
      <c r="F279" s="220"/>
      <c r="G279" s="220"/>
      <c r="H279" s="220"/>
      <c r="I279" s="220"/>
      <c r="J279" s="220"/>
      <c r="K279" s="220"/>
      <c r="L279" s="220"/>
      <c r="M279" s="220"/>
      <c r="N279" s="219"/>
      <c r="O279" s="219"/>
      <c r="P279" s="219"/>
      <c r="Q279" s="219"/>
      <c r="R279" s="220"/>
      <c r="S279" s="220"/>
      <c r="T279" s="220"/>
      <c r="U279" s="220"/>
      <c r="V279" s="220"/>
      <c r="W279" s="220"/>
      <c r="X279" s="220"/>
      <c r="Y279" s="220"/>
      <c r="Z279" s="210"/>
      <c r="AA279" s="210"/>
      <c r="AB279" s="210"/>
      <c r="AC279" s="210"/>
      <c r="AD279" s="210"/>
      <c r="AE279" s="210"/>
      <c r="AF279" s="210"/>
      <c r="AG279" s="210" t="s">
        <v>231</v>
      </c>
      <c r="AH279" s="210">
        <v>0</v>
      </c>
      <c r="AI279" s="210"/>
      <c r="AJ279" s="210"/>
      <c r="AK279" s="210"/>
      <c r="AL279" s="210"/>
      <c r="AM279" s="210"/>
      <c r="AN279" s="210"/>
      <c r="AO279" s="210"/>
      <c r="AP279" s="210"/>
      <c r="AQ279" s="210"/>
      <c r="AR279" s="210"/>
      <c r="AS279" s="210"/>
      <c r="AT279" s="210"/>
      <c r="AU279" s="210"/>
      <c r="AV279" s="210"/>
      <c r="AW279" s="210"/>
      <c r="AX279" s="210"/>
      <c r="AY279" s="210"/>
      <c r="AZ279" s="210"/>
      <c r="BA279" s="210"/>
      <c r="BB279" s="210"/>
      <c r="BC279" s="210"/>
      <c r="BD279" s="210"/>
      <c r="BE279" s="210"/>
      <c r="BF279" s="210"/>
      <c r="BG279" s="210"/>
      <c r="BH279" s="210"/>
    </row>
    <row r="280" spans="1:60" outlineLevel="3" x14ac:dyDescent="0.2">
      <c r="A280" s="217"/>
      <c r="B280" s="218"/>
      <c r="C280" s="264" t="s">
        <v>598</v>
      </c>
      <c r="D280" s="258"/>
      <c r="E280" s="259"/>
      <c r="F280" s="220"/>
      <c r="G280" s="220"/>
      <c r="H280" s="220"/>
      <c r="I280" s="220"/>
      <c r="J280" s="220"/>
      <c r="K280" s="220"/>
      <c r="L280" s="220"/>
      <c r="M280" s="220"/>
      <c r="N280" s="219"/>
      <c r="O280" s="219"/>
      <c r="P280" s="219"/>
      <c r="Q280" s="219"/>
      <c r="R280" s="220"/>
      <c r="S280" s="220"/>
      <c r="T280" s="220"/>
      <c r="U280" s="220"/>
      <c r="V280" s="220"/>
      <c r="W280" s="220"/>
      <c r="X280" s="220"/>
      <c r="Y280" s="220"/>
      <c r="Z280" s="210"/>
      <c r="AA280" s="210"/>
      <c r="AB280" s="210"/>
      <c r="AC280" s="210"/>
      <c r="AD280" s="210"/>
      <c r="AE280" s="210"/>
      <c r="AF280" s="210"/>
      <c r="AG280" s="210" t="s">
        <v>231</v>
      </c>
      <c r="AH280" s="210">
        <v>0</v>
      </c>
      <c r="AI280" s="210"/>
      <c r="AJ280" s="210"/>
      <c r="AK280" s="210"/>
      <c r="AL280" s="210"/>
      <c r="AM280" s="210"/>
      <c r="AN280" s="210"/>
      <c r="AO280" s="210"/>
      <c r="AP280" s="210"/>
      <c r="AQ280" s="210"/>
      <c r="AR280" s="210"/>
      <c r="AS280" s="210"/>
      <c r="AT280" s="210"/>
      <c r="AU280" s="210"/>
      <c r="AV280" s="210"/>
      <c r="AW280" s="210"/>
      <c r="AX280" s="210"/>
      <c r="AY280" s="210"/>
      <c r="AZ280" s="210"/>
      <c r="BA280" s="210"/>
      <c r="BB280" s="210"/>
      <c r="BC280" s="210"/>
      <c r="BD280" s="210"/>
      <c r="BE280" s="210"/>
      <c r="BF280" s="210"/>
      <c r="BG280" s="210"/>
      <c r="BH280" s="210"/>
    </row>
    <row r="281" spans="1:60" outlineLevel="3" x14ac:dyDescent="0.2">
      <c r="A281" s="217"/>
      <c r="B281" s="218"/>
      <c r="C281" s="264" t="s">
        <v>1233</v>
      </c>
      <c r="D281" s="258"/>
      <c r="E281" s="259">
        <v>36</v>
      </c>
      <c r="F281" s="220"/>
      <c r="G281" s="220"/>
      <c r="H281" s="220"/>
      <c r="I281" s="220"/>
      <c r="J281" s="220"/>
      <c r="K281" s="220"/>
      <c r="L281" s="220"/>
      <c r="M281" s="220"/>
      <c r="N281" s="219"/>
      <c r="O281" s="219"/>
      <c r="P281" s="219"/>
      <c r="Q281" s="219"/>
      <c r="R281" s="220"/>
      <c r="S281" s="220"/>
      <c r="T281" s="220"/>
      <c r="U281" s="220"/>
      <c r="V281" s="220"/>
      <c r="W281" s="220"/>
      <c r="X281" s="220"/>
      <c r="Y281" s="220"/>
      <c r="Z281" s="210"/>
      <c r="AA281" s="210"/>
      <c r="AB281" s="210"/>
      <c r="AC281" s="210"/>
      <c r="AD281" s="210"/>
      <c r="AE281" s="210"/>
      <c r="AF281" s="210"/>
      <c r="AG281" s="210" t="s">
        <v>231</v>
      </c>
      <c r="AH281" s="210">
        <v>5</v>
      </c>
      <c r="AI281" s="210"/>
      <c r="AJ281" s="210"/>
      <c r="AK281" s="210"/>
      <c r="AL281" s="210"/>
      <c r="AM281" s="210"/>
      <c r="AN281" s="210"/>
      <c r="AO281" s="210"/>
      <c r="AP281" s="210"/>
      <c r="AQ281" s="210"/>
      <c r="AR281" s="210"/>
      <c r="AS281" s="210"/>
      <c r="AT281" s="210"/>
      <c r="AU281" s="210"/>
      <c r="AV281" s="210"/>
      <c r="AW281" s="210"/>
      <c r="AX281" s="210"/>
      <c r="AY281" s="210"/>
      <c r="AZ281" s="210"/>
      <c r="BA281" s="210"/>
      <c r="BB281" s="210"/>
      <c r="BC281" s="210"/>
      <c r="BD281" s="210"/>
      <c r="BE281" s="210"/>
      <c r="BF281" s="210"/>
      <c r="BG281" s="210"/>
      <c r="BH281" s="210"/>
    </row>
    <row r="282" spans="1:60" ht="22.5" outlineLevel="1" x14ac:dyDescent="0.2">
      <c r="A282" s="235">
        <v>41</v>
      </c>
      <c r="B282" s="236" t="s">
        <v>1036</v>
      </c>
      <c r="C282" s="252" t="s">
        <v>1037</v>
      </c>
      <c r="D282" s="237" t="s">
        <v>261</v>
      </c>
      <c r="E282" s="238">
        <v>25.2</v>
      </c>
      <c r="F282" s="239"/>
      <c r="G282" s="240">
        <f>ROUND(E282*F282,2)</f>
        <v>0</v>
      </c>
      <c r="H282" s="239"/>
      <c r="I282" s="240">
        <f>ROUND(E282*H282,2)</f>
        <v>0</v>
      </c>
      <c r="J282" s="239"/>
      <c r="K282" s="240">
        <f>ROUND(E282*J282,2)</f>
        <v>0</v>
      </c>
      <c r="L282" s="240">
        <v>21</v>
      </c>
      <c r="M282" s="240">
        <f>G282*(1+L282/100)</f>
        <v>0</v>
      </c>
      <c r="N282" s="238">
        <v>1.0800000000000001E-2</v>
      </c>
      <c r="O282" s="238">
        <f>ROUND(E282*N282,2)</f>
        <v>0.27</v>
      </c>
      <c r="P282" s="238">
        <v>0</v>
      </c>
      <c r="Q282" s="238">
        <f>ROUND(E282*P282,2)</f>
        <v>0</v>
      </c>
      <c r="R282" s="240" t="s">
        <v>435</v>
      </c>
      <c r="S282" s="240" t="s">
        <v>188</v>
      </c>
      <c r="T282" s="241" t="s">
        <v>188</v>
      </c>
      <c r="U282" s="220">
        <v>0</v>
      </c>
      <c r="V282" s="220">
        <f>ROUND(E282*U282,2)</f>
        <v>0</v>
      </c>
      <c r="W282" s="220"/>
      <c r="X282" s="220" t="s">
        <v>436</v>
      </c>
      <c r="Y282" s="220" t="s">
        <v>191</v>
      </c>
      <c r="Z282" s="210"/>
      <c r="AA282" s="210"/>
      <c r="AB282" s="210"/>
      <c r="AC282" s="210"/>
      <c r="AD282" s="210"/>
      <c r="AE282" s="210"/>
      <c r="AF282" s="210"/>
      <c r="AG282" s="210" t="s">
        <v>596</v>
      </c>
      <c r="AH282" s="210"/>
      <c r="AI282" s="210"/>
      <c r="AJ282" s="210"/>
      <c r="AK282" s="210"/>
      <c r="AL282" s="210"/>
      <c r="AM282" s="210"/>
      <c r="AN282" s="210"/>
      <c r="AO282" s="210"/>
      <c r="AP282" s="210"/>
      <c r="AQ282" s="210"/>
      <c r="AR282" s="210"/>
      <c r="AS282" s="210"/>
      <c r="AT282" s="210"/>
      <c r="AU282" s="210"/>
      <c r="AV282" s="210"/>
      <c r="AW282" s="210"/>
      <c r="AX282" s="210"/>
      <c r="AY282" s="210"/>
      <c r="AZ282" s="210"/>
      <c r="BA282" s="210"/>
      <c r="BB282" s="210"/>
      <c r="BC282" s="210"/>
      <c r="BD282" s="210"/>
      <c r="BE282" s="210"/>
      <c r="BF282" s="210"/>
      <c r="BG282" s="210"/>
      <c r="BH282" s="210"/>
    </row>
    <row r="283" spans="1:60" outlineLevel="2" x14ac:dyDescent="0.2">
      <c r="A283" s="217"/>
      <c r="B283" s="218"/>
      <c r="C283" s="264" t="s">
        <v>1064</v>
      </c>
      <c r="D283" s="258"/>
      <c r="E283" s="259"/>
      <c r="F283" s="220"/>
      <c r="G283" s="220"/>
      <c r="H283" s="220"/>
      <c r="I283" s="220"/>
      <c r="J283" s="220"/>
      <c r="K283" s="220"/>
      <c r="L283" s="220"/>
      <c r="M283" s="220"/>
      <c r="N283" s="219"/>
      <c r="O283" s="219"/>
      <c r="P283" s="219"/>
      <c r="Q283" s="219"/>
      <c r="R283" s="220"/>
      <c r="S283" s="220"/>
      <c r="T283" s="220"/>
      <c r="U283" s="220"/>
      <c r="V283" s="220"/>
      <c r="W283" s="220"/>
      <c r="X283" s="220"/>
      <c r="Y283" s="220"/>
      <c r="Z283" s="210"/>
      <c r="AA283" s="210"/>
      <c r="AB283" s="210"/>
      <c r="AC283" s="210"/>
      <c r="AD283" s="210"/>
      <c r="AE283" s="210"/>
      <c r="AF283" s="210"/>
      <c r="AG283" s="210" t="s">
        <v>231</v>
      </c>
      <c r="AH283" s="210">
        <v>0</v>
      </c>
      <c r="AI283" s="210"/>
      <c r="AJ283" s="210"/>
      <c r="AK283" s="210"/>
      <c r="AL283" s="210"/>
      <c r="AM283" s="210"/>
      <c r="AN283" s="210"/>
      <c r="AO283" s="210"/>
      <c r="AP283" s="210"/>
      <c r="AQ283" s="210"/>
      <c r="AR283" s="210"/>
      <c r="AS283" s="210"/>
      <c r="AT283" s="210"/>
      <c r="AU283" s="210"/>
      <c r="AV283" s="210"/>
      <c r="AW283" s="210"/>
      <c r="AX283" s="210"/>
      <c r="AY283" s="210"/>
      <c r="AZ283" s="210"/>
      <c r="BA283" s="210"/>
      <c r="BB283" s="210"/>
      <c r="BC283" s="210"/>
      <c r="BD283" s="210"/>
      <c r="BE283" s="210"/>
      <c r="BF283" s="210"/>
      <c r="BG283" s="210"/>
      <c r="BH283" s="210"/>
    </row>
    <row r="284" spans="1:60" outlineLevel="3" x14ac:dyDescent="0.2">
      <c r="A284" s="217"/>
      <c r="B284" s="218"/>
      <c r="C284" s="264" t="s">
        <v>1234</v>
      </c>
      <c r="D284" s="258"/>
      <c r="E284" s="259">
        <v>25.2</v>
      </c>
      <c r="F284" s="220"/>
      <c r="G284" s="220"/>
      <c r="H284" s="220"/>
      <c r="I284" s="220"/>
      <c r="J284" s="220"/>
      <c r="K284" s="220"/>
      <c r="L284" s="220"/>
      <c r="M284" s="220"/>
      <c r="N284" s="219"/>
      <c r="O284" s="219"/>
      <c r="P284" s="219"/>
      <c r="Q284" s="219"/>
      <c r="R284" s="220"/>
      <c r="S284" s="220"/>
      <c r="T284" s="220"/>
      <c r="U284" s="220"/>
      <c r="V284" s="220"/>
      <c r="W284" s="220"/>
      <c r="X284" s="220"/>
      <c r="Y284" s="220"/>
      <c r="Z284" s="210"/>
      <c r="AA284" s="210"/>
      <c r="AB284" s="210"/>
      <c r="AC284" s="210"/>
      <c r="AD284" s="210"/>
      <c r="AE284" s="210"/>
      <c r="AF284" s="210"/>
      <c r="AG284" s="210" t="s">
        <v>231</v>
      </c>
      <c r="AH284" s="210">
        <v>5</v>
      </c>
      <c r="AI284" s="210"/>
      <c r="AJ284" s="210"/>
      <c r="AK284" s="210"/>
      <c r="AL284" s="210"/>
      <c r="AM284" s="210"/>
      <c r="AN284" s="210"/>
      <c r="AO284" s="210"/>
      <c r="AP284" s="210"/>
      <c r="AQ284" s="210"/>
      <c r="AR284" s="210"/>
      <c r="AS284" s="210"/>
      <c r="AT284" s="210"/>
      <c r="AU284" s="210"/>
      <c r="AV284" s="210"/>
      <c r="AW284" s="210"/>
      <c r="AX284" s="210"/>
      <c r="AY284" s="210"/>
      <c r="AZ284" s="210"/>
      <c r="BA284" s="210"/>
      <c r="BB284" s="210"/>
      <c r="BC284" s="210"/>
      <c r="BD284" s="210"/>
      <c r="BE284" s="210"/>
      <c r="BF284" s="210"/>
      <c r="BG284" s="210"/>
      <c r="BH284" s="210"/>
    </row>
    <row r="285" spans="1:60" outlineLevel="1" x14ac:dyDescent="0.2">
      <c r="A285" s="235">
        <v>42</v>
      </c>
      <c r="B285" s="236" t="s">
        <v>1066</v>
      </c>
      <c r="C285" s="252" t="s">
        <v>1067</v>
      </c>
      <c r="D285" s="237" t="s">
        <v>434</v>
      </c>
      <c r="E285" s="238">
        <v>0.12</v>
      </c>
      <c r="F285" s="239"/>
      <c r="G285" s="240">
        <f>ROUND(E285*F285,2)</f>
        <v>0</v>
      </c>
      <c r="H285" s="239"/>
      <c r="I285" s="240">
        <f>ROUND(E285*H285,2)</f>
        <v>0</v>
      </c>
      <c r="J285" s="239"/>
      <c r="K285" s="240">
        <f>ROUND(E285*J285,2)</f>
        <v>0</v>
      </c>
      <c r="L285" s="240">
        <v>21</v>
      </c>
      <c r="M285" s="240">
        <f>G285*(1+L285/100)</f>
        <v>0</v>
      </c>
      <c r="N285" s="238">
        <v>1</v>
      </c>
      <c r="O285" s="238">
        <f>ROUND(E285*N285,2)</f>
        <v>0.12</v>
      </c>
      <c r="P285" s="238">
        <v>0</v>
      </c>
      <c r="Q285" s="238">
        <f>ROUND(E285*P285,2)</f>
        <v>0</v>
      </c>
      <c r="R285" s="240" t="s">
        <v>435</v>
      </c>
      <c r="S285" s="240" t="s">
        <v>188</v>
      </c>
      <c r="T285" s="241" t="s">
        <v>188</v>
      </c>
      <c r="U285" s="220">
        <v>0</v>
      </c>
      <c r="V285" s="220">
        <f>ROUND(E285*U285,2)</f>
        <v>0</v>
      </c>
      <c r="W285" s="220"/>
      <c r="X285" s="220" t="s">
        <v>436</v>
      </c>
      <c r="Y285" s="220" t="s">
        <v>191</v>
      </c>
      <c r="Z285" s="210"/>
      <c r="AA285" s="210"/>
      <c r="AB285" s="210"/>
      <c r="AC285" s="210"/>
      <c r="AD285" s="210"/>
      <c r="AE285" s="210"/>
      <c r="AF285" s="210"/>
      <c r="AG285" s="210" t="s">
        <v>596</v>
      </c>
      <c r="AH285" s="210"/>
      <c r="AI285" s="210"/>
      <c r="AJ285" s="210"/>
      <c r="AK285" s="210"/>
      <c r="AL285" s="210"/>
      <c r="AM285" s="210"/>
      <c r="AN285" s="210"/>
      <c r="AO285" s="210"/>
      <c r="AP285" s="210"/>
      <c r="AQ285" s="210"/>
      <c r="AR285" s="210"/>
      <c r="AS285" s="210"/>
      <c r="AT285" s="210"/>
      <c r="AU285" s="210"/>
      <c r="AV285" s="210"/>
      <c r="AW285" s="210"/>
      <c r="AX285" s="210"/>
      <c r="AY285" s="210"/>
      <c r="AZ285" s="210"/>
      <c r="BA285" s="210"/>
      <c r="BB285" s="210"/>
      <c r="BC285" s="210"/>
      <c r="BD285" s="210"/>
      <c r="BE285" s="210"/>
      <c r="BF285" s="210"/>
      <c r="BG285" s="210"/>
      <c r="BH285" s="210"/>
    </row>
    <row r="286" spans="1:60" outlineLevel="2" x14ac:dyDescent="0.2">
      <c r="A286" s="217"/>
      <c r="B286" s="218"/>
      <c r="C286" s="264" t="s">
        <v>1068</v>
      </c>
      <c r="D286" s="258"/>
      <c r="E286" s="259"/>
      <c r="F286" s="220"/>
      <c r="G286" s="220"/>
      <c r="H286" s="220"/>
      <c r="I286" s="220"/>
      <c r="J286" s="220"/>
      <c r="K286" s="220"/>
      <c r="L286" s="220"/>
      <c r="M286" s="220"/>
      <c r="N286" s="219"/>
      <c r="O286" s="219"/>
      <c r="P286" s="219"/>
      <c r="Q286" s="219"/>
      <c r="R286" s="220"/>
      <c r="S286" s="220"/>
      <c r="T286" s="220"/>
      <c r="U286" s="220"/>
      <c r="V286" s="220"/>
      <c r="W286" s="220"/>
      <c r="X286" s="220"/>
      <c r="Y286" s="220"/>
      <c r="Z286" s="210"/>
      <c r="AA286" s="210"/>
      <c r="AB286" s="210"/>
      <c r="AC286" s="210"/>
      <c r="AD286" s="210"/>
      <c r="AE286" s="210"/>
      <c r="AF286" s="210"/>
      <c r="AG286" s="210" t="s">
        <v>231</v>
      </c>
      <c r="AH286" s="210">
        <v>0</v>
      </c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0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  <c r="BD286" s="210"/>
      <c r="BE286" s="210"/>
      <c r="BF286" s="210"/>
      <c r="BG286" s="210"/>
      <c r="BH286" s="210"/>
    </row>
    <row r="287" spans="1:60" outlineLevel="3" x14ac:dyDescent="0.2">
      <c r="A287" s="217"/>
      <c r="B287" s="218"/>
      <c r="C287" s="265" t="s">
        <v>233</v>
      </c>
      <c r="D287" s="260"/>
      <c r="E287" s="261"/>
      <c r="F287" s="220"/>
      <c r="G287" s="220"/>
      <c r="H287" s="220"/>
      <c r="I287" s="220"/>
      <c r="J287" s="220"/>
      <c r="K287" s="220"/>
      <c r="L287" s="220"/>
      <c r="M287" s="220"/>
      <c r="N287" s="219"/>
      <c r="O287" s="219"/>
      <c r="P287" s="219"/>
      <c r="Q287" s="219"/>
      <c r="R287" s="220"/>
      <c r="S287" s="220"/>
      <c r="T287" s="220"/>
      <c r="U287" s="220"/>
      <c r="V287" s="220"/>
      <c r="W287" s="220"/>
      <c r="X287" s="220"/>
      <c r="Y287" s="220"/>
      <c r="Z287" s="210"/>
      <c r="AA287" s="210"/>
      <c r="AB287" s="210"/>
      <c r="AC287" s="210"/>
      <c r="AD287" s="210"/>
      <c r="AE287" s="210"/>
      <c r="AF287" s="210"/>
      <c r="AG287" s="210" t="s">
        <v>231</v>
      </c>
      <c r="AH287" s="210"/>
      <c r="AI287" s="210"/>
      <c r="AJ287" s="210"/>
      <c r="AK287" s="210"/>
      <c r="AL287" s="210"/>
      <c r="AM287" s="210"/>
      <c r="AN287" s="210"/>
      <c r="AO287" s="210"/>
      <c r="AP287" s="210"/>
      <c r="AQ287" s="210"/>
      <c r="AR287" s="210"/>
      <c r="AS287" s="210"/>
      <c r="AT287" s="210"/>
      <c r="AU287" s="210"/>
      <c r="AV287" s="210"/>
      <c r="AW287" s="210"/>
      <c r="AX287" s="210"/>
      <c r="AY287" s="210"/>
      <c r="AZ287" s="210"/>
      <c r="BA287" s="210"/>
      <c r="BB287" s="210"/>
      <c r="BC287" s="210"/>
      <c r="BD287" s="210"/>
      <c r="BE287" s="210"/>
      <c r="BF287" s="210"/>
      <c r="BG287" s="210"/>
      <c r="BH287" s="210"/>
    </row>
    <row r="288" spans="1:60" outlineLevel="3" x14ac:dyDescent="0.2">
      <c r="A288" s="217"/>
      <c r="B288" s="218"/>
      <c r="C288" s="266" t="s">
        <v>1069</v>
      </c>
      <c r="D288" s="260"/>
      <c r="E288" s="261">
        <v>0.1</v>
      </c>
      <c r="F288" s="220"/>
      <c r="G288" s="220"/>
      <c r="H288" s="220"/>
      <c r="I288" s="220"/>
      <c r="J288" s="220"/>
      <c r="K288" s="220"/>
      <c r="L288" s="220"/>
      <c r="M288" s="220"/>
      <c r="N288" s="219"/>
      <c r="O288" s="219"/>
      <c r="P288" s="219"/>
      <c r="Q288" s="219"/>
      <c r="R288" s="220"/>
      <c r="S288" s="220"/>
      <c r="T288" s="220"/>
      <c r="U288" s="220"/>
      <c r="V288" s="220"/>
      <c r="W288" s="220"/>
      <c r="X288" s="220"/>
      <c r="Y288" s="220"/>
      <c r="Z288" s="210"/>
      <c r="AA288" s="210"/>
      <c r="AB288" s="210"/>
      <c r="AC288" s="210"/>
      <c r="AD288" s="210"/>
      <c r="AE288" s="210"/>
      <c r="AF288" s="210"/>
      <c r="AG288" s="210" t="s">
        <v>231</v>
      </c>
      <c r="AH288" s="210">
        <v>2</v>
      </c>
      <c r="AI288" s="210"/>
      <c r="AJ288" s="210"/>
      <c r="AK288" s="210"/>
      <c r="AL288" s="210"/>
      <c r="AM288" s="210"/>
      <c r="AN288" s="210"/>
      <c r="AO288" s="210"/>
      <c r="AP288" s="210"/>
      <c r="AQ288" s="210"/>
      <c r="AR288" s="210"/>
      <c r="AS288" s="210"/>
      <c r="AT288" s="210"/>
      <c r="AU288" s="210"/>
      <c r="AV288" s="210"/>
      <c r="AW288" s="210"/>
      <c r="AX288" s="210"/>
      <c r="AY288" s="210"/>
      <c r="AZ288" s="210"/>
      <c r="BA288" s="210"/>
      <c r="BB288" s="210"/>
      <c r="BC288" s="210"/>
      <c r="BD288" s="210"/>
      <c r="BE288" s="210"/>
      <c r="BF288" s="210"/>
      <c r="BG288" s="210"/>
      <c r="BH288" s="210"/>
    </row>
    <row r="289" spans="1:60" outlineLevel="3" x14ac:dyDescent="0.2">
      <c r="A289" s="217"/>
      <c r="B289" s="218"/>
      <c r="C289" s="265" t="s">
        <v>235</v>
      </c>
      <c r="D289" s="260"/>
      <c r="E289" s="261"/>
      <c r="F289" s="220"/>
      <c r="G289" s="220"/>
      <c r="H289" s="220"/>
      <c r="I289" s="220"/>
      <c r="J289" s="220"/>
      <c r="K289" s="220"/>
      <c r="L289" s="220"/>
      <c r="M289" s="220"/>
      <c r="N289" s="219"/>
      <c r="O289" s="219"/>
      <c r="P289" s="219"/>
      <c r="Q289" s="219"/>
      <c r="R289" s="220"/>
      <c r="S289" s="220"/>
      <c r="T289" s="220"/>
      <c r="U289" s="220"/>
      <c r="V289" s="220"/>
      <c r="W289" s="220"/>
      <c r="X289" s="220"/>
      <c r="Y289" s="220"/>
      <c r="Z289" s="210"/>
      <c r="AA289" s="210"/>
      <c r="AB289" s="210"/>
      <c r="AC289" s="210"/>
      <c r="AD289" s="210"/>
      <c r="AE289" s="210"/>
      <c r="AF289" s="210"/>
      <c r="AG289" s="210" t="s">
        <v>231</v>
      </c>
      <c r="AH289" s="210"/>
      <c r="AI289" s="210"/>
      <c r="AJ289" s="210"/>
      <c r="AK289" s="210"/>
      <c r="AL289" s="210"/>
      <c r="AM289" s="210"/>
      <c r="AN289" s="210"/>
      <c r="AO289" s="210"/>
      <c r="AP289" s="210"/>
      <c r="AQ289" s="210"/>
      <c r="AR289" s="210"/>
      <c r="AS289" s="210"/>
      <c r="AT289" s="210"/>
      <c r="AU289" s="210"/>
      <c r="AV289" s="210"/>
      <c r="AW289" s="210"/>
      <c r="AX289" s="210"/>
      <c r="AY289" s="210"/>
      <c r="AZ289" s="210"/>
      <c r="BA289" s="210"/>
      <c r="BB289" s="210"/>
      <c r="BC289" s="210"/>
      <c r="BD289" s="210"/>
      <c r="BE289" s="210"/>
      <c r="BF289" s="210"/>
      <c r="BG289" s="210"/>
      <c r="BH289" s="210"/>
    </row>
    <row r="290" spans="1:60" outlineLevel="3" x14ac:dyDescent="0.2">
      <c r="A290" s="217"/>
      <c r="B290" s="218"/>
      <c r="C290" s="264" t="s">
        <v>1235</v>
      </c>
      <c r="D290" s="258"/>
      <c r="E290" s="259">
        <v>0.12</v>
      </c>
      <c r="F290" s="220"/>
      <c r="G290" s="220"/>
      <c r="H290" s="220"/>
      <c r="I290" s="220"/>
      <c r="J290" s="220"/>
      <c r="K290" s="220"/>
      <c r="L290" s="220"/>
      <c r="M290" s="220"/>
      <c r="N290" s="219"/>
      <c r="O290" s="219"/>
      <c r="P290" s="219"/>
      <c r="Q290" s="219"/>
      <c r="R290" s="220"/>
      <c r="S290" s="220"/>
      <c r="T290" s="220"/>
      <c r="U290" s="220"/>
      <c r="V290" s="220"/>
      <c r="W290" s="220"/>
      <c r="X290" s="220"/>
      <c r="Y290" s="220"/>
      <c r="Z290" s="210"/>
      <c r="AA290" s="210"/>
      <c r="AB290" s="210"/>
      <c r="AC290" s="210"/>
      <c r="AD290" s="210"/>
      <c r="AE290" s="210"/>
      <c r="AF290" s="210"/>
      <c r="AG290" s="210" t="s">
        <v>231</v>
      </c>
      <c r="AH290" s="210">
        <v>5</v>
      </c>
      <c r="AI290" s="210"/>
      <c r="AJ290" s="210"/>
      <c r="AK290" s="210"/>
      <c r="AL290" s="210"/>
      <c r="AM290" s="210"/>
      <c r="AN290" s="210"/>
      <c r="AO290" s="210"/>
      <c r="AP290" s="210"/>
      <c r="AQ290" s="210"/>
      <c r="AR290" s="210"/>
      <c r="AS290" s="210"/>
      <c r="AT290" s="210"/>
      <c r="AU290" s="210"/>
      <c r="AV290" s="210"/>
      <c r="AW290" s="210"/>
      <c r="AX290" s="210"/>
      <c r="AY290" s="210"/>
      <c r="AZ290" s="210"/>
      <c r="BA290" s="210"/>
      <c r="BB290" s="210"/>
      <c r="BC290" s="210"/>
      <c r="BD290" s="210"/>
      <c r="BE290" s="210"/>
      <c r="BF290" s="210"/>
      <c r="BG290" s="210"/>
      <c r="BH290" s="210"/>
    </row>
    <row r="291" spans="1:60" x14ac:dyDescent="0.2">
      <c r="A291" s="225" t="s">
        <v>183</v>
      </c>
      <c r="B291" s="226" t="s">
        <v>137</v>
      </c>
      <c r="C291" s="251" t="s">
        <v>138</v>
      </c>
      <c r="D291" s="227"/>
      <c r="E291" s="228"/>
      <c r="F291" s="229"/>
      <c r="G291" s="229">
        <f>SUMIF(AG292:AG305,"&lt;&gt;NOR",G292:G305)</f>
        <v>0</v>
      </c>
      <c r="H291" s="229"/>
      <c r="I291" s="229">
        <f>SUM(I292:I305)</f>
        <v>0</v>
      </c>
      <c r="J291" s="229"/>
      <c r="K291" s="229">
        <f>SUM(K292:K305)</f>
        <v>0</v>
      </c>
      <c r="L291" s="229"/>
      <c r="M291" s="229">
        <f>SUM(M292:M305)</f>
        <v>0</v>
      </c>
      <c r="N291" s="228"/>
      <c r="O291" s="228">
        <f>SUM(O292:O305)</f>
        <v>0</v>
      </c>
      <c r="P291" s="228"/>
      <c r="Q291" s="228">
        <f>SUM(Q292:Q305)</f>
        <v>0</v>
      </c>
      <c r="R291" s="229"/>
      <c r="S291" s="229"/>
      <c r="T291" s="230"/>
      <c r="U291" s="224"/>
      <c r="V291" s="224">
        <f>SUM(V292:V305)</f>
        <v>0</v>
      </c>
      <c r="W291" s="224"/>
      <c r="X291" s="224"/>
      <c r="Y291" s="224"/>
      <c r="AG291" t="s">
        <v>184</v>
      </c>
    </row>
    <row r="292" spans="1:60" ht="33.75" outlineLevel="1" x14ac:dyDescent="0.2">
      <c r="A292" s="235">
        <v>43</v>
      </c>
      <c r="B292" s="236" t="s">
        <v>1071</v>
      </c>
      <c r="C292" s="252" t="s">
        <v>1072</v>
      </c>
      <c r="D292" s="237" t="s">
        <v>784</v>
      </c>
      <c r="E292" s="238">
        <v>2</v>
      </c>
      <c r="F292" s="239"/>
      <c r="G292" s="240">
        <f>ROUND(E292*F292,2)</f>
        <v>0</v>
      </c>
      <c r="H292" s="239"/>
      <c r="I292" s="240">
        <f>ROUND(E292*H292,2)</f>
        <v>0</v>
      </c>
      <c r="J292" s="239"/>
      <c r="K292" s="240">
        <f>ROUND(E292*J292,2)</f>
        <v>0</v>
      </c>
      <c r="L292" s="240">
        <v>21</v>
      </c>
      <c r="M292" s="240">
        <f>G292*(1+L292/100)</f>
        <v>0</v>
      </c>
      <c r="N292" s="238">
        <v>0</v>
      </c>
      <c r="O292" s="238">
        <f>ROUND(E292*N292,2)</f>
        <v>0</v>
      </c>
      <c r="P292" s="238">
        <v>0</v>
      </c>
      <c r="Q292" s="238">
        <f>ROUND(E292*P292,2)</f>
        <v>0</v>
      </c>
      <c r="R292" s="240"/>
      <c r="S292" s="240" t="s">
        <v>203</v>
      </c>
      <c r="T292" s="241" t="s">
        <v>189</v>
      </c>
      <c r="U292" s="220">
        <v>0</v>
      </c>
      <c r="V292" s="220">
        <f>ROUND(E292*U292,2)</f>
        <v>0</v>
      </c>
      <c r="W292" s="220"/>
      <c r="X292" s="220" t="s">
        <v>226</v>
      </c>
      <c r="Y292" s="220" t="s">
        <v>191</v>
      </c>
      <c r="Z292" s="210"/>
      <c r="AA292" s="210"/>
      <c r="AB292" s="210"/>
      <c r="AC292" s="210"/>
      <c r="AD292" s="210"/>
      <c r="AE292" s="210"/>
      <c r="AF292" s="210"/>
      <c r="AG292" s="210" t="s">
        <v>227</v>
      </c>
      <c r="AH292" s="210"/>
      <c r="AI292" s="210"/>
      <c r="AJ292" s="210"/>
      <c r="AK292" s="210"/>
      <c r="AL292" s="210"/>
      <c r="AM292" s="210"/>
      <c r="AN292" s="210"/>
      <c r="AO292" s="210"/>
      <c r="AP292" s="210"/>
      <c r="AQ292" s="210"/>
      <c r="AR292" s="210"/>
      <c r="AS292" s="210"/>
      <c r="AT292" s="210"/>
      <c r="AU292" s="210"/>
      <c r="AV292" s="210"/>
      <c r="AW292" s="210"/>
      <c r="AX292" s="210"/>
      <c r="AY292" s="210"/>
      <c r="AZ292" s="210"/>
      <c r="BA292" s="210"/>
      <c r="BB292" s="210"/>
      <c r="BC292" s="210"/>
      <c r="BD292" s="210"/>
      <c r="BE292" s="210"/>
      <c r="BF292" s="210"/>
      <c r="BG292" s="210"/>
      <c r="BH292" s="210"/>
    </row>
    <row r="293" spans="1:60" outlineLevel="2" x14ac:dyDescent="0.2">
      <c r="A293" s="217"/>
      <c r="B293" s="218"/>
      <c r="C293" s="264" t="s">
        <v>325</v>
      </c>
      <c r="D293" s="258"/>
      <c r="E293" s="259"/>
      <c r="F293" s="220"/>
      <c r="G293" s="220"/>
      <c r="H293" s="220"/>
      <c r="I293" s="220"/>
      <c r="J293" s="220"/>
      <c r="K293" s="220"/>
      <c r="L293" s="220"/>
      <c r="M293" s="220"/>
      <c r="N293" s="219"/>
      <c r="O293" s="219"/>
      <c r="P293" s="219"/>
      <c r="Q293" s="219"/>
      <c r="R293" s="220"/>
      <c r="S293" s="220"/>
      <c r="T293" s="220"/>
      <c r="U293" s="220"/>
      <c r="V293" s="220"/>
      <c r="W293" s="220"/>
      <c r="X293" s="220"/>
      <c r="Y293" s="220"/>
      <c r="Z293" s="210"/>
      <c r="AA293" s="210"/>
      <c r="AB293" s="210"/>
      <c r="AC293" s="210"/>
      <c r="AD293" s="210"/>
      <c r="AE293" s="210"/>
      <c r="AF293" s="210"/>
      <c r="AG293" s="210" t="s">
        <v>231</v>
      </c>
      <c r="AH293" s="210">
        <v>0</v>
      </c>
      <c r="AI293" s="210"/>
      <c r="AJ293" s="210"/>
      <c r="AK293" s="210"/>
      <c r="AL293" s="210"/>
      <c r="AM293" s="210"/>
      <c r="AN293" s="210"/>
      <c r="AO293" s="210"/>
      <c r="AP293" s="210"/>
      <c r="AQ293" s="210"/>
      <c r="AR293" s="210"/>
      <c r="AS293" s="210"/>
      <c r="AT293" s="210"/>
      <c r="AU293" s="210"/>
      <c r="AV293" s="210"/>
      <c r="AW293" s="210"/>
      <c r="AX293" s="210"/>
      <c r="AY293" s="210"/>
      <c r="AZ293" s="210"/>
      <c r="BA293" s="210"/>
      <c r="BB293" s="210"/>
      <c r="BC293" s="210"/>
      <c r="BD293" s="210"/>
      <c r="BE293" s="210"/>
      <c r="BF293" s="210"/>
      <c r="BG293" s="210"/>
      <c r="BH293" s="210"/>
    </row>
    <row r="294" spans="1:60" outlineLevel="3" x14ac:dyDescent="0.2">
      <c r="A294" s="217"/>
      <c r="B294" s="218"/>
      <c r="C294" s="264" t="s">
        <v>325</v>
      </c>
      <c r="D294" s="258"/>
      <c r="E294" s="259"/>
      <c r="F294" s="220"/>
      <c r="G294" s="220"/>
      <c r="H294" s="220"/>
      <c r="I294" s="220"/>
      <c r="J294" s="220"/>
      <c r="K294" s="220"/>
      <c r="L294" s="220"/>
      <c r="M294" s="220"/>
      <c r="N294" s="219"/>
      <c r="O294" s="219"/>
      <c r="P294" s="219"/>
      <c r="Q294" s="219"/>
      <c r="R294" s="220"/>
      <c r="S294" s="220"/>
      <c r="T294" s="220"/>
      <c r="U294" s="220"/>
      <c r="V294" s="220"/>
      <c r="W294" s="220"/>
      <c r="X294" s="220"/>
      <c r="Y294" s="220"/>
      <c r="Z294" s="210"/>
      <c r="AA294" s="210"/>
      <c r="AB294" s="210"/>
      <c r="AC294" s="210"/>
      <c r="AD294" s="210"/>
      <c r="AE294" s="210"/>
      <c r="AF294" s="210"/>
      <c r="AG294" s="210" t="s">
        <v>231</v>
      </c>
      <c r="AH294" s="210">
        <v>0</v>
      </c>
      <c r="AI294" s="210"/>
      <c r="AJ294" s="210"/>
      <c r="AK294" s="210"/>
      <c r="AL294" s="210"/>
      <c r="AM294" s="210"/>
      <c r="AN294" s="210"/>
      <c r="AO294" s="210"/>
      <c r="AP294" s="210"/>
      <c r="AQ294" s="210"/>
      <c r="AR294" s="210"/>
      <c r="AS294" s="210"/>
      <c r="AT294" s="210"/>
      <c r="AU294" s="210"/>
      <c r="AV294" s="210"/>
      <c r="AW294" s="210"/>
      <c r="AX294" s="210"/>
      <c r="AY294" s="210"/>
      <c r="AZ294" s="210"/>
      <c r="BA294" s="210"/>
      <c r="BB294" s="210"/>
      <c r="BC294" s="210"/>
      <c r="BD294" s="210"/>
      <c r="BE294" s="210"/>
      <c r="BF294" s="210"/>
      <c r="BG294" s="210"/>
      <c r="BH294" s="210"/>
    </row>
    <row r="295" spans="1:60" outlineLevel="3" x14ac:dyDescent="0.2">
      <c r="A295" s="217"/>
      <c r="B295" s="218"/>
      <c r="C295" s="264" t="s">
        <v>1195</v>
      </c>
      <c r="D295" s="258"/>
      <c r="E295" s="259"/>
      <c r="F295" s="220"/>
      <c r="G295" s="220"/>
      <c r="H295" s="220"/>
      <c r="I295" s="220"/>
      <c r="J295" s="220"/>
      <c r="K295" s="220"/>
      <c r="L295" s="220"/>
      <c r="M295" s="220"/>
      <c r="N295" s="219"/>
      <c r="O295" s="219"/>
      <c r="P295" s="219"/>
      <c r="Q295" s="219"/>
      <c r="R295" s="220"/>
      <c r="S295" s="220"/>
      <c r="T295" s="220"/>
      <c r="U295" s="220"/>
      <c r="V295" s="220"/>
      <c r="W295" s="220"/>
      <c r="X295" s="220"/>
      <c r="Y295" s="220"/>
      <c r="Z295" s="210"/>
      <c r="AA295" s="210"/>
      <c r="AB295" s="210"/>
      <c r="AC295" s="210"/>
      <c r="AD295" s="210"/>
      <c r="AE295" s="210"/>
      <c r="AF295" s="210"/>
      <c r="AG295" s="210" t="s">
        <v>231</v>
      </c>
      <c r="AH295" s="210">
        <v>0</v>
      </c>
      <c r="AI295" s="210"/>
      <c r="AJ295" s="210"/>
      <c r="AK295" s="210"/>
      <c r="AL295" s="210"/>
      <c r="AM295" s="210"/>
      <c r="AN295" s="210"/>
      <c r="AO295" s="210"/>
      <c r="AP295" s="210"/>
      <c r="AQ295" s="210"/>
      <c r="AR295" s="210"/>
      <c r="AS295" s="210"/>
      <c r="AT295" s="210"/>
      <c r="AU295" s="210"/>
      <c r="AV295" s="210"/>
      <c r="AW295" s="210"/>
      <c r="AX295" s="210"/>
      <c r="AY295" s="210"/>
      <c r="AZ295" s="210"/>
      <c r="BA295" s="210"/>
      <c r="BB295" s="210"/>
      <c r="BC295" s="210"/>
      <c r="BD295" s="210"/>
      <c r="BE295" s="210"/>
      <c r="BF295" s="210"/>
      <c r="BG295" s="210"/>
      <c r="BH295" s="210"/>
    </row>
    <row r="296" spans="1:60" outlineLevel="3" x14ac:dyDescent="0.2">
      <c r="A296" s="217"/>
      <c r="B296" s="218"/>
      <c r="C296" s="264" t="s">
        <v>1236</v>
      </c>
      <c r="D296" s="258"/>
      <c r="E296" s="259"/>
      <c r="F296" s="220"/>
      <c r="G296" s="220"/>
      <c r="H296" s="220"/>
      <c r="I296" s="220"/>
      <c r="J296" s="220"/>
      <c r="K296" s="220"/>
      <c r="L296" s="220"/>
      <c r="M296" s="220"/>
      <c r="N296" s="219"/>
      <c r="O296" s="219"/>
      <c r="P296" s="219"/>
      <c r="Q296" s="219"/>
      <c r="R296" s="220"/>
      <c r="S296" s="220"/>
      <c r="T296" s="220"/>
      <c r="U296" s="220"/>
      <c r="V296" s="220"/>
      <c r="W296" s="220"/>
      <c r="X296" s="220"/>
      <c r="Y296" s="220"/>
      <c r="Z296" s="210"/>
      <c r="AA296" s="210"/>
      <c r="AB296" s="210"/>
      <c r="AC296" s="210"/>
      <c r="AD296" s="210"/>
      <c r="AE296" s="210"/>
      <c r="AF296" s="210"/>
      <c r="AG296" s="210" t="s">
        <v>231</v>
      </c>
      <c r="AH296" s="210">
        <v>0</v>
      </c>
      <c r="AI296" s="210"/>
      <c r="AJ296" s="210"/>
      <c r="AK296" s="210"/>
      <c r="AL296" s="210"/>
      <c r="AM296" s="210"/>
      <c r="AN296" s="210"/>
      <c r="AO296" s="210"/>
      <c r="AP296" s="210"/>
      <c r="AQ296" s="210"/>
      <c r="AR296" s="210"/>
      <c r="AS296" s="210"/>
      <c r="AT296" s="210"/>
      <c r="AU296" s="210"/>
      <c r="AV296" s="210"/>
      <c r="AW296" s="210"/>
      <c r="AX296" s="210"/>
      <c r="AY296" s="210"/>
      <c r="AZ296" s="210"/>
      <c r="BA296" s="210"/>
      <c r="BB296" s="210"/>
      <c r="BC296" s="210"/>
      <c r="BD296" s="210"/>
      <c r="BE296" s="210"/>
      <c r="BF296" s="210"/>
      <c r="BG296" s="210"/>
      <c r="BH296" s="210"/>
    </row>
    <row r="297" spans="1:60" outlineLevel="3" x14ac:dyDescent="0.2">
      <c r="A297" s="217"/>
      <c r="B297" s="218"/>
      <c r="C297" s="264" t="s">
        <v>1073</v>
      </c>
      <c r="D297" s="258"/>
      <c r="E297" s="259">
        <v>1</v>
      </c>
      <c r="F297" s="220"/>
      <c r="G297" s="220"/>
      <c r="H297" s="220"/>
      <c r="I297" s="220"/>
      <c r="J297" s="220"/>
      <c r="K297" s="220"/>
      <c r="L297" s="220"/>
      <c r="M297" s="220"/>
      <c r="N297" s="219"/>
      <c r="O297" s="219"/>
      <c r="P297" s="219"/>
      <c r="Q297" s="219"/>
      <c r="R297" s="220"/>
      <c r="S297" s="220"/>
      <c r="T297" s="220"/>
      <c r="U297" s="220"/>
      <c r="V297" s="220"/>
      <c r="W297" s="220"/>
      <c r="X297" s="220"/>
      <c r="Y297" s="220"/>
      <c r="Z297" s="210"/>
      <c r="AA297" s="210"/>
      <c r="AB297" s="210"/>
      <c r="AC297" s="210"/>
      <c r="AD297" s="210"/>
      <c r="AE297" s="210"/>
      <c r="AF297" s="210"/>
      <c r="AG297" s="210" t="s">
        <v>231</v>
      </c>
      <c r="AH297" s="210">
        <v>0</v>
      </c>
      <c r="AI297" s="210"/>
      <c r="AJ297" s="210"/>
      <c r="AK297" s="210"/>
      <c r="AL297" s="210"/>
      <c r="AM297" s="210"/>
      <c r="AN297" s="210"/>
      <c r="AO297" s="210"/>
      <c r="AP297" s="210"/>
      <c r="AQ297" s="210"/>
      <c r="AR297" s="210"/>
      <c r="AS297" s="210"/>
      <c r="AT297" s="210"/>
      <c r="AU297" s="210"/>
      <c r="AV297" s="210"/>
      <c r="AW297" s="210"/>
      <c r="AX297" s="210"/>
      <c r="AY297" s="210"/>
      <c r="AZ297" s="210"/>
      <c r="BA297" s="210"/>
      <c r="BB297" s="210"/>
      <c r="BC297" s="210"/>
      <c r="BD297" s="210"/>
      <c r="BE297" s="210"/>
      <c r="BF297" s="210"/>
      <c r="BG297" s="210"/>
      <c r="BH297" s="210"/>
    </row>
    <row r="298" spans="1:60" outlineLevel="3" x14ac:dyDescent="0.2">
      <c r="A298" s="217"/>
      <c r="B298" s="218"/>
      <c r="C298" s="264" t="s">
        <v>1237</v>
      </c>
      <c r="D298" s="258"/>
      <c r="E298" s="259"/>
      <c r="F298" s="220"/>
      <c r="G298" s="220"/>
      <c r="H298" s="220"/>
      <c r="I298" s="220"/>
      <c r="J298" s="220"/>
      <c r="K298" s="220"/>
      <c r="L298" s="220"/>
      <c r="M298" s="220"/>
      <c r="N298" s="219"/>
      <c r="O298" s="219"/>
      <c r="P298" s="219"/>
      <c r="Q298" s="219"/>
      <c r="R298" s="220"/>
      <c r="S298" s="220"/>
      <c r="T298" s="220"/>
      <c r="U298" s="220"/>
      <c r="V298" s="220"/>
      <c r="W298" s="220"/>
      <c r="X298" s="220"/>
      <c r="Y298" s="220"/>
      <c r="Z298" s="210"/>
      <c r="AA298" s="210"/>
      <c r="AB298" s="210"/>
      <c r="AC298" s="210"/>
      <c r="AD298" s="210"/>
      <c r="AE298" s="210"/>
      <c r="AF298" s="210"/>
      <c r="AG298" s="210" t="s">
        <v>231</v>
      </c>
      <c r="AH298" s="210">
        <v>0</v>
      </c>
      <c r="AI298" s="210"/>
      <c r="AJ298" s="210"/>
      <c r="AK298" s="210"/>
      <c r="AL298" s="210"/>
      <c r="AM298" s="210"/>
      <c r="AN298" s="210"/>
      <c r="AO298" s="210"/>
      <c r="AP298" s="210"/>
      <c r="AQ298" s="210"/>
      <c r="AR298" s="210"/>
      <c r="AS298" s="210"/>
      <c r="AT298" s="210"/>
      <c r="AU298" s="210"/>
      <c r="AV298" s="210"/>
      <c r="AW298" s="210"/>
      <c r="AX298" s="210"/>
      <c r="AY298" s="210"/>
      <c r="AZ298" s="210"/>
      <c r="BA298" s="210"/>
      <c r="BB298" s="210"/>
      <c r="BC298" s="210"/>
      <c r="BD298" s="210"/>
      <c r="BE298" s="210"/>
      <c r="BF298" s="210"/>
      <c r="BG298" s="210"/>
      <c r="BH298" s="210"/>
    </row>
    <row r="299" spans="1:60" outlineLevel="3" x14ac:dyDescent="0.2">
      <c r="A299" s="217"/>
      <c r="B299" s="218"/>
      <c r="C299" s="264" t="s">
        <v>1073</v>
      </c>
      <c r="D299" s="258"/>
      <c r="E299" s="259">
        <v>1</v>
      </c>
      <c r="F299" s="220"/>
      <c r="G299" s="220"/>
      <c r="H299" s="220"/>
      <c r="I299" s="220"/>
      <c r="J299" s="220"/>
      <c r="K299" s="220"/>
      <c r="L299" s="220"/>
      <c r="M299" s="220"/>
      <c r="N299" s="219"/>
      <c r="O299" s="219"/>
      <c r="P299" s="219"/>
      <c r="Q299" s="219"/>
      <c r="R299" s="220"/>
      <c r="S299" s="220"/>
      <c r="T299" s="220"/>
      <c r="U299" s="220"/>
      <c r="V299" s="220"/>
      <c r="W299" s="220"/>
      <c r="X299" s="220"/>
      <c r="Y299" s="220"/>
      <c r="Z299" s="210"/>
      <c r="AA299" s="210"/>
      <c r="AB299" s="210"/>
      <c r="AC299" s="210"/>
      <c r="AD299" s="210"/>
      <c r="AE299" s="210"/>
      <c r="AF299" s="210"/>
      <c r="AG299" s="210" t="s">
        <v>231</v>
      </c>
      <c r="AH299" s="210">
        <v>0</v>
      </c>
      <c r="AI299" s="210"/>
      <c r="AJ299" s="210"/>
      <c r="AK299" s="210"/>
      <c r="AL299" s="210"/>
      <c r="AM299" s="210"/>
      <c r="AN299" s="210"/>
      <c r="AO299" s="210"/>
      <c r="AP299" s="210"/>
      <c r="AQ299" s="210"/>
      <c r="AR299" s="210"/>
      <c r="AS299" s="210"/>
      <c r="AT299" s="210"/>
      <c r="AU299" s="210"/>
      <c r="AV299" s="210"/>
      <c r="AW299" s="210"/>
      <c r="AX299" s="210"/>
      <c r="AY299" s="210"/>
      <c r="AZ299" s="210"/>
      <c r="BA299" s="210"/>
      <c r="BB299" s="210"/>
      <c r="BC299" s="210"/>
      <c r="BD299" s="210"/>
      <c r="BE299" s="210"/>
      <c r="BF299" s="210"/>
      <c r="BG299" s="210"/>
      <c r="BH299" s="210"/>
    </row>
    <row r="300" spans="1:60" ht="22.5" outlineLevel="1" x14ac:dyDescent="0.2">
      <c r="A300" s="235">
        <v>44</v>
      </c>
      <c r="B300" s="236" t="s">
        <v>1078</v>
      </c>
      <c r="C300" s="252" t="s">
        <v>1079</v>
      </c>
      <c r="D300" s="237" t="s">
        <v>784</v>
      </c>
      <c r="E300" s="238">
        <v>1</v>
      </c>
      <c r="F300" s="239"/>
      <c r="G300" s="240">
        <f>ROUND(E300*F300,2)</f>
        <v>0</v>
      </c>
      <c r="H300" s="239"/>
      <c r="I300" s="240">
        <f>ROUND(E300*H300,2)</f>
        <v>0</v>
      </c>
      <c r="J300" s="239"/>
      <c r="K300" s="240">
        <f>ROUND(E300*J300,2)</f>
        <v>0</v>
      </c>
      <c r="L300" s="240">
        <v>21</v>
      </c>
      <c r="M300" s="240">
        <f>G300*(1+L300/100)</f>
        <v>0</v>
      </c>
      <c r="N300" s="238">
        <v>0</v>
      </c>
      <c r="O300" s="238">
        <f>ROUND(E300*N300,2)</f>
        <v>0</v>
      </c>
      <c r="P300" s="238">
        <v>0</v>
      </c>
      <c r="Q300" s="238">
        <f>ROUND(E300*P300,2)</f>
        <v>0</v>
      </c>
      <c r="R300" s="240"/>
      <c r="S300" s="240" t="s">
        <v>203</v>
      </c>
      <c r="T300" s="241" t="s">
        <v>189</v>
      </c>
      <c r="U300" s="220">
        <v>0</v>
      </c>
      <c r="V300" s="220">
        <f>ROUND(E300*U300,2)</f>
        <v>0</v>
      </c>
      <c r="W300" s="220"/>
      <c r="X300" s="220" t="s">
        <v>226</v>
      </c>
      <c r="Y300" s="220" t="s">
        <v>191</v>
      </c>
      <c r="Z300" s="210"/>
      <c r="AA300" s="210"/>
      <c r="AB300" s="210"/>
      <c r="AC300" s="210"/>
      <c r="AD300" s="210"/>
      <c r="AE300" s="210"/>
      <c r="AF300" s="210"/>
      <c r="AG300" s="210" t="s">
        <v>227</v>
      </c>
      <c r="AH300" s="210"/>
      <c r="AI300" s="210"/>
      <c r="AJ300" s="210"/>
      <c r="AK300" s="210"/>
      <c r="AL300" s="210"/>
      <c r="AM300" s="210"/>
      <c r="AN300" s="210"/>
      <c r="AO300" s="210"/>
      <c r="AP300" s="210"/>
      <c r="AQ300" s="210"/>
      <c r="AR300" s="210"/>
      <c r="AS300" s="210"/>
      <c r="AT300" s="210"/>
      <c r="AU300" s="210"/>
      <c r="AV300" s="210"/>
      <c r="AW300" s="210"/>
      <c r="AX300" s="210"/>
      <c r="AY300" s="210"/>
      <c r="AZ300" s="210"/>
      <c r="BA300" s="210"/>
      <c r="BB300" s="210"/>
      <c r="BC300" s="210"/>
      <c r="BD300" s="210"/>
      <c r="BE300" s="210"/>
      <c r="BF300" s="210"/>
      <c r="BG300" s="210"/>
      <c r="BH300" s="210"/>
    </row>
    <row r="301" spans="1:60" outlineLevel="2" x14ac:dyDescent="0.2">
      <c r="A301" s="217"/>
      <c r="B301" s="218"/>
      <c r="C301" s="264" t="s">
        <v>325</v>
      </c>
      <c r="D301" s="258"/>
      <c r="E301" s="259"/>
      <c r="F301" s="220"/>
      <c r="G301" s="220"/>
      <c r="H301" s="220"/>
      <c r="I301" s="220"/>
      <c r="J301" s="220"/>
      <c r="K301" s="220"/>
      <c r="L301" s="220"/>
      <c r="M301" s="220"/>
      <c r="N301" s="219"/>
      <c r="O301" s="219"/>
      <c r="P301" s="219"/>
      <c r="Q301" s="219"/>
      <c r="R301" s="220"/>
      <c r="S301" s="220"/>
      <c r="T301" s="220"/>
      <c r="U301" s="220"/>
      <c r="V301" s="220"/>
      <c r="W301" s="220"/>
      <c r="X301" s="220"/>
      <c r="Y301" s="220"/>
      <c r="Z301" s="210"/>
      <c r="AA301" s="210"/>
      <c r="AB301" s="210"/>
      <c r="AC301" s="210"/>
      <c r="AD301" s="210"/>
      <c r="AE301" s="210"/>
      <c r="AF301" s="210"/>
      <c r="AG301" s="210" t="s">
        <v>231</v>
      </c>
      <c r="AH301" s="210">
        <v>0</v>
      </c>
      <c r="AI301" s="210"/>
      <c r="AJ301" s="210"/>
      <c r="AK301" s="210"/>
      <c r="AL301" s="210"/>
      <c r="AM301" s="210"/>
      <c r="AN301" s="210"/>
      <c r="AO301" s="210"/>
      <c r="AP301" s="210"/>
      <c r="AQ301" s="210"/>
      <c r="AR301" s="210"/>
      <c r="AS301" s="210"/>
      <c r="AT301" s="210"/>
      <c r="AU301" s="210"/>
      <c r="AV301" s="210"/>
      <c r="AW301" s="210"/>
      <c r="AX301" s="210"/>
      <c r="AY301" s="210"/>
      <c r="AZ301" s="210"/>
      <c r="BA301" s="210"/>
      <c r="BB301" s="210"/>
      <c r="BC301" s="210"/>
      <c r="BD301" s="210"/>
      <c r="BE301" s="210"/>
      <c r="BF301" s="210"/>
      <c r="BG301" s="210"/>
      <c r="BH301" s="210"/>
    </row>
    <row r="302" spans="1:60" outlineLevel="3" x14ac:dyDescent="0.2">
      <c r="A302" s="217"/>
      <c r="B302" s="218"/>
      <c r="C302" s="264" t="s">
        <v>870</v>
      </c>
      <c r="D302" s="258"/>
      <c r="E302" s="259"/>
      <c r="F302" s="220"/>
      <c r="G302" s="220"/>
      <c r="H302" s="220"/>
      <c r="I302" s="220"/>
      <c r="J302" s="220"/>
      <c r="K302" s="220"/>
      <c r="L302" s="220"/>
      <c r="M302" s="220"/>
      <c r="N302" s="219"/>
      <c r="O302" s="219"/>
      <c r="P302" s="219"/>
      <c r="Q302" s="219"/>
      <c r="R302" s="220"/>
      <c r="S302" s="220"/>
      <c r="T302" s="220"/>
      <c r="U302" s="220"/>
      <c r="V302" s="220"/>
      <c r="W302" s="220"/>
      <c r="X302" s="220"/>
      <c r="Y302" s="220"/>
      <c r="Z302" s="210"/>
      <c r="AA302" s="210"/>
      <c r="AB302" s="210"/>
      <c r="AC302" s="210"/>
      <c r="AD302" s="210"/>
      <c r="AE302" s="210"/>
      <c r="AF302" s="210"/>
      <c r="AG302" s="210" t="s">
        <v>231</v>
      </c>
      <c r="AH302" s="210">
        <v>0</v>
      </c>
      <c r="AI302" s="210"/>
      <c r="AJ302" s="210"/>
      <c r="AK302" s="210"/>
      <c r="AL302" s="210"/>
      <c r="AM302" s="210"/>
      <c r="AN302" s="210"/>
      <c r="AO302" s="210"/>
      <c r="AP302" s="210"/>
      <c r="AQ302" s="210"/>
      <c r="AR302" s="210"/>
      <c r="AS302" s="210"/>
      <c r="AT302" s="210"/>
      <c r="AU302" s="210"/>
      <c r="AV302" s="210"/>
      <c r="AW302" s="210"/>
      <c r="AX302" s="210"/>
      <c r="AY302" s="210"/>
      <c r="AZ302" s="210"/>
      <c r="BA302" s="210"/>
      <c r="BB302" s="210"/>
      <c r="BC302" s="210"/>
      <c r="BD302" s="210"/>
      <c r="BE302" s="210"/>
      <c r="BF302" s="210"/>
      <c r="BG302" s="210"/>
      <c r="BH302" s="210"/>
    </row>
    <row r="303" spans="1:60" outlineLevel="3" x14ac:dyDescent="0.2">
      <c r="A303" s="217"/>
      <c r="B303" s="218"/>
      <c r="C303" s="264" t="s">
        <v>926</v>
      </c>
      <c r="D303" s="258"/>
      <c r="E303" s="259"/>
      <c r="F303" s="220"/>
      <c r="G303" s="220"/>
      <c r="H303" s="220"/>
      <c r="I303" s="220"/>
      <c r="J303" s="220"/>
      <c r="K303" s="220"/>
      <c r="L303" s="220"/>
      <c r="M303" s="220"/>
      <c r="N303" s="219"/>
      <c r="O303" s="219"/>
      <c r="P303" s="219"/>
      <c r="Q303" s="219"/>
      <c r="R303" s="220"/>
      <c r="S303" s="220"/>
      <c r="T303" s="220"/>
      <c r="U303" s="220"/>
      <c r="V303" s="220"/>
      <c r="W303" s="220"/>
      <c r="X303" s="220"/>
      <c r="Y303" s="220"/>
      <c r="Z303" s="210"/>
      <c r="AA303" s="210"/>
      <c r="AB303" s="210"/>
      <c r="AC303" s="210"/>
      <c r="AD303" s="210"/>
      <c r="AE303" s="210"/>
      <c r="AF303" s="210"/>
      <c r="AG303" s="210" t="s">
        <v>231</v>
      </c>
      <c r="AH303" s="210">
        <v>0</v>
      </c>
      <c r="AI303" s="210"/>
      <c r="AJ303" s="210"/>
      <c r="AK303" s="210"/>
      <c r="AL303" s="210"/>
      <c r="AM303" s="210"/>
      <c r="AN303" s="210"/>
      <c r="AO303" s="210"/>
      <c r="AP303" s="210"/>
      <c r="AQ303" s="210"/>
      <c r="AR303" s="210"/>
      <c r="AS303" s="210"/>
      <c r="AT303" s="210"/>
      <c r="AU303" s="210"/>
      <c r="AV303" s="210"/>
      <c r="AW303" s="210"/>
      <c r="AX303" s="210"/>
      <c r="AY303" s="210"/>
      <c r="AZ303" s="210"/>
      <c r="BA303" s="210"/>
      <c r="BB303" s="210"/>
      <c r="BC303" s="210"/>
      <c r="BD303" s="210"/>
      <c r="BE303" s="210"/>
      <c r="BF303" s="210"/>
      <c r="BG303" s="210"/>
      <c r="BH303" s="210"/>
    </row>
    <row r="304" spans="1:60" ht="22.5" outlineLevel="3" x14ac:dyDescent="0.2">
      <c r="A304" s="217"/>
      <c r="B304" s="218"/>
      <c r="C304" s="264" t="s">
        <v>1101</v>
      </c>
      <c r="D304" s="258"/>
      <c r="E304" s="259"/>
      <c r="F304" s="220"/>
      <c r="G304" s="220"/>
      <c r="H304" s="220"/>
      <c r="I304" s="220"/>
      <c r="J304" s="220"/>
      <c r="K304" s="220"/>
      <c r="L304" s="220"/>
      <c r="M304" s="220"/>
      <c r="N304" s="219"/>
      <c r="O304" s="219"/>
      <c r="P304" s="219"/>
      <c r="Q304" s="219"/>
      <c r="R304" s="220"/>
      <c r="S304" s="220"/>
      <c r="T304" s="220"/>
      <c r="U304" s="220"/>
      <c r="V304" s="220"/>
      <c r="W304" s="220"/>
      <c r="X304" s="220"/>
      <c r="Y304" s="220"/>
      <c r="Z304" s="210"/>
      <c r="AA304" s="210"/>
      <c r="AB304" s="210"/>
      <c r="AC304" s="210"/>
      <c r="AD304" s="210"/>
      <c r="AE304" s="210"/>
      <c r="AF304" s="210"/>
      <c r="AG304" s="210" t="s">
        <v>231</v>
      </c>
      <c r="AH304" s="210">
        <v>0</v>
      </c>
      <c r="AI304" s="210"/>
      <c r="AJ304" s="210"/>
      <c r="AK304" s="210"/>
      <c r="AL304" s="210"/>
      <c r="AM304" s="210"/>
      <c r="AN304" s="210"/>
      <c r="AO304" s="210"/>
      <c r="AP304" s="210"/>
      <c r="AQ304" s="210"/>
      <c r="AR304" s="210"/>
      <c r="AS304" s="210"/>
      <c r="AT304" s="210"/>
      <c r="AU304" s="210"/>
      <c r="AV304" s="210"/>
      <c r="AW304" s="210"/>
      <c r="AX304" s="210"/>
      <c r="AY304" s="210"/>
      <c r="AZ304" s="210"/>
      <c r="BA304" s="210"/>
      <c r="BB304" s="210"/>
      <c r="BC304" s="210"/>
      <c r="BD304" s="210"/>
      <c r="BE304" s="210"/>
      <c r="BF304" s="210"/>
      <c r="BG304" s="210"/>
      <c r="BH304" s="210"/>
    </row>
    <row r="305" spans="1:60" outlineLevel="3" x14ac:dyDescent="0.2">
      <c r="A305" s="217"/>
      <c r="B305" s="218"/>
      <c r="C305" s="264" t="s">
        <v>1080</v>
      </c>
      <c r="D305" s="258"/>
      <c r="E305" s="259">
        <v>1</v>
      </c>
      <c r="F305" s="220"/>
      <c r="G305" s="220"/>
      <c r="H305" s="220"/>
      <c r="I305" s="220"/>
      <c r="J305" s="220"/>
      <c r="K305" s="220"/>
      <c r="L305" s="220"/>
      <c r="M305" s="220"/>
      <c r="N305" s="219"/>
      <c r="O305" s="219"/>
      <c r="P305" s="219"/>
      <c r="Q305" s="219"/>
      <c r="R305" s="220"/>
      <c r="S305" s="220"/>
      <c r="T305" s="220"/>
      <c r="U305" s="220"/>
      <c r="V305" s="220"/>
      <c r="W305" s="220"/>
      <c r="X305" s="220"/>
      <c r="Y305" s="220"/>
      <c r="Z305" s="210"/>
      <c r="AA305" s="210"/>
      <c r="AB305" s="210"/>
      <c r="AC305" s="210"/>
      <c r="AD305" s="210"/>
      <c r="AE305" s="210"/>
      <c r="AF305" s="210"/>
      <c r="AG305" s="210" t="s">
        <v>231</v>
      </c>
      <c r="AH305" s="210">
        <v>0</v>
      </c>
      <c r="AI305" s="210"/>
      <c r="AJ305" s="210"/>
      <c r="AK305" s="210"/>
      <c r="AL305" s="210"/>
      <c r="AM305" s="210"/>
      <c r="AN305" s="210"/>
      <c r="AO305" s="210"/>
      <c r="AP305" s="210"/>
      <c r="AQ305" s="210"/>
      <c r="AR305" s="210"/>
      <c r="AS305" s="210"/>
      <c r="AT305" s="210"/>
      <c r="AU305" s="210"/>
      <c r="AV305" s="210"/>
      <c r="AW305" s="210"/>
      <c r="AX305" s="210"/>
      <c r="AY305" s="210"/>
      <c r="AZ305" s="210"/>
      <c r="BA305" s="210"/>
      <c r="BB305" s="210"/>
      <c r="BC305" s="210"/>
      <c r="BD305" s="210"/>
      <c r="BE305" s="210"/>
      <c r="BF305" s="210"/>
      <c r="BG305" s="210"/>
      <c r="BH305" s="210"/>
    </row>
    <row r="306" spans="1:60" x14ac:dyDescent="0.2">
      <c r="A306" s="225" t="s">
        <v>183</v>
      </c>
      <c r="B306" s="226" t="s">
        <v>139</v>
      </c>
      <c r="C306" s="251" t="s">
        <v>140</v>
      </c>
      <c r="D306" s="227"/>
      <c r="E306" s="228"/>
      <c r="F306" s="229"/>
      <c r="G306" s="229">
        <f>SUMIF(AG307:AG313,"&lt;&gt;NOR",G307:G313)</f>
        <v>0</v>
      </c>
      <c r="H306" s="229"/>
      <c r="I306" s="229">
        <f>SUM(I307:I313)</f>
        <v>0</v>
      </c>
      <c r="J306" s="229"/>
      <c r="K306" s="229">
        <f>SUM(K307:K313)</f>
        <v>0</v>
      </c>
      <c r="L306" s="229"/>
      <c r="M306" s="229">
        <f>SUM(M307:M313)</f>
        <v>0</v>
      </c>
      <c r="N306" s="228"/>
      <c r="O306" s="228">
        <f>SUM(O307:O313)</f>
        <v>0.66</v>
      </c>
      <c r="P306" s="228"/>
      <c r="Q306" s="228">
        <f>SUM(Q307:Q313)</f>
        <v>0</v>
      </c>
      <c r="R306" s="229"/>
      <c r="S306" s="229"/>
      <c r="T306" s="230"/>
      <c r="U306" s="224"/>
      <c r="V306" s="224">
        <f>SUM(V307:V313)</f>
        <v>5.32</v>
      </c>
      <c r="W306" s="224"/>
      <c r="X306" s="224"/>
      <c r="Y306" s="224"/>
      <c r="AG306" t="s">
        <v>184</v>
      </c>
    </row>
    <row r="307" spans="1:60" outlineLevel="1" x14ac:dyDescent="0.2">
      <c r="A307" s="235">
        <v>45</v>
      </c>
      <c r="B307" s="236" t="s">
        <v>352</v>
      </c>
      <c r="C307" s="252" t="s">
        <v>353</v>
      </c>
      <c r="D307" s="237" t="s">
        <v>347</v>
      </c>
      <c r="E307" s="238">
        <v>2</v>
      </c>
      <c r="F307" s="239"/>
      <c r="G307" s="240">
        <f>ROUND(E307*F307,2)</f>
        <v>0</v>
      </c>
      <c r="H307" s="239"/>
      <c r="I307" s="240">
        <f>ROUND(E307*H307,2)</f>
        <v>0</v>
      </c>
      <c r="J307" s="239"/>
      <c r="K307" s="240">
        <f>ROUND(E307*J307,2)</f>
        <v>0</v>
      </c>
      <c r="L307" s="240">
        <v>21</v>
      </c>
      <c r="M307" s="240">
        <f>G307*(1+L307/100)</f>
        <v>0</v>
      </c>
      <c r="N307" s="238">
        <v>0.32973999999999998</v>
      </c>
      <c r="O307" s="238">
        <f>ROUND(E307*N307,2)</f>
        <v>0.66</v>
      </c>
      <c r="P307" s="238">
        <v>0</v>
      </c>
      <c r="Q307" s="238">
        <f>ROUND(E307*P307,2)</f>
        <v>0</v>
      </c>
      <c r="R307" s="240" t="s">
        <v>277</v>
      </c>
      <c r="S307" s="240" t="s">
        <v>188</v>
      </c>
      <c r="T307" s="241" t="s">
        <v>188</v>
      </c>
      <c r="U307" s="220">
        <v>2.6579999999999999</v>
      </c>
      <c r="V307" s="220">
        <f>ROUND(E307*U307,2)</f>
        <v>5.32</v>
      </c>
      <c r="W307" s="220"/>
      <c r="X307" s="220" t="s">
        <v>226</v>
      </c>
      <c r="Y307" s="220" t="s">
        <v>191</v>
      </c>
      <c r="Z307" s="210"/>
      <c r="AA307" s="210"/>
      <c r="AB307" s="210"/>
      <c r="AC307" s="210"/>
      <c r="AD307" s="210"/>
      <c r="AE307" s="210"/>
      <c r="AF307" s="210"/>
      <c r="AG307" s="210" t="s">
        <v>227</v>
      </c>
      <c r="AH307" s="210"/>
      <c r="AI307" s="210"/>
      <c r="AJ307" s="210"/>
      <c r="AK307" s="210"/>
      <c r="AL307" s="210"/>
      <c r="AM307" s="210"/>
      <c r="AN307" s="210"/>
      <c r="AO307" s="210"/>
      <c r="AP307" s="210"/>
      <c r="AQ307" s="210"/>
      <c r="AR307" s="210"/>
      <c r="AS307" s="210"/>
      <c r="AT307" s="210"/>
      <c r="AU307" s="210"/>
      <c r="AV307" s="210"/>
      <c r="AW307" s="210"/>
      <c r="AX307" s="210"/>
      <c r="AY307" s="210"/>
      <c r="AZ307" s="210"/>
      <c r="BA307" s="210"/>
      <c r="BB307" s="210"/>
      <c r="BC307" s="210"/>
      <c r="BD307" s="210"/>
      <c r="BE307" s="210"/>
      <c r="BF307" s="210"/>
      <c r="BG307" s="210"/>
      <c r="BH307" s="210"/>
    </row>
    <row r="308" spans="1:60" ht="33.75" outlineLevel="2" x14ac:dyDescent="0.2">
      <c r="A308" s="217"/>
      <c r="B308" s="218"/>
      <c r="C308" s="263" t="s">
        <v>348</v>
      </c>
      <c r="D308" s="262"/>
      <c r="E308" s="262"/>
      <c r="F308" s="262"/>
      <c r="G308" s="262"/>
      <c r="H308" s="220"/>
      <c r="I308" s="220"/>
      <c r="J308" s="220"/>
      <c r="K308" s="220"/>
      <c r="L308" s="220"/>
      <c r="M308" s="220"/>
      <c r="N308" s="219"/>
      <c r="O308" s="219"/>
      <c r="P308" s="219"/>
      <c r="Q308" s="219"/>
      <c r="R308" s="220"/>
      <c r="S308" s="220"/>
      <c r="T308" s="220"/>
      <c r="U308" s="220"/>
      <c r="V308" s="220"/>
      <c r="W308" s="220"/>
      <c r="X308" s="220"/>
      <c r="Y308" s="220"/>
      <c r="Z308" s="210"/>
      <c r="AA308" s="210"/>
      <c r="AB308" s="210"/>
      <c r="AC308" s="210"/>
      <c r="AD308" s="210"/>
      <c r="AE308" s="210"/>
      <c r="AF308" s="210"/>
      <c r="AG308" s="210" t="s">
        <v>229</v>
      </c>
      <c r="AH308" s="210"/>
      <c r="AI308" s="210"/>
      <c r="AJ308" s="210"/>
      <c r="AK308" s="210"/>
      <c r="AL308" s="210"/>
      <c r="AM308" s="210"/>
      <c r="AN308" s="210"/>
      <c r="AO308" s="210"/>
      <c r="AP308" s="210"/>
      <c r="AQ308" s="210"/>
      <c r="AR308" s="210"/>
      <c r="AS308" s="210"/>
      <c r="AT308" s="210"/>
      <c r="AU308" s="210"/>
      <c r="AV308" s="210"/>
      <c r="AW308" s="210"/>
      <c r="AX308" s="210"/>
      <c r="AY308" s="210"/>
      <c r="AZ308" s="210"/>
      <c r="BA308" s="243" t="str">
        <f>C308</f>
        <v>odbouráním dosavadního krytu, podkladu, nadezdívky nebo prstence s odklizením vybouraných hmot do 3 m, zarovnání plochy nadezdívky cementovou maltou, podbetonování nebo podezdění rámu, odstranění a znovuosazení rámu, poklopu, mříže, krycího hrnce nebo hydrantu, úpravy a doplnění krytu popř. podkladu vozovky v místě provedené výškové úpravy,</v>
      </c>
      <c r="BB308" s="210"/>
      <c r="BC308" s="210"/>
      <c r="BD308" s="210"/>
      <c r="BE308" s="210"/>
      <c r="BF308" s="210"/>
      <c r="BG308" s="210"/>
      <c r="BH308" s="210"/>
    </row>
    <row r="309" spans="1:60" outlineLevel="2" x14ac:dyDescent="0.2">
      <c r="A309" s="217"/>
      <c r="B309" s="218"/>
      <c r="C309" s="264" t="s">
        <v>354</v>
      </c>
      <c r="D309" s="258"/>
      <c r="E309" s="259"/>
      <c r="F309" s="220"/>
      <c r="G309" s="220"/>
      <c r="H309" s="220"/>
      <c r="I309" s="220"/>
      <c r="J309" s="220"/>
      <c r="K309" s="220"/>
      <c r="L309" s="220"/>
      <c r="M309" s="220"/>
      <c r="N309" s="219"/>
      <c r="O309" s="219"/>
      <c r="P309" s="219"/>
      <c r="Q309" s="219"/>
      <c r="R309" s="220"/>
      <c r="S309" s="220"/>
      <c r="T309" s="220"/>
      <c r="U309" s="220"/>
      <c r="V309" s="220"/>
      <c r="W309" s="220"/>
      <c r="X309" s="220"/>
      <c r="Y309" s="220"/>
      <c r="Z309" s="210"/>
      <c r="AA309" s="210"/>
      <c r="AB309" s="210"/>
      <c r="AC309" s="210"/>
      <c r="AD309" s="210"/>
      <c r="AE309" s="210"/>
      <c r="AF309" s="210"/>
      <c r="AG309" s="210" t="s">
        <v>231</v>
      </c>
      <c r="AH309" s="210">
        <v>0</v>
      </c>
      <c r="AI309" s="210"/>
      <c r="AJ309" s="210"/>
      <c r="AK309" s="210"/>
      <c r="AL309" s="210"/>
      <c r="AM309" s="210"/>
      <c r="AN309" s="210"/>
      <c r="AO309" s="210"/>
      <c r="AP309" s="210"/>
      <c r="AQ309" s="210"/>
      <c r="AR309" s="210"/>
      <c r="AS309" s="210"/>
      <c r="AT309" s="210"/>
      <c r="AU309" s="210"/>
      <c r="AV309" s="210"/>
      <c r="AW309" s="210"/>
      <c r="AX309" s="210"/>
      <c r="AY309" s="210"/>
      <c r="AZ309" s="210"/>
      <c r="BA309" s="210"/>
      <c r="BB309" s="210"/>
      <c r="BC309" s="210"/>
      <c r="BD309" s="210"/>
      <c r="BE309" s="210"/>
      <c r="BF309" s="210"/>
      <c r="BG309" s="210"/>
      <c r="BH309" s="210"/>
    </row>
    <row r="310" spans="1:60" outlineLevel="3" x14ac:dyDescent="0.2">
      <c r="A310" s="217"/>
      <c r="B310" s="218"/>
      <c r="C310" s="264" t="s">
        <v>325</v>
      </c>
      <c r="D310" s="258"/>
      <c r="E310" s="259"/>
      <c r="F310" s="220"/>
      <c r="G310" s="220"/>
      <c r="H310" s="220"/>
      <c r="I310" s="220"/>
      <c r="J310" s="220"/>
      <c r="K310" s="220"/>
      <c r="L310" s="220"/>
      <c r="M310" s="220"/>
      <c r="N310" s="219"/>
      <c r="O310" s="219"/>
      <c r="P310" s="219"/>
      <c r="Q310" s="219"/>
      <c r="R310" s="220"/>
      <c r="S310" s="220"/>
      <c r="T310" s="220"/>
      <c r="U310" s="220"/>
      <c r="V310" s="220"/>
      <c r="W310" s="220"/>
      <c r="X310" s="220"/>
      <c r="Y310" s="220"/>
      <c r="Z310" s="210"/>
      <c r="AA310" s="210"/>
      <c r="AB310" s="210"/>
      <c r="AC310" s="210"/>
      <c r="AD310" s="210"/>
      <c r="AE310" s="210"/>
      <c r="AF310" s="210"/>
      <c r="AG310" s="210" t="s">
        <v>231</v>
      </c>
      <c r="AH310" s="210">
        <v>0</v>
      </c>
      <c r="AI310" s="210"/>
      <c r="AJ310" s="210"/>
      <c r="AK310" s="210"/>
      <c r="AL310" s="210"/>
      <c r="AM310" s="210"/>
      <c r="AN310" s="210"/>
      <c r="AO310" s="210"/>
      <c r="AP310" s="210"/>
      <c r="AQ310" s="210"/>
      <c r="AR310" s="210"/>
      <c r="AS310" s="210"/>
      <c r="AT310" s="210"/>
      <c r="AU310" s="210"/>
      <c r="AV310" s="210"/>
      <c r="AW310" s="210"/>
      <c r="AX310" s="210"/>
      <c r="AY310" s="210"/>
      <c r="AZ310" s="210"/>
      <c r="BA310" s="210"/>
      <c r="BB310" s="210"/>
      <c r="BC310" s="210"/>
      <c r="BD310" s="210"/>
      <c r="BE310" s="210"/>
      <c r="BF310" s="210"/>
      <c r="BG310" s="210"/>
      <c r="BH310" s="210"/>
    </row>
    <row r="311" spans="1:60" outlineLevel="3" x14ac:dyDescent="0.2">
      <c r="A311" s="217"/>
      <c r="B311" s="218"/>
      <c r="C311" s="264" t="s">
        <v>1195</v>
      </c>
      <c r="D311" s="258"/>
      <c r="E311" s="259"/>
      <c r="F311" s="220"/>
      <c r="G311" s="220"/>
      <c r="H311" s="220"/>
      <c r="I311" s="220"/>
      <c r="J311" s="220"/>
      <c r="K311" s="220"/>
      <c r="L311" s="220"/>
      <c r="M311" s="220"/>
      <c r="N311" s="219"/>
      <c r="O311" s="219"/>
      <c r="P311" s="219"/>
      <c r="Q311" s="219"/>
      <c r="R311" s="220"/>
      <c r="S311" s="220"/>
      <c r="T311" s="220"/>
      <c r="U311" s="220"/>
      <c r="V311" s="220"/>
      <c r="W311" s="220"/>
      <c r="X311" s="220"/>
      <c r="Y311" s="220"/>
      <c r="Z311" s="210"/>
      <c r="AA311" s="210"/>
      <c r="AB311" s="210"/>
      <c r="AC311" s="210"/>
      <c r="AD311" s="210"/>
      <c r="AE311" s="210"/>
      <c r="AF311" s="210"/>
      <c r="AG311" s="210" t="s">
        <v>231</v>
      </c>
      <c r="AH311" s="210">
        <v>0</v>
      </c>
      <c r="AI311" s="210"/>
      <c r="AJ311" s="210"/>
      <c r="AK311" s="210"/>
      <c r="AL311" s="210"/>
      <c r="AM311" s="210"/>
      <c r="AN311" s="210"/>
      <c r="AO311" s="210"/>
      <c r="AP311" s="210"/>
      <c r="AQ311" s="210"/>
      <c r="AR311" s="210"/>
      <c r="AS311" s="210"/>
      <c r="AT311" s="210"/>
      <c r="AU311" s="210"/>
      <c r="AV311" s="210"/>
      <c r="AW311" s="210"/>
      <c r="AX311" s="210"/>
      <c r="AY311" s="210"/>
      <c r="AZ311" s="210"/>
      <c r="BA311" s="210"/>
      <c r="BB311" s="210"/>
      <c r="BC311" s="210"/>
      <c r="BD311" s="210"/>
      <c r="BE311" s="210"/>
      <c r="BF311" s="210"/>
      <c r="BG311" s="210"/>
      <c r="BH311" s="210"/>
    </row>
    <row r="312" spans="1:60" ht="22.5" outlineLevel="3" x14ac:dyDescent="0.2">
      <c r="A312" s="217"/>
      <c r="B312" s="218"/>
      <c r="C312" s="264" t="s">
        <v>1238</v>
      </c>
      <c r="D312" s="258"/>
      <c r="E312" s="259">
        <v>1</v>
      </c>
      <c r="F312" s="220"/>
      <c r="G312" s="220"/>
      <c r="H312" s="220"/>
      <c r="I312" s="220"/>
      <c r="J312" s="220"/>
      <c r="K312" s="220"/>
      <c r="L312" s="220"/>
      <c r="M312" s="220"/>
      <c r="N312" s="219"/>
      <c r="O312" s="219"/>
      <c r="P312" s="219"/>
      <c r="Q312" s="219"/>
      <c r="R312" s="220"/>
      <c r="S312" s="220"/>
      <c r="T312" s="220"/>
      <c r="U312" s="220"/>
      <c r="V312" s="220"/>
      <c r="W312" s="220"/>
      <c r="X312" s="220"/>
      <c r="Y312" s="220"/>
      <c r="Z312" s="210"/>
      <c r="AA312" s="210"/>
      <c r="AB312" s="210"/>
      <c r="AC312" s="210"/>
      <c r="AD312" s="210"/>
      <c r="AE312" s="210"/>
      <c r="AF312" s="210"/>
      <c r="AG312" s="210" t="s">
        <v>231</v>
      </c>
      <c r="AH312" s="210">
        <v>0</v>
      </c>
      <c r="AI312" s="210"/>
      <c r="AJ312" s="210"/>
      <c r="AK312" s="210"/>
      <c r="AL312" s="210"/>
      <c r="AM312" s="210"/>
      <c r="AN312" s="210"/>
      <c r="AO312" s="210"/>
      <c r="AP312" s="210"/>
      <c r="AQ312" s="210"/>
      <c r="AR312" s="210"/>
      <c r="AS312" s="210"/>
      <c r="AT312" s="210"/>
      <c r="AU312" s="210"/>
      <c r="AV312" s="210"/>
      <c r="AW312" s="210"/>
      <c r="AX312" s="210"/>
      <c r="AY312" s="210"/>
      <c r="AZ312" s="210"/>
      <c r="BA312" s="210"/>
      <c r="BB312" s="210"/>
      <c r="BC312" s="210"/>
      <c r="BD312" s="210"/>
      <c r="BE312" s="210"/>
      <c r="BF312" s="210"/>
      <c r="BG312" s="210"/>
      <c r="BH312" s="210"/>
    </row>
    <row r="313" spans="1:60" ht="22.5" outlineLevel="3" x14ac:dyDescent="0.2">
      <c r="A313" s="217"/>
      <c r="B313" s="218"/>
      <c r="C313" s="264" t="s">
        <v>1239</v>
      </c>
      <c r="D313" s="258"/>
      <c r="E313" s="259">
        <v>1</v>
      </c>
      <c r="F313" s="220"/>
      <c r="G313" s="220"/>
      <c r="H313" s="220"/>
      <c r="I313" s="220"/>
      <c r="J313" s="220"/>
      <c r="K313" s="220"/>
      <c r="L313" s="220"/>
      <c r="M313" s="220"/>
      <c r="N313" s="219"/>
      <c r="O313" s="219"/>
      <c r="P313" s="219"/>
      <c r="Q313" s="219"/>
      <c r="R313" s="220"/>
      <c r="S313" s="220"/>
      <c r="T313" s="220"/>
      <c r="U313" s="220"/>
      <c r="V313" s="220"/>
      <c r="W313" s="220"/>
      <c r="X313" s="220"/>
      <c r="Y313" s="220"/>
      <c r="Z313" s="210"/>
      <c r="AA313" s="210"/>
      <c r="AB313" s="210"/>
      <c r="AC313" s="210"/>
      <c r="AD313" s="210"/>
      <c r="AE313" s="210"/>
      <c r="AF313" s="210"/>
      <c r="AG313" s="210" t="s">
        <v>231</v>
      </c>
      <c r="AH313" s="210">
        <v>0</v>
      </c>
      <c r="AI313" s="210"/>
      <c r="AJ313" s="210"/>
      <c r="AK313" s="210"/>
      <c r="AL313" s="210"/>
      <c r="AM313" s="210"/>
      <c r="AN313" s="210"/>
      <c r="AO313" s="210"/>
      <c r="AP313" s="210"/>
      <c r="AQ313" s="210"/>
      <c r="AR313" s="210"/>
      <c r="AS313" s="210"/>
      <c r="AT313" s="210"/>
      <c r="AU313" s="210"/>
      <c r="AV313" s="210"/>
      <c r="AW313" s="210"/>
      <c r="AX313" s="210"/>
      <c r="AY313" s="210"/>
      <c r="AZ313" s="210"/>
      <c r="BA313" s="210"/>
      <c r="BB313" s="210"/>
      <c r="BC313" s="210"/>
      <c r="BD313" s="210"/>
      <c r="BE313" s="210"/>
      <c r="BF313" s="210"/>
      <c r="BG313" s="210"/>
      <c r="BH313" s="210"/>
    </row>
    <row r="314" spans="1:60" x14ac:dyDescent="0.2">
      <c r="A314" s="225" t="s">
        <v>183</v>
      </c>
      <c r="B314" s="226" t="s">
        <v>141</v>
      </c>
      <c r="C314" s="251" t="s">
        <v>142</v>
      </c>
      <c r="D314" s="227"/>
      <c r="E314" s="228"/>
      <c r="F314" s="229"/>
      <c r="G314" s="229">
        <f>SUMIF(AG315:AG427,"&lt;&gt;NOR",G315:G427)</f>
        <v>0</v>
      </c>
      <c r="H314" s="229"/>
      <c r="I314" s="229">
        <f>SUM(I315:I427)</f>
        <v>0</v>
      </c>
      <c r="J314" s="229"/>
      <c r="K314" s="229">
        <f>SUM(K315:K427)</f>
        <v>0</v>
      </c>
      <c r="L314" s="229"/>
      <c r="M314" s="229">
        <f>SUM(M315:M427)</f>
        <v>0</v>
      </c>
      <c r="N314" s="228"/>
      <c r="O314" s="228">
        <f>SUM(O315:O427)</f>
        <v>34.730000000000004</v>
      </c>
      <c r="P314" s="228"/>
      <c r="Q314" s="228">
        <f>SUM(Q315:Q427)</f>
        <v>0</v>
      </c>
      <c r="R314" s="229"/>
      <c r="S314" s="229"/>
      <c r="T314" s="230"/>
      <c r="U314" s="224"/>
      <c r="V314" s="224">
        <f>SUM(V315:V427)</f>
        <v>69.710000000000008</v>
      </c>
      <c r="W314" s="224"/>
      <c r="X314" s="224"/>
      <c r="Y314" s="224"/>
      <c r="AG314" t="s">
        <v>184</v>
      </c>
    </row>
    <row r="315" spans="1:60" outlineLevel="1" x14ac:dyDescent="0.2">
      <c r="A315" s="235">
        <v>46</v>
      </c>
      <c r="B315" s="236" t="s">
        <v>362</v>
      </c>
      <c r="C315" s="252" t="s">
        <v>363</v>
      </c>
      <c r="D315" s="237" t="s">
        <v>293</v>
      </c>
      <c r="E315" s="238">
        <v>13.2</v>
      </c>
      <c r="F315" s="239"/>
      <c r="G315" s="240">
        <f>ROUND(E315*F315,2)</f>
        <v>0</v>
      </c>
      <c r="H315" s="239"/>
      <c r="I315" s="240">
        <f>ROUND(E315*H315,2)</f>
        <v>0</v>
      </c>
      <c r="J315" s="239"/>
      <c r="K315" s="240">
        <f>ROUND(E315*J315,2)</f>
        <v>0</v>
      </c>
      <c r="L315" s="240">
        <v>21</v>
      </c>
      <c r="M315" s="240">
        <f>G315*(1+L315/100)</f>
        <v>0</v>
      </c>
      <c r="N315" s="238">
        <v>9.0000000000000006E-5</v>
      </c>
      <c r="O315" s="238">
        <f>ROUND(E315*N315,2)</f>
        <v>0</v>
      </c>
      <c r="P315" s="238">
        <v>0</v>
      </c>
      <c r="Q315" s="238">
        <f>ROUND(E315*P315,2)</f>
        <v>0</v>
      </c>
      <c r="R315" s="240" t="s">
        <v>277</v>
      </c>
      <c r="S315" s="240" t="s">
        <v>188</v>
      </c>
      <c r="T315" s="241" t="s">
        <v>188</v>
      </c>
      <c r="U315" s="220">
        <v>2.1999999999999999E-2</v>
      </c>
      <c r="V315" s="220">
        <f>ROUND(E315*U315,2)</f>
        <v>0.28999999999999998</v>
      </c>
      <c r="W315" s="220"/>
      <c r="X315" s="220" t="s">
        <v>226</v>
      </c>
      <c r="Y315" s="220" t="s">
        <v>191</v>
      </c>
      <c r="Z315" s="210"/>
      <c r="AA315" s="210"/>
      <c r="AB315" s="210"/>
      <c r="AC315" s="210"/>
      <c r="AD315" s="210"/>
      <c r="AE315" s="210"/>
      <c r="AF315" s="210"/>
      <c r="AG315" s="210" t="s">
        <v>227</v>
      </c>
      <c r="AH315" s="210"/>
      <c r="AI315" s="210"/>
      <c r="AJ315" s="210"/>
      <c r="AK315" s="210"/>
      <c r="AL315" s="210"/>
      <c r="AM315" s="210"/>
      <c r="AN315" s="210"/>
      <c r="AO315" s="210"/>
      <c r="AP315" s="210"/>
      <c r="AQ315" s="210"/>
      <c r="AR315" s="210"/>
      <c r="AS315" s="210"/>
      <c r="AT315" s="210"/>
      <c r="AU315" s="210"/>
      <c r="AV315" s="210"/>
      <c r="AW315" s="210"/>
      <c r="AX315" s="210"/>
      <c r="AY315" s="210"/>
      <c r="AZ315" s="210"/>
      <c r="BA315" s="210"/>
      <c r="BB315" s="210"/>
      <c r="BC315" s="210"/>
      <c r="BD315" s="210"/>
      <c r="BE315" s="210"/>
      <c r="BF315" s="210"/>
      <c r="BG315" s="210"/>
      <c r="BH315" s="210"/>
    </row>
    <row r="316" spans="1:60" outlineLevel="2" x14ac:dyDescent="0.2">
      <c r="A316" s="217"/>
      <c r="B316" s="218"/>
      <c r="C316" s="264" t="s">
        <v>364</v>
      </c>
      <c r="D316" s="258"/>
      <c r="E316" s="259"/>
      <c r="F316" s="220"/>
      <c r="G316" s="220"/>
      <c r="H316" s="220"/>
      <c r="I316" s="220"/>
      <c r="J316" s="220"/>
      <c r="K316" s="220"/>
      <c r="L316" s="220"/>
      <c r="M316" s="220"/>
      <c r="N316" s="219"/>
      <c r="O316" s="219"/>
      <c r="P316" s="219"/>
      <c r="Q316" s="219"/>
      <c r="R316" s="220"/>
      <c r="S316" s="220"/>
      <c r="T316" s="220"/>
      <c r="U316" s="220"/>
      <c r="V316" s="220"/>
      <c r="W316" s="220"/>
      <c r="X316" s="220"/>
      <c r="Y316" s="220"/>
      <c r="Z316" s="210"/>
      <c r="AA316" s="210"/>
      <c r="AB316" s="210"/>
      <c r="AC316" s="210"/>
      <c r="AD316" s="210"/>
      <c r="AE316" s="210"/>
      <c r="AF316" s="210"/>
      <c r="AG316" s="210" t="s">
        <v>231</v>
      </c>
      <c r="AH316" s="210">
        <v>0</v>
      </c>
      <c r="AI316" s="210"/>
      <c r="AJ316" s="210"/>
      <c r="AK316" s="210"/>
      <c r="AL316" s="210"/>
      <c r="AM316" s="210"/>
      <c r="AN316" s="210"/>
      <c r="AO316" s="210"/>
      <c r="AP316" s="210"/>
      <c r="AQ316" s="210"/>
      <c r="AR316" s="210"/>
      <c r="AS316" s="210"/>
      <c r="AT316" s="210"/>
      <c r="AU316" s="210"/>
      <c r="AV316" s="210"/>
      <c r="AW316" s="210"/>
      <c r="AX316" s="210"/>
      <c r="AY316" s="210"/>
      <c r="AZ316" s="210"/>
      <c r="BA316" s="210"/>
      <c r="BB316" s="210"/>
      <c r="BC316" s="210"/>
      <c r="BD316" s="210"/>
      <c r="BE316" s="210"/>
      <c r="BF316" s="210"/>
      <c r="BG316" s="210"/>
      <c r="BH316" s="210"/>
    </row>
    <row r="317" spans="1:60" outlineLevel="3" x14ac:dyDescent="0.2">
      <c r="A317" s="217"/>
      <c r="B317" s="218"/>
      <c r="C317" s="264" t="s">
        <v>325</v>
      </c>
      <c r="D317" s="258"/>
      <c r="E317" s="259"/>
      <c r="F317" s="220"/>
      <c r="G317" s="220"/>
      <c r="H317" s="220"/>
      <c r="I317" s="220"/>
      <c r="J317" s="220"/>
      <c r="K317" s="220"/>
      <c r="L317" s="220"/>
      <c r="M317" s="220"/>
      <c r="N317" s="219"/>
      <c r="O317" s="219"/>
      <c r="P317" s="219"/>
      <c r="Q317" s="219"/>
      <c r="R317" s="220"/>
      <c r="S317" s="220"/>
      <c r="T317" s="220"/>
      <c r="U317" s="220"/>
      <c r="V317" s="220"/>
      <c r="W317" s="220"/>
      <c r="X317" s="220"/>
      <c r="Y317" s="220"/>
      <c r="Z317" s="210"/>
      <c r="AA317" s="210"/>
      <c r="AB317" s="210"/>
      <c r="AC317" s="210"/>
      <c r="AD317" s="210"/>
      <c r="AE317" s="210"/>
      <c r="AF317" s="210"/>
      <c r="AG317" s="210" t="s">
        <v>231</v>
      </c>
      <c r="AH317" s="210">
        <v>0</v>
      </c>
      <c r="AI317" s="210"/>
      <c r="AJ317" s="210"/>
      <c r="AK317" s="210"/>
      <c r="AL317" s="210"/>
      <c r="AM317" s="210"/>
      <c r="AN317" s="210"/>
      <c r="AO317" s="210"/>
      <c r="AP317" s="210"/>
      <c r="AQ317" s="210"/>
      <c r="AR317" s="210"/>
      <c r="AS317" s="210"/>
      <c r="AT317" s="210"/>
      <c r="AU317" s="210"/>
      <c r="AV317" s="210"/>
      <c r="AW317" s="210"/>
      <c r="AX317" s="210"/>
      <c r="AY317" s="210"/>
      <c r="AZ317" s="210"/>
      <c r="BA317" s="210"/>
      <c r="BB317" s="210"/>
      <c r="BC317" s="210"/>
      <c r="BD317" s="210"/>
      <c r="BE317" s="210"/>
      <c r="BF317" s="210"/>
      <c r="BG317" s="210"/>
      <c r="BH317" s="210"/>
    </row>
    <row r="318" spans="1:60" outlineLevel="3" x14ac:dyDescent="0.2">
      <c r="A318" s="217"/>
      <c r="B318" s="218"/>
      <c r="C318" s="264" t="s">
        <v>365</v>
      </c>
      <c r="D318" s="258"/>
      <c r="E318" s="259"/>
      <c r="F318" s="220"/>
      <c r="G318" s="220"/>
      <c r="H318" s="220"/>
      <c r="I318" s="220"/>
      <c r="J318" s="220"/>
      <c r="K318" s="220"/>
      <c r="L318" s="220"/>
      <c r="M318" s="220"/>
      <c r="N318" s="219"/>
      <c r="O318" s="219"/>
      <c r="P318" s="219"/>
      <c r="Q318" s="219"/>
      <c r="R318" s="220"/>
      <c r="S318" s="220"/>
      <c r="T318" s="220"/>
      <c r="U318" s="220"/>
      <c r="V318" s="220"/>
      <c r="W318" s="220"/>
      <c r="X318" s="220"/>
      <c r="Y318" s="220"/>
      <c r="Z318" s="210"/>
      <c r="AA318" s="210"/>
      <c r="AB318" s="210"/>
      <c r="AC318" s="210"/>
      <c r="AD318" s="210"/>
      <c r="AE318" s="210"/>
      <c r="AF318" s="210"/>
      <c r="AG318" s="210" t="s">
        <v>231</v>
      </c>
      <c r="AH318" s="210">
        <v>0</v>
      </c>
      <c r="AI318" s="210"/>
      <c r="AJ318" s="210"/>
      <c r="AK318" s="210"/>
      <c r="AL318" s="210"/>
      <c r="AM318" s="210"/>
      <c r="AN318" s="210"/>
      <c r="AO318" s="210"/>
      <c r="AP318" s="210"/>
      <c r="AQ318" s="210"/>
      <c r="AR318" s="210"/>
      <c r="AS318" s="210"/>
      <c r="AT318" s="210"/>
      <c r="AU318" s="210"/>
      <c r="AV318" s="210"/>
      <c r="AW318" s="210"/>
      <c r="AX318" s="210"/>
      <c r="AY318" s="210"/>
      <c r="AZ318" s="210"/>
      <c r="BA318" s="210"/>
      <c r="BB318" s="210"/>
      <c r="BC318" s="210"/>
      <c r="BD318" s="210"/>
      <c r="BE318" s="210"/>
      <c r="BF318" s="210"/>
      <c r="BG318" s="210"/>
      <c r="BH318" s="210"/>
    </row>
    <row r="319" spans="1:60" outlineLevel="3" x14ac:dyDescent="0.2">
      <c r="A319" s="217"/>
      <c r="B319" s="218"/>
      <c r="C319" s="264" t="s">
        <v>1195</v>
      </c>
      <c r="D319" s="258"/>
      <c r="E319" s="259"/>
      <c r="F319" s="220"/>
      <c r="G319" s="220"/>
      <c r="H319" s="220"/>
      <c r="I319" s="220"/>
      <c r="J319" s="220"/>
      <c r="K319" s="220"/>
      <c r="L319" s="220"/>
      <c r="M319" s="220"/>
      <c r="N319" s="219"/>
      <c r="O319" s="219"/>
      <c r="P319" s="219"/>
      <c r="Q319" s="219"/>
      <c r="R319" s="220"/>
      <c r="S319" s="220"/>
      <c r="T319" s="220"/>
      <c r="U319" s="220"/>
      <c r="V319" s="220"/>
      <c r="W319" s="220"/>
      <c r="X319" s="220"/>
      <c r="Y319" s="220"/>
      <c r="Z319" s="210"/>
      <c r="AA319" s="210"/>
      <c r="AB319" s="210"/>
      <c r="AC319" s="210"/>
      <c r="AD319" s="210"/>
      <c r="AE319" s="210"/>
      <c r="AF319" s="210"/>
      <c r="AG319" s="210" t="s">
        <v>231</v>
      </c>
      <c r="AH319" s="210">
        <v>0</v>
      </c>
      <c r="AI319" s="210"/>
      <c r="AJ319" s="210"/>
      <c r="AK319" s="210"/>
      <c r="AL319" s="210"/>
      <c r="AM319" s="210"/>
      <c r="AN319" s="210"/>
      <c r="AO319" s="210"/>
      <c r="AP319" s="210"/>
      <c r="AQ319" s="210"/>
      <c r="AR319" s="210"/>
      <c r="AS319" s="210"/>
      <c r="AT319" s="210"/>
      <c r="AU319" s="210"/>
      <c r="AV319" s="210"/>
      <c r="AW319" s="210"/>
      <c r="AX319" s="210"/>
      <c r="AY319" s="210"/>
      <c r="AZ319" s="210"/>
      <c r="BA319" s="210"/>
      <c r="BB319" s="210"/>
      <c r="BC319" s="210"/>
      <c r="BD319" s="210"/>
      <c r="BE319" s="210"/>
      <c r="BF319" s="210"/>
      <c r="BG319" s="210"/>
      <c r="BH319" s="210"/>
    </row>
    <row r="320" spans="1:60" ht="22.5" outlineLevel="3" x14ac:dyDescent="0.2">
      <c r="A320" s="217"/>
      <c r="B320" s="218"/>
      <c r="C320" s="264" t="s">
        <v>1240</v>
      </c>
      <c r="D320" s="258"/>
      <c r="E320" s="259">
        <v>6.6</v>
      </c>
      <c r="F320" s="220"/>
      <c r="G320" s="220"/>
      <c r="H320" s="220"/>
      <c r="I320" s="220"/>
      <c r="J320" s="220"/>
      <c r="K320" s="220"/>
      <c r="L320" s="220"/>
      <c r="M320" s="220"/>
      <c r="N320" s="219"/>
      <c r="O320" s="219"/>
      <c r="P320" s="219"/>
      <c r="Q320" s="219"/>
      <c r="R320" s="220"/>
      <c r="S320" s="220"/>
      <c r="T320" s="220"/>
      <c r="U320" s="220"/>
      <c r="V320" s="220"/>
      <c r="W320" s="220"/>
      <c r="X320" s="220"/>
      <c r="Y320" s="220"/>
      <c r="Z320" s="210"/>
      <c r="AA320" s="210"/>
      <c r="AB320" s="210"/>
      <c r="AC320" s="210"/>
      <c r="AD320" s="210"/>
      <c r="AE320" s="210"/>
      <c r="AF320" s="210"/>
      <c r="AG320" s="210" t="s">
        <v>231</v>
      </c>
      <c r="AH320" s="210">
        <v>0</v>
      </c>
      <c r="AI320" s="210"/>
      <c r="AJ320" s="210"/>
      <c r="AK320" s="210"/>
      <c r="AL320" s="210"/>
      <c r="AM320" s="210"/>
      <c r="AN320" s="210"/>
      <c r="AO320" s="210"/>
      <c r="AP320" s="210"/>
      <c r="AQ320" s="210"/>
      <c r="AR320" s="210"/>
      <c r="AS320" s="210"/>
      <c r="AT320" s="210"/>
      <c r="AU320" s="210"/>
      <c r="AV320" s="210"/>
      <c r="AW320" s="210"/>
      <c r="AX320" s="210"/>
      <c r="AY320" s="210"/>
      <c r="AZ320" s="210"/>
      <c r="BA320" s="210"/>
      <c r="BB320" s="210"/>
      <c r="BC320" s="210"/>
      <c r="BD320" s="210"/>
      <c r="BE320" s="210"/>
      <c r="BF320" s="210"/>
      <c r="BG320" s="210"/>
      <c r="BH320" s="210"/>
    </row>
    <row r="321" spans="1:60" ht="22.5" outlineLevel="3" x14ac:dyDescent="0.2">
      <c r="A321" s="217"/>
      <c r="B321" s="218"/>
      <c r="C321" s="264" t="s">
        <v>1241</v>
      </c>
      <c r="D321" s="258"/>
      <c r="E321" s="259">
        <v>2.2000000000000002</v>
      </c>
      <c r="F321" s="220"/>
      <c r="G321" s="220"/>
      <c r="H321" s="220"/>
      <c r="I321" s="220"/>
      <c r="J321" s="220"/>
      <c r="K321" s="220"/>
      <c r="L321" s="220"/>
      <c r="M321" s="220"/>
      <c r="N321" s="219"/>
      <c r="O321" s="219"/>
      <c r="P321" s="219"/>
      <c r="Q321" s="219"/>
      <c r="R321" s="220"/>
      <c r="S321" s="220"/>
      <c r="T321" s="220"/>
      <c r="U321" s="220"/>
      <c r="V321" s="220"/>
      <c r="W321" s="220"/>
      <c r="X321" s="220"/>
      <c r="Y321" s="220"/>
      <c r="Z321" s="210"/>
      <c r="AA321" s="210"/>
      <c r="AB321" s="210"/>
      <c r="AC321" s="210"/>
      <c r="AD321" s="210"/>
      <c r="AE321" s="210"/>
      <c r="AF321" s="210"/>
      <c r="AG321" s="210" t="s">
        <v>231</v>
      </c>
      <c r="AH321" s="210">
        <v>0</v>
      </c>
      <c r="AI321" s="210"/>
      <c r="AJ321" s="210"/>
      <c r="AK321" s="210"/>
      <c r="AL321" s="210"/>
      <c r="AM321" s="210"/>
      <c r="AN321" s="210"/>
      <c r="AO321" s="210"/>
      <c r="AP321" s="210"/>
      <c r="AQ321" s="210"/>
      <c r="AR321" s="210"/>
      <c r="AS321" s="210"/>
      <c r="AT321" s="210"/>
      <c r="AU321" s="210"/>
      <c r="AV321" s="210"/>
      <c r="AW321" s="210"/>
      <c r="AX321" s="210"/>
      <c r="AY321" s="210"/>
      <c r="AZ321" s="210"/>
      <c r="BA321" s="210"/>
      <c r="BB321" s="210"/>
      <c r="BC321" s="210"/>
      <c r="BD321" s="210"/>
      <c r="BE321" s="210"/>
      <c r="BF321" s="210"/>
      <c r="BG321" s="210"/>
      <c r="BH321" s="210"/>
    </row>
    <row r="322" spans="1:60" ht="22.5" outlineLevel="3" x14ac:dyDescent="0.2">
      <c r="A322" s="217"/>
      <c r="B322" s="218"/>
      <c r="C322" s="264" t="s">
        <v>1242</v>
      </c>
      <c r="D322" s="258"/>
      <c r="E322" s="259">
        <v>4.4000000000000004</v>
      </c>
      <c r="F322" s="220"/>
      <c r="G322" s="220"/>
      <c r="H322" s="220"/>
      <c r="I322" s="220"/>
      <c r="J322" s="220"/>
      <c r="K322" s="220"/>
      <c r="L322" s="220"/>
      <c r="M322" s="220"/>
      <c r="N322" s="219"/>
      <c r="O322" s="219"/>
      <c r="P322" s="219"/>
      <c r="Q322" s="219"/>
      <c r="R322" s="220"/>
      <c r="S322" s="220"/>
      <c r="T322" s="220"/>
      <c r="U322" s="220"/>
      <c r="V322" s="220"/>
      <c r="W322" s="220"/>
      <c r="X322" s="220"/>
      <c r="Y322" s="220"/>
      <c r="Z322" s="210"/>
      <c r="AA322" s="210"/>
      <c r="AB322" s="210"/>
      <c r="AC322" s="210"/>
      <c r="AD322" s="210"/>
      <c r="AE322" s="210"/>
      <c r="AF322" s="210"/>
      <c r="AG322" s="210" t="s">
        <v>231</v>
      </c>
      <c r="AH322" s="210">
        <v>0</v>
      </c>
      <c r="AI322" s="210"/>
      <c r="AJ322" s="210"/>
      <c r="AK322" s="210"/>
      <c r="AL322" s="210"/>
      <c r="AM322" s="210"/>
      <c r="AN322" s="210"/>
      <c r="AO322" s="210"/>
      <c r="AP322" s="210"/>
      <c r="AQ322" s="210"/>
      <c r="AR322" s="210"/>
      <c r="AS322" s="210"/>
      <c r="AT322" s="210"/>
      <c r="AU322" s="210"/>
      <c r="AV322" s="210"/>
      <c r="AW322" s="210"/>
      <c r="AX322" s="210"/>
      <c r="AY322" s="210"/>
      <c r="AZ322" s="210"/>
      <c r="BA322" s="210"/>
      <c r="BB322" s="210"/>
      <c r="BC322" s="210"/>
      <c r="BD322" s="210"/>
      <c r="BE322" s="210"/>
      <c r="BF322" s="210"/>
      <c r="BG322" s="210"/>
      <c r="BH322" s="210"/>
    </row>
    <row r="323" spans="1:60" outlineLevel="1" x14ac:dyDescent="0.2">
      <c r="A323" s="235">
        <v>47</v>
      </c>
      <c r="B323" s="236" t="s">
        <v>370</v>
      </c>
      <c r="C323" s="252" t="s">
        <v>371</v>
      </c>
      <c r="D323" s="237" t="s">
        <v>293</v>
      </c>
      <c r="E323" s="238">
        <v>6</v>
      </c>
      <c r="F323" s="239"/>
      <c r="G323" s="240">
        <f>ROUND(E323*F323,2)</f>
        <v>0</v>
      </c>
      <c r="H323" s="239"/>
      <c r="I323" s="240">
        <f>ROUND(E323*H323,2)</f>
        <v>0</v>
      </c>
      <c r="J323" s="239"/>
      <c r="K323" s="240">
        <f>ROUND(E323*J323,2)</f>
        <v>0</v>
      </c>
      <c r="L323" s="240">
        <v>21</v>
      </c>
      <c r="M323" s="240">
        <f>G323*(1+L323/100)</f>
        <v>0</v>
      </c>
      <c r="N323" s="238">
        <v>1.2999999999999999E-4</v>
      </c>
      <c r="O323" s="238">
        <f>ROUND(E323*N323,2)</f>
        <v>0</v>
      </c>
      <c r="P323" s="238">
        <v>0</v>
      </c>
      <c r="Q323" s="238">
        <f>ROUND(E323*P323,2)</f>
        <v>0</v>
      </c>
      <c r="R323" s="240" t="s">
        <v>277</v>
      </c>
      <c r="S323" s="240" t="s">
        <v>188</v>
      </c>
      <c r="T323" s="241" t="s">
        <v>188</v>
      </c>
      <c r="U323" s="220">
        <v>2.1999999999999999E-2</v>
      </c>
      <c r="V323" s="220">
        <f>ROUND(E323*U323,2)</f>
        <v>0.13</v>
      </c>
      <c r="W323" s="220"/>
      <c r="X323" s="220" t="s">
        <v>226</v>
      </c>
      <c r="Y323" s="220" t="s">
        <v>191</v>
      </c>
      <c r="Z323" s="210"/>
      <c r="AA323" s="210"/>
      <c r="AB323" s="210"/>
      <c r="AC323" s="210"/>
      <c r="AD323" s="210"/>
      <c r="AE323" s="210"/>
      <c r="AF323" s="210"/>
      <c r="AG323" s="210" t="s">
        <v>227</v>
      </c>
      <c r="AH323" s="210"/>
      <c r="AI323" s="210"/>
      <c r="AJ323" s="210"/>
      <c r="AK323" s="210"/>
      <c r="AL323" s="210"/>
      <c r="AM323" s="210"/>
      <c r="AN323" s="210"/>
      <c r="AO323" s="210"/>
      <c r="AP323" s="210"/>
      <c r="AQ323" s="210"/>
      <c r="AR323" s="210"/>
      <c r="AS323" s="210"/>
      <c r="AT323" s="210"/>
      <c r="AU323" s="210"/>
      <c r="AV323" s="210"/>
      <c r="AW323" s="210"/>
      <c r="AX323" s="210"/>
      <c r="AY323" s="210"/>
      <c r="AZ323" s="210"/>
      <c r="BA323" s="210"/>
      <c r="BB323" s="210"/>
      <c r="BC323" s="210"/>
      <c r="BD323" s="210"/>
      <c r="BE323" s="210"/>
      <c r="BF323" s="210"/>
      <c r="BG323" s="210"/>
      <c r="BH323" s="210"/>
    </row>
    <row r="324" spans="1:60" outlineLevel="2" x14ac:dyDescent="0.2">
      <c r="A324" s="217"/>
      <c r="B324" s="218"/>
      <c r="C324" s="264" t="s">
        <v>790</v>
      </c>
      <c r="D324" s="258"/>
      <c r="E324" s="259"/>
      <c r="F324" s="220"/>
      <c r="G324" s="220"/>
      <c r="H324" s="220"/>
      <c r="I324" s="220"/>
      <c r="J324" s="220"/>
      <c r="K324" s="220"/>
      <c r="L324" s="220"/>
      <c r="M324" s="220"/>
      <c r="N324" s="219"/>
      <c r="O324" s="219"/>
      <c r="P324" s="219"/>
      <c r="Q324" s="219"/>
      <c r="R324" s="220"/>
      <c r="S324" s="220"/>
      <c r="T324" s="220"/>
      <c r="U324" s="220"/>
      <c r="V324" s="220"/>
      <c r="W324" s="220"/>
      <c r="X324" s="220"/>
      <c r="Y324" s="220"/>
      <c r="Z324" s="210"/>
      <c r="AA324" s="210"/>
      <c r="AB324" s="210"/>
      <c r="AC324" s="210"/>
      <c r="AD324" s="210"/>
      <c r="AE324" s="210"/>
      <c r="AF324" s="210"/>
      <c r="AG324" s="210" t="s">
        <v>231</v>
      </c>
      <c r="AH324" s="210">
        <v>0</v>
      </c>
      <c r="AI324" s="210"/>
      <c r="AJ324" s="210"/>
      <c r="AK324" s="210"/>
      <c r="AL324" s="210"/>
      <c r="AM324" s="210"/>
      <c r="AN324" s="210"/>
      <c r="AO324" s="210"/>
      <c r="AP324" s="210"/>
      <c r="AQ324" s="210"/>
      <c r="AR324" s="210"/>
      <c r="AS324" s="210"/>
      <c r="AT324" s="210"/>
      <c r="AU324" s="210"/>
      <c r="AV324" s="210"/>
      <c r="AW324" s="210"/>
      <c r="AX324" s="210"/>
      <c r="AY324" s="210"/>
      <c r="AZ324" s="210"/>
      <c r="BA324" s="210"/>
      <c r="BB324" s="210"/>
      <c r="BC324" s="210"/>
      <c r="BD324" s="210"/>
      <c r="BE324" s="210"/>
      <c r="BF324" s="210"/>
      <c r="BG324" s="210"/>
      <c r="BH324" s="210"/>
    </row>
    <row r="325" spans="1:60" outlineLevel="3" x14ac:dyDescent="0.2">
      <c r="A325" s="217"/>
      <c r="B325" s="218"/>
      <c r="C325" s="264" t="s">
        <v>325</v>
      </c>
      <c r="D325" s="258"/>
      <c r="E325" s="259"/>
      <c r="F325" s="220"/>
      <c r="G325" s="220"/>
      <c r="H325" s="220"/>
      <c r="I325" s="220"/>
      <c r="J325" s="220"/>
      <c r="K325" s="220"/>
      <c r="L325" s="220"/>
      <c r="M325" s="220"/>
      <c r="N325" s="219"/>
      <c r="O325" s="219"/>
      <c r="P325" s="219"/>
      <c r="Q325" s="219"/>
      <c r="R325" s="220"/>
      <c r="S325" s="220"/>
      <c r="T325" s="220"/>
      <c r="U325" s="220"/>
      <c r="V325" s="220"/>
      <c r="W325" s="220"/>
      <c r="X325" s="220"/>
      <c r="Y325" s="220"/>
      <c r="Z325" s="210"/>
      <c r="AA325" s="210"/>
      <c r="AB325" s="210"/>
      <c r="AC325" s="210"/>
      <c r="AD325" s="210"/>
      <c r="AE325" s="210"/>
      <c r="AF325" s="210"/>
      <c r="AG325" s="210" t="s">
        <v>231</v>
      </c>
      <c r="AH325" s="210">
        <v>0</v>
      </c>
      <c r="AI325" s="210"/>
      <c r="AJ325" s="210"/>
      <c r="AK325" s="210"/>
      <c r="AL325" s="210"/>
      <c r="AM325" s="210"/>
      <c r="AN325" s="210"/>
      <c r="AO325" s="210"/>
      <c r="AP325" s="210"/>
      <c r="AQ325" s="210"/>
      <c r="AR325" s="210"/>
      <c r="AS325" s="210"/>
      <c r="AT325" s="210"/>
      <c r="AU325" s="210"/>
      <c r="AV325" s="210"/>
      <c r="AW325" s="210"/>
      <c r="AX325" s="210"/>
      <c r="AY325" s="210"/>
      <c r="AZ325" s="210"/>
      <c r="BA325" s="210"/>
      <c r="BB325" s="210"/>
      <c r="BC325" s="210"/>
      <c r="BD325" s="210"/>
      <c r="BE325" s="210"/>
      <c r="BF325" s="210"/>
      <c r="BG325" s="210"/>
      <c r="BH325" s="210"/>
    </row>
    <row r="326" spans="1:60" outlineLevel="3" x14ac:dyDescent="0.2">
      <c r="A326" s="217"/>
      <c r="B326" s="218"/>
      <c r="C326" s="264" t="s">
        <v>1195</v>
      </c>
      <c r="D326" s="258"/>
      <c r="E326" s="259"/>
      <c r="F326" s="220"/>
      <c r="G326" s="220"/>
      <c r="H326" s="220"/>
      <c r="I326" s="220"/>
      <c r="J326" s="220"/>
      <c r="K326" s="220"/>
      <c r="L326" s="220"/>
      <c r="M326" s="220"/>
      <c r="N326" s="219"/>
      <c r="O326" s="219"/>
      <c r="P326" s="219"/>
      <c r="Q326" s="219"/>
      <c r="R326" s="220"/>
      <c r="S326" s="220"/>
      <c r="T326" s="220"/>
      <c r="U326" s="220"/>
      <c r="V326" s="220"/>
      <c r="W326" s="220"/>
      <c r="X326" s="220"/>
      <c r="Y326" s="220"/>
      <c r="Z326" s="210"/>
      <c r="AA326" s="210"/>
      <c r="AB326" s="210"/>
      <c r="AC326" s="210"/>
      <c r="AD326" s="210"/>
      <c r="AE326" s="210"/>
      <c r="AF326" s="210"/>
      <c r="AG326" s="210" t="s">
        <v>231</v>
      </c>
      <c r="AH326" s="210">
        <v>0</v>
      </c>
      <c r="AI326" s="210"/>
      <c r="AJ326" s="210"/>
      <c r="AK326" s="210"/>
      <c r="AL326" s="210"/>
      <c r="AM326" s="210"/>
      <c r="AN326" s="210"/>
      <c r="AO326" s="210"/>
      <c r="AP326" s="210"/>
      <c r="AQ326" s="210"/>
      <c r="AR326" s="210"/>
      <c r="AS326" s="210"/>
      <c r="AT326" s="210"/>
      <c r="AU326" s="210"/>
      <c r="AV326" s="210"/>
      <c r="AW326" s="210"/>
      <c r="AX326" s="210"/>
      <c r="AY326" s="210"/>
      <c r="AZ326" s="210"/>
      <c r="BA326" s="210"/>
      <c r="BB326" s="210"/>
      <c r="BC326" s="210"/>
      <c r="BD326" s="210"/>
      <c r="BE326" s="210"/>
      <c r="BF326" s="210"/>
      <c r="BG326" s="210"/>
      <c r="BH326" s="210"/>
    </row>
    <row r="327" spans="1:60" outlineLevel="3" x14ac:dyDescent="0.2">
      <c r="A327" s="217"/>
      <c r="B327" s="218"/>
      <c r="C327" s="264" t="s">
        <v>1243</v>
      </c>
      <c r="D327" s="258"/>
      <c r="E327" s="259">
        <v>6</v>
      </c>
      <c r="F327" s="220"/>
      <c r="G327" s="220"/>
      <c r="H327" s="220"/>
      <c r="I327" s="220"/>
      <c r="J327" s="220"/>
      <c r="K327" s="220"/>
      <c r="L327" s="220"/>
      <c r="M327" s="220"/>
      <c r="N327" s="219"/>
      <c r="O327" s="219"/>
      <c r="P327" s="219"/>
      <c r="Q327" s="219"/>
      <c r="R327" s="220"/>
      <c r="S327" s="220"/>
      <c r="T327" s="220"/>
      <c r="U327" s="220"/>
      <c r="V327" s="220"/>
      <c r="W327" s="220"/>
      <c r="X327" s="220"/>
      <c r="Y327" s="220"/>
      <c r="Z327" s="210"/>
      <c r="AA327" s="210"/>
      <c r="AB327" s="210"/>
      <c r="AC327" s="210"/>
      <c r="AD327" s="210"/>
      <c r="AE327" s="210"/>
      <c r="AF327" s="210"/>
      <c r="AG327" s="210" t="s">
        <v>231</v>
      </c>
      <c r="AH327" s="210">
        <v>0</v>
      </c>
      <c r="AI327" s="210"/>
      <c r="AJ327" s="210"/>
      <c r="AK327" s="210"/>
      <c r="AL327" s="210"/>
      <c r="AM327" s="210"/>
      <c r="AN327" s="210"/>
      <c r="AO327" s="210"/>
      <c r="AP327" s="210"/>
      <c r="AQ327" s="210"/>
      <c r="AR327" s="210"/>
      <c r="AS327" s="210"/>
      <c r="AT327" s="210"/>
      <c r="AU327" s="210"/>
      <c r="AV327" s="210"/>
      <c r="AW327" s="210"/>
      <c r="AX327" s="210"/>
      <c r="AY327" s="210"/>
      <c r="AZ327" s="210"/>
      <c r="BA327" s="210"/>
      <c r="BB327" s="210"/>
      <c r="BC327" s="210"/>
      <c r="BD327" s="210"/>
      <c r="BE327" s="210"/>
      <c r="BF327" s="210"/>
      <c r="BG327" s="210"/>
      <c r="BH327" s="210"/>
    </row>
    <row r="328" spans="1:60" ht="22.5" outlineLevel="1" x14ac:dyDescent="0.2">
      <c r="A328" s="235">
        <v>48</v>
      </c>
      <c r="B328" s="236" t="s">
        <v>613</v>
      </c>
      <c r="C328" s="252" t="s">
        <v>614</v>
      </c>
      <c r="D328" s="237" t="s">
        <v>293</v>
      </c>
      <c r="E328" s="238">
        <v>8</v>
      </c>
      <c r="F328" s="239"/>
      <c r="G328" s="240">
        <f>ROUND(E328*F328,2)</f>
        <v>0</v>
      </c>
      <c r="H328" s="239"/>
      <c r="I328" s="240">
        <f>ROUND(E328*H328,2)</f>
        <v>0</v>
      </c>
      <c r="J328" s="239"/>
      <c r="K328" s="240">
        <f>ROUND(E328*J328,2)</f>
        <v>0</v>
      </c>
      <c r="L328" s="240">
        <v>21</v>
      </c>
      <c r="M328" s="240">
        <f>G328*(1+L328/100)</f>
        <v>0</v>
      </c>
      <c r="N328" s="238">
        <v>0.185</v>
      </c>
      <c r="O328" s="238">
        <f>ROUND(E328*N328,2)</f>
        <v>1.48</v>
      </c>
      <c r="P328" s="238">
        <v>0</v>
      </c>
      <c r="Q328" s="238">
        <f>ROUND(E328*P328,2)</f>
        <v>0</v>
      </c>
      <c r="R328" s="240" t="s">
        <v>277</v>
      </c>
      <c r="S328" s="240" t="s">
        <v>188</v>
      </c>
      <c r="T328" s="241" t="s">
        <v>188</v>
      </c>
      <c r="U328" s="220">
        <v>0.33704000000000001</v>
      </c>
      <c r="V328" s="220">
        <f>ROUND(E328*U328,2)</f>
        <v>2.7</v>
      </c>
      <c r="W328" s="220"/>
      <c r="X328" s="220" t="s">
        <v>226</v>
      </c>
      <c r="Y328" s="220" t="s">
        <v>191</v>
      </c>
      <c r="Z328" s="210"/>
      <c r="AA328" s="210"/>
      <c r="AB328" s="210"/>
      <c r="AC328" s="210"/>
      <c r="AD328" s="210"/>
      <c r="AE328" s="210"/>
      <c r="AF328" s="210"/>
      <c r="AG328" s="210" t="s">
        <v>255</v>
      </c>
      <c r="AH328" s="210"/>
      <c r="AI328" s="210"/>
      <c r="AJ328" s="210"/>
      <c r="AK328" s="210"/>
      <c r="AL328" s="210"/>
      <c r="AM328" s="210"/>
      <c r="AN328" s="210"/>
      <c r="AO328" s="210"/>
      <c r="AP328" s="210"/>
      <c r="AQ328" s="210"/>
      <c r="AR328" s="210"/>
      <c r="AS328" s="210"/>
      <c r="AT328" s="210"/>
      <c r="AU328" s="210"/>
      <c r="AV328" s="210"/>
      <c r="AW328" s="210"/>
      <c r="AX328" s="210"/>
      <c r="AY328" s="210"/>
      <c r="AZ328" s="210"/>
      <c r="BA328" s="210"/>
      <c r="BB328" s="210"/>
      <c r="BC328" s="210"/>
      <c r="BD328" s="210"/>
      <c r="BE328" s="210"/>
      <c r="BF328" s="210"/>
      <c r="BG328" s="210"/>
      <c r="BH328" s="210"/>
    </row>
    <row r="329" spans="1:60" outlineLevel="2" x14ac:dyDescent="0.2">
      <c r="A329" s="217"/>
      <c r="B329" s="218"/>
      <c r="C329" s="263" t="s">
        <v>615</v>
      </c>
      <c r="D329" s="262"/>
      <c r="E329" s="262"/>
      <c r="F329" s="262"/>
      <c r="G329" s="262"/>
      <c r="H329" s="220"/>
      <c r="I329" s="220"/>
      <c r="J329" s="220"/>
      <c r="K329" s="220"/>
      <c r="L329" s="220"/>
      <c r="M329" s="220"/>
      <c r="N329" s="219"/>
      <c r="O329" s="219"/>
      <c r="P329" s="219"/>
      <c r="Q329" s="219"/>
      <c r="R329" s="220"/>
      <c r="S329" s="220"/>
      <c r="T329" s="220"/>
      <c r="U329" s="220"/>
      <c r="V329" s="220"/>
      <c r="W329" s="220"/>
      <c r="X329" s="220"/>
      <c r="Y329" s="220"/>
      <c r="Z329" s="210"/>
      <c r="AA329" s="210"/>
      <c r="AB329" s="210"/>
      <c r="AC329" s="210"/>
      <c r="AD329" s="210"/>
      <c r="AE329" s="210"/>
      <c r="AF329" s="210"/>
      <c r="AG329" s="210" t="s">
        <v>229</v>
      </c>
      <c r="AH329" s="210"/>
      <c r="AI329" s="210"/>
      <c r="AJ329" s="210"/>
      <c r="AK329" s="210"/>
      <c r="AL329" s="210"/>
      <c r="AM329" s="210"/>
      <c r="AN329" s="210"/>
      <c r="AO329" s="210"/>
      <c r="AP329" s="210"/>
      <c r="AQ329" s="210"/>
      <c r="AR329" s="210"/>
      <c r="AS329" s="210"/>
      <c r="AT329" s="210"/>
      <c r="AU329" s="210"/>
      <c r="AV329" s="210"/>
      <c r="AW329" s="210"/>
      <c r="AX329" s="210"/>
      <c r="AY329" s="210"/>
      <c r="AZ329" s="210"/>
      <c r="BA329" s="210"/>
      <c r="BB329" s="210"/>
      <c r="BC329" s="210"/>
      <c r="BD329" s="210"/>
      <c r="BE329" s="210"/>
      <c r="BF329" s="210"/>
      <c r="BG329" s="210"/>
      <c r="BH329" s="210"/>
    </row>
    <row r="330" spans="1:60" outlineLevel="2" x14ac:dyDescent="0.2">
      <c r="A330" s="217"/>
      <c r="B330" s="218"/>
      <c r="C330" s="264" t="s">
        <v>616</v>
      </c>
      <c r="D330" s="258"/>
      <c r="E330" s="259"/>
      <c r="F330" s="220"/>
      <c r="G330" s="220"/>
      <c r="H330" s="220"/>
      <c r="I330" s="220"/>
      <c r="J330" s="220"/>
      <c r="K330" s="220"/>
      <c r="L330" s="220"/>
      <c r="M330" s="220"/>
      <c r="N330" s="219"/>
      <c r="O330" s="219"/>
      <c r="P330" s="219"/>
      <c r="Q330" s="219"/>
      <c r="R330" s="220"/>
      <c r="S330" s="220"/>
      <c r="T330" s="220"/>
      <c r="U330" s="220"/>
      <c r="V330" s="220"/>
      <c r="W330" s="220"/>
      <c r="X330" s="220"/>
      <c r="Y330" s="220"/>
      <c r="Z330" s="210"/>
      <c r="AA330" s="210"/>
      <c r="AB330" s="210"/>
      <c r="AC330" s="210"/>
      <c r="AD330" s="210"/>
      <c r="AE330" s="210"/>
      <c r="AF330" s="210"/>
      <c r="AG330" s="210" t="s">
        <v>231</v>
      </c>
      <c r="AH330" s="210">
        <v>0</v>
      </c>
      <c r="AI330" s="210"/>
      <c r="AJ330" s="210"/>
      <c r="AK330" s="210"/>
      <c r="AL330" s="210"/>
      <c r="AM330" s="210"/>
      <c r="AN330" s="210"/>
      <c r="AO330" s="210"/>
      <c r="AP330" s="210"/>
      <c r="AQ330" s="210"/>
      <c r="AR330" s="210"/>
      <c r="AS330" s="210"/>
      <c r="AT330" s="210"/>
      <c r="AU330" s="210"/>
      <c r="AV330" s="210"/>
      <c r="AW330" s="210"/>
      <c r="AX330" s="210"/>
      <c r="AY330" s="210"/>
      <c r="AZ330" s="210"/>
      <c r="BA330" s="210"/>
      <c r="BB330" s="210"/>
      <c r="BC330" s="210"/>
      <c r="BD330" s="210"/>
      <c r="BE330" s="210"/>
      <c r="BF330" s="210"/>
      <c r="BG330" s="210"/>
      <c r="BH330" s="210"/>
    </row>
    <row r="331" spans="1:60" outlineLevel="3" x14ac:dyDescent="0.2">
      <c r="A331" s="217"/>
      <c r="B331" s="218"/>
      <c r="C331" s="264" t="s">
        <v>325</v>
      </c>
      <c r="D331" s="258"/>
      <c r="E331" s="259"/>
      <c r="F331" s="220"/>
      <c r="G331" s="220"/>
      <c r="H331" s="220"/>
      <c r="I331" s="220"/>
      <c r="J331" s="220"/>
      <c r="K331" s="220"/>
      <c r="L331" s="220"/>
      <c r="M331" s="220"/>
      <c r="N331" s="219"/>
      <c r="O331" s="219"/>
      <c r="P331" s="219"/>
      <c r="Q331" s="219"/>
      <c r="R331" s="220"/>
      <c r="S331" s="220"/>
      <c r="T331" s="220"/>
      <c r="U331" s="220"/>
      <c r="V331" s="220"/>
      <c r="W331" s="220"/>
      <c r="X331" s="220"/>
      <c r="Y331" s="220"/>
      <c r="Z331" s="210"/>
      <c r="AA331" s="210"/>
      <c r="AB331" s="210"/>
      <c r="AC331" s="210"/>
      <c r="AD331" s="210"/>
      <c r="AE331" s="210"/>
      <c r="AF331" s="210"/>
      <c r="AG331" s="210" t="s">
        <v>231</v>
      </c>
      <c r="AH331" s="210">
        <v>0</v>
      </c>
      <c r="AI331" s="210"/>
      <c r="AJ331" s="210"/>
      <c r="AK331" s="210"/>
      <c r="AL331" s="210"/>
      <c r="AM331" s="210"/>
      <c r="AN331" s="210"/>
      <c r="AO331" s="210"/>
      <c r="AP331" s="210"/>
      <c r="AQ331" s="210"/>
      <c r="AR331" s="210"/>
      <c r="AS331" s="210"/>
      <c r="AT331" s="210"/>
      <c r="AU331" s="210"/>
      <c r="AV331" s="210"/>
      <c r="AW331" s="210"/>
      <c r="AX331" s="210"/>
      <c r="AY331" s="210"/>
      <c r="AZ331" s="210"/>
      <c r="BA331" s="210"/>
      <c r="BB331" s="210"/>
      <c r="BC331" s="210"/>
      <c r="BD331" s="210"/>
      <c r="BE331" s="210"/>
      <c r="BF331" s="210"/>
      <c r="BG331" s="210"/>
      <c r="BH331" s="210"/>
    </row>
    <row r="332" spans="1:60" outlineLevel="3" x14ac:dyDescent="0.2">
      <c r="A332" s="217"/>
      <c r="B332" s="218"/>
      <c r="C332" s="264" t="s">
        <v>1195</v>
      </c>
      <c r="D332" s="258"/>
      <c r="E332" s="259"/>
      <c r="F332" s="220"/>
      <c r="G332" s="220"/>
      <c r="H332" s="220"/>
      <c r="I332" s="220"/>
      <c r="J332" s="220"/>
      <c r="K332" s="220"/>
      <c r="L332" s="220"/>
      <c r="M332" s="220"/>
      <c r="N332" s="219"/>
      <c r="O332" s="219"/>
      <c r="P332" s="219"/>
      <c r="Q332" s="219"/>
      <c r="R332" s="220"/>
      <c r="S332" s="220"/>
      <c r="T332" s="220"/>
      <c r="U332" s="220"/>
      <c r="V332" s="220"/>
      <c r="W332" s="220"/>
      <c r="X332" s="220"/>
      <c r="Y332" s="220"/>
      <c r="Z332" s="210"/>
      <c r="AA332" s="210"/>
      <c r="AB332" s="210"/>
      <c r="AC332" s="210"/>
      <c r="AD332" s="210"/>
      <c r="AE332" s="210"/>
      <c r="AF332" s="210"/>
      <c r="AG332" s="210" t="s">
        <v>231</v>
      </c>
      <c r="AH332" s="210">
        <v>0</v>
      </c>
      <c r="AI332" s="210"/>
      <c r="AJ332" s="210"/>
      <c r="AK332" s="210"/>
      <c r="AL332" s="210"/>
      <c r="AM332" s="210"/>
      <c r="AN332" s="210"/>
      <c r="AO332" s="210"/>
      <c r="AP332" s="210"/>
      <c r="AQ332" s="210"/>
      <c r="AR332" s="210"/>
      <c r="AS332" s="210"/>
      <c r="AT332" s="210"/>
      <c r="AU332" s="210"/>
      <c r="AV332" s="210"/>
      <c r="AW332" s="210"/>
      <c r="AX332" s="210"/>
      <c r="AY332" s="210"/>
      <c r="AZ332" s="210"/>
      <c r="BA332" s="210"/>
      <c r="BB332" s="210"/>
      <c r="BC332" s="210"/>
      <c r="BD332" s="210"/>
      <c r="BE332" s="210"/>
      <c r="BF332" s="210"/>
      <c r="BG332" s="210"/>
      <c r="BH332" s="210"/>
    </row>
    <row r="333" spans="1:60" outlineLevel="3" x14ac:dyDescent="0.2">
      <c r="A333" s="217"/>
      <c r="B333" s="218"/>
      <c r="C333" s="264" t="s">
        <v>1244</v>
      </c>
      <c r="D333" s="258"/>
      <c r="E333" s="259"/>
      <c r="F333" s="220"/>
      <c r="G333" s="220"/>
      <c r="H333" s="220"/>
      <c r="I333" s="220"/>
      <c r="J333" s="220"/>
      <c r="K333" s="220"/>
      <c r="L333" s="220"/>
      <c r="M333" s="220"/>
      <c r="N333" s="219"/>
      <c r="O333" s="219"/>
      <c r="P333" s="219"/>
      <c r="Q333" s="219"/>
      <c r="R333" s="220"/>
      <c r="S333" s="220"/>
      <c r="T333" s="220"/>
      <c r="U333" s="220"/>
      <c r="V333" s="220"/>
      <c r="W333" s="220"/>
      <c r="X333" s="220"/>
      <c r="Y333" s="220"/>
      <c r="Z333" s="210"/>
      <c r="AA333" s="210"/>
      <c r="AB333" s="210"/>
      <c r="AC333" s="210"/>
      <c r="AD333" s="210"/>
      <c r="AE333" s="210"/>
      <c r="AF333" s="210"/>
      <c r="AG333" s="210" t="s">
        <v>231</v>
      </c>
      <c r="AH333" s="210">
        <v>0</v>
      </c>
      <c r="AI333" s="210"/>
      <c r="AJ333" s="210"/>
      <c r="AK333" s="210"/>
      <c r="AL333" s="210"/>
      <c r="AM333" s="210"/>
      <c r="AN333" s="210"/>
      <c r="AO333" s="210"/>
      <c r="AP333" s="210"/>
      <c r="AQ333" s="210"/>
      <c r="AR333" s="210"/>
      <c r="AS333" s="210"/>
      <c r="AT333" s="210"/>
      <c r="AU333" s="210"/>
      <c r="AV333" s="210"/>
      <c r="AW333" s="210"/>
      <c r="AX333" s="210"/>
      <c r="AY333" s="210"/>
      <c r="AZ333" s="210"/>
      <c r="BA333" s="210"/>
      <c r="BB333" s="210"/>
      <c r="BC333" s="210"/>
      <c r="BD333" s="210"/>
      <c r="BE333" s="210"/>
      <c r="BF333" s="210"/>
      <c r="BG333" s="210"/>
      <c r="BH333" s="210"/>
    </row>
    <row r="334" spans="1:60" ht="22.5" outlineLevel="3" x14ac:dyDescent="0.2">
      <c r="A334" s="217"/>
      <c r="B334" s="218"/>
      <c r="C334" s="264" t="s">
        <v>1245</v>
      </c>
      <c r="D334" s="258"/>
      <c r="E334" s="259">
        <v>2</v>
      </c>
      <c r="F334" s="220"/>
      <c r="G334" s="220"/>
      <c r="H334" s="220"/>
      <c r="I334" s="220"/>
      <c r="J334" s="220"/>
      <c r="K334" s="220"/>
      <c r="L334" s="220"/>
      <c r="M334" s="220"/>
      <c r="N334" s="219"/>
      <c r="O334" s="219"/>
      <c r="P334" s="219"/>
      <c r="Q334" s="219"/>
      <c r="R334" s="220"/>
      <c r="S334" s="220"/>
      <c r="T334" s="220"/>
      <c r="U334" s="220"/>
      <c r="V334" s="220"/>
      <c r="W334" s="220"/>
      <c r="X334" s="220"/>
      <c r="Y334" s="220"/>
      <c r="Z334" s="210"/>
      <c r="AA334" s="210"/>
      <c r="AB334" s="210"/>
      <c r="AC334" s="210"/>
      <c r="AD334" s="210"/>
      <c r="AE334" s="210"/>
      <c r="AF334" s="210"/>
      <c r="AG334" s="210" t="s">
        <v>231</v>
      </c>
      <c r="AH334" s="210">
        <v>0</v>
      </c>
      <c r="AI334" s="210"/>
      <c r="AJ334" s="210"/>
      <c r="AK334" s="210"/>
      <c r="AL334" s="210"/>
      <c r="AM334" s="210"/>
      <c r="AN334" s="210"/>
      <c r="AO334" s="210"/>
      <c r="AP334" s="210"/>
      <c r="AQ334" s="210"/>
      <c r="AR334" s="210"/>
      <c r="AS334" s="210"/>
      <c r="AT334" s="210"/>
      <c r="AU334" s="210"/>
      <c r="AV334" s="210"/>
      <c r="AW334" s="210"/>
      <c r="AX334" s="210"/>
      <c r="AY334" s="210"/>
      <c r="AZ334" s="210"/>
      <c r="BA334" s="210"/>
      <c r="BB334" s="210"/>
      <c r="BC334" s="210"/>
      <c r="BD334" s="210"/>
      <c r="BE334" s="210"/>
      <c r="BF334" s="210"/>
      <c r="BG334" s="210"/>
      <c r="BH334" s="210"/>
    </row>
    <row r="335" spans="1:60" ht="22.5" outlineLevel="3" x14ac:dyDescent="0.2">
      <c r="A335" s="217"/>
      <c r="B335" s="218"/>
      <c r="C335" s="264" t="s">
        <v>1246</v>
      </c>
      <c r="D335" s="258"/>
      <c r="E335" s="259">
        <v>2</v>
      </c>
      <c r="F335" s="220"/>
      <c r="G335" s="220"/>
      <c r="H335" s="220"/>
      <c r="I335" s="220"/>
      <c r="J335" s="220"/>
      <c r="K335" s="220"/>
      <c r="L335" s="220"/>
      <c r="M335" s="220"/>
      <c r="N335" s="219"/>
      <c r="O335" s="219"/>
      <c r="P335" s="219"/>
      <c r="Q335" s="219"/>
      <c r="R335" s="220"/>
      <c r="S335" s="220"/>
      <c r="T335" s="220"/>
      <c r="U335" s="220"/>
      <c r="V335" s="220"/>
      <c r="W335" s="220"/>
      <c r="X335" s="220"/>
      <c r="Y335" s="220"/>
      <c r="Z335" s="210"/>
      <c r="AA335" s="210"/>
      <c r="AB335" s="210"/>
      <c r="AC335" s="210"/>
      <c r="AD335" s="210"/>
      <c r="AE335" s="210"/>
      <c r="AF335" s="210"/>
      <c r="AG335" s="210" t="s">
        <v>231</v>
      </c>
      <c r="AH335" s="210">
        <v>0</v>
      </c>
      <c r="AI335" s="210"/>
      <c r="AJ335" s="210"/>
      <c r="AK335" s="210"/>
      <c r="AL335" s="210"/>
      <c r="AM335" s="210"/>
      <c r="AN335" s="210"/>
      <c r="AO335" s="210"/>
      <c r="AP335" s="210"/>
      <c r="AQ335" s="210"/>
      <c r="AR335" s="210"/>
      <c r="AS335" s="210"/>
      <c r="AT335" s="210"/>
      <c r="AU335" s="210"/>
      <c r="AV335" s="210"/>
      <c r="AW335" s="210"/>
      <c r="AX335" s="210"/>
      <c r="AY335" s="210"/>
      <c r="AZ335" s="210"/>
      <c r="BA335" s="210"/>
      <c r="BB335" s="210"/>
      <c r="BC335" s="210"/>
      <c r="BD335" s="210"/>
      <c r="BE335" s="210"/>
      <c r="BF335" s="210"/>
      <c r="BG335" s="210"/>
      <c r="BH335" s="210"/>
    </row>
    <row r="336" spans="1:60" ht="22.5" outlineLevel="3" x14ac:dyDescent="0.2">
      <c r="A336" s="217"/>
      <c r="B336" s="218"/>
      <c r="C336" s="264" t="s">
        <v>1247</v>
      </c>
      <c r="D336" s="258"/>
      <c r="E336" s="259">
        <v>2</v>
      </c>
      <c r="F336" s="220"/>
      <c r="G336" s="220"/>
      <c r="H336" s="220"/>
      <c r="I336" s="220"/>
      <c r="J336" s="220"/>
      <c r="K336" s="220"/>
      <c r="L336" s="220"/>
      <c r="M336" s="220"/>
      <c r="N336" s="219"/>
      <c r="O336" s="219"/>
      <c r="P336" s="219"/>
      <c r="Q336" s="219"/>
      <c r="R336" s="220"/>
      <c r="S336" s="220"/>
      <c r="T336" s="220"/>
      <c r="U336" s="220"/>
      <c r="V336" s="220"/>
      <c r="W336" s="220"/>
      <c r="X336" s="220"/>
      <c r="Y336" s="220"/>
      <c r="Z336" s="210"/>
      <c r="AA336" s="210"/>
      <c r="AB336" s="210"/>
      <c r="AC336" s="210"/>
      <c r="AD336" s="210"/>
      <c r="AE336" s="210"/>
      <c r="AF336" s="210"/>
      <c r="AG336" s="210" t="s">
        <v>231</v>
      </c>
      <c r="AH336" s="210">
        <v>0</v>
      </c>
      <c r="AI336" s="210"/>
      <c r="AJ336" s="210"/>
      <c r="AK336" s="210"/>
      <c r="AL336" s="210"/>
      <c r="AM336" s="210"/>
      <c r="AN336" s="210"/>
      <c r="AO336" s="210"/>
      <c r="AP336" s="210"/>
      <c r="AQ336" s="210"/>
      <c r="AR336" s="210"/>
      <c r="AS336" s="210"/>
      <c r="AT336" s="210"/>
      <c r="AU336" s="210"/>
      <c r="AV336" s="210"/>
      <c r="AW336" s="210"/>
      <c r="AX336" s="210"/>
      <c r="AY336" s="210"/>
      <c r="AZ336" s="210"/>
      <c r="BA336" s="210"/>
      <c r="BB336" s="210"/>
      <c r="BC336" s="210"/>
      <c r="BD336" s="210"/>
      <c r="BE336" s="210"/>
      <c r="BF336" s="210"/>
      <c r="BG336" s="210"/>
      <c r="BH336" s="210"/>
    </row>
    <row r="337" spans="1:60" outlineLevel="3" x14ac:dyDescent="0.2">
      <c r="A337" s="217"/>
      <c r="B337" s="218"/>
      <c r="C337" s="264" t="s">
        <v>407</v>
      </c>
      <c r="D337" s="258"/>
      <c r="E337" s="259"/>
      <c r="F337" s="220"/>
      <c r="G337" s="220"/>
      <c r="H337" s="220"/>
      <c r="I337" s="220"/>
      <c r="J337" s="220"/>
      <c r="K337" s="220"/>
      <c r="L337" s="220"/>
      <c r="M337" s="220"/>
      <c r="N337" s="219"/>
      <c r="O337" s="219"/>
      <c r="P337" s="219"/>
      <c r="Q337" s="219"/>
      <c r="R337" s="220"/>
      <c r="S337" s="220"/>
      <c r="T337" s="220"/>
      <c r="U337" s="220"/>
      <c r="V337" s="220"/>
      <c r="W337" s="220"/>
      <c r="X337" s="220"/>
      <c r="Y337" s="220"/>
      <c r="Z337" s="210"/>
      <c r="AA337" s="210"/>
      <c r="AB337" s="210"/>
      <c r="AC337" s="210"/>
      <c r="AD337" s="210"/>
      <c r="AE337" s="210"/>
      <c r="AF337" s="210"/>
      <c r="AG337" s="210" t="s">
        <v>231</v>
      </c>
      <c r="AH337" s="210">
        <v>0</v>
      </c>
      <c r="AI337" s="210"/>
      <c r="AJ337" s="210"/>
      <c r="AK337" s="210"/>
      <c r="AL337" s="210"/>
      <c r="AM337" s="210"/>
      <c r="AN337" s="210"/>
      <c r="AO337" s="210"/>
      <c r="AP337" s="210"/>
      <c r="AQ337" s="210"/>
      <c r="AR337" s="210"/>
      <c r="AS337" s="210"/>
      <c r="AT337" s="210"/>
      <c r="AU337" s="210"/>
      <c r="AV337" s="210"/>
      <c r="AW337" s="210"/>
      <c r="AX337" s="210"/>
      <c r="AY337" s="210"/>
      <c r="AZ337" s="210"/>
      <c r="BA337" s="210"/>
      <c r="BB337" s="210"/>
      <c r="BC337" s="210"/>
      <c r="BD337" s="210"/>
      <c r="BE337" s="210"/>
      <c r="BF337" s="210"/>
      <c r="BG337" s="210"/>
      <c r="BH337" s="210"/>
    </row>
    <row r="338" spans="1:60" outlineLevel="3" x14ac:dyDescent="0.2">
      <c r="A338" s="217"/>
      <c r="B338" s="218"/>
      <c r="C338" s="264" t="s">
        <v>1248</v>
      </c>
      <c r="D338" s="258"/>
      <c r="E338" s="259"/>
      <c r="F338" s="220"/>
      <c r="G338" s="220"/>
      <c r="H338" s="220"/>
      <c r="I338" s="220"/>
      <c r="J338" s="220"/>
      <c r="K338" s="220"/>
      <c r="L338" s="220"/>
      <c r="M338" s="220"/>
      <c r="N338" s="219"/>
      <c r="O338" s="219"/>
      <c r="P338" s="219"/>
      <c r="Q338" s="219"/>
      <c r="R338" s="220"/>
      <c r="S338" s="220"/>
      <c r="T338" s="220"/>
      <c r="U338" s="220"/>
      <c r="V338" s="220"/>
      <c r="W338" s="220"/>
      <c r="X338" s="220"/>
      <c r="Y338" s="220"/>
      <c r="Z338" s="210"/>
      <c r="AA338" s="210"/>
      <c r="AB338" s="210"/>
      <c r="AC338" s="210"/>
      <c r="AD338" s="210"/>
      <c r="AE338" s="210"/>
      <c r="AF338" s="210"/>
      <c r="AG338" s="210" t="s">
        <v>231</v>
      </c>
      <c r="AH338" s="210">
        <v>0</v>
      </c>
      <c r="AI338" s="210"/>
      <c r="AJ338" s="210"/>
      <c r="AK338" s="210"/>
      <c r="AL338" s="210"/>
      <c r="AM338" s="210"/>
      <c r="AN338" s="210"/>
      <c r="AO338" s="210"/>
      <c r="AP338" s="210"/>
      <c r="AQ338" s="210"/>
      <c r="AR338" s="210"/>
      <c r="AS338" s="210"/>
      <c r="AT338" s="210"/>
      <c r="AU338" s="210"/>
      <c r="AV338" s="210"/>
      <c r="AW338" s="210"/>
      <c r="AX338" s="210"/>
      <c r="AY338" s="210"/>
      <c r="AZ338" s="210"/>
      <c r="BA338" s="210"/>
      <c r="BB338" s="210"/>
      <c r="BC338" s="210"/>
      <c r="BD338" s="210"/>
      <c r="BE338" s="210"/>
      <c r="BF338" s="210"/>
      <c r="BG338" s="210"/>
      <c r="BH338" s="210"/>
    </row>
    <row r="339" spans="1:60" outlineLevel="3" x14ac:dyDescent="0.2">
      <c r="A339" s="217"/>
      <c r="B339" s="218"/>
      <c r="C339" s="264" t="s">
        <v>325</v>
      </c>
      <c r="D339" s="258"/>
      <c r="E339" s="259"/>
      <c r="F339" s="220"/>
      <c r="G339" s="220"/>
      <c r="H339" s="220"/>
      <c r="I339" s="220"/>
      <c r="J339" s="220"/>
      <c r="K339" s="220"/>
      <c r="L339" s="220"/>
      <c r="M339" s="220"/>
      <c r="N339" s="219"/>
      <c r="O339" s="219"/>
      <c r="P339" s="219"/>
      <c r="Q339" s="219"/>
      <c r="R339" s="220"/>
      <c r="S339" s="220"/>
      <c r="T339" s="220"/>
      <c r="U339" s="220"/>
      <c r="V339" s="220"/>
      <c r="W339" s="220"/>
      <c r="X339" s="220"/>
      <c r="Y339" s="220"/>
      <c r="Z339" s="210"/>
      <c r="AA339" s="210"/>
      <c r="AB339" s="210"/>
      <c r="AC339" s="210"/>
      <c r="AD339" s="210"/>
      <c r="AE339" s="210"/>
      <c r="AF339" s="210"/>
      <c r="AG339" s="210" t="s">
        <v>231</v>
      </c>
      <c r="AH339" s="210">
        <v>0</v>
      </c>
      <c r="AI339" s="210"/>
      <c r="AJ339" s="210"/>
      <c r="AK339" s="210"/>
      <c r="AL339" s="210"/>
      <c r="AM339" s="210"/>
      <c r="AN339" s="210"/>
      <c r="AO339" s="210"/>
      <c r="AP339" s="210"/>
      <c r="AQ339" s="210"/>
      <c r="AR339" s="210"/>
      <c r="AS339" s="210"/>
      <c r="AT339" s="210"/>
      <c r="AU339" s="210"/>
      <c r="AV339" s="210"/>
      <c r="AW339" s="210"/>
      <c r="AX339" s="210"/>
      <c r="AY339" s="210"/>
      <c r="AZ339" s="210"/>
      <c r="BA339" s="210"/>
      <c r="BB339" s="210"/>
      <c r="BC339" s="210"/>
      <c r="BD339" s="210"/>
      <c r="BE339" s="210"/>
      <c r="BF339" s="210"/>
      <c r="BG339" s="210"/>
      <c r="BH339" s="210"/>
    </row>
    <row r="340" spans="1:60" outlineLevel="3" x14ac:dyDescent="0.2">
      <c r="A340" s="217"/>
      <c r="B340" s="218"/>
      <c r="C340" s="264" t="s">
        <v>1195</v>
      </c>
      <c r="D340" s="258"/>
      <c r="E340" s="259"/>
      <c r="F340" s="220"/>
      <c r="G340" s="220"/>
      <c r="H340" s="220"/>
      <c r="I340" s="220"/>
      <c r="J340" s="220"/>
      <c r="K340" s="220"/>
      <c r="L340" s="220"/>
      <c r="M340" s="220"/>
      <c r="N340" s="219"/>
      <c r="O340" s="219"/>
      <c r="P340" s="219"/>
      <c r="Q340" s="219"/>
      <c r="R340" s="220"/>
      <c r="S340" s="220"/>
      <c r="T340" s="220"/>
      <c r="U340" s="220"/>
      <c r="V340" s="220"/>
      <c r="W340" s="220"/>
      <c r="X340" s="220"/>
      <c r="Y340" s="220"/>
      <c r="Z340" s="210"/>
      <c r="AA340" s="210"/>
      <c r="AB340" s="210"/>
      <c r="AC340" s="210"/>
      <c r="AD340" s="210"/>
      <c r="AE340" s="210"/>
      <c r="AF340" s="210"/>
      <c r="AG340" s="210" t="s">
        <v>231</v>
      </c>
      <c r="AH340" s="210">
        <v>0</v>
      </c>
      <c r="AI340" s="210"/>
      <c r="AJ340" s="210"/>
      <c r="AK340" s="210"/>
      <c r="AL340" s="210"/>
      <c r="AM340" s="210"/>
      <c r="AN340" s="210"/>
      <c r="AO340" s="210"/>
      <c r="AP340" s="210"/>
      <c r="AQ340" s="210"/>
      <c r="AR340" s="210"/>
      <c r="AS340" s="210"/>
      <c r="AT340" s="210"/>
      <c r="AU340" s="210"/>
      <c r="AV340" s="210"/>
      <c r="AW340" s="210"/>
      <c r="AX340" s="210"/>
      <c r="AY340" s="210"/>
      <c r="AZ340" s="210"/>
      <c r="BA340" s="210"/>
      <c r="BB340" s="210"/>
      <c r="BC340" s="210"/>
      <c r="BD340" s="210"/>
      <c r="BE340" s="210"/>
      <c r="BF340" s="210"/>
      <c r="BG340" s="210"/>
      <c r="BH340" s="210"/>
    </row>
    <row r="341" spans="1:60" ht="22.5" outlineLevel="3" x14ac:dyDescent="0.2">
      <c r="A341" s="217"/>
      <c r="B341" s="218"/>
      <c r="C341" s="264" t="s">
        <v>1249</v>
      </c>
      <c r="D341" s="258"/>
      <c r="E341" s="259">
        <v>2</v>
      </c>
      <c r="F341" s="220"/>
      <c r="G341" s="220"/>
      <c r="H341" s="220"/>
      <c r="I341" s="220"/>
      <c r="J341" s="220"/>
      <c r="K341" s="220"/>
      <c r="L341" s="220"/>
      <c r="M341" s="220"/>
      <c r="N341" s="219"/>
      <c r="O341" s="219"/>
      <c r="P341" s="219"/>
      <c r="Q341" s="219"/>
      <c r="R341" s="220"/>
      <c r="S341" s="220"/>
      <c r="T341" s="220"/>
      <c r="U341" s="220"/>
      <c r="V341" s="220"/>
      <c r="W341" s="220"/>
      <c r="X341" s="220"/>
      <c r="Y341" s="220"/>
      <c r="Z341" s="210"/>
      <c r="AA341" s="210"/>
      <c r="AB341" s="210"/>
      <c r="AC341" s="210"/>
      <c r="AD341" s="210"/>
      <c r="AE341" s="210"/>
      <c r="AF341" s="210"/>
      <c r="AG341" s="210" t="s">
        <v>231</v>
      </c>
      <c r="AH341" s="210">
        <v>0</v>
      </c>
      <c r="AI341" s="210"/>
      <c r="AJ341" s="210"/>
      <c r="AK341" s="210"/>
      <c r="AL341" s="210"/>
      <c r="AM341" s="210"/>
      <c r="AN341" s="210"/>
      <c r="AO341" s="210"/>
      <c r="AP341" s="210"/>
      <c r="AQ341" s="210"/>
      <c r="AR341" s="210"/>
      <c r="AS341" s="210"/>
      <c r="AT341" s="210"/>
      <c r="AU341" s="210"/>
      <c r="AV341" s="210"/>
      <c r="AW341" s="210"/>
      <c r="AX341" s="210"/>
      <c r="AY341" s="210"/>
      <c r="AZ341" s="210"/>
      <c r="BA341" s="210"/>
      <c r="BB341" s="210"/>
      <c r="BC341" s="210"/>
      <c r="BD341" s="210"/>
      <c r="BE341" s="210"/>
      <c r="BF341" s="210"/>
      <c r="BG341" s="210"/>
      <c r="BH341" s="210"/>
    </row>
    <row r="342" spans="1:60" ht="22.5" outlineLevel="1" x14ac:dyDescent="0.2">
      <c r="A342" s="235">
        <v>49</v>
      </c>
      <c r="B342" s="236" t="s">
        <v>613</v>
      </c>
      <c r="C342" s="252" t="s">
        <v>614</v>
      </c>
      <c r="D342" s="237" t="s">
        <v>293</v>
      </c>
      <c r="E342" s="238">
        <v>53.82</v>
      </c>
      <c r="F342" s="239"/>
      <c r="G342" s="240">
        <f>ROUND(E342*F342,2)</f>
        <v>0</v>
      </c>
      <c r="H342" s="239"/>
      <c r="I342" s="240">
        <f>ROUND(E342*H342,2)</f>
        <v>0</v>
      </c>
      <c r="J342" s="239"/>
      <c r="K342" s="240">
        <f>ROUND(E342*J342,2)</f>
        <v>0</v>
      </c>
      <c r="L342" s="240">
        <v>21</v>
      </c>
      <c r="M342" s="240">
        <f>G342*(1+L342/100)</f>
        <v>0</v>
      </c>
      <c r="N342" s="238">
        <v>0.185</v>
      </c>
      <c r="O342" s="238">
        <f>ROUND(E342*N342,2)</f>
        <v>9.9600000000000009</v>
      </c>
      <c r="P342" s="238">
        <v>0</v>
      </c>
      <c r="Q342" s="238">
        <f>ROUND(E342*P342,2)</f>
        <v>0</v>
      </c>
      <c r="R342" s="240" t="s">
        <v>277</v>
      </c>
      <c r="S342" s="240" t="s">
        <v>188</v>
      </c>
      <c r="T342" s="241" t="s">
        <v>188</v>
      </c>
      <c r="U342" s="220">
        <v>0.33704000000000001</v>
      </c>
      <c r="V342" s="220">
        <f>ROUND(E342*U342,2)</f>
        <v>18.14</v>
      </c>
      <c r="W342" s="220"/>
      <c r="X342" s="220" t="s">
        <v>226</v>
      </c>
      <c r="Y342" s="220" t="s">
        <v>191</v>
      </c>
      <c r="Z342" s="210"/>
      <c r="AA342" s="210"/>
      <c r="AB342" s="210"/>
      <c r="AC342" s="210"/>
      <c r="AD342" s="210"/>
      <c r="AE342" s="210"/>
      <c r="AF342" s="210"/>
      <c r="AG342" s="210" t="s">
        <v>255</v>
      </c>
      <c r="AH342" s="210"/>
      <c r="AI342" s="210"/>
      <c r="AJ342" s="210"/>
      <c r="AK342" s="210"/>
      <c r="AL342" s="210"/>
      <c r="AM342" s="210"/>
      <c r="AN342" s="210"/>
      <c r="AO342" s="210"/>
      <c r="AP342" s="210"/>
      <c r="AQ342" s="210"/>
      <c r="AR342" s="210"/>
      <c r="AS342" s="210"/>
      <c r="AT342" s="210"/>
      <c r="AU342" s="210"/>
      <c r="AV342" s="210"/>
      <c r="AW342" s="210"/>
      <c r="AX342" s="210"/>
      <c r="AY342" s="210"/>
      <c r="AZ342" s="210"/>
      <c r="BA342" s="210"/>
      <c r="BB342" s="210"/>
      <c r="BC342" s="210"/>
      <c r="BD342" s="210"/>
      <c r="BE342" s="210"/>
      <c r="BF342" s="210"/>
      <c r="BG342" s="210"/>
      <c r="BH342" s="210"/>
    </row>
    <row r="343" spans="1:60" outlineLevel="2" x14ac:dyDescent="0.2">
      <c r="A343" s="217"/>
      <c r="B343" s="218"/>
      <c r="C343" s="263" t="s">
        <v>615</v>
      </c>
      <c r="D343" s="262"/>
      <c r="E343" s="262"/>
      <c r="F343" s="262"/>
      <c r="G343" s="262"/>
      <c r="H343" s="220"/>
      <c r="I343" s="220"/>
      <c r="J343" s="220"/>
      <c r="K343" s="220"/>
      <c r="L343" s="220"/>
      <c r="M343" s="220"/>
      <c r="N343" s="219"/>
      <c r="O343" s="219"/>
      <c r="P343" s="219"/>
      <c r="Q343" s="219"/>
      <c r="R343" s="220"/>
      <c r="S343" s="220"/>
      <c r="T343" s="220"/>
      <c r="U343" s="220"/>
      <c r="V343" s="220"/>
      <c r="W343" s="220"/>
      <c r="X343" s="220"/>
      <c r="Y343" s="220"/>
      <c r="Z343" s="210"/>
      <c r="AA343" s="210"/>
      <c r="AB343" s="210"/>
      <c r="AC343" s="210"/>
      <c r="AD343" s="210"/>
      <c r="AE343" s="210"/>
      <c r="AF343" s="210"/>
      <c r="AG343" s="210" t="s">
        <v>229</v>
      </c>
      <c r="AH343" s="210"/>
      <c r="AI343" s="210"/>
      <c r="AJ343" s="210"/>
      <c r="AK343" s="210"/>
      <c r="AL343" s="210"/>
      <c r="AM343" s="210"/>
      <c r="AN343" s="210"/>
      <c r="AO343" s="210"/>
      <c r="AP343" s="210"/>
      <c r="AQ343" s="210"/>
      <c r="AR343" s="210"/>
      <c r="AS343" s="210"/>
      <c r="AT343" s="210"/>
      <c r="AU343" s="210"/>
      <c r="AV343" s="210"/>
      <c r="AW343" s="210"/>
      <c r="AX343" s="210"/>
      <c r="AY343" s="210"/>
      <c r="AZ343" s="210"/>
      <c r="BA343" s="210"/>
      <c r="BB343" s="210"/>
      <c r="BC343" s="210"/>
      <c r="BD343" s="210"/>
      <c r="BE343" s="210"/>
      <c r="BF343" s="210"/>
      <c r="BG343" s="210"/>
      <c r="BH343" s="210"/>
    </row>
    <row r="344" spans="1:60" outlineLevel="2" x14ac:dyDescent="0.2">
      <c r="A344" s="217"/>
      <c r="B344" s="218"/>
      <c r="C344" s="264" t="s">
        <v>619</v>
      </c>
      <c r="D344" s="258"/>
      <c r="E344" s="259"/>
      <c r="F344" s="220"/>
      <c r="G344" s="220"/>
      <c r="H344" s="220"/>
      <c r="I344" s="220"/>
      <c r="J344" s="220"/>
      <c r="K344" s="220"/>
      <c r="L344" s="220"/>
      <c r="M344" s="220"/>
      <c r="N344" s="219"/>
      <c r="O344" s="219"/>
      <c r="P344" s="219"/>
      <c r="Q344" s="219"/>
      <c r="R344" s="220"/>
      <c r="S344" s="220"/>
      <c r="T344" s="220"/>
      <c r="U344" s="220"/>
      <c r="V344" s="220"/>
      <c r="W344" s="220"/>
      <c r="X344" s="220"/>
      <c r="Y344" s="220"/>
      <c r="Z344" s="210"/>
      <c r="AA344" s="210"/>
      <c r="AB344" s="210"/>
      <c r="AC344" s="210"/>
      <c r="AD344" s="210"/>
      <c r="AE344" s="210"/>
      <c r="AF344" s="210"/>
      <c r="AG344" s="210" t="s">
        <v>231</v>
      </c>
      <c r="AH344" s="210">
        <v>0</v>
      </c>
      <c r="AI344" s="210"/>
      <c r="AJ344" s="210"/>
      <c r="AK344" s="210"/>
      <c r="AL344" s="210"/>
      <c r="AM344" s="210"/>
      <c r="AN344" s="210"/>
      <c r="AO344" s="210"/>
      <c r="AP344" s="210"/>
      <c r="AQ344" s="210"/>
      <c r="AR344" s="210"/>
      <c r="AS344" s="210"/>
      <c r="AT344" s="210"/>
      <c r="AU344" s="210"/>
      <c r="AV344" s="210"/>
      <c r="AW344" s="210"/>
      <c r="AX344" s="210"/>
      <c r="AY344" s="210"/>
      <c r="AZ344" s="210"/>
      <c r="BA344" s="210"/>
      <c r="BB344" s="210"/>
      <c r="BC344" s="210"/>
      <c r="BD344" s="210"/>
      <c r="BE344" s="210"/>
      <c r="BF344" s="210"/>
      <c r="BG344" s="210"/>
      <c r="BH344" s="210"/>
    </row>
    <row r="345" spans="1:60" outlineLevel="3" x14ac:dyDescent="0.2">
      <c r="A345" s="217"/>
      <c r="B345" s="218"/>
      <c r="C345" s="264" t="s">
        <v>325</v>
      </c>
      <c r="D345" s="258"/>
      <c r="E345" s="259"/>
      <c r="F345" s="220"/>
      <c r="G345" s="220"/>
      <c r="H345" s="220"/>
      <c r="I345" s="220"/>
      <c r="J345" s="220"/>
      <c r="K345" s="220"/>
      <c r="L345" s="220"/>
      <c r="M345" s="220"/>
      <c r="N345" s="219"/>
      <c r="O345" s="219"/>
      <c r="P345" s="219"/>
      <c r="Q345" s="219"/>
      <c r="R345" s="220"/>
      <c r="S345" s="220"/>
      <c r="T345" s="220"/>
      <c r="U345" s="220"/>
      <c r="V345" s="220"/>
      <c r="W345" s="220"/>
      <c r="X345" s="220"/>
      <c r="Y345" s="220"/>
      <c r="Z345" s="210"/>
      <c r="AA345" s="210"/>
      <c r="AB345" s="210"/>
      <c r="AC345" s="210"/>
      <c r="AD345" s="210"/>
      <c r="AE345" s="210"/>
      <c r="AF345" s="210"/>
      <c r="AG345" s="210" t="s">
        <v>231</v>
      </c>
      <c r="AH345" s="210">
        <v>0</v>
      </c>
      <c r="AI345" s="210"/>
      <c r="AJ345" s="210"/>
      <c r="AK345" s="210"/>
      <c r="AL345" s="210"/>
      <c r="AM345" s="210"/>
      <c r="AN345" s="210"/>
      <c r="AO345" s="210"/>
      <c r="AP345" s="210"/>
      <c r="AQ345" s="210"/>
      <c r="AR345" s="210"/>
      <c r="AS345" s="210"/>
      <c r="AT345" s="210"/>
      <c r="AU345" s="210"/>
      <c r="AV345" s="210"/>
      <c r="AW345" s="210"/>
      <c r="AX345" s="210"/>
      <c r="AY345" s="210"/>
      <c r="AZ345" s="210"/>
      <c r="BA345" s="210"/>
      <c r="BB345" s="210"/>
      <c r="BC345" s="210"/>
      <c r="BD345" s="210"/>
      <c r="BE345" s="210"/>
      <c r="BF345" s="210"/>
      <c r="BG345" s="210"/>
      <c r="BH345" s="210"/>
    </row>
    <row r="346" spans="1:60" outlineLevel="3" x14ac:dyDescent="0.2">
      <c r="A346" s="217"/>
      <c r="B346" s="218"/>
      <c r="C346" s="264" t="s">
        <v>1195</v>
      </c>
      <c r="D346" s="258"/>
      <c r="E346" s="259"/>
      <c r="F346" s="220"/>
      <c r="G346" s="220"/>
      <c r="H346" s="220"/>
      <c r="I346" s="220"/>
      <c r="J346" s="220"/>
      <c r="K346" s="220"/>
      <c r="L346" s="220"/>
      <c r="M346" s="220"/>
      <c r="N346" s="219"/>
      <c r="O346" s="219"/>
      <c r="P346" s="219"/>
      <c r="Q346" s="219"/>
      <c r="R346" s="220"/>
      <c r="S346" s="220"/>
      <c r="T346" s="220"/>
      <c r="U346" s="220"/>
      <c r="V346" s="220"/>
      <c r="W346" s="220"/>
      <c r="X346" s="220"/>
      <c r="Y346" s="220"/>
      <c r="Z346" s="210"/>
      <c r="AA346" s="210"/>
      <c r="AB346" s="210"/>
      <c r="AC346" s="210"/>
      <c r="AD346" s="210"/>
      <c r="AE346" s="210"/>
      <c r="AF346" s="210"/>
      <c r="AG346" s="210" t="s">
        <v>231</v>
      </c>
      <c r="AH346" s="210">
        <v>0</v>
      </c>
      <c r="AI346" s="210"/>
      <c r="AJ346" s="210"/>
      <c r="AK346" s="210"/>
      <c r="AL346" s="210"/>
      <c r="AM346" s="210"/>
      <c r="AN346" s="210"/>
      <c r="AO346" s="210"/>
      <c r="AP346" s="210"/>
      <c r="AQ346" s="210"/>
      <c r="AR346" s="210"/>
      <c r="AS346" s="210"/>
      <c r="AT346" s="210"/>
      <c r="AU346" s="210"/>
      <c r="AV346" s="210"/>
      <c r="AW346" s="210"/>
      <c r="AX346" s="210"/>
      <c r="AY346" s="210"/>
      <c r="AZ346" s="210"/>
      <c r="BA346" s="210"/>
      <c r="BB346" s="210"/>
      <c r="BC346" s="210"/>
      <c r="BD346" s="210"/>
      <c r="BE346" s="210"/>
      <c r="BF346" s="210"/>
      <c r="BG346" s="210"/>
      <c r="BH346" s="210"/>
    </row>
    <row r="347" spans="1:60" outlineLevel="3" x14ac:dyDescent="0.2">
      <c r="A347" s="217"/>
      <c r="B347" s="218"/>
      <c r="C347" s="264" t="s">
        <v>1244</v>
      </c>
      <c r="D347" s="258"/>
      <c r="E347" s="259"/>
      <c r="F347" s="220"/>
      <c r="G347" s="220"/>
      <c r="H347" s="220"/>
      <c r="I347" s="220"/>
      <c r="J347" s="220"/>
      <c r="K347" s="220"/>
      <c r="L347" s="220"/>
      <c r="M347" s="220"/>
      <c r="N347" s="219"/>
      <c r="O347" s="219"/>
      <c r="P347" s="219"/>
      <c r="Q347" s="219"/>
      <c r="R347" s="220"/>
      <c r="S347" s="220"/>
      <c r="T347" s="220"/>
      <c r="U347" s="220"/>
      <c r="V347" s="220"/>
      <c r="W347" s="220"/>
      <c r="X347" s="220"/>
      <c r="Y347" s="220"/>
      <c r="Z347" s="210"/>
      <c r="AA347" s="210"/>
      <c r="AB347" s="210"/>
      <c r="AC347" s="210"/>
      <c r="AD347" s="210"/>
      <c r="AE347" s="210"/>
      <c r="AF347" s="210"/>
      <c r="AG347" s="210" t="s">
        <v>231</v>
      </c>
      <c r="AH347" s="210">
        <v>0</v>
      </c>
      <c r="AI347" s="210"/>
      <c r="AJ347" s="210"/>
      <c r="AK347" s="210"/>
      <c r="AL347" s="210"/>
      <c r="AM347" s="210"/>
      <c r="AN347" s="210"/>
      <c r="AO347" s="210"/>
      <c r="AP347" s="210"/>
      <c r="AQ347" s="210"/>
      <c r="AR347" s="210"/>
      <c r="AS347" s="210"/>
      <c r="AT347" s="210"/>
      <c r="AU347" s="210"/>
      <c r="AV347" s="210"/>
      <c r="AW347" s="210"/>
      <c r="AX347" s="210"/>
      <c r="AY347" s="210"/>
      <c r="AZ347" s="210"/>
      <c r="BA347" s="210"/>
      <c r="BB347" s="210"/>
      <c r="BC347" s="210"/>
      <c r="BD347" s="210"/>
      <c r="BE347" s="210"/>
      <c r="BF347" s="210"/>
      <c r="BG347" s="210"/>
      <c r="BH347" s="210"/>
    </row>
    <row r="348" spans="1:60" ht="22.5" outlineLevel="3" x14ac:dyDescent="0.2">
      <c r="A348" s="217"/>
      <c r="B348" s="218"/>
      <c r="C348" s="264" t="s">
        <v>1250</v>
      </c>
      <c r="D348" s="258"/>
      <c r="E348" s="259">
        <v>16.32</v>
      </c>
      <c r="F348" s="220"/>
      <c r="G348" s="220"/>
      <c r="H348" s="220"/>
      <c r="I348" s="220"/>
      <c r="J348" s="220"/>
      <c r="K348" s="220"/>
      <c r="L348" s="220"/>
      <c r="M348" s="220"/>
      <c r="N348" s="219"/>
      <c r="O348" s="219"/>
      <c r="P348" s="219"/>
      <c r="Q348" s="219"/>
      <c r="R348" s="220"/>
      <c r="S348" s="220"/>
      <c r="T348" s="220"/>
      <c r="U348" s="220"/>
      <c r="V348" s="220"/>
      <c r="W348" s="220"/>
      <c r="X348" s="220"/>
      <c r="Y348" s="220"/>
      <c r="Z348" s="210"/>
      <c r="AA348" s="210"/>
      <c r="AB348" s="210"/>
      <c r="AC348" s="210"/>
      <c r="AD348" s="210"/>
      <c r="AE348" s="210"/>
      <c r="AF348" s="210"/>
      <c r="AG348" s="210" t="s">
        <v>231</v>
      </c>
      <c r="AH348" s="210">
        <v>0</v>
      </c>
      <c r="AI348" s="210"/>
      <c r="AJ348" s="210"/>
      <c r="AK348" s="210"/>
      <c r="AL348" s="210"/>
      <c r="AM348" s="210"/>
      <c r="AN348" s="210"/>
      <c r="AO348" s="210"/>
      <c r="AP348" s="210"/>
      <c r="AQ348" s="210"/>
      <c r="AR348" s="210"/>
      <c r="AS348" s="210"/>
      <c r="AT348" s="210"/>
      <c r="AU348" s="210"/>
      <c r="AV348" s="210"/>
      <c r="AW348" s="210"/>
      <c r="AX348" s="210"/>
      <c r="AY348" s="210"/>
      <c r="AZ348" s="210"/>
      <c r="BA348" s="210"/>
      <c r="BB348" s="210"/>
      <c r="BC348" s="210"/>
      <c r="BD348" s="210"/>
      <c r="BE348" s="210"/>
      <c r="BF348" s="210"/>
      <c r="BG348" s="210"/>
      <c r="BH348" s="210"/>
    </row>
    <row r="349" spans="1:60" ht="22.5" outlineLevel="3" x14ac:dyDescent="0.2">
      <c r="A349" s="217"/>
      <c r="B349" s="218"/>
      <c r="C349" s="264" t="s">
        <v>1251</v>
      </c>
      <c r="D349" s="258"/>
      <c r="E349" s="259">
        <v>8</v>
      </c>
      <c r="F349" s="220"/>
      <c r="G349" s="220"/>
      <c r="H349" s="220"/>
      <c r="I349" s="220"/>
      <c r="J349" s="220"/>
      <c r="K349" s="220"/>
      <c r="L349" s="220"/>
      <c r="M349" s="220"/>
      <c r="N349" s="219"/>
      <c r="O349" s="219"/>
      <c r="P349" s="219"/>
      <c r="Q349" s="219"/>
      <c r="R349" s="220"/>
      <c r="S349" s="220"/>
      <c r="T349" s="220"/>
      <c r="U349" s="220"/>
      <c r="V349" s="220"/>
      <c r="W349" s="220"/>
      <c r="X349" s="220"/>
      <c r="Y349" s="220"/>
      <c r="Z349" s="210"/>
      <c r="AA349" s="210"/>
      <c r="AB349" s="210"/>
      <c r="AC349" s="210"/>
      <c r="AD349" s="210"/>
      <c r="AE349" s="210"/>
      <c r="AF349" s="210"/>
      <c r="AG349" s="210" t="s">
        <v>231</v>
      </c>
      <c r="AH349" s="210">
        <v>0</v>
      </c>
      <c r="AI349" s="210"/>
      <c r="AJ349" s="210"/>
      <c r="AK349" s="210"/>
      <c r="AL349" s="210"/>
      <c r="AM349" s="210"/>
      <c r="AN349" s="210"/>
      <c r="AO349" s="210"/>
      <c r="AP349" s="210"/>
      <c r="AQ349" s="210"/>
      <c r="AR349" s="210"/>
      <c r="AS349" s="210"/>
      <c r="AT349" s="210"/>
      <c r="AU349" s="210"/>
      <c r="AV349" s="210"/>
      <c r="AW349" s="210"/>
      <c r="AX349" s="210"/>
      <c r="AY349" s="210"/>
      <c r="AZ349" s="210"/>
      <c r="BA349" s="210"/>
      <c r="BB349" s="210"/>
      <c r="BC349" s="210"/>
      <c r="BD349" s="210"/>
      <c r="BE349" s="210"/>
      <c r="BF349" s="210"/>
      <c r="BG349" s="210"/>
      <c r="BH349" s="210"/>
    </row>
    <row r="350" spans="1:60" ht="22.5" outlineLevel="3" x14ac:dyDescent="0.2">
      <c r="A350" s="217"/>
      <c r="B350" s="218"/>
      <c r="C350" s="264" t="s">
        <v>1252</v>
      </c>
      <c r="D350" s="258"/>
      <c r="E350" s="259">
        <v>13.5</v>
      </c>
      <c r="F350" s="220"/>
      <c r="G350" s="220"/>
      <c r="H350" s="220"/>
      <c r="I350" s="220"/>
      <c r="J350" s="220"/>
      <c r="K350" s="220"/>
      <c r="L350" s="220"/>
      <c r="M350" s="220"/>
      <c r="N350" s="219"/>
      <c r="O350" s="219"/>
      <c r="P350" s="219"/>
      <c r="Q350" s="219"/>
      <c r="R350" s="220"/>
      <c r="S350" s="220"/>
      <c r="T350" s="220"/>
      <c r="U350" s="220"/>
      <c r="V350" s="220"/>
      <c r="W350" s="220"/>
      <c r="X350" s="220"/>
      <c r="Y350" s="220"/>
      <c r="Z350" s="210"/>
      <c r="AA350" s="210"/>
      <c r="AB350" s="210"/>
      <c r="AC350" s="210"/>
      <c r="AD350" s="210"/>
      <c r="AE350" s="210"/>
      <c r="AF350" s="210"/>
      <c r="AG350" s="210" t="s">
        <v>231</v>
      </c>
      <c r="AH350" s="210">
        <v>0</v>
      </c>
      <c r="AI350" s="210"/>
      <c r="AJ350" s="210"/>
      <c r="AK350" s="210"/>
      <c r="AL350" s="210"/>
      <c r="AM350" s="210"/>
      <c r="AN350" s="210"/>
      <c r="AO350" s="210"/>
      <c r="AP350" s="210"/>
      <c r="AQ350" s="210"/>
      <c r="AR350" s="210"/>
      <c r="AS350" s="210"/>
      <c r="AT350" s="210"/>
      <c r="AU350" s="210"/>
      <c r="AV350" s="210"/>
      <c r="AW350" s="210"/>
      <c r="AX350" s="210"/>
      <c r="AY350" s="210"/>
      <c r="AZ350" s="210"/>
      <c r="BA350" s="210"/>
      <c r="BB350" s="210"/>
      <c r="BC350" s="210"/>
      <c r="BD350" s="210"/>
      <c r="BE350" s="210"/>
      <c r="BF350" s="210"/>
      <c r="BG350" s="210"/>
      <c r="BH350" s="210"/>
    </row>
    <row r="351" spans="1:60" outlineLevel="3" x14ac:dyDescent="0.2">
      <c r="A351" s="217"/>
      <c r="B351" s="218"/>
      <c r="C351" s="264" t="s">
        <v>407</v>
      </c>
      <c r="D351" s="258"/>
      <c r="E351" s="259"/>
      <c r="F351" s="220"/>
      <c r="G351" s="220"/>
      <c r="H351" s="220"/>
      <c r="I351" s="220"/>
      <c r="J351" s="220"/>
      <c r="K351" s="220"/>
      <c r="L351" s="220"/>
      <c r="M351" s="220"/>
      <c r="N351" s="219"/>
      <c r="O351" s="219"/>
      <c r="P351" s="219"/>
      <c r="Q351" s="219"/>
      <c r="R351" s="220"/>
      <c r="S351" s="220"/>
      <c r="T351" s="220"/>
      <c r="U351" s="220"/>
      <c r="V351" s="220"/>
      <c r="W351" s="220"/>
      <c r="X351" s="220"/>
      <c r="Y351" s="220"/>
      <c r="Z351" s="210"/>
      <c r="AA351" s="210"/>
      <c r="AB351" s="210"/>
      <c r="AC351" s="210"/>
      <c r="AD351" s="210"/>
      <c r="AE351" s="210"/>
      <c r="AF351" s="210"/>
      <c r="AG351" s="210" t="s">
        <v>231</v>
      </c>
      <c r="AH351" s="210">
        <v>0</v>
      </c>
      <c r="AI351" s="210"/>
      <c r="AJ351" s="210"/>
      <c r="AK351" s="210"/>
      <c r="AL351" s="210"/>
      <c r="AM351" s="210"/>
      <c r="AN351" s="210"/>
      <c r="AO351" s="210"/>
      <c r="AP351" s="210"/>
      <c r="AQ351" s="210"/>
      <c r="AR351" s="210"/>
      <c r="AS351" s="210"/>
      <c r="AT351" s="210"/>
      <c r="AU351" s="210"/>
      <c r="AV351" s="210"/>
      <c r="AW351" s="210"/>
      <c r="AX351" s="210"/>
      <c r="AY351" s="210"/>
      <c r="AZ351" s="210"/>
      <c r="BA351" s="210"/>
      <c r="BB351" s="210"/>
      <c r="BC351" s="210"/>
      <c r="BD351" s="210"/>
      <c r="BE351" s="210"/>
      <c r="BF351" s="210"/>
      <c r="BG351" s="210"/>
      <c r="BH351" s="210"/>
    </row>
    <row r="352" spans="1:60" outlineLevel="3" x14ac:dyDescent="0.2">
      <c r="A352" s="217"/>
      <c r="B352" s="218"/>
      <c r="C352" s="264" t="s">
        <v>1248</v>
      </c>
      <c r="D352" s="258"/>
      <c r="E352" s="259"/>
      <c r="F352" s="220"/>
      <c r="G352" s="220"/>
      <c r="H352" s="220"/>
      <c r="I352" s="220"/>
      <c r="J352" s="220"/>
      <c r="K352" s="220"/>
      <c r="L352" s="220"/>
      <c r="M352" s="220"/>
      <c r="N352" s="219"/>
      <c r="O352" s="219"/>
      <c r="P352" s="219"/>
      <c r="Q352" s="219"/>
      <c r="R352" s="220"/>
      <c r="S352" s="220"/>
      <c r="T352" s="220"/>
      <c r="U352" s="220"/>
      <c r="V352" s="220"/>
      <c r="W352" s="220"/>
      <c r="X352" s="220"/>
      <c r="Y352" s="220"/>
      <c r="Z352" s="210"/>
      <c r="AA352" s="210"/>
      <c r="AB352" s="210"/>
      <c r="AC352" s="210"/>
      <c r="AD352" s="210"/>
      <c r="AE352" s="210"/>
      <c r="AF352" s="210"/>
      <c r="AG352" s="210" t="s">
        <v>231</v>
      </c>
      <c r="AH352" s="210">
        <v>0</v>
      </c>
      <c r="AI352" s="210"/>
      <c r="AJ352" s="210"/>
      <c r="AK352" s="210"/>
      <c r="AL352" s="210"/>
      <c r="AM352" s="210"/>
      <c r="AN352" s="210"/>
      <c r="AO352" s="210"/>
      <c r="AP352" s="210"/>
      <c r="AQ352" s="210"/>
      <c r="AR352" s="210"/>
      <c r="AS352" s="210"/>
      <c r="AT352" s="210"/>
      <c r="AU352" s="210"/>
      <c r="AV352" s="210"/>
      <c r="AW352" s="210"/>
      <c r="AX352" s="210"/>
      <c r="AY352" s="210"/>
      <c r="AZ352" s="210"/>
      <c r="BA352" s="210"/>
      <c r="BB352" s="210"/>
      <c r="BC352" s="210"/>
      <c r="BD352" s="210"/>
      <c r="BE352" s="210"/>
      <c r="BF352" s="210"/>
      <c r="BG352" s="210"/>
      <c r="BH352" s="210"/>
    </row>
    <row r="353" spans="1:60" outlineLevel="3" x14ac:dyDescent="0.2">
      <c r="A353" s="217"/>
      <c r="B353" s="218"/>
      <c r="C353" s="264" t="s">
        <v>325</v>
      </c>
      <c r="D353" s="258"/>
      <c r="E353" s="259"/>
      <c r="F353" s="220"/>
      <c r="G353" s="220"/>
      <c r="H353" s="220"/>
      <c r="I353" s="220"/>
      <c r="J353" s="220"/>
      <c r="K353" s="220"/>
      <c r="L353" s="220"/>
      <c r="M353" s="220"/>
      <c r="N353" s="219"/>
      <c r="O353" s="219"/>
      <c r="P353" s="219"/>
      <c r="Q353" s="219"/>
      <c r="R353" s="220"/>
      <c r="S353" s="220"/>
      <c r="T353" s="220"/>
      <c r="U353" s="220"/>
      <c r="V353" s="220"/>
      <c r="W353" s="220"/>
      <c r="X353" s="220"/>
      <c r="Y353" s="220"/>
      <c r="Z353" s="210"/>
      <c r="AA353" s="210"/>
      <c r="AB353" s="210"/>
      <c r="AC353" s="210"/>
      <c r="AD353" s="210"/>
      <c r="AE353" s="210"/>
      <c r="AF353" s="210"/>
      <c r="AG353" s="210" t="s">
        <v>231</v>
      </c>
      <c r="AH353" s="210">
        <v>0</v>
      </c>
      <c r="AI353" s="210"/>
      <c r="AJ353" s="210"/>
      <c r="AK353" s="210"/>
      <c r="AL353" s="210"/>
      <c r="AM353" s="210"/>
      <c r="AN353" s="210"/>
      <c r="AO353" s="210"/>
      <c r="AP353" s="210"/>
      <c r="AQ353" s="210"/>
      <c r="AR353" s="210"/>
      <c r="AS353" s="210"/>
      <c r="AT353" s="210"/>
      <c r="AU353" s="210"/>
      <c r="AV353" s="210"/>
      <c r="AW353" s="210"/>
      <c r="AX353" s="210"/>
      <c r="AY353" s="210"/>
      <c r="AZ353" s="210"/>
      <c r="BA353" s="210"/>
      <c r="BB353" s="210"/>
      <c r="BC353" s="210"/>
      <c r="BD353" s="210"/>
      <c r="BE353" s="210"/>
      <c r="BF353" s="210"/>
      <c r="BG353" s="210"/>
      <c r="BH353" s="210"/>
    </row>
    <row r="354" spans="1:60" outlineLevel="3" x14ac:dyDescent="0.2">
      <c r="A354" s="217"/>
      <c r="B354" s="218"/>
      <c r="C354" s="264" t="s">
        <v>1195</v>
      </c>
      <c r="D354" s="258"/>
      <c r="E354" s="259"/>
      <c r="F354" s="220"/>
      <c r="G354" s="220"/>
      <c r="H354" s="220"/>
      <c r="I354" s="220"/>
      <c r="J354" s="220"/>
      <c r="K354" s="220"/>
      <c r="L354" s="220"/>
      <c r="M354" s="220"/>
      <c r="N354" s="219"/>
      <c r="O354" s="219"/>
      <c r="P354" s="219"/>
      <c r="Q354" s="219"/>
      <c r="R354" s="220"/>
      <c r="S354" s="220"/>
      <c r="T354" s="220"/>
      <c r="U354" s="220"/>
      <c r="V354" s="220"/>
      <c r="W354" s="220"/>
      <c r="X354" s="220"/>
      <c r="Y354" s="220"/>
      <c r="Z354" s="210"/>
      <c r="AA354" s="210"/>
      <c r="AB354" s="210"/>
      <c r="AC354" s="210"/>
      <c r="AD354" s="210"/>
      <c r="AE354" s="210"/>
      <c r="AF354" s="210"/>
      <c r="AG354" s="210" t="s">
        <v>231</v>
      </c>
      <c r="AH354" s="210">
        <v>0</v>
      </c>
      <c r="AI354" s="210"/>
      <c r="AJ354" s="210"/>
      <c r="AK354" s="210"/>
      <c r="AL354" s="210"/>
      <c r="AM354" s="210"/>
      <c r="AN354" s="210"/>
      <c r="AO354" s="210"/>
      <c r="AP354" s="210"/>
      <c r="AQ354" s="210"/>
      <c r="AR354" s="210"/>
      <c r="AS354" s="210"/>
      <c r="AT354" s="210"/>
      <c r="AU354" s="210"/>
      <c r="AV354" s="210"/>
      <c r="AW354" s="210"/>
      <c r="AX354" s="210"/>
      <c r="AY354" s="210"/>
      <c r="AZ354" s="210"/>
      <c r="BA354" s="210"/>
      <c r="BB354" s="210"/>
      <c r="BC354" s="210"/>
      <c r="BD354" s="210"/>
      <c r="BE354" s="210"/>
      <c r="BF354" s="210"/>
      <c r="BG354" s="210"/>
      <c r="BH354" s="210"/>
    </row>
    <row r="355" spans="1:60" ht="22.5" outlineLevel="3" x14ac:dyDescent="0.2">
      <c r="A355" s="217"/>
      <c r="B355" s="218"/>
      <c r="C355" s="264" t="s">
        <v>1253</v>
      </c>
      <c r="D355" s="258"/>
      <c r="E355" s="259">
        <v>16</v>
      </c>
      <c r="F355" s="220"/>
      <c r="G355" s="220"/>
      <c r="H355" s="220"/>
      <c r="I355" s="220"/>
      <c r="J355" s="220"/>
      <c r="K355" s="220"/>
      <c r="L355" s="220"/>
      <c r="M355" s="220"/>
      <c r="N355" s="219"/>
      <c r="O355" s="219"/>
      <c r="P355" s="219"/>
      <c r="Q355" s="219"/>
      <c r="R355" s="220"/>
      <c r="S355" s="220"/>
      <c r="T355" s="220"/>
      <c r="U355" s="220"/>
      <c r="V355" s="220"/>
      <c r="W355" s="220"/>
      <c r="X355" s="220"/>
      <c r="Y355" s="220"/>
      <c r="Z355" s="210"/>
      <c r="AA355" s="210"/>
      <c r="AB355" s="210"/>
      <c r="AC355" s="210"/>
      <c r="AD355" s="210"/>
      <c r="AE355" s="210"/>
      <c r="AF355" s="210"/>
      <c r="AG355" s="210" t="s">
        <v>231</v>
      </c>
      <c r="AH355" s="210">
        <v>0</v>
      </c>
      <c r="AI355" s="210"/>
      <c r="AJ355" s="210"/>
      <c r="AK355" s="210"/>
      <c r="AL355" s="210"/>
      <c r="AM355" s="210"/>
      <c r="AN355" s="210"/>
      <c r="AO355" s="210"/>
      <c r="AP355" s="210"/>
      <c r="AQ355" s="210"/>
      <c r="AR355" s="210"/>
      <c r="AS355" s="210"/>
      <c r="AT355" s="210"/>
      <c r="AU355" s="210"/>
      <c r="AV355" s="210"/>
      <c r="AW355" s="210"/>
      <c r="AX355" s="210"/>
      <c r="AY355" s="210"/>
      <c r="AZ355" s="210"/>
      <c r="BA355" s="210"/>
      <c r="BB355" s="210"/>
      <c r="BC355" s="210"/>
      <c r="BD355" s="210"/>
      <c r="BE355" s="210"/>
      <c r="BF355" s="210"/>
      <c r="BG355" s="210"/>
      <c r="BH355" s="210"/>
    </row>
    <row r="356" spans="1:60" ht="22.5" outlineLevel="1" x14ac:dyDescent="0.2">
      <c r="A356" s="235">
        <v>50</v>
      </c>
      <c r="B356" s="236" t="s">
        <v>623</v>
      </c>
      <c r="C356" s="252" t="s">
        <v>624</v>
      </c>
      <c r="D356" s="237" t="s">
        <v>293</v>
      </c>
      <c r="E356" s="238">
        <v>61.753810000000001</v>
      </c>
      <c r="F356" s="239"/>
      <c r="G356" s="240">
        <f>ROUND(E356*F356,2)</f>
        <v>0</v>
      </c>
      <c r="H356" s="239"/>
      <c r="I356" s="240">
        <f>ROUND(E356*H356,2)</f>
        <v>0</v>
      </c>
      <c r="J356" s="239"/>
      <c r="K356" s="240">
        <f>ROUND(E356*J356,2)</f>
        <v>0</v>
      </c>
      <c r="L356" s="240">
        <v>21</v>
      </c>
      <c r="M356" s="240">
        <f>G356*(1+L356/100)</f>
        <v>0</v>
      </c>
      <c r="N356" s="238">
        <v>0.188</v>
      </c>
      <c r="O356" s="238">
        <f>ROUND(E356*N356,2)</f>
        <v>11.61</v>
      </c>
      <c r="P356" s="238">
        <v>0</v>
      </c>
      <c r="Q356" s="238">
        <f>ROUND(E356*P356,2)</f>
        <v>0</v>
      </c>
      <c r="R356" s="240" t="s">
        <v>277</v>
      </c>
      <c r="S356" s="240" t="s">
        <v>188</v>
      </c>
      <c r="T356" s="241" t="s">
        <v>188</v>
      </c>
      <c r="U356" s="220">
        <v>0.27200000000000002</v>
      </c>
      <c r="V356" s="220">
        <f>ROUND(E356*U356,2)</f>
        <v>16.8</v>
      </c>
      <c r="W356" s="220"/>
      <c r="X356" s="220" t="s">
        <v>226</v>
      </c>
      <c r="Y356" s="220" t="s">
        <v>191</v>
      </c>
      <c r="Z356" s="210"/>
      <c r="AA356" s="210"/>
      <c r="AB356" s="210"/>
      <c r="AC356" s="210"/>
      <c r="AD356" s="210"/>
      <c r="AE356" s="210"/>
      <c r="AF356" s="210"/>
      <c r="AG356" s="210" t="s">
        <v>227</v>
      </c>
      <c r="AH356" s="210"/>
      <c r="AI356" s="210"/>
      <c r="AJ356" s="210"/>
      <c r="AK356" s="210"/>
      <c r="AL356" s="210"/>
      <c r="AM356" s="210"/>
      <c r="AN356" s="210"/>
      <c r="AO356" s="210"/>
      <c r="AP356" s="210"/>
      <c r="AQ356" s="210"/>
      <c r="AR356" s="210"/>
      <c r="AS356" s="210"/>
      <c r="AT356" s="210"/>
      <c r="AU356" s="210"/>
      <c r="AV356" s="210"/>
      <c r="AW356" s="210"/>
      <c r="AX356" s="210"/>
      <c r="AY356" s="210"/>
      <c r="AZ356" s="210"/>
      <c r="BA356" s="210"/>
      <c r="BB356" s="210"/>
      <c r="BC356" s="210"/>
      <c r="BD356" s="210"/>
      <c r="BE356" s="210"/>
      <c r="BF356" s="210"/>
      <c r="BG356" s="210"/>
      <c r="BH356" s="210"/>
    </row>
    <row r="357" spans="1:60" outlineLevel="2" x14ac:dyDescent="0.2">
      <c r="A357" s="217"/>
      <c r="B357" s="218"/>
      <c r="C357" s="263" t="s">
        <v>615</v>
      </c>
      <c r="D357" s="262"/>
      <c r="E357" s="262"/>
      <c r="F357" s="262"/>
      <c r="G357" s="262"/>
      <c r="H357" s="220"/>
      <c r="I357" s="220"/>
      <c r="J357" s="220"/>
      <c r="K357" s="220"/>
      <c r="L357" s="220"/>
      <c r="M357" s="220"/>
      <c r="N357" s="219"/>
      <c r="O357" s="219"/>
      <c r="P357" s="219"/>
      <c r="Q357" s="219"/>
      <c r="R357" s="220"/>
      <c r="S357" s="220"/>
      <c r="T357" s="220"/>
      <c r="U357" s="220"/>
      <c r="V357" s="220"/>
      <c r="W357" s="220"/>
      <c r="X357" s="220"/>
      <c r="Y357" s="220"/>
      <c r="Z357" s="210"/>
      <c r="AA357" s="210"/>
      <c r="AB357" s="210"/>
      <c r="AC357" s="210"/>
      <c r="AD357" s="210"/>
      <c r="AE357" s="210"/>
      <c r="AF357" s="210"/>
      <c r="AG357" s="210" t="s">
        <v>229</v>
      </c>
      <c r="AH357" s="210"/>
      <c r="AI357" s="210"/>
      <c r="AJ357" s="210"/>
      <c r="AK357" s="210"/>
      <c r="AL357" s="210"/>
      <c r="AM357" s="210"/>
      <c r="AN357" s="210"/>
      <c r="AO357" s="210"/>
      <c r="AP357" s="210"/>
      <c r="AQ357" s="210"/>
      <c r="AR357" s="210"/>
      <c r="AS357" s="210"/>
      <c r="AT357" s="210"/>
      <c r="AU357" s="210"/>
      <c r="AV357" s="210"/>
      <c r="AW357" s="210"/>
      <c r="AX357" s="210"/>
      <c r="AY357" s="210"/>
      <c r="AZ357" s="210"/>
      <c r="BA357" s="210"/>
      <c r="BB357" s="210"/>
      <c r="BC357" s="210"/>
      <c r="BD357" s="210"/>
      <c r="BE357" s="210"/>
      <c r="BF357" s="210"/>
      <c r="BG357" s="210"/>
      <c r="BH357" s="210"/>
    </row>
    <row r="358" spans="1:60" outlineLevel="2" x14ac:dyDescent="0.2">
      <c r="A358" s="217"/>
      <c r="B358" s="218"/>
      <c r="C358" s="264" t="s">
        <v>625</v>
      </c>
      <c r="D358" s="258"/>
      <c r="E358" s="259"/>
      <c r="F358" s="220"/>
      <c r="G358" s="220"/>
      <c r="H358" s="220"/>
      <c r="I358" s="220"/>
      <c r="J358" s="220"/>
      <c r="K358" s="220"/>
      <c r="L358" s="220"/>
      <c r="M358" s="220"/>
      <c r="N358" s="219"/>
      <c r="O358" s="219"/>
      <c r="P358" s="219"/>
      <c r="Q358" s="219"/>
      <c r="R358" s="220"/>
      <c r="S358" s="220"/>
      <c r="T358" s="220"/>
      <c r="U358" s="220"/>
      <c r="V358" s="220"/>
      <c r="W358" s="220"/>
      <c r="X358" s="220"/>
      <c r="Y358" s="220"/>
      <c r="Z358" s="210"/>
      <c r="AA358" s="210"/>
      <c r="AB358" s="210"/>
      <c r="AC358" s="210"/>
      <c r="AD358" s="210"/>
      <c r="AE358" s="210"/>
      <c r="AF358" s="210"/>
      <c r="AG358" s="210" t="s">
        <v>231</v>
      </c>
      <c r="AH358" s="210">
        <v>0</v>
      </c>
      <c r="AI358" s="210"/>
      <c r="AJ358" s="210"/>
      <c r="AK358" s="210"/>
      <c r="AL358" s="210"/>
      <c r="AM358" s="210"/>
      <c r="AN358" s="210"/>
      <c r="AO358" s="210"/>
      <c r="AP358" s="210"/>
      <c r="AQ358" s="210"/>
      <c r="AR358" s="210"/>
      <c r="AS358" s="210"/>
      <c r="AT358" s="210"/>
      <c r="AU358" s="210"/>
      <c r="AV358" s="210"/>
      <c r="AW358" s="210"/>
      <c r="AX358" s="210"/>
      <c r="AY358" s="210"/>
      <c r="AZ358" s="210"/>
      <c r="BA358" s="210"/>
      <c r="BB358" s="210"/>
      <c r="BC358" s="210"/>
      <c r="BD358" s="210"/>
      <c r="BE358" s="210"/>
      <c r="BF358" s="210"/>
      <c r="BG358" s="210"/>
      <c r="BH358" s="210"/>
    </row>
    <row r="359" spans="1:60" outlineLevel="3" x14ac:dyDescent="0.2">
      <c r="A359" s="217"/>
      <c r="B359" s="218"/>
      <c r="C359" s="264" t="s">
        <v>325</v>
      </c>
      <c r="D359" s="258"/>
      <c r="E359" s="259"/>
      <c r="F359" s="220"/>
      <c r="G359" s="220"/>
      <c r="H359" s="220"/>
      <c r="I359" s="220"/>
      <c r="J359" s="220"/>
      <c r="K359" s="220"/>
      <c r="L359" s="220"/>
      <c r="M359" s="220"/>
      <c r="N359" s="219"/>
      <c r="O359" s="219"/>
      <c r="P359" s="219"/>
      <c r="Q359" s="219"/>
      <c r="R359" s="220"/>
      <c r="S359" s="220"/>
      <c r="T359" s="220"/>
      <c r="U359" s="220"/>
      <c r="V359" s="220"/>
      <c r="W359" s="220"/>
      <c r="X359" s="220"/>
      <c r="Y359" s="220"/>
      <c r="Z359" s="210"/>
      <c r="AA359" s="210"/>
      <c r="AB359" s="210"/>
      <c r="AC359" s="210"/>
      <c r="AD359" s="210"/>
      <c r="AE359" s="210"/>
      <c r="AF359" s="210"/>
      <c r="AG359" s="210" t="s">
        <v>231</v>
      </c>
      <c r="AH359" s="210">
        <v>0</v>
      </c>
      <c r="AI359" s="210"/>
      <c r="AJ359" s="210"/>
      <c r="AK359" s="210"/>
      <c r="AL359" s="210"/>
      <c r="AM359" s="210"/>
      <c r="AN359" s="210"/>
      <c r="AO359" s="210"/>
      <c r="AP359" s="210"/>
      <c r="AQ359" s="210"/>
      <c r="AR359" s="210"/>
      <c r="AS359" s="210"/>
      <c r="AT359" s="210"/>
      <c r="AU359" s="210"/>
      <c r="AV359" s="210"/>
      <c r="AW359" s="210"/>
      <c r="AX359" s="210"/>
      <c r="AY359" s="210"/>
      <c r="AZ359" s="210"/>
      <c r="BA359" s="210"/>
      <c r="BB359" s="210"/>
      <c r="BC359" s="210"/>
      <c r="BD359" s="210"/>
      <c r="BE359" s="210"/>
      <c r="BF359" s="210"/>
      <c r="BG359" s="210"/>
      <c r="BH359" s="210"/>
    </row>
    <row r="360" spans="1:60" outlineLevel="3" x14ac:dyDescent="0.2">
      <c r="A360" s="217"/>
      <c r="B360" s="218"/>
      <c r="C360" s="264" t="s">
        <v>1195</v>
      </c>
      <c r="D360" s="258"/>
      <c r="E360" s="259"/>
      <c r="F360" s="220"/>
      <c r="G360" s="220"/>
      <c r="H360" s="220"/>
      <c r="I360" s="220"/>
      <c r="J360" s="220"/>
      <c r="K360" s="220"/>
      <c r="L360" s="220"/>
      <c r="M360" s="220"/>
      <c r="N360" s="219"/>
      <c r="O360" s="219"/>
      <c r="P360" s="219"/>
      <c r="Q360" s="219"/>
      <c r="R360" s="220"/>
      <c r="S360" s="220"/>
      <c r="T360" s="220"/>
      <c r="U360" s="220"/>
      <c r="V360" s="220"/>
      <c r="W360" s="220"/>
      <c r="X360" s="220"/>
      <c r="Y360" s="220"/>
      <c r="Z360" s="210"/>
      <c r="AA360" s="210"/>
      <c r="AB360" s="210"/>
      <c r="AC360" s="210"/>
      <c r="AD360" s="210"/>
      <c r="AE360" s="210"/>
      <c r="AF360" s="210"/>
      <c r="AG360" s="210" t="s">
        <v>231</v>
      </c>
      <c r="AH360" s="210">
        <v>0</v>
      </c>
      <c r="AI360" s="210"/>
      <c r="AJ360" s="210"/>
      <c r="AK360" s="210"/>
      <c r="AL360" s="210"/>
      <c r="AM360" s="210"/>
      <c r="AN360" s="210"/>
      <c r="AO360" s="210"/>
      <c r="AP360" s="210"/>
      <c r="AQ360" s="210"/>
      <c r="AR360" s="210"/>
      <c r="AS360" s="210"/>
      <c r="AT360" s="210"/>
      <c r="AU360" s="210"/>
      <c r="AV360" s="210"/>
      <c r="AW360" s="210"/>
      <c r="AX360" s="210"/>
      <c r="AY360" s="210"/>
      <c r="AZ360" s="210"/>
      <c r="BA360" s="210"/>
      <c r="BB360" s="210"/>
      <c r="BC360" s="210"/>
      <c r="BD360" s="210"/>
      <c r="BE360" s="210"/>
      <c r="BF360" s="210"/>
      <c r="BG360" s="210"/>
      <c r="BH360" s="210"/>
    </row>
    <row r="361" spans="1:60" outlineLevel="3" x14ac:dyDescent="0.2">
      <c r="A361" s="217"/>
      <c r="B361" s="218"/>
      <c r="C361" s="264" t="s">
        <v>1244</v>
      </c>
      <c r="D361" s="258"/>
      <c r="E361" s="259"/>
      <c r="F361" s="220"/>
      <c r="G361" s="220"/>
      <c r="H361" s="220"/>
      <c r="I361" s="220"/>
      <c r="J361" s="220"/>
      <c r="K361" s="220"/>
      <c r="L361" s="220"/>
      <c r="M361" s="220"/>
      <c r="N361" s="219"/>
      <c r="O361" s="219"/>
      <c r="P361" s="219"/>
      <c r="Q361" s="219"/>
      <c r="R361" s="220"/>
      <c r="S361" s="220"/>
      <c r="T361" s="220"/>
      <c r="U361" s="220"/>
      <c r="V361" s="220"/>
      <c r="W361" s="220"/>
      <c r="X361" s="220"/>
      <c r="Y361" s="220"/>
      <c r="Z361" s="210"/>
      <c r="AA361" s="210"/>
      <c r="AB361" s="210"/>
      <c r="AC361" s="210"/>
      <c r="AD361" s="210"/>
      <c r="AE361" s="210"/>
      <c r="AF361" s="210"/>
      <c r="AG361" s="210" t="s">
        <v>231</v>
      </c>
      <c r="AH361" s="210">
        <v>0</v>
      </c>
      <c r="AI361" s="210"/>
      <c r="AJ361" s="210"/>
      <c r="AK361" s="210"/>
      <c r="AL361" s="210"/>
      <c r="AM361" s="210"/>
      <c r="AN361" s="210"/>
      <c r="AO361" s="210"/>
      <c r="AP361" s="210"/>
      <c r="AQ361" s="210"/>
      <c r="AR361" s="210"/>
      <c r="AS361" s="210"/>
      <c r="AT361" s="210"/>
      <c r="AU361" s="210"/>
      <c r="AV361" s="210"/>
      <c r="AW361" s="210"/>
      <c r="AX361" s="210"/>
      <c r="AY361" s="210"/>
      <c r="AZ361" s="210"/>
      <c r="BA361" s="210"/>
      <c r="BB361" s="210"/>
      <c r="BC361" s="210"/>
      <c r="BD361" s="210"/>
      <c r="BE361" s="210"/>
      <c r="BF361" s="210"/>
      <c r="BG361" s="210"/>
      <c r="BH361" s="210"/>
    </row>
    <row r="362" spans="1:60" ht="22.5" outlineLevel="3" x14ac:dyDescent="0.2">
      <c r="A362" s="217"/>
      <c r="B362" s="218"/>
      <c r="C362" s="264" t="s">
        <v>1254</v>
      </c>
      <c r="D362" s="258"/>
      <c r="E362" s="259">
        <v>23.631270000000001</v>
      </c>
      <c r="F362" s="220"/>
      <c r="G362" s="220"/>
      <c r="H362" s="220"/>
      <c r="I362" s="220"/>
      <c r="J362" s="220"/>
      <c r="K362" s="220"/>
      <c r="L362" s="220"/>
      <c r="M362" s="220"/>
      <c r="N362" s="219"/>
      <c r="O362" s="219"/>
      <c r="P362" s="219"/>
      <c r="Q362" s="219"/>
      <c r="R362" s="220"/>
      <c r="S362" s="220"/>
      <c r="T362" s="220"/>
      <c r="U362" s="220"/>
      <c r="V362" s="220"/>
      <c r="W362" s="220"/>
      <c r="X362" s="220"/>
      <c r="Y362" s="220"/>
      <c r="Z362" s="210"/>
      <c r="AA362" s="210"/>
      <c r="AB362" s="210"/>
      <c r="AC362" s="210"/>
      <c r="AD362" s="210"/>
      <c r="AE362" s="210"/>
      <c r="AF362" s="210"/>
      <c r="AG362" s="210" t="s">
        <v>231</v>
      </c>
      <c r="AH362" s="210">
        <v>0</v>
      </c>
      <c r="AI362" s="210"/>
      <c r="AJ362" s="210"/>
      <c r="AK362" s="210"/>
      <c r="AL362" s="210"/>
      <c r="AM362" s="210"/>
      <c r="AN362" s="210"/>
      <c r="AO362" s="210"/>
      <c r="AP362" s="210"/>
      <c r="AQ362" s="210"/>
      <c r="AR362" s="210"/>
      <c r="AS362" s="210"/>
      <c r="AT362" s="210"/>
      <c r="AU362" s="210"/>
      <c r="AV362" s="210"/>
      <c r="AW362" s="210"/>
      <c r="AX362" s="210"/>
      <c r="AY362" s="210"/>
      <c r="AZ362" s="210"/>
      <c r="BA362" s="210"/>
      <c r="BB362" s="210"/>
      <c r="BC362" s="210"/>
      <c r="BD362" s="210"/>
      <c r="BE362" s="210"/>
      <c r="BF362" s="210"/>
      <c r="BG362" s="210"/>
      <c r="BH362" s="210"/>
    </row>
    <row r="363" spans="1:60" ht="22.5" outlineLevel="3" x14ac:dyDescent="0.2">
      <c r="A363" s="217"/>
      <c r="B363" s="218"/>
      <c r="C363" s="264" t="s">
        <v>1255</v>
      </c>
      <c r="D363" s="258"/>
      <c r="E363" s="259">
        <v>15.31127</v>
      </c>
      <c r="F363" s="220"/>
      <c r="G363" s="220"/>
      <c r="H363" s="220"/>
      <c r="I363" s="220"/>
      <c r="J363" s="220"/>
      <c r="K363" s="220"/>
      <c r="L363" s="220"/>
      <c r="M363" s="220"/>
      <c r="N363" s="219"/>
      <c r="O363" s="219"/>
      <c r="P363" s="219"/>
      <c r="Q363" s="219"/>
      <c r="R363" s="220"/>
      <c r="S363" s="220"/>
      <c r="T363" s="220"/>
      <c r="U363" s="220"/>
      <c r="V363" s="220"/>
      <c r="W363" s="220"/>
      <c r="X363" s="220"/>
      <c r="Y363" s="220"/>
      <c r="Z363" s="210"/>
      <c r="AA363" s="210"/>
      <c r="AB363" s="210"/>
      <c r="AC363" s="210"/>
      <c r="AD363" s="210"/>
      <c r="AE363" s="210"/>
      <c r="AF363" s="210"/>
      <c r="AG363" s="210" t="s">
        <v>231</v>
      </c>
      <c r="AH363" s="210">
        <v>0</v>
      </c>
      <c r="AI363" s="210"/>
      <c r="AJ363" s="210"/>
      <c r="AK363" s="210"/>
      <c r="AL363" s="210"/>
      <c r="AM363" s="210"/>
      <c r="AN363" s="210"/>
      <c r="AO363" s="210"/>
      <c r="AP363" s="210"/>
      <c r="AQ363" s="210"/>
      <c r="AR363" s="210"/>
      <c r="AS363" s="210"/>
      <c r="AT363" s="210"/>
      <c r="AU363" s="210"/>
      <c r="AV363" s="210"/>
      <c r="AW363" s="210"/>
      <c r="AX363" s="210"/>
      <c r="AY363" s="210"/>
      <c r="AZ363" s="210"/>
      <c r="BA363" s="210"/>
      <c r="BB363" s="210"/>
      <c r="BC363" s="210"/>
      <c r="BD363" s="210"/>
      <c r="BE363" s="210"/>
      <c r="BF363" s="210"/>
      <c r="BG363" s="210"/>
      <c r="BH363" s="210"/>
    </row>
    <row r="364" spans="1:60" ht="22.5" outlineLevel="3" x14ac:dyDescent="0.2">
      <c r="A364" s="217"/>
      <c r="B364" s="218"/>
      <c r="C364" s="264" t="s">
        <v>1256</v>
      </c>
      <c r="D364" s="258"/>
      <c r="E364" s="259">
        <v>20.81127</v>
      </c>
      <c r="F364" s="220"/>
      <c r="G364" s="220"/>
      <c r="H364" s="220"/>
      <c r="I364" s="220"/>
      <c r="J364" s="220"/>
      <c r="K364" s="220"/>
      <c r="L364" s="220"/>
      <c r="M364" s="220"/>
      <c r="N364" s="219"/>
      <c r="O364" s="219"/>
      <c r="P364" s="219"/>
      <c r="Q364" s="219"/>
      <c r="R364" s="220"/>
      <c r="S364" s="220"/>
      <c r="T364" s="220"/>
      <c r="U364" s="220"/>
      <c r="V364" s="220"/>
      <c r="W364" s="220"/>
      <c r="X364" s="220"/>
      <c r="Y364" s="220"/>
      <c r="Z364" s="210"/>
      <c r="AA364" s="210"/>
      <c r="AB364" s="210"/>
      <c r="AC364" s="210"/>
      <c r="AD364" s="210"/>
      <c r="AE364" s="210"/>
      <c r="AF364" s="210"/>
      <c r="AG364" s="210" t="s">
        <v>231</v>
      </c>
      <c r="AH364" s="210">
        <v>0</v>
      </c>
      <c r="AI364" s="210"/>
      <c r="AJ364" s="210"/>
      <c r="AK364" s="210"/>
      <c r="AL364" s="210"/>
      <c r="AM364" s="210"/>
      <c r="AN364" s="210"/>
      <c r="AO364" s="210"/>
      <c r="AP364" s="210"/>
      <c r="AQ364" s="210"/>
      <c r="AR364" s="210"/>
      <c r="AS364" s="210"/>
      <c r="AT364" s="210"/>
      <c r="AU364" s="210"/>
      <c r="AV364" s="210"/>
      <c r="AW364" s="210"/>
      <c r="AX364" s="210"/>
      <c r="AY364" s="210"/>
      <c r="AZ364" s="210"/>
      <c r="BA364" s="210"/>
      <c r="BB364" s="210"/>
      <c r="BC364" s="210"/>
      <c r="BD364" s="210"/>
      <c r="BE364" s="210"/>
      <c r="BF364" s="210"/>
      <c r="BG364" s="210"/>
      <c r="BH364" s="210"/>
    </row>
    <row r="365" spans="1:60" outlineLevel="3" x14ac:dyDescent="0.2">
      <c r="A365" s="217"/>
      <c r="B365" s="218"/>
      <c r="C365" s="264" t="s">
        <v>407</v>
      </c>
      <c r="D365" s="258"/>
      <c r="E365" s="259"/>
      <c r="F365" s="220"/>
      <c r="G365" s="220"/>
      <c r="H365" s="220"/>
      <c r="I365" s="220"/>
      <c r="J365" s="220"/>
      <c r="K365" s="220"/>
      <c r="L365" s="220"/>
      <c r="M365" s="220"/>
      <c r="N365" s="219"/>
      <c r="O365" s="219"/>
      <c r="P365" s="219"/>
      <c r="Q365" s="219"/>
      <c r="R365" s="220"/>
      <c r="S365" s="220"/>
      <c r="T365" s="220"/>
      <c r="U365" s="220"/>
      <c r="V365" s="220"/>
      <c r="W365" s="220"/>
      <c r="X365" s="220"/>
      <c r="Y365" s="220"/>
      <c r="Z365" s="210"/>
      <c r="AA365" s="210"/>
      <c r="AB365" s="210"/>
      <c r="AC365" s="210"/>
      <c r="AD365" s="210"/>
      <c r="AE365" s="210"/>
      <c r="AF365" s="210"/>
      <c r="AG365" s="210" t="s">
        <v>231</v>
      </c>
      <c r="AH365" s="210">
        <v>0</v>
      </c>
      <c r="AI365" s="210"/>
      <c r="AJ365" s="210"/>
      <c r="AK365" s="210"/>
      <c r="AL365" s="210"/>
      <c r="AM365" s="210"/>
      <c r="AN365" s="210"/>
      <c r="AO365" s="210"/>
      <c r="AP365" s="210"/>
      <c r="AQ365" s="210"/>
      <c r="AR365" s="210"/>
      <c r="AS365" s="210"/>
      <c r="AT365" s="210"/>
      <c r="AU365" s="210"/>
      <c r="AV365" s="210"/>
      <c r="AW365" s="210"/>
      <c r="AX365" s="210"/>
      <c r="AY365" s="210"/>
      <c r="AZ365" s="210"/>
      <c r="BA365" s="210"/>
      <c r="BB365" s="210"/>
      <c r="BC365" s="210"/>
      <c r="BD365" s="210"/>
      <c r="BE365" s="210"/>
      <c r="BF365" s="210"/>
      <c r="BG365" s="210"/>
      <c r="BH365" s="210"/>
    </row>
    <row r="366" spans="1:60" outlineLevel="3" x14ac:dyDescent="0.2">
      <c r="A366" s="217"/>
      <c r="B366" s="218"/>
      <c r="C366" s="264" t="s">
        <v>1248</v>
      </c>
      <c r="D366" s="258"/>
      <c r="E366" s="259"/>
      <c r="F366" s="220"/>
      <c r="G366" s="220"/>
      <c r="H366" s="220"/>
      <c r="I366" s="220"/>
      <c r="J366" s="220"/>
      <c r="K366" s="220"/>
      <c r="L366" s="220"/>
      <c r="M366" s="220"/>
      <c r="N366" s="219"/>
      <c r="O366" s="219"/>
      <c r="P366" s="219"/>
      <c r="Q366" s="219"/>
      <c r="R366" s="220"/>
      <c r="S366" s="220"/>
      <c r="T366" s="220"/>
      <c r="U366" s="220"/>
      <c r="V366" s="220"/>
      <c r="W366" s="220"/>
      <c r="X366" s="220"/>
      <c r="Y366" s="220"/>
      <c r="Z366" s="210"/>
      <c r="AA366" s="210"/>
      <c r="AB366" s="210"/>
      <c r="AC366" s="210"/>
      <c r="AD366" s="210"/>
      <c r="AE366" s="210"/>
      <c r="AF366" s="210"/>
      <c r="AG366" s="210" t="s">
        <v>231</v>
      </c>
      <c r="AH366" s="210">
        <v>0</v>
      </c>
      <c r="AI366" s="210"/>
      <c r="AJ366" s="210"/>
      <c r="AK366" s="210"/>
      <c r="AL366" s="210"/>
      <c r="AM366" s="210"/>
      <c r="AN366" s="210"/>
      <c r="AO366" s="210"/>
      <c r="AP366" s="210"/>
      <c r="AQ366" s="210"/>
      <c r="AR366" s="210"/>
      <c r="AS366" s="210"/>
      <c r="AT366" s="210"/>
      <c r="AU366" s="210"/>
      <c r="AV366" s="210"/>
      <c r="AW366" s="210"/>
      <c r="AX366" s="210"/>
      <c r="AY366" s="210"/>
      <c r="AZ366" s="210"/>
      <c r="BA366" s="210"/>
      <c r="BB366" s="210"/>
      <c r="BC366" s="210"/>
      <c r="BD366" s="210"/>
      <c r="BE366" s="210"/>
      <c r="BF366" s="210"/>
      <c r="BG366" s="210"/>
      <c r="BH366" s="210"/>
    </row>
    <row r="367" spans="1:60" outlineLevel="3" x14ac:dyDescent="0.2">
      <c r="A367" s="217"/>
      <c r="B367" s="218"/>
      <c r="C367" s="264" t="s">
        <v>325</v>
      </c>
      <c r="D367" s="258"/>
      <c r="E367" s="259"/>
      <c r="F367" s="220"/>
      <c r="G367" s="220"/>
      <c r="H367" s="220"/>
      <c r="I367" s="220"/>
      <c r="J367" s="220"/>
      <c r="K367" s="220"/>
      <c r="L367" s="220"/>
      <c r="M367" s="220"/>
      <c r="N367" s="219"/>
      <c r="O367" s="219"/>
      <c r="P367" s="219"/>
      <c r="Q367" s="219"/>
      <c r="R367" s="220"/>
      <c r="S367" s="220"/>
      <c r="T367" s="220"/>
      <c r="U367" s="220"/>
      <c r="V367" s="220"/>
      <c r="W367" s="220"/>
      <c r="X367" s="220"/>
      <c r="Y367" s="220"/>
      <c r="Z367" s="210"/>
      <c r="AA367" s="210"/>
      <c r="AB367" s="210"/>
      <c r="AC367" s="210"/>
      <c r="AD367" s="210"/>
      <c r="AE367" s="210"/>
      <c r="AF367" s="210"/>
      <c r="AG367" s="210" t="s">
        <v>231</v>
      </c>
      <c r="AH367" s="210">
        <v>0</v>
      </c>
      <c r="AI367" s="210"/>
      <c r="AJ367" s="210"/>
      <c r="AK367" s="210"/>
      <c r="AL367" s="210"/>
      <c r="AM367" s="210"/>
      <c r="AN367" s="210"/>
      <c r="AO367" s="210"/>
      <c r="AP367" s="210"/>
      <c r="AQ367" s="210"/>
      <c r="AR367" s="210"/>
      <c r="AS367" s="210"/>
      <c r="AT367" s="210"/>
      <c r="AU367" s="210"/>
      <c r="AV367" s="210"/>
      <c r="AW367" s="210"/>
      <c r="AX367" s="210"/>
      <c r="AY367" s="210"/>
      <c r="AZ367" s="210"/>
      <c r="BA367" s="210"/>
      <c r="BB367" s="210"/>
      <c r="BC367" s="210"/>
      <c r="BD367" s="210"/>
      <c r="BE367" s="210"/>
      <c r="BF367" s="210"/>
      <c r="BG367" s="210"/>
      <c r="BH367" s="210"/>
    </row>
    <row r="368" spans="1:60" outlineLevel="3" x14ac:dyDescent="0.2">
      <c r="A368" s="217"/>
      <c r="B368" s="218"/>
      <c r="C368" s="264" t="s">
        <v>1195</v>
      </c>
      <c r="D368" s="258"/>
      <c r="E368" s="259"/>
      <c r="F368" s="220"/>
      <c r="G368" s="220"/>
      <c r="H368" s="220"/>
      <c r="I368" s="220"/>
      <c r="J368" s="220"/>
      <c r="K368" s="220"/>
      <c r="L368" s="220"/>
      <c r="M368" s="220"/>
      <c r="N368" s="219"/>
      <c r="O368" s="219"/>
      <c r="P368" s="219"/>
      <c r="Q368" s="219"/>
      <c r="R368" s="220"/>
      <c r="S368" s="220"/>
      <c r="T368" s="220"/>
      <c r="U368" s="220"/>
      <c r="V368" s="220"/>
      <c r="W368" s="220"/>
      <c r="X368" s="220"/>
      <c r="Y368" s="220"/>
      <c r="Z368" s="210"/>
      <c r="AA368" s="210"/>
      <c r="AB368" s="210"/>
      <c r="AC368" s="210"/>
      <c r="AD368" s="210"/>
      <c r="AE368" s="210"/>
      <c r="AF368" s="210"/>
      <c r="AG368" s="210" t="s">
        <v>231</v>
      </c>
      <c r="AH368" s="210">
        <v>0</v>
      </c>
      <c r="AI368" s="210"/>
      <c r="AJ368" s="210"/>
      <c r="AK368" s="210"/>
      <c r="AL368" s="210"/>
      <c r="AM368" s="210"/>
      <c r="AN368" s="210"/>
      <c r="AO368" s="210"/>
      <c r="AP368" s="210"/>
      <c r="AQ368" s="210"/>
      <c r="AR368" s="210"/>
      <c r="AS368" s="210"/>
      <c r="AT368" s="210"/>
      <c r="AU368" s="210"/>
      <c r="AV368" s="210"/>
      <c r="AW368" s="210"/>
      <c r="AX368" s="210"/>
      <c r="AY368" s="210"/>
      <c r="AZ368" s="210"/>
      <c r="BA368" s="210"/>
      <c r="BB368" s="210"/>
      <c r="BC368" s="210"/>
      <c r="BD368" s="210"/>
      <c r="BE368" s="210"/>
      <c r="BF368" s="210"/>
      <c r="BG368" s="210"/>
      <c r="BH368" s="210"/>
    </row>
    <row r="369" spans="1:60" ht="22.5" outlineLevel="3" x14ac:dyDescent="0.2">
      <c r="A369" s="217"/>
      <c r="B369" s="218"/>
      <c r="C369" s="264" t="s">
        <v>1257</v>
      </c>
      <c r="D369" s="258"/>
      <c r="E369" s="259">
        <v>2</v>
      </c>
      <c r="F369" s="220"/>
      <c r="G369" s="220"/>
      <c r="H369" s="220"/>
      <c r="I369" s="220"/>
      <c r="J369" s="220"/>
      <c r="K369" s="220"/>
      <c r="L369" s="220"/>
      <c r="M369" s="220"/>
      <c r="N369" s="219"/>
      <c r="O369" s="219"/>
      <c r="P369" s="219"/>
      <c r="Q369" s="219"/>
      <c r="R369" s="220"/>
      <c r="S369" s="220"/>
      <c r="T369" s="220"/>
      <c r="U369" s="220"/>
      <c r="V369" s="220"/>
      <c r="W369" s="220"/>
      <c r="X369" s="220"/>
      <c r="Y369" s="220"/>
      <c r="Z369" s="210"/>
      <c r="AA369" s="210"/>
      <c r="AB369" s="210"/>
      <c r="AC369" s="210"/>
      <c r="AD369" s="210"/>
      <c r="AE369" s="210"/>
      <c r="AF369" s="210"/>
      <c r="AG369" s="210" t="s">
        <v>231</v>
      </c>
      <c r="AH369" s="210">
        <v>0</v>
      </c>
      <c r="AI369" s="210"/>
      <c r="AJ369" s="210"/>
      <c r="AK369" s="210"/>
      <c r="AL369" s="210"/>
      <c r="AM369" s="210"/>
      <c r="AN369" s="210"/>
      <c r="AO369" s="210"/>
      <c r="AP369" s="210"/>
      <c r="AQ369" s="210"/>
      <c r="AR369" s="210"/>
      <c r="AS369" s="210"/>
      <c r="AT369" s="210"/>
      <c r="AU369" s="210"/>
      <c r="AV369" s="210"/>
      <c r="AW369" s="210"/>
      <c r="AX369" s="210"/>
      <c r="AY369" s="210"/>
      <c r="AZ369" s="210"/>
      <c r="BA369" s="210"/>
      <c r="BB369" s="210"/>
      <c r="BC369" s="210"/>
      <c r="BD369" s="210"/>
      <c r="BE369" s="210"/>
      <c r="BF369" s="210"/>
      <c r="BG369" s="210"/>
      <c r="BH369" s="210"/>
    </row>
    <row r="370" spans="1:60" outlineLevel="1" x14ac:dyDescent="0.2">
      <c r="A370" s="235">
        <v>51</v>
      </c>
      <c r="B370" s="236" t="s">
        <v>396</v>
      </c>
      <c r="C370" s="252" t="s">
        <v>397</v>
      </c>
      <c r="D370" s="237" t="s">
        <v>293</v>
      </c>
      <c r="E370" s="238">
        <v>40.799999999999997</v>
      </c>
      <c r="F370" s="239"/>
      <c r="G370" s="240">
        <f>ROUND(E370*F370,2)</f>
        <v>0</v>
      </c>
      <c r="H370" s="239"/>
      <c r="I370" s="240">
        <f>ROUND(E370*H370,2)</f>
        <v>0</v>
      </c>
      <c r="J370" s="239"/>
      <c r="K370" s="240">
        <f>ROUND(E370*J370,2)</f>
        <v>0</v>
      </c>
      <c r="L370" s="240">
        <v>21</v>
      </c>
      <c r="M370" s="240">
        <f>G370*(1+L370/100)</f>
        <v>0</v>
      </c>
      <c r="N370" s="238">
        <v>4.3E-3</v>
      </c>
      <c r="O370" s="238">
        <f>ROUND(E370*N370,2)</f>
        <v>0.18</v>
      </c>
      <c r="P370" s="238">
        <v>0</v>
      </c>
      <c r="Q370" s="238">
        <f>ROUND(E370*P370,2)</f>
        <v>0</v>
      </c>
      <c r="R370" s="240" t="s">
        <v>277</v>
      </c>
      <c r="S370" s="240" t="s">
        <v>188</v>
      </c>
      <c r="T370" s="241" t="s">
        <v>188</v>
      </c>
      <c r="U370" s="220">
        <v>0.20799999999999999</v>
      </c>
      <c r="V370" s="220">
        <f>ROUND(E370*U370,2)</f>
        <v>8.49</v>
      </c>
      <c r="W370" s="220"/>
      <c r="X370" s="220" t="s">
        <v>226</v>
      </c>
      <c r="Y370" s="220" t="s">
        <v>191</v>
      </c>
      <c r="Z370" s="210"/>
      <c r="AA370" s="210"/>
      <c r="AB370" s="210"/>
      <c r="AC370" s="210"/>
      <c r="AD370" s="210"/>
      <c r="AE370" s="210"/>
      <c r="AF370" s="210"/>
      <c r="AG370" s="210" t="s">
        <v>227</v>
      </c>
      <c r="AH370" s="210"/>
      <c r="AI370" s="210"/>
      <c r="AJ370" s="210"/>
      <c r="AK370" s="210"/>
      <c r="AL370" s="210"/>
      <c r="AM370" s="210"/>
      <c r="AN370" s="210"/>
      <c r="AO370" s="210"/>
      <c r="AP370" s="210"/>
      <c r="AQ370" s="210"/>
      <c r="AR370" s="210"/>
      <c r="AS370" s="210"/>
      <c r="AT370" s="210"/>
      <c r="AU370" s="210"/>
      <c r="AV370" s="210"/>
      <c r="AW370" s="210"/>
      <c r="AX370" s="210"/>
      <c r="AY370" s="210"/>
      <c r="AZ370" s="210"/>
      <c r="BA370" s="210"/>
      <c r="BB370" s="210"/>
      <c r="BC370" s="210"/>
      <c r="BD370" s="210"/>
      <c r="BE370" s="210"/>
      <c r="BF370" s="210"/>
      <c r="BG370" s="210"/>
      <c r="BH370" s="210"/>
    </row>
    <row r="371" spans="1:60" outlineLevel="2" x14ac:dyDescent="0.2">
      <c r="A371" s="217"/>
      <c r="B371" s="218"/>
      <c r="C371" s="263" t="s">
        <v>398</v>
      </c>
      <c r="D371" s="262"/>
      <c r="E371" s="262"/>
      <c r="F371" s="262"/>
      <c r="G371" s="262"/>
      <c r="H371" s="220"/>
      <c r="I371" s="220"/>
      <c r="J371" s="220"/>
      <c r="K371" s="220"/>
      <c r="L371" s="220"/>
      <c r="M371" s="220"/>
      <c r="N371" s="219"/>
      <c r="O371" s="219"/>
      <c r="P371" s="219"/>
      <c r="Q371" s="219"/>
      <c r="R371" s="220"/>
      <c r="S371" s="220"/>
      <c r="T371" s="220"/>
      <c r="U371" s="220"/>
      <c r="V371" s="220"/>
      <c r="W371" s="220"/>
      <c r="X371" s="220"/>
      <c r="Y371" s="220"/>
      <c r="Z371" s="210"/>
      <c r="AA371" s="210"/>
      <c r="AB371" s="210"/>
      <c r="AC371" s="210"/>
      <c r="AD371" s="210"/>
      <c r="AE371" s="210"/>
      <c r="AF371" s="210"/>
      <c r="AG371" s="210" t="s">
        <v>229</v>
      </c>
      <c r="AH371" s="210"/>
      <c r="AI371" s="210"/>
      <c r="AJ371" s="210"/>
      <c r="AK371" s="210"/>
      <c r="AL371" s="210"/>
      <c r="AM371" s="210"/>
      <c r="AN371" s="210"/>
      <c r="AO371" s="210"/>
      <c r="AP371" s="210"/>
      <c r="AQ371" s="210"/>
      <c r="AR371" s="210"/>
      <c r="AS371" s="210"/>
      <c r="AT371" s="210"/>
      <c r="AU371" s="210"/>
      <c r="AV371" s="210"/>
      <c r="AW371" s="210"/>
      <c r="AX371" s="210"/>
      <c r="AY371" s="210"/>
      <c r="AZ371" s="210"/>
      <c r="BA371" s="210"/>
      <c r="BB371" s="210"/>
      <c r="BC371" s="210"/>
      <c r="BD371" s="210"/>
      <c r="BE371" s="210"/>
      <c r="BF371" s="210"/>
      <c r="BG371" s="210"/>
      <c r="BH371" s="210"/>
    </row>
    <row r="372" spans="1:60" outlineLevel="2" x14ac:dyDescent="0.2">
      <c r="A372" s="217"/>
      <c r="B372" s="218"/>
      <c r="C372" s="264" t="s">
        <v>399</v>
      </c>
      <c r="D372" s="258"/>
      <c r="E372" s="259"/>
      <c r="F372" s="220"/>
      <c r="G372" s="220"/>
      <c r="H372" s="220"/>
      <c r="I372" s="220"/>
      <c r="J372" s="220"/>
      <c r="K372" s="220"/>
      <c r="L372" s="220"/>
      <c r="M372" s="220"/>
      <c r="N372" s="219"/>
      <c r="O372" s="219"/>
      <c r="P372" s="219"/>
      <c r="Q372" s="219"/>
      <c r="R372" s="220"/>
      <c r="S372" s="220"/>
      <c r="T372" s="220"/>
      <c r="U372" s="220"/>
      <c r="V372" s="220"/>
      <c r="W372" s="220"/>
      <c r="X372" s="220"/>
      <c r="Y372" s="220"/>
      <c r="Z372" s="210"/>
      <c r="AA372" s="210"/>
      <c r="AB372" s="210"/>
      <c r="AC372" s="210"/>
      <c r="AD372" s="210"/>
      <c r="AE372" s="210"/>
      <c r="AF372" s="210"/>
      <c r="AG372" s="210" t="s">
        <v>231</v>
      </c>
      <c r="AH372" s="210">
        <v>0</v>
      </c>
      <c r="AI372" s="210"/>
      <c r="AJ372" s="210"/>
      <c r="AK372" s="210"/>
      <c r="AL372" s="210"/>
      <c r="AM372" s="210"/>
      <c r="AN372" s="210"/>
      <c r="AO372" s="210"/>
      <c r="AP372" s="210"/>
      <c r="AQ372" s="210"/>
      <c r="AR372" s="210"/>
      <c r="AS372" s="210"/>
      <c r="AT372" s="210"/>
      <c r="AU372" s="210"/>
      <c r="AV372" s="210"/>
      <c r="AW372" s="210"/>
      <c r="AX372" s="210"/>
      <c r="AY372" s="210"/>
      <c r="AZ372" s="210"/>
      <c r="BA372" s="210"/>
      <c r="BB372" s="210"/>
      <c r="BC372" s="210"/>
      <c r="BD372" s="210"/>
      <c r="BE372" s="210"/>
      <c r="BF372" s="210"/>
      <c r="BG372" s="210"/>
      <c r="BH372" s="210"/>
    </row>
    <row r="373" spans="1:60" outlineLevel="3" x14ac:dyDescent="0.2">
      <c r="A373" s="217"/>
      <c r="B373" s="218"/>
      <c r="C373" s="264" t="s">
        <v>1258</v>
      </c>
      <c r="D373" s="258"/>
      <c r="E373" s="259">
        <v>40.799999999999997</v>
      </c>
      <c r="F373" s="220"/>
      <c r="G373" s="220"/>
      <c r="H373" s="220"/>
      <c r="I373" s="220"/>
      <c r="J373" s="220"/>
      <c r="K373" s="220"/>
      <c r="L373" s="220"/>
      <c r="M373" s="220"/>
      <c r="N373" s="219"/>
      <c r="O373" s="219"/>
      <c r="P373" s="219"/>
      <c r="Q373" s="219"/>
      <c r="R373" s="220"/>
      <c r="S373" s="220"/>
      <c r="T373" s="220"/>
      <c r="U373" s="220"/>
      <c r="V373" s="220"/>
      <c r="W373" s="220"/>
      <c r="X373" s="220"/>
      <c r="Y373" s="220"/>
      <c r="Z373" s="210"/>
      <c r="AA373" s="210"/>
      <c r="AB373" s="210"/>
      <c r="AC373" s="210"/>
      <c r="AD373" s="210"/>
      <c r="AE373" s="210"/>
      <c r="AF373" s="210"/>
      <c r="AG373" s="210" t="s">
        <v>231</v>
      </c>
      <c r="AH373" s="210">
        <v>5</v>
      </c>
      <c r="AI373" s="210"/>
      <c r="AJ373" s="210"/>
      <c r="AK373" s="210"/>
      <c r="AL373" s="210"/>
      <c r="AM373" s="210"/>
      <c r="AN373" s="210"/>
      <c r="AO373" s="210"/>
      <c r="AP373" s="210"/>
      <c r="AQ373" s="210"/>
      <c r="AR373" s="210"/>
      <c r="AS373" s="210"/>
      <c r="AT373" s="210"/>
      <c r="AU373" s="210"/>
      <c r="AV373" s="210"/>
      <c r="AW373" s="210"/>
      <c r="AX373" s="210"/>
      <c r="AY373" s="210"/>
      <c r="AZ373" s="210"/>
      <c r="BA373" s="210"/>
      <c r="BB373" s="210"/>
      <c r="BC373" s="210"/>
      <c r="BD373" s="210"/>
      <c r="BE373" s="210"/>
      <c r="BF373" s="210"/>
      <c r="BG373" s="210"/>
      <c r="BH373" s="210"/>
    </row>
    <row r="374" spans="1:60" outlineLevel="1" x14ac:dyDescent="0.2">
      <c r="A374" s="235">
        <v>52</v>
      </c>
      <c r="B374" s="236" t="s">
        <v>401</v>
      </c>
      <c r="C374" s="252" t="s">
        <v>402</v>
      </c>
      <c r="D374" s="237" t="s">
        <v>293</v>
      </c>
      <c r="E374" s="238">
        <v>40.799999999999997</v>
      </c>
      <c r="F374" s="239"/>
      <c r="G374" s="240">
        <f>ROUND(E374*F374,2)</f>
        <v>0</v>
      </c>
      <c r="H374" s="239"/>
      <c r="I374" s="240">
        <f>ROUND(E374*H374,2)</f>
        <v>0</v>
      </c>
      <c r="J374" s="239"/>
      <c r="K374" s="240">
        <f>ROUND(E374*J374,2)</f>
        <v>0</v>
      </c>
      <c r="L374" s="240">
        <v>21</v>
      </c>
      <c r="M374" s="240">
        <f>G374*(1+L374/100)</f>
        <v>0</v>
      </c>
      <c r="N374" s="238">
        <v>1.0000000000000001E-5</v>
      </c>
      <c r="O374" s="238">
        <f>ROUND(E374*N374,2)</f>
        <v>0</v>
      </c>
      <c r="P374" s="238">
        <v>0</v>
      </c>
      <c r="Q374" s="238">
        <f>ROUND(E374*P374,2)</f>
        <v>0</v>
      </c>
      <c r="R374" s="240" t="s">
        <v>277</v>
      </c>
      <c r="S374" s="240" t="s">
        <v>188</v>
      </c>
      <c r="T374" s="241" t="s">
        <v>188</v>
      </c>
      <c r="U374" s="220">
        <v>3.5999999999999997E-2</v>
      </c>
      <c r="V374" s="220">
        <f>ROUND(E374*U374,2)</f>
        <v>1.47</v>
      </c>
      <c r="W374" s="220"/>
      <c r="X374" s="220" t="s">
        <v>226</v>
      </c>
      <c r="Y374" s="220" t="s">
        <v>191</v>
      </c>
      <c r="Z374" s="210"/>
      <c r="AA374" s="210"/>
      <c r="AB374" s="210"/>
      <c r="AC374" s="210"/>
      <c r="AD374" s="210"/>
      <c r="AE374" s="210"/>
      <c r="AF374" s="210"/>
      <c r="AG374" s="210" t="s">
        <v>227</v>
      </c>
      <c r="AH374" s="210"/>
      <c r="AI374" s="210"/>
      <c r="AJ374" s="210"/>
      <c r="AK374" s="210"/>
      <c r="AL374" s="210"/>
      <c r="AM374" s="210"/>
      <c r="AN374" s="210"/>
      <c r="AO374" s="210"/>
      <c r="AP374" s="210"/>
      <c r="AQ374" s="210"/>
      <c r="AR374" s="210"/>
      <c r="AS374" s="210"/>
      <c r="AT374" s="210"/>
      <c r="AU374" s="210"/>
      <c r="AV374" s="210"/>
      <c r="AW374" s="210"/>
      <c r="AX374" s="210"/>
      <c r="AY374" s="210"/>
      <c r="AZ374" s="210"/>
      <c r="BA374" s="210"/>
      <c r="BB374" s="210"/>
      <c r="BC374" s="210"/>
      <c r="BD374" s="210"/>
      <c r="BE374" s="210"/>
      <c r="BF374" s="210"/>
      <c r="BG374" s="210"/>
      <c r="BH374" s="210"/>
    </row>
    <row r="375" spans="1:60" outlineLevel="2" x14ac:dyDescent="0.2">
      <c r="A375" s="217"/>
      <c r="B375" s="218"/>
      <c r="C375" s="263" t="s">
        <v>403</v>
      </c>
      <c r="D375" s="262"/>
      <c r="E375" s="262"/>
      <c r="F375" s="262"/>
      <c r="G375" s="262"/>
      <c r="H375" s="220"/>
      <c r="I375" s="220"/>
      <c r="J375" s="220"/>
      <c r="K375" s="220"/>
      <c r="L375" s="220"/>
      <c r="M375" s="220"/>
      <c r="N375" s="219"/>
      <c r="O375" s="219"/>
      <c r="P375" s="219"/>
      <c r="Q375" s="219"/>
      <c r="R375" s="220"/>
      <c r="S375" s="220"/>
      <c r="T375" s="220"/>
      <c r="U375" s="220"/>
      <c r="V375" s="220"/>
      <c r="W375" s="220"/>
      <c r="X375" s="220"/>
      <c r="Y375" s="220"/>
      <c r="Z375" s="210"/>
      <c r="AA375" s="210"/>
      <c r="AB375" s="210"/>
      <c r="AC375" s="210"/>
      <c r="AD375" s="210"/>
      <c r="AE375" s="210"/>
      <c r="AF375" s="210"/>
      <c r="AG375" s="210" t="s">
        <v>229</v>
      </c>
      <c r="AH375" s="210"/>
      <c r="AI375" s="210"/>
      <c r="AJ375" s="210"/>
      <c r="AK375" s="210"/>
      <c r="AL375" s="210"/>
      <c r="AM375" s="210"/>
      <c r="AN375" s="210"/>
      <c r="AO375" s="210"/>
      <c r="AP375" s="210"/>
      <c r="AQ375" s="210"/>
      <c r="AR375" s="210"/>
      <c r="AS375" s="210"/>
      <c r="AT375" s="210"/>
      <c r="AU375" s="210"/>
      <c r="AV375" s="210"/>
      <c r="AW375" s="210"/>
      <c r="AX375" s="210"/>
      <c r="AY375" s="210"/>
      <c r="AZ375" s="210"/>
      <c r="BA375" s="210"/>
      <c r="BB375" s="210"/>
      <c r="BC375" s="210"/>
      <c r="BD375" s="210"/>
      <c r="BE375" s="210"/>
      <c r="BF375" s="210"/>
      <c r="BG375" s="210"/>
      <c r="BH375" s="210"/>
    </row>
    <row r="376" spans="1:60" outlineLevel="2" x14ac:dyDescent="0.2">
      <c r="A376" s="217"/>
      <c r="B376" s="218"/>
      <c r="C376" s="264" t="s">
        <v>404</v>
      </c>
      <c r="D376" s="258"/>
      <c r="E376" s="259"/>
      <c r="F376" s="220"/>
      <c r="G376" s="220"/>
      <c r="H376" s="220"/>
      <c r="I376" s="220"/>
      <c r="J376" s="220"/>
      <c r="K376" s="220"/>
      <c r="L376" s="220"/>
      <c r="M376" s="220"/>
      <c r="N376" s="219"/>
      <c r="O376" s="219"/>
      <c r="P376" s="219"/>
      <c r="Q376" s="219"/>
      <c r="R376" s="220"/>
      <c r="S376" s="220"/>
      <c r="T376" s="220"/>
      <c r="U376" s="220"/>
      <c r="V376" s="220"/>
      <c r="W376" s="220"/>
      <c r="X376" s="220"/>
      <c r="Y376" s="220"/>
      <c r="Z376" s="210"/>
      <c r="AA376" s="210"/>
      <c r="AB376" s="210"/>
      <c r="AC376" s="210"/>
      <c r="AD376" s="210"/>
      <c r="AE376" s="210"/>
      <c r="AF376" s="210"/>
      <c r="AG376" s="210" t="s">
        <v>231</v>
      </c>
      <c r="AH376" s="210">
        <v>0</v>
      </c>
      <c r="AI376" s="210"/>
      <c r="AJ376" s="210"/>
      <c r="AK376" s="210"/>
      <c r="AL376" s="210"/>
      <c r="AM376" s="210"/>
      <c r="AN376" s="210"/>
      <c r="AO376" s="210"/>
      <c r="AP376" s="210"/>
      <c r="AQ376" s="210"/>
      <c r="AR376" s="210"/>
      <c r="AS376" s="210"/>
      <c r="AT376" s="210"/>
      <c r="AU376" s="210"/>
      <c r="AV376" s="210"/>
      <c r="AW376" s="210"/>
      <c r="AX376" s="210"/>
      <c r="AY376" s="210"/>
      <c r="AZ376" s="210"/>
      <c r="BA376" s="210"/>
      <c r="BB376" s="210"/>
      <c r="BC376" s="210"/>
      <c r="BD376" s="210"/>
      <c r="BE376" s="210"/>
      <c r="BF376" s="210"/>
      <c r="BG376" s="210"/>
      <c r="BH376" s="210"/>
    </row>
    <row r="377" spans="1:60" outlineLevel="3" x14ac:dyDescent="0.2">
      <c r="A377" s="217"/>
      <c r="B377" s="218"/>
      <c r="C377" s="264" t="s">
        <v>405</v>
      </c>
      <c r="D377" s="258"/>
      <c r="E377" s="259"/>
      <c r="F377" s="220"/>
      <c r="G377" s="220"/>
      <c r="H377" s="220"/>
      <c r="I377" s="220"/>
      <c r="J377" s="220"/>
      <c r="K377" s="220"/>
      <c r="L377" s="220"/>
      <c r="M377" s="220"/>
      <c r="N377" s="219"/>
      <c r="O377" s="219"/>
      <c r="P377" s="219"/>
      <c r="Q377" s="219"/>
      <c r="R377" s="220"/>
      <c r="S377" s="220"/>
      <c r="T377" s="220"/>
      <c r="U377" s="220"/>
      <c r="V377" s="220"/>
      <c r="W377" s="220"/>
      <c r="X377" s="220"/>
      <c r="Y377" s="220"/>
      <c r="Z377" s="210"/>
      <c r="AA377" s="210"/>
      <c r="AB377" s="210"/>
      <c r="AC377" s="210"/>
      <c r="AD377" s="210"/>
      <c r="AE377" s="210"/>
      <c r="AF377" s="210"/>
      <c r="AG377" s="210" t="s">
        <v>231</v>
      </c>
      <c r="AH377" s="210">
        <v>0</v>
      </c>
      <c r="AI377" s="210"/>
      <c r="AJ377" s="210"/>
      <c r="AK377" s="210"/>
      <c r="AL377" s="210"/>
      <c r="AM377" s="210"/>
      <c r="AN377" s="210"/>
      <c r="AO377" s="210"/>
      <c r="AP377" s="210"/>
      <c r="AQ377" s="210"/>
      <c r="AR377" s="210"/>
      <c r="AS377" s="210"/>
      <c r="AT377" s="210"/>
      <c r="AU377" s="210"/>
      <c r="AV377" s="210"/>
      <c r="AW377" s="210"/>
      <c r="AX377" s="210"/>
      <c r="AY377" s="210"/>
      <c r="AZ377" s="210"/>
      <c r="BA377" s="210"/>
      <c r="BB377" s="210"/>
      <c r="BC377" s="210"/>
      <c r="BD377" s="210"/>
      <c r="BE377" s="210"/>
      <c r="BF377" s="210"/>
      <c r="BG377" s="210"/>
      <c r="BH377" s="210"/>
    </row>
    <row r="378" spans="1:60" outlineLevel="3" x14ac:dyDescent="0.2">
      <c r="A378" s="217"/>
      <c r="B378" s="218"/>
      <c r="C378" s="264" t="s">
        <v>325</v>
      </c>
      <c r="D378" s="258"/>
      <c r="E378" s="259"/>
      <c r="F378" s="220"/>
      <c r="G378" s="220"/>
      <c r="H378" s="220"/>
      <c r="I378" s="220"/>
      <c r="J378" s="220"/>
      <c r="K378" s="220"/>
      <c r="L378" s="220"/>
      <c r="M378" s="220"/>
      <c r="N378" s="219"/>
      <c r="O378" s="219"/>
      <c r="P378" s="219"/>
      <c r="Q378" s="219"/>
      <c r="R378" s="220"/>
      <c r="S378" s="220"/>
      <c r="T378" s="220"/>
      <c r="U378" s="220"/>
      <c r="V378" s="220"/>
      <c r="W378" s="220"/>
      <c r="X378" s="220"/>
      <c r="Y378" s="220"/>
      <c r="Z378" s="210"/>
      <c r="AA378" s="210"/>
      <c r="AB378" s="210"/>
      <c r="AC378" s="210"/>
      <c r="AD378" s="210"/>
      <c r="AE378" s="210"/>
      <c r="AF378" s="210"/>
      <c r="AG378" s="210" t="s">
        <v>231</v>
      </c>
      <c r="AH378" s="210">
        <v>0</v>
      </c>
      <c r="AI378" s="210"/>
      <c r="AJ378" s="210"/>
      <c r="AK378" s="210"/>
      <c r="AL378" s="210"/>
      <c r="AM378" s="210"/>
      <c r="AN378" s="210"/>
      <c r="AO378" s="210"/>
      <c r="AP378" s="210"/>
      <c r="AQ378" s="210"/>
      <c r="AR378" s="210"/>
      <c r="AS378" s="210"/>
      <c r="AT378" s="210"/>
      <c r="AU378" s="210"/>
      <c r="AV378" s="210"/>
      <c r="AW378" s="210"/>
      <c r="AX378" s="210"/>
      <c r="AY378" s="210"/>
      <c r="AZ378" s="210"/>
      <c r="BA378" s="210"/>
      <c r="BB378" s="210"/>
      <c r="BC378" s="210"/>
      <c r="BD378" s="210"/>
      <c r="BE378" s="210"/>
      <c r="BF378" s="210"/>
      <c r="BG378" s="210"/>
      <c r="BH378" s="210"/>
    </row>
    <row r="379" spans="1:60" outlineLevel="3" x14ac:dyDescent="0.2">
      <c r="A379" s="217"/>
      <c r="B379" s="218"/>
      <c r="C379" s="264" t="s">
        <v>326</v>
      </c>
      <c r="D379" s="258"/>
      <c r="E379" s="259"/>
      <c r="F379" s="220"/>
      <c r="G379" s="220"/>
      <c r="H379" s="220"/>
      <c r="I379" s="220"/>
      <c r="J379" s="220"/>
      <c r="K379" s="220"/>
      <c r="L379" s="220"/>
      <c r="M379" s="220"/>
      <c r="N379" s="219"/>
      <c r="O379" s="219"/>
      <c r="P379" s="219"/>
      <c r="Q379" s="219"/>
      <c r="R379" s="220"/>
      <c r="S379" s="220"/>
      <c r="T379" s="220"/>
      <c r="U379" s="220"/>
      <c r="V379" s="220"/>
      <c r="W379" s="220"/>
      <c r="X379" s="220"/>
      <c r="Y379" s="220"/>
      <c r="Z379" s="210"/>
      <c r="AA379" s="210"/>
      <c r="AB379" s="210"/>
      <c r="AC379" s="210"/>
      <c r="AD379" s="210"/>
      <c r="AE379" s="210"/>
      <c r="AF379" s="210"/>
      <c r="AG379" s="210" t="s">
        <v>231</v>
      </c>
      <c r="AH379" s="210">
        <v>0</v>
      </c>
      <c r="AI379" s="210"/>
      <c r="AJ379" s="210"/>
      <c r="AK379" s="210"/>
      <c r="AL379" s="210"/>
      <c r="AM379" s="210"/>
      <c r="AN379" s="210"/>
      <c r="AO379" s="210"/>
      <c r="AP379" s="210"/>
      <c r="AQ379" s="210"/>
      <c r="AR379" s="210"/>
      <c r="AS379" s="210"/>
      <c r="AT379" s="210"/>
      <c r="AU379" s="210"/>
      <c r="AV379" s="210"/>
      <c r="AW379" s="210"/>
      <c r="AX379" s="210"/>
      <c r="AY379" s="210"/>
      <c r="AZ379" s="210"/>
      <c r="BA379" s="210"/>
      <c r="BB379" s="210"/>
      <c r="BC379" s="210"/>
      <c r="BD379" s="210"/>
      <c r="BE379" s="210"/>
      <c r="BF379" s="210"/>
      <c r="BG379" s="210"/>
      <c r="BH379" s="210"/>
    </row>
    <row r="380" spans="1:60" outlineLevel="3" x14ac:dyDescent="0.2">
      <c r="A380" s="217"/>
      <c r="B380" s="218"/>
      <c r="C380" s="264" t="s">
        <v>870</v>
      </c>
      <c r="D380" s="258"/>
      <c r="E380" s="259"/>
      <c r="F380" s="220"/>
      <c r="G380" s="220"/>
      <c r="H380" s="220"/>
      <c r="I380" s="220"/>
      <c r="J380" s="220"/>
      <c r="K380" s="220"/>
      <c r="L380" s="220"/>
      <c r="M380" s="220"/>
      <c r="N380" s="219"/>
      <c r="O380" s="219"/>
      <c r="P380" s="219"/>
      <c r="Q380" s="219"/>
      <c r="R380" s="220"/>
      <c r="S380" s="220"/>
      <c r="T380" s="220"/>
      <c r="U380" s="220"/>
      <c r="V380" s="220"/>
      <c r="W380" s="220"/>
      <c r="X380" s="220"/>
      <c r="Y380" s="220"/>
      <c r="Z380" s="210"/>
      <c r="AA380" s="210"/>
      <c r="AB380" s="210"/>
      <c r="AC380" s="210"/>
      <c r="AD380" s="210"/>
      <c r="AE380" s="210"/>
      <c r="AF380" s="210"/>
      <c r="AG380" s="210" t="s">
        <v>231</v>
      </c>
      <c r="AH380" s="210">
        <v>0</v>
      </c>
      <c r="AI380" s="210"/>
      <c r="AJ380" s="210"/>
      <c r="AK380" s="210"/>
      <c r="AL380" s="210"/>
      <c r="AM380" s="210"/>
      <c r="AN380" s="210"/>
      <c r="AO380" s="210"/>
      <c r="AP380" s="210"/>
      <c r="AQ380" s="210"/>
      <c r="AR380" s="210"/>
      <c r="AS380" s="210"/>
      <c r="AT380" s="210"/>
      <c r="AU380" s="210"/>
      <c r="AV380" s="210"/>
      <c r="AW380" s="210"/>
      <c r="AX380" s="210"/>
      <c r="AY380" s="210"/>
      <c r="AZ380" s="210"/>
      <c r="BA380" s="210"/>
      <c r="BB380" s="210"/>
      <c r="BC380" s="210"/>
      <c r="BD380" s="210"/>
      <c r="BE380" s="210"/>
      <c r="BF380" s="210"/>
      <c r="BG380" s="210"/>
      <c r="BH380" s="210"/>
    </row>
    <row r="381" spans="1:60" outlineLevel="3" x14ac:dyDescent="0.2">
      <c r="A381" s="217"/>
      <c r="B381" s="218"/>
      <c r="C381" s="264" t="s">
        <v>926</v>
      </c>
      <c r="D381" s="258"/>
      <c r="E381" s="259"/>
      <c r="F381" s="220"/>
      <c r="G381" s="220"/>
      <c r="H381" s="220"/>
      <c r="I381" s="220"/>
      <c r="J381" s="220"/>
      <c r="K381" s="220"/>
      <c r="L381" s="220"/>
      <c r="M381" s="220"/>
      <c r="N381" s="219"/>
      <c r="O381" s="219"/>
      <c r="P381" s="219"/>
      <c r="Q381" s="219"/>
      <c r="R381" s="220"/>
      <c r="S381" s="220"/>
      <c r="T381" s="220"/>
      <c r="U381" s="220"/>
      <c r="V381" s="220"/>
      <c r="W381" s="220"/>
      <c r="X381" s="220"/>
      <c r="Y381" s="220"/>
      <c r="Z381" s="210"/>
      <c r="AA381" s="210"/>
      <c r="AB381" s="210"/>
      <c r="AC381" s="210"/>
      <c r="AD381" s="210"/>
      <c r="AE381" s="210"/>
      <c r="AF381" s="210"/>
      <c r="AG381" s="210" t="s">
        <v>231</v>
      </c>
      <c r="AH381" s="210">
        <v>0</v>
      </c>
      <c r="AI381" s="210"/>
      <c r="AJ381" s="210"/>
      <c r="AK381" s="210"/>
      <c r="AL381" s="210"/>
      <c r="AM381" s="210"/>
      <c r="AN381" s="210"/>
      <c r="AO381" s="210"/>
      <c r="AP381" s="210"/>
      <c r="AQ381" s="210"/>
      <c r="AR381" s="210"/>
      <c r="AS381" s="210"/>
      <c r="AT381" s="210"/>
      <c r="AU381" s="210"/>
      <c r="AV381" s="210"/>
      <c r="AW381" s="210"/>
      <c r="AX381" s="210"/>
      <c r="AY381" s="210"/>
      <c r="AZ381" s="210"/>
      <c r="BA381" s="210"/>
      <c r="BB381" s="210"/>
      <c r="BC381" s="210"/>
      <c r="BD381" s="210"/>
      <c r="BE381" s="210"/>
      <c r="BF381" s="210"/>
      <c r="BG381" s="210"/>
      <c r="BH381" s="210"/>
    </row>
    <row r="382" spans="1:60" ht="22.5" outlineLevel="3" x14ac:dyDescent="0.2">
      <c r="A382" s="217"/>
      <c r="B382" s="218"/>
      <c r="C382" s="264" t="s">
        <v>1259</v>
      </c>
      <c r="D382" s="258"/>
      <c r="E382" s="259">
        <v>14.2</v>
      </c>
      <c r="F382" s="220"/>
      <c r="G382" s="220"/>
      <c r="H382" s="220"/>
      <c r="I382" s="220"/>
      <c r="J382" s="220"/>
      <c r="K382" s="220"/>
      <c r="L382" s="220"/>
      <c r="M382" s="220"/>
      <c r="N382" s="219"/>
      <c r="O382" s="219"/>
      <c r="P382" s="219"/>
      <c r="Q382" s="219"/>
      <c r="R382" s="220"/>
      <c r="S382" s="220"/>
      <c r="T382" s="220"/>
      <c r="U382" s="220"/>
      <c r="V382" s="220"/>
      <c r="W382" s="220"/>
      <c r="X382" s="220"/>
      <c r="Y382" s="220"/>
      <c r="Z382" s="210"/>
      <c r="AA382" s="210"/>
      <c r="AB382" s="210"/>
      <c r="AC382" s="210"/>
      <c r="AD382" s="210"/>
      <c r="AE382" s="210"/>
      <c r="AF382" s="210"/>
      <c r="AG382" s="210" t="s">
        <v>231</v>
      </c>
      <c r="AH382" s="210">
        <v>0</v>
      </c>
      <c r="AI382" s="210"/>
      <c r="AJ382" s="210"/>
      <c r="AK382" s="210"/>
      <c r="AL382" s="210"/>
      <c r="AM382" s="210"/>
      <c r="AN382" s="210"/>
      <c r="AO382" s="210"/>
      <c r="AP382" s="210"/>
      <c r="AQ382" s="210"/>
      <c r="AR382" s="210"/>
      <c r="AS382" s="210"/>
      <c r="AT382" s="210"/>
      <c r="AU382" s="210"/>
      <c r="AV382" s="210"/>
      <c r="AW382" s="210"/>
      <c r="AX382" s="210"/>
      <c r="AY382" s="210"/>
      <c r="AZ382" s="210"/>
      <c r="BA382" s="210"/>
      <c r="BB382" s="210"/>
      <c r="BC382" s="210"/>
      <c r="BD382" s="210"/>
      <c r="BE382" s="210"/>
      <c r="BF382" s="210"/>
      <c r="BG382" s="210"/>
      <c r="BH382" s="210"/>
    </row>
    <row r="383" spans="1:60" ht="22.5" outlineLevel="3" x14ac:dyDescent="0.2">
      <c r="A383" s="217"/>
      <c r="B383" s="218"/>
      <c r="C383" s="264" t="s">
        <v>1260</v>
      </c>
      <c r="D383" s="258"/>
      <c r="E383" s="259">
        <v>10.6</v>
      </c>
      <c r="F383" s="220"/>
      <c r="G383" s="220"/>
      <c r="H383" s="220"/>
      <c r="I383" s="220"/>
      <c r="J383" s="220"/>
      <c r="K383" s="220"/>
      <c r="L383" s="220"/>
      <c r="M383" s="220"/>
      <c r="N383" s="219"/>
      <c r="O383" s="219"/>
      <c r="P383" s="219"/>
      <c r="Q383" s="219"/>
      <c r="R383" s="220"/>
      <c r="S383" s="220"/>
      <c r="T383" s="220"/>
      <c r="U383" s="220"/>
      <c r="V383" s="220"/>
      <c r="W383" s="220"/>
      <c r="X383" s="220"/>
      <c r="Y383" s="220"/>
      <c r="Z383" s="210"/>
      <c r="AA383" s="210"/>
      <c r="AB383" s="210"/>
      <c r="AC383" s="210"/>
      <c r="AD383" s="210"/>
      <c r="AE383" s="210"/>
      <c r="AF383" s="210"/>
      <c r="AG383" s="210" t="s">
        <v>231</v>
      </c>
      <c r="AH383" s="210">
        <v>0</v>
      </c>
      <c r="AI383" s="210"/>
      <c r="AJ383" s="210"/>
      <c r="AK383" s="210"/>
      <c r="AL383" s="210"/>
      <c r="AM383" s="210"/>
      <c r="AN383" s="210"/>
      <c r="AO383" s="210"/>
      <c r="AP383" s="210"/>
      <c r="AQ383" s="210"/>
      <c r="AR383" s="210"/>
      <c r="AS383" s="210"/>
      <c r="AT383" s="210"/>
      <c r="AU383" s="210"/>
      <c r="AV383" s="210"/>
      <c r="AW383" s="210"/>
      <c r="AX383" s="210"/>
      <c r="AY383" s="210"/>
      <c r="AZ383" s="210"/>
      <c r="BA383" s="210"/>
      <c r="BB383" s="210"/>
      <c r="BC383" s="210"/>
      <c r="BD383" s="210"/>
      <c r="BE383" s="210"/>
      <c r="BF383" s="210"/>
      <c r="BG383" s="210"/>
      <c r="BH383" s="210"/>
    </row>
    <row r="384" spans="1:60" ht="22.5" outlineLevel="3" x14ac:dyDescent="0.2">
      <c r="A384" s="217"/>
      <c r="B384" s="218"/>
      <c r="C384" s="264" t="s">
        <v>1212</v>
      </c>
      <c r="D384" s="258"/>
      <c r="E384" s="259">
        <v>16</v>
      </c>
      <c r="F384" s="220"/>
      <c r="G384" s="220"/>
      <c r="H384" s="220"/>
      <c r="I384" s="220"/>
      <c r="J384" s="220"/>
      <c r="K384" s="220"/>
      <c r="L384" s="220"/>
      <c r="M384" s="220"/>
      <c r="N384" s="219"/>
      <c r="O384" s="219"/>
      <c r="P384" s="219"/>
      <c r="Q384" s="219"/>
      <c r="R384" s="220"/>
      <c r="S384" s="220"/>
      <c r="T384" s="220"/>
      <c r="U384" s="220"/>
      <c r="V384" s="220"/>
      <c r="W384" s="220"/>
      <c r="X384" s="220"/>
      <c r="Y384" s="220"/>
      <c r="Z384" s="210"/>
      <c r="AA384" s="210"/>
      <c r="AB384" s="210"/>
      <c r="AC384" s="210"/>
      <c r="AD384" s="210"/>
      <c r="AE384" s="210"/>
      <c r="AF384" s="210"/>
      <c r="AG384" s="210" t="s">
        <v>231</v>
      </c>
      <c r="AH384" s="210">
        <v>0</v>
      </c>
      <c r="AI384" s="210"/>
      <c r="AJ384" s="210"/>
      <c r="AK384" s="210"/>
      <c r="AL384" s="210"/>
      <c r="AM384" s="210"/>
      <c r="AN384" s="210"/>
      <c r="AO384" s="210"/>
      <c r="AP384" s="210"/>
      <c r="AQ384" s="210"/>
      <c r="AR384" s="210"/>
      <c r="AS384" s="210"/>
      <c r="AT384" s="210"/>
      <c r="AU384" s="210"/>
      <c r="AV384" s="210"/>
      <c r="AW384" s="210"/>
      <c r="AX384" s="210"/>
      <c r="AY384" s="210"/>
      <c r="AZ384" s="210"/>
      <c r="BA384" s="210"/>
      <c r="BB384" s="210"/>
      <c r="BC384" s="210"/>
      <c r="BD384" s="210"/>
      <c r="BE384" s="210"/>
      <c r="BF384" s="210"/>
      <c r="BG384" s="210"/>
      <c r="BH384" s="210"/>
    </row>
    <row r="385" spans="1:60" outlineLevel="1" x14ac:dyDescent="0.2">
      <c r="A385" s="235">
        <v>53</v>
      </c>
      <c r="B385" s="236" t="s">
        <v>409</v>
      </c>
      <c r="C385" s="252" t="s">
        <v>410</v>
      </c>
      <c r="D385" s="237" t="s">
        <v>293</v>
      </c>
      <c r="E385" s="238">
        <v>123.57380999999999</v>
      </c>
      <c r="F385" s="239"/>
      <c r="G385" s="240">
        <f>ROUND(E385*F385,2)</f>
        <v>0</v>
      </c>
      <c r="H385" s="239"/>
      <c r="I385" s="240">
        <f>ROUND(E385*H385,2)</f>
        <v>0</v>
      </c>
      <c r="J385" s="239"/>
      <c r="K385" s="240">
        <f>ROUND(E385*J385,2)</f>
        <v>0</v>
      </c>
      <c r="L385" s="240">
        <v>21</v>
      </c>
      <c r="M385" s="240">
        <f>G385*(1+L385/100)</f>
        <v>0</v>
      </c>
      <c r="N385" s="238">
        <v>0</v>
      </c>
      <c r="O385" s="238">
        <f>ROUND(E385*N385,2)</f>
        <v>0</v>
      </c>
      <c r="P385" s="238">
        <v>0</v>
      </c>
      <c r="Q385" s="238">
        <f>ROUND(E385*P385,2)</f>
        <v>0</v>
      </c>
      <c r="R385" s="240" t="s">
        <v>277</v>
      </c>
      <c r="S385" s="240" t="s">
        <v>188</v>
      </c>
      <c r="T385" s="241" t="s">
        <v>188</v>
      </c>
      <c r="U385" s="220">
        <v>6.7000000000000004E-2</v>
      </c>
      <c r="V385" s="220">
        <f>ROUND(E385*U385,2)</f>
        <v>8.2799999999999994</v>
      </c>
      <c r="W385" s="220"/>
      <c r="X385" s="220" t="s">
        <v>226</v>
      </c>
      <c r="Y385" s="220" t="s">
        <v>191</v>
      </c>
      <c r="Z385" s="210"/>
      <c r="AA385" s="210"/>
      <c r="AB385" s="210"/>
      <c r="AC385" s="210"/>
      <c r="AD385" s="210"/>
      <c r="AE385" s="210"/>
      <c r="AF385" s="210"/>
      <c r="AG385" s="210" t="s">
        <v>227</v>
      </c>
      <c r="AH385" s="210"/>
      <c r="AI385" s="210"/>
      <c r="AJ385" s="210"/>
      <c r="AK385" s="210"/>
      <c r="AL385" s="210"/>
      <c r="AM385" s="210"/>
      <c r="AN385" s="210"/>
      <c r="AO385" s="210"/>
      <c r="AP385" s="210"/>
      <c r="AQ385" s="210"/>
      <c r="AR385" s="210"/>
      <c r="AS385" s="210"/>
      <c r="AT385" s="210"/>
      <c r="AU385" s="210"/>
      <c r="AV385" s="210"/>
      <c r="AW385" s="210"/>
      <c r="AX385" s="210"/>
      <c r="AY385" s="210"/>
      <c r="AZ385" s="210"/>
      <c r="BA385" s="210"/>
      <c r="BB385" s="210"/>
      <c r="BC385" s="210"/>
      <c r="BD385" s="210"/>
      <c r="BE385" s="210"/>
      <c r="BF385" s="210"/>
      <c r="BG385" s="210"/>
      <c r="BH385" s="210"/>
    </row>
    <row r="386" spans="1:60" outlineLevel="2" x14ac:dyDescent="0.2">
      <c r="A386" s="217"/>
      <c r="B386" s="218"/>
      <c r="C386" s="263" t="s">
        <v>411</v>
      </c>
      <c r="D386" s="262"/>
      <c r="E386" s="262"/>
      <c r="F386" s="262"/>
      <c r="G386" s="262"/>
      <c r="H386" s="220"/>
      <c r="I386" s="220"/>
      <c r="J386" s="220"/>
      <c r="K386" s="220"/>
      <c r="L386" s="220"/>
      <c r="M386" s="220"/>
      <c r="N386" s="219"/>
      <c r="O386" s="219"/>
      <c r="P386" s="219"/>
      <c r="Q386" s="219"/>
      <c r="R386" s="220"/>
      <c r="S386" s="220"/>
      <c r="T386" s="220"/>
      <c r="U386" s="220"/>
      <c r="V386" s="220"/>
      <c r="W386" s="220"/>
      <c r="X386" s="220"/>
      <c r="Y386" s="220"/>
      <c r="Z386" s="210"/>
      <c r="AA386" s="210"/>
      <c r="AB386" s="210"/>
      <c r="AC386" s="210"/>
      <c r="AD386" s="210"/>
      <c r="AE386" s="210"/>
      <c r="AF386" s="210"/>
      <c r="AG386" s="210" t="s">
        <v>229</v>
      </c>
      <c r="AH386" s="210"/>
      <c r="AI386" s="210"/>
      <c r="AJ386" s="210"/>
      <c r="AK386" s="210"/>
      <c r="AL386" s="210"/>
      <c r="AM386" s="210"/>
      <c r="AN386" s="210"/>
      <c r="AO386" s="210"/>
      <c r="AP386" s="210"/>
      <c r="AQ386" s="210"/>
      <c r="AR386" s="210"/>
      <c r="AS386" s="210"/>
      <c r="AT386" s="210"/>
      <c r="AU386" s="210"/>
      <c r="AV386" s="210"/>
      <c r="AW386" s="210"/>
      <c r="AX386" s="210"/>
      <c r="AY386" s="210"/>
      <c r="AZ386" s="210"/>
      <c r="BA386" s="210"/>
      <c r="BB386" s="210"/>
      <c r="BC386" s="210"/>
      <c r="BD386" s="210"/>
      <c r="BE386" s="210"/>
      <c r="BF386" s="210"/>
      <c r="BG386" s="210"/>
      <c r="BH386" s="210"/>
    </row>
    <row r="387" spans="1:60" outlineLevel="2" x14ac:dyDescent="0.2">
      <c r="A387" s="217"/>
      <c r="B387" s="218"/>
      <c r="C387" s="264" t="s">
        <v>633</v>
      </c>
      <c r="D387" s="258"/>
      <c r="E387" s="259"/>
      <c r="F387" s="220"/>
      <c r="G387" s="220"/>
      <c r="H387" s="220"/>
      <c r="I387" s="220"/>
      <c r="J387" s="220"/>
      <c r="K387" s="220"/>
      <c r="L387" s="220"/>
      <c r="M387" s="220"/>
      <c r="N387" s="219"/>
      <c r="O387" s="219"/>
      <c r="P387" s="219"/>
      <c r="Q387" s="219"/>
      <c r="R387" s="220"/>
      <c r="S387" s="220"/>
      <c r="T387" s="220"/>
      <c r="U387" s="220"/>
      <c r="V387" s="220"/>
      <c r="W387" s="220"/>
      <c r="X387" s="220"/>
      <c r="Y387" s="220"/>
      <c r="Z387" s="210"/>
      <c r="AA387" s="210"/>
      <c r="AB387" s="210"/>
      <c r="AC387" s="210"/>
      <c r="AD387" s="210"/>
      <c r="AE387" s="210"/>
      <c r="AF387" s="210"/>
      <c r="AG387" s="210" t="s">
        <v>231</v>
      </c>
      <c r="AH387" s="210">
        <v>0</v>
      </c>
      <c r="AI387" s="210"/>
      <c r="AJ387" s="210"/>
      <c r="AK387" s="210"/>
      <c r="AL387" s="210"/>
      <c r="AM387" s="210"/>
      <c r="AN387" s="210"/>
      <c r="AO387" s="210"/>
      <c r="AP387" s="210"/>
      <c r="AQ387" s="210"/>
      <c r="AR387" s="210"/>
      <c r="AS387" s="210"/>
      <c r="AT387" s="210"/>
      <c r="AU387" s="210"/>
      <c r="AV387" s="210"/>
      <c r="AW387" s="210"/>
      <c r="AX387" s="210"/>
      <c r="AY387" s="210"/>
      <c r="AZ387" s="210"/>
      <c r="BA387" s="210"/>
      <c r="BB387" s="210"/>
      <c r="BC387" s="210"/>
      <c r="BD387" s="210"/>
      <c r="BE387" s="210"/>
      <c r="BF387" s="210"/>
      <c r="BG387" s="210"/>
      <c r="BH387" s="210"/>
    </row>
    <row r="388" spans="1:60" outlineLevel="3" x14ac:dyDescent="0.2">
      <c r="A388" s="217"/>
      <c r="B388" s="218"/>
      <c r="C388" s="264" t="s">
        <v>634</v>
      </c>
      <c r="D388" s="258"/>
      <c r="E388" s="259"/>
      <c r="F388" s="220"/>
      <c r="G388" s="220"/>
      <c r="H388" s="220"/>
      <c r="I388" s="220"/>
      <c r="J388" s="220"/>
      <c r="K388" s="220"/>
      <c r="L388" s="220"/>
      <c r="M388" s="220"/>
      <c r="N388" s="219"/>
      <c r="O388" s="219"/>
      <c r="P388" s="219"/>
      <c r="Q388" s="219"/>
      <c r="R388" s="220"/>
      <c r="S388" s="220"/>
      <c r="T388" s="220"/>
      <c r="U388" s="220"/>
      <c r="V388" s="220"/>
      <c r="W388" s="220"/>
      <c r="X388" s="220"/>
      <c r="Y388" s="220"/>
      <c r="Z388" s="210"/>
      <c r="AA388" s="210"/>
      <c r="AB388" s="210"/>
      <c r="AC388" s="210"/>
      <c r="AD388" s="210"/>
      <c r="AE388" s="210"/>
      <c r="AF388" s="210"/>
      <c r="AG388" s="210" t="s">
        <v>231</v>
      </c>
      <c r="AH388" s="210">
        <v>0</v>
      </c>
      <c r="AI388" s="210"/>
      <c r="AJ388" s="210"/>
      <c r="AK388" s="210"/>
      <c r="AL388" s="210"/>
      <c r="AM388" s="210"/>
      <c r="AN388" s="210"/>
      <c r="AO388" s="210"/>
      <c r="AP388" s="210"/>
      <c r="AQ388" s="210"/>
      <c r="AR388" s="210"/>
      <c r="AS388" s="210"/>
      <c r="AT388" s="210"/>
      <c r="AU388" s="210"/>
      <c r="AV388" s="210"/>
      <c r="AW388" s="210"/>
      <c r="AX388" s="210"/>
      <c r="AY388" s="210"/>
      <c r="AZ388" s="210"/>
      <c r="BA388" s="210"/>
      <c r="BB388" s="210"/>
      <c r="BC388" s="210"/>
      <c r="BD388" s="210"/>
      <c r="BE388" s="210"/>
      <c r="BF388" s="210"/>
      <c r="BG388" s="210"/>
      <c r="BH388" s="210"/>
    </row>
    <row r="389" spans="1:60" outlineLevel="3" x14ac:dyDescent="0.2">
      <c r="A389" s="217"/>
      <c r="B389" s="218"/>
      <c r="C389" s="264" t="s">
        <v>1261</v>
      </c>
      <c r="D389" s="258"/>
      <c r="E389" s="259">
        <v>123.57380999999999</v>
      </c>
      <c r="F389" s="220"/>
      <c r="G389" s="220"/>
      <c r="H389" s="220"/>
      <c r="I389" s="220"/>
      <c r="J389" s="220"/>
      <c r="K389" s="220"/>
      <c r="L389" s="220"/>
      <c r="M389" s="220"/>
      <c r="N389" s="219"/>
      <c r="O389" s="219"/>
      <c r="P389" s="219"/>
      <c r="Q389" s="219"/>
      <c r="R389" s="220"/>
      <c r="S389" s="220"/>
      <c r="T389" s="220"/>
      <c r="U389" s="220"/>
      <c r="V389" s="220"/>
      <c r="W389" s="220"/>
      <c r="X389" s="220"/>
      <c r="Y389" s="220"/>
      <c r="Z389" s="210"/>
      <c r="AA389" s="210"/>
      <c r="AB389" s="210"/>
      <c r="AC389" s="210"/>
      <c r="AD389" s="210"/>
      <c r="AE389" s="210"/>
      <c r="AF389" s="210"/>
      <c r="AG389" s="210" t="s">
        <v>231</v>
      </c>
      <c r="AH389" s="210">
        <v>5</v>
      </c>
      <c r="AI389" s="210"/>
      <c r="AJ389" s="210"/>
      <c r="AK389" s="210"/>
      <c r="AL389" s="210"/>
      <c r="AM389" s="210"/>
      <c r="AN389" s="210"/>
      <c r="AO389" s="210"/>
      <c r="AP389" s="210"/>
      <c r="AQ389" s="210"/>
      <c r="AR389" s="210"/>
      <c r="AS389" s="210"/>
      <c r="AT389" s="210"/>
      <c r="AU389" s="210"/>
      <c r="AV389" s="210"/>
      <c r="AW389" s="210"/>
      <c r="AX389" s="210"/>
      <c r="AY389" s="210"/>
      <c r="AZ389" s="210"/>
      <c r="BA389" s="210"/>
      <c r="BB389" s="210"/>
      <c r="BC389" s="210"/>
      <c r="BD389" s="210"/>
      <c r="BE389" s="210"/>
      <c r="BF389" s="210"/>
      <c r="BG389" s="210"/>
      <c r="BH389" s="210"/>
    </row>
    <row r="390" spans="1:60" outlineLevel="1" x14ac:dyDescent="0.2">
      <c r="A390" s="235">
        <v>54</v>
      </c>
      <c r="B390" s="236" t="s">
        <v>635</v>
      </c>
      <c r="C390" s="252" t="s">
        <v>636</v>
      </c>
      <c r="D390" s="237" t="s">
        <v>293</v>
      </c>
      <c r="E390" s="238">
        <v>123.57380999999999</v>
      </c>
      <c r="F390" s="239"/>
      <c r="G390" s="240">
        <f>ROUND(E390*F390,2)</f>
        <v>0</v>
      </c>
      <c r="H390" s="239"/>
      <c r="I390" s="240">
        <f>ROUND(E390*H390,2)</f>
        <v>0</v>
      </c>
      <c r="J390" s="239"/>
      <c r="K390" s="240">
        <f>ROUND(E390*J390,2)</f>
        <v>0</v>
      </c>
      <c r="L390" s="240">
        <v>21</v>
      </c>
      <c r="M390" s="240">
        <f>G390*(1+L390/100)</f>
        <v>0</v>
      </c>
      <c r="N390" s="238">
        <v>0</v>
      </c>
      <c r="O390" s="238">
        <f>ROUND(E390*N390,2)</f>
        <v>0</v>
      </c>
      <c r="P390" s="238">
        <v>0</v>
      </c>
      <c r="Q390" s="238">
        <f>ROUND(E390*P390,2)</f>
        <v>0</v>
      </c>
      <c r="R390" s="240" t="s">
        <v>277</v>
      </c>
      <c r="S390" s="240" t="s">
        <v>188</v>
      </c>
      <c r="T390" s="241" t="s">
        <v>188</v>
      </c>
      <c r="U390" s="220">
        <v>3.2000000000000001E-2</v>
      </c>
      <c r="V390" s="220">
        <f>ROUND(E390*U390,2)</f>
        <v>3.95</v>
      </c>
      <c r="W390" s="220"/>
      <c r="X390" s="220" t="s">
        <v>226</v>
      </c>
      <c r="Y390" s="220" t="s">
        <v>191</v>
      </c>
      <c r="Z390" s="210"/>
      <c r="AA390" s="210"/>
      <c r="AB390" s="210"/>
      <c r="AC390" s="210"/>
      <c r="AD390" s="210"/>
      <c r="AE390" s="210"/>
      <c r="AF390" s="210"/>
      <c r="AG390" s="210" t="s">
        <v>255</v>
      </c>
      <c r="AH390" s="210"/>
      <c r="AI390" s="210"/>
      <c r="AJ390" s="210"/>
      <c r="AK390" s="210"/>
      <c r="AL390" s="210"/>
      <c r="AM390" s="210"/>
      <c r="AN390" s="210"/>
      <c r="AO390" s="210"/>
      <c r="AP390" s="210"/>
      <c r="AQ390" s="210"/>
      <c r="AR390" s="210"/>
      <c r="AS390" s="210"/>
      <c r="AT390" s="210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210"/>
      <c r="BE390" s="210"/>
      <c r="BF390" s="210"/>
      <c r="BG390" s="210"/>
      <c r="BH390" s="210"/>
    </row>
    <row r="391" spans="1:60" outlineLevel="2" x14ac:dyDescent="0.2">
      <c r="A391" s="217"/>
      <c r="B391" s="218"/>
      <c r="C391" s="263" t="s">
        <v>430</v>
      </c>
      <c r="D391" s="262"/>
      <c r="E391" s="262"/>
      <c r="F391" s="262"/>
      <c r="G391" s="262"/>
      <c r="H391" s="220"/>
      <c r="I391" s="220"/>
      <c r="J391" s="220"/>
      <c r="K391" s="220"/>
      <c r="L391" s="220"/>
      <c r="M391" s="220"/>
      <c r="N391" s="219"/>
      <c r="O391" s="219"/>
      <c r="P391" s="219"/>
      <c r="Q391" s="219"/>
      <c r="R391" s="220"/>
      <c r="S391" s="220"/>
      <c r="T391" s="220"/>
      <c r="U391" s="220"/>
      <c r="V391" s="220"/>
      <c r="W391" s="220"/>
      <c r="X391" s="220"/>
      <c r="Y391" s="220"/>
      <c r="Z391" s="210"/>
      <c r="AA391" s="210"/>
      <c r="AB391" s="210"/>
      <c r="AC391" s="210"/>
      <c r="AD391" s="210"/>
      <c r="AE391" s="210"/>
      <c r="AF391" s="210"/>
      <c r="AG391" s="210" t="s">
        <v>229</v>
      </c>
      <c r="AH391" s="210"/>
      <c r="AI391" s="210"/>
      <c r="AJ391" s="210"/>
      <c r="AK391" s="210"/>
      <c r="AL391" s="210"/>
      <c r="AM391" s="210"/>
      <c r="AN391" s="210"/>
      <c r="AO391" s="210"/>
      <c r="AP391" s="210"/>
      <c r="AQ391" s="210"/>
      <c r="AR391" s="210"/>
      <c r="AS391" s="210"/>
      <c r="AT391" s="210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210"/>
      <c r="BE391" s="210"/>
      <c r="BF391" s="210"/>
      <c r="BG391" s="210"/>
      <c r="BH391" s="210"/>
    </row>
    <row r="392" spans="1:60" outlineLevel="2" x14ac:dyDescent="0.2">
      <c r="A392" s="217"/>
      <c r="B392" s="218"/>
      <c r="C392" s="264" t="s">
        <v>637</v>
      </c>
      <c r="D392" s="258"/>
      <c r="E392" s="259"/>
      <c r="F392" s="220"/>
      <c r="G392" s="220"/>
      <c r="H392" s="220"/>
      <c r="I392" s="220"/>
      <c r="J392" s="220"/>
      <c r="K392" s="220"/>
      <c r="L392" s="220"/>
      <c r="M392" s="220"/>
      <c r="N392" s="219"/>
      <c r="O392" s="219"/>
      <c r="P392" s="219"/>
      <c r="Q392" s="219"/>
      <c r="R392" s="220"/>
      <c r="S392" s="220"/>
      <c r="T392" s="220"/>
      <c r="U392" s="220"/>
      <c r="V392" s="220"/>
      <c r="W392" s="220"/>
      <c r="X392" s="220"/>
      <c r="Y392" s="220"/>
      <c r="Z392" s="210"/>
      <c r="AA392" s="210"/>
      <c r="AB392" s="210"/>
      <c r="AC392" s="210"/>
      <c r="AD392" s="210"/>
      <c r="AE392" s="210"/>
      <c r="AF392" s="210"/>
      <c r="AG392" s="210" t="s">
        <v>231</v>
      </c>
      <c r="AH392" s="210">
        <v>0</v>
      </c>
      <c r="AI392" s="210"/>
      <c r="AJ392" s="210"/>
      <c r="AK392" s="210"/>
      <c r="AL392" s="210"/>
      <c r="AM392" s="210"/>
      <c r="AN392" s="210"/>
      <c r="AO392" s="210"/>
      <c r="AP392" s="210"/>
      <c r="AQ392" s="210"/>
      <c r="AR392" s="210"/>
      <c r="AS392" s="210"/>
      <c r="AT392" s="210"/>
      <c r="AU392" s="210"/>
      <c r="AV392" s="210"/>
      <c r="AW392" s="210"/>
      <c r="AX392" s="210"/>
      <c r="AY392" s="210"/>
      <c r="AZ392" s="210"/>
      <c r="BA392" s="210"/>
      <c r="BB392" s="210"/>
      <c r="BC392" s="210"/>
      <c r="BD392" s="210"/>
      <c r="BE392" s="210"/>
      <c r="BF392" s="210"/>
      <c r="BG392" s="210"/>
      <c r="BH392" s="210"/>
    </row>
    <row r="393" spans="1:60" outlineLevel="3" x14ac:dyDescent="0.2">
      <c r="A393" s="217"/>
      <c r="B393" s="218"/>
      <c r="C393" s="264" t="s">
        <v>582</v>
      </c>
      <c r="D393" s="258"/>
      <c r="E393" s="259"/>
      <c r="F393" s="220"/>
      <c r="G393" s="220"/>
      <c r="H393" s="220"/>
      <c r="I393" s="220"/>
      <c r="J393" s="220"/>
      <c r="K393" s="220"/>
      <c r="L393" s="220"/>
      <c r="M393" s="220"/>
      <c r="N393" s="219"/>
      <c r="O393" s="219"/>
      <c r="P393" s="219"/>
      <c r="Q393" s="219"/>
      <c r="R393" s="220"/>
      <c r="S393" s="220"/>
      <c r="T393" s="220"/>
      <c r="U393" s="220"/>
      <c r="V393" s="220"/>
      <c r="W393" s="220"/>
      <c r="X393" s="220"/>
      <c r="Y393" s="220"/>
      <c r="Z393" s="210"/>
      <c r="AA393" s="210"/>
      <c r="AB393" s="210"/>
      <c r="AC393" s="210"/>
      <c r="AD393" s="210"/>
      <c r="AE393" s="210"/>
      <c r="AF393" s="210"/>
      <c r="AG393" s="210" t="s">
        <v>231</v>
      </c>
      <c r="AH393" s="210">
        <v>0</v>
      </c>
      <c r="AI393" s="210"/>
      <c r="AJ393" s="210"/>
      <c r="AK393" s="210"/>
      <c r="AL393" s="210"/>
      <c r="AM393" s="210"/>
      <c r="AN393" s="210"/>
      <c r="AO393" s="210"/>
      <c r="AP393" s="210"/>
      <c r="AQ393" s="210"/>
      <c r="AR393" s="210"/>
      <c r="AS393" s="210"/>
      <c r="AT393" s="210"/>
      <c r="AU393" s="210"/>
      <c r="AV393" s="210"/>
      <c r="AW393" s="210"/>
      <c r="AX393" s="210"/>
      <c r="AY393" s="210"/>
      <c r="AZ393" s="210"/>
      <c r="BA393" s="210"/>
      <c r="BB393" s="210"/>
      <c r="BC393" s="210"/>
      <c r="BD393" s="210"/>
      <c r="BE393" s="210"/>
      <c r="BF393" s="210"/>
      <c r="BG393" s="210"/>
      <c r="BH393" s="210"/>
    </row>
    <row r="394" spans="1:60" outlineLevel="3" x14ac:dyDescent="0.2">
      <c r="A394" s="217"/>
      <c r="B394" s="218"/>
      <c r="C394" s="264" t="s">
        <v>558</v>
      </c>
      <c r="D394" s="258"/>
      <c r="E394" s="259"/>
      <c r="F394" s="220"/>
      <c r="G394" s="220"/>
      <c r="H394" s="220"/>
      <c r="I394" s="220"/>
      <c r="J394" s="220"/>
      <c r="K394" s="220"/>
      <c r="L394" s="220"/>
      <c r="M394" s="220"/>
      <c r="N394" s="219"/>
      <c r="O394" s="219"/>
      <c r="P394" s="219"/>
      <c r="Q394" s="219"/>
      <c r="R394" s="220"/>
      <c r="S394" s="220"/>
      <c r="T394" s="220"/>
      <c r="U394" s="220"/>
      <c r="V394" s="220"/>
      <c r="W394" s="220"/>
      <c r="X394" s="220"/>
      <c r="Y394" s="220"/>
      <c r="Z394" s="210"/>
      <c r="AA394" s="210"/>
      <c r="AB394" s="210"/>
      <c r="AC394" s="210"/>
      <c r="AD394" s="210"/>
      <c r="AE394" s="210"/>
      <c r="AF394" s="210"/>
      <c r="AG394" s="210" t="s">
        <v>231</v>
      </c>
      <c r="AH394" s="210">
        <v>0</v>
      </c>
      <c r="AI394" s="210"/>
      <c r="AJ394" s="210"/>
      <c r="AK394" s="210"/>
      <c r="AL394" s="210"/>
      <c r="AM394" s="210"/>
      <c r="AN394" s="210"/>
      <c r="AO394" s="210"/>
      <c r="AP394" s="210"/>
      <c r="AQ394" s="210"/>
      <c r="AR394" s="210"/>
      <c r="AS394" s="210"/>
      <c r="AT394" s="210"/>
      <c r="AU394" s="210"/>
      <c r="AV394" s="210"/>
      <c r="AW394" s="210"/>
      <c r="AX394" s="210"/>
      <c r="AY394" s="210"/>
      <c r="AZ394" s="210"/>
      <c r="BA394" s="210"/>
      <c r="BB394" s="210"/>
      <c r="BC394" s="210"/>
      <c r="BD394" s="210"/>
      <c r="BE394" s="210"/>
      <c r="BF394" s="210"/>
      <c r="BG394" s="210"/>
      <c r="BH394" s="210"/>
    </row>
    <row r="395" spans="1:60" outlineLevel="3" x14ac:dyDescent="0.2">
      <c r="A395" s="217"/>
      <c r="B395" s="218"/>
      <c r="C395" s="264" t="s">
        <v>1219</v>
      </c>
      <c r="D395" s="258"/>
      <c r="E395" s="259">
        <v>61.753810000000001</v>
      </c>
      <c r="F395" s="220"/>
      <c r="G395" s="220"/>
      <c r="H395" s="220"/>
      <c r="I395" s="220"/>
      <c r="J395" s="220"/>
      <c r="K395" s="220"/>
      <c r="L395" s="220"/>
      <c r="M395" s="220"/>
      <c r="N395" s="219"/>
      <c r="O395" s="219"/>
      <c r="P395" s="219"/>
      <c r="Q395" s="219"/>
      <c r="R395" s="220"/>
      <c r="S395" s="220"/>
      <c r="T395" s="220"/>
      <c r="U395" s="220"/>
      <c r="V395" s="220"/>
      <c r="W395" s="220"/>
      <c r="X395" s="220"/>
      <c r="Y395" s="220"/>
      <c r="Z395" s="210"/>
      <c r="AA395" s="210"/>
      <c r="AB395" s="210"/>
      <c r="AC395" s="210"/>
      <c r="AD395" s="210"/>
      <c r="AE395" s="210"/>
      <c r="AF395" s="210"/>
      <c r="AG395" s="210" t="s">
        <v>231</v>
      </c>
      <c r="AH395" s="210">
        <v>5</v>
      </c>
      <c r="AI395" s="210"/>
      <c r="AJ395" s="210"/>
      <c r="AK395" s="210"/>
      <c r="AL395" s="210"/>
      <c r="AM395" s="210"/>
      <c r="AN395" s="210"/>
      <c r="AO395" s="210"/>
      <c r="AP395" s="210"/>
      <c r="AQ395" s="210"/>
      <c r="AR395" s="210"/>
      <c r="AS395" s="210"/>
      <c r="AT395" s="210"/>
      <c r="AU395" s="210"/>
      <c r="AV395" s="210"/>
      <c r="AW395" s="210"/>
      <c r="AX395" s="210"/>
      <c r="AY395" s="210"/>
      <c r="AZ395" s="210"/>
      <c r="BA395" s="210"/>
      <c r="BB395" s="210"/>
      <c r="BC395" s="210"/>
      <c r="BD395" s="210"/>
      <c r="BE395" s="210"/>
      <c r="BF395" s="210"/>
      <c r="BG395" s="210"/>
      <c r="BH395" s="210"/>
    </row>
    <row r="396" spans="1:60" outlineLevel="3" x14ac:dyDescent="0.2">
      <c r="A396" s="217"/>
      <c r="B396" s="218"/>
      <c r="C396" s="264" t="s">
        <v>560</v>
      </c>
      <c r="D396" s="258"/>
      <c r="E396" s="259"/>
      <c r="F396" s="220"/>
      <c r="G396" s="220"/>
      <c r="H396" s="220"/>
      <c r="I396" s="220"/>
      <c r="J396" s="220"/>
      <c r="K396" s="220"/>
      <c r="L396" s="220"/>
      <c r="M396" s="220"/>
      <c r="N396" s="219"/>
      <c r="O396" s="219"/>
      <c r="P396" s="219"/>
      <c r="Q396" s="219"/>
      <c r="R396" s="220"/>
      <c r="S396" s="220"/>
      <c r="T396" s="220"/>
      <c r="U396" s="220"/>
      <c r="V396" s="220"/>
      <c r="W396" s="220"/>
      <c r="X396" s="220"/>
      <c r="Y396" s="220"/>
      <c r="Z396" s="210"/>
      <c r="AA396" s="210"/>
      <c r="AB396" s="210"/>
      <c r="AC396" s="210"/>
      <c r="AD396" s="210"/>
      <c r="AE396" s="210"/>
      <c r="AF396" s="210"/>
      <c r="AG396" s="210" t="s">
        <v>231</v>
      </c>
      <c r="AH396" s="210">
        <v>0</v>
      </c>
      <c r="AI396" s="210"/>
      <c r="AJ396" s="210"/>
      <c r="AK396" s="210"/>
      <c r="AL396" s="210"/>
      <c r="AM396" s="210"/>
      <c r="AN396" s="210"/>
      <c r="AO396" s="210"/>
      <c r="AP396" s="210"/>
      <c r="AQ396" s="210"/>
      <c r="AR396" s="210"/>
      <c r="AS396" s="210"/>
      <c r="AT396" s="210"/>
      <c r="AU396" s="210"/>
      <c r="AV396" s="210"/>
      <c r="AW396" s="210"/>
      <c r="AX396" s="210"/>
      <c r="AY396" s="210"/>
      <c r="AZ396" s="210"/>
      <c r="BA396" s="210"/>
      <c r="BB396" s="210"/>
      <c r="BC396" s="210"/>
      <c r="BD396" s="210"/>
      <c r="BE396" s="210"/>
      <c r="BF396" s="210"/>
      <c r="BG396" s="210"/>
      <c r="BH396" s="210"/>
    </row>
    <row r="397" spans="1:60" outlineLevel="3" x14ac:dyDescent="0.2">
      <c r="A397" s="217"/>
      <c r="B397" s="218"/>
      <c r="C397" s="264" t="s">
        <v>1218</v>
      </c>
      <c r="D397" s="258"/>
      <c r="E397" s="259">
        <v>8</v>
      </c>
      <c r="F397" s="220"/>
      <c r="G397" s="220"/>
      <c r="H397" s="220"/>
      <c r="I397" s="220"/>
      <c r="J397" s="220"/>
      <c r="K397" s="220"/>
      <c r="L397" s="220"/>
      <c r="M397" s="220"/>
      <c r="N397" s="219"/>
      <c r="O397" s="219"/>
      <c r="P397" s="219"/>
      <c r="Q397" s="219"/>
      <c r="R397" s="220"/>
      <c r="S397" s="220"/>
      <c r="T397" s="220"/>
      <c r="U397" s="220"/>
      <c r="V397" s="220"/>
      <c r="W397" s="220"/>
      <c r="X397" s="220"/>
      <c r="Y397" s="220"/>
      <c r="Z397" s="210"/>
      <c r="AA397" s="210"/>
      <c r="AB397" s="210"/>
      <c r="AC397" s="210"/>
      <c r="AD397" s="210"/>
      <c r="AE397" s="210"/>
      <c r="AF397" s="210"/>
      <c r="AG397" s="210" t="s">
        <v>231</v>
      </c>
      <c r="AH397" s="210">
        <v>5</v>
      </c>
      <c r="AI397" s="210"/>
      <c r="AJ397" s="210"/>
      <c r="AK397" s="210"/>
      <c r="AL397" s="210"/>
      <c r="AM397" s="210"/>
      <c r="AN397" s="210"/>
      <c r="AO397" s="210"/>
      <c r="AP397" s="210"/>
      <c r="AQ397" s="210"/>
      <c r="AR397" s="210"/>
      <c r="AS397" s="210"/>
      <c r="AT397" s="210"/>
      <c r="AU397" s="210"/>
      <c r="AV397" s="210"/>
      <c r="AW397" s="210"/>
      <c r="AX397" s="210"/>
      <c r="AY397" s="210"/>
      <c r="AZ397" s="210"/>
      <c r="BA397" s="210"/>
      <c r="BB397" s="210"/>
      <c r="BC397" s="210"/>
      <c r="BD397" s="210"/>
      <c r="BE397" s="210"/>
      <c r="BF397" s="210"/>
      <c r="BG397" s="210"/>
      <c r="BH397" s="210"/>
    </row>
    <row r="398" spans="1:60" outlineLevel="3" x14ac:dyDescent="0.2">
      <c r="A398" s="217"/>
      <c r="B398" s="218"/>
      <c r="C398" s="264" t="s">
        <v>562</v>
      </c>
      <c r="D398" s="258"/>
      <c r="E398" s="259"/>
      <c r="F398" s="220"/>
      <c r="G398" s="220"/>
      <c r="H398" s="220"/>
      <c r="I398" s="220"/>
      <c r="J398" s="220"/>
      <c r="K398" s="220"/>
      <c r="L398" s="220"/>
      <c r="M398" s="220"/>
      <c r="N398" s="219"/>
      <c r="O398" s="219"/>
      <c r="P398" s="219"/>
      <c r="Q398" s="219"/>
      <c r="R398" s="220"/>
      <c r="S398" s="220"/>
      <c r="T398" s="220"/>
      <c r="U398" s="220"/>
      <c r="V398" s="220"/>
      <c r="W398" s="220"/>
      <c r="X398" s="220"/>
      <c r="Y398" s="220"/>
      <c r="Z398" s="210"/>
      <c r="AA398" s="210"/>
      <c r="AB398" s="210"/>
      <c r="AC398" s="210"/>
      <c r="AD398" s="210"/>
      <c r="AE398" s="210"/>
      <c r="AF398" s="210"/>
      <c r="AG398" s="210" t="s">
        <v>231</v>
      </c>
      <c r="AH398" s="210">
        <v>0</v>
      </c>
      <c r="AI398" s="210"/>
      <c r="AJ398" s="210"/>
      <c r="AK398" s="210"/>
      <c r="AL398" s="210"/>
      <c r="AM398" s="210"/>
      <c r="AN398" s="210"/>
      <c r="AO398" s="210"/>
      <c r="AP398" s="210"/>
      <c r="AQ398" s="210"/>
      <c r="AR398" s="210"/>
      <c r="AS398" s="210"/>
      <c r="AT398" s="210"/>
      <c r="AU398" s="210"/>
      <c r="AV398" s="210"/>
      <c r="AW398" s="210"/>
      <c r="AX398" s="210"/>
      <c r="AY398" s="210"/>
      <c r="AZ398" s="210"/>
      <c r="BA398" s="210"/>
      <c r="BB398" s="210"/>
      <c r="BC398" s="210"/>
      <c r="BD398" s="210"/>
      <c r="BE398" s="210"/>
      <c r="BF398" s="210"/>
      <c r="BG398" s="210"/>
      <c r="BH398" s="210"/>
    </row>
    <row r="399" spans="1:60" outlineLevel="3" x14ac:dyDescent="0.2">
      <c r="A399" s="217"/>
      <c r="B399" s="218"/>
      <c r="C399" s="264" t="s">
        <v>1262</v>
      </c>
      <c r="D399" s="258"/>
      <c r="E399" s="259">
        <v>53.82</v>
      </c>
      <c r="F399" s="220"/>
      <c r="G399" s="220"/>
      <c r="H399" s="220"/>
      <c r="I399" s="220"/>
      <c r="J399" s="220"/>
      <c r="K399" s="220"/>
      <c r="L399" s="220"/>
      <c r="M399" s="220"/>
      <c r="N399" s="219"/>
      <c r="O399" s="219"/>
      <c r="P399" s="219"/>
      <c r="Q399" s="219"/>
      <c r="R399" s="220"/>
      <c r="S399" s="220"/>
      <c r="T399" s="220"/>
      <c r="U399" s="220"/>
      <c r="V399" s="220"/>
      <c r="W399" s="220"/>
      <c r="X399" s="220"/>
      <c r="Y399" s="220"/>
      <c r="Z399" s="210"/>
      <c r="AA399" s="210"/>
      <c r="AB399" s="210"/>
      <c r="AC399" s="210"/>
      <c r="AD399" s="210"/>
      <c r="AE399" s="210"/>
      <c r="AF399" s="210"/>
      <c r="AG399" s="210" t="s">
        <v>231</v>
      </c>
      <c r="AH399" s="210">
        <v>5</v>
      </c>
      <c r="AI399" s="210"/>
      <c r="AJ399" s="210"/>
      <c r="AK399" s="210"/>
      <c r="AL399" s="210"/>
      <c r="AM399" s="210"/>
      <c r="AN399" s="210"/>
      <c r="AO399" s="210"/>
      <c r="AP399" s="210"/>
      <c r="AQ399" s="210"/>
      <c r="AR399" s="210"/>
      <c r="AS399" s="210"/>
      <c r="AT399" s="210"/>
      <c r="AU399" s="210"/>
      <c r="AV399" s="210"/>
      <c r="AW399" s="210"/>
      <c r="AX399" s="210"/>
      <c r="AY399" s="210"/>
      <c r="AZ399" s="210"/>
      <c r="BA399" s="210"/>
      <c r="BB399" s="210"/>
      <c r="BC399" s="210"/>
      <c r="BD399" s="210"/>
      <c r="BE399" s="210"/>
      <c r="BF399" s="210"/>
      <c r="BG399" s="210"/>
      <c r="BH399" s="210"/>
    </row>
    <row r="400" spans="1:60" outlineLevel="1" x14ac:dyDescent="0.2">
      <c r="A400" s="235">
        <v>55</v>
      </c>
      <c r="B400" s="236" t="s">
        <v>638</v>
      </c>
      <c r="C400" s="252" t="s">
        <v>639</v>
      </c>
      <c r="D400" s="237" t="s">
        <v>293</v>
      </c>
      <c r="E400" s="238">
        <v>123.57380999999999</v>
      </c>
      <c r="F400" s="239"/>
      <c r="G400" s="240">
        <f>ROUND(E400*F400,2)</f>
        <v>0</v>
      </c>
      <c r="H400" s="239"/>
      <c r="I400" s="240">
        <f>ROUND(E400*H400,2)</f>
        <v>0</v>
      </c>
      <c r="J400" s="239"/>
      <c r="K400" s="240">
        <f>ROUND(E400*J400,2)</f>
        <v>0</v>
      </c>
      <c r="L400" s="240">
        <v>21</v>
      </c>
      <c r="M400" s="240">
        <f>G400*(1+L400/100)</f>
        <v>0</v>
      </c>
      <c r="N400" s="238">
        <v>0</v>
      </c>
      <c r="O400" s="238">
        <f>ROUND(E400*N400,2)</f>
        <v>0</v>
      </c>
      <c r="P400" s="238">
        <v>0</v>
      </c>
      <c r="Q400" s="238">
        <f>ROUND(E400*P400,2)</f>
        <v>0</v>
      </c>
      <c r="R400" s="240" t="s">
        <v>277</v>
      </c>
      <c r="S400" s="240" t="s">
        <v>188</v>
      </c>
      <c r="T400" s="241" t="s">
        <v>188</v>
      </c>
      <c r="U400" s="220">
        <v>5.5E-2</v>
      </c>
      <c r="V400" s="220">
        <f>ROUND(E400*U400,2)</f>
        <v>6.8</v>
      </c>
      <c r="W400" s="220"/>
      <c r="X400" s="220" t="s">
        <v>226</v>
      </c>
      <c r="Y400" s="220" t="s">
        <v>191</v>
      </c>
      <c r="Z400" s="210"/>
      <c r="AA400" s="210"/>
      <c r="AB400" s="210"/>
      <c r="AC400" s="210"/>
      <c r="AD400" s="210"/>
      <c r="AE400" s="210"/>
      <c r="AF400" s="210"/>
      <c r="AG400" s="210" t="s">
        <v>255</v>
      </c>
      <c r="AH400" s="210"/>
      <c r="AI400" s="210"/>
      <c r="AJ400" s="210"/>
      <c r="AK400" s="210"/>
      <c r="AL400" s="210"/>
      <c r="AM400" s="210"/>
      <c r="AN400" s="210"/>
      <c r="AO400" s="210"/>
      <c r="AP400" s="210"/>
      <c r="AQ400" s="210"/>
      <c r="AR400" s="210"/>
      <c r="AS400" s="210"/>
      <c r="AT400" s="210"/>
      <c r="AU400" s="210"/>
      <c r="AV400" s="210"/>
      <c r="AW400" s="210"/>
      <c r="AX400" s="210"/>
      <c r="AY400" s="210"/>
      <c r="AZ400" s="210"/>
      <c r="BA400" s="210"/>
      <c r="BB400" s="210"/>
      <c r="BC400" s="210"/>
      <c r="BD400" s="210"/>
      <c r="BE400" s="210"/>
      <c r="BF400" s="210"/>
      <c r="BG400" s="210"/>
      <c r="BH400" s="210"/>
    </row>
    <row r="401" spans="1:60" outlineLevel="2" x14ac:dyDescent="0.2">
      <c r="A401" s="217"/>
      <c r="B401" s="218"/>
      <c r="C401" s="263" t="s">
        <v>430</v>
      </c>
      <c r="D401" s="262"/>
      <c r="E401" s="262"/>
      <c r="F401" s="262"/>
      <c r="G401" s="262"/>
      <c r="H401" s="220"/>
      <c r="I401" s="220"/>
      <c r="J401" s="220"/>
      <c r="K401" s="220"/>
      <c r="L401" s="220"/>
      <c r="M401" s="220"/>
      <c r="N401" s="219"/>
      <c r="O401" s="219"/>
      <c r="P401" s="219"/>
      <c r="Q401" s="219"/>
      <c r="R401" s="220"/>
      <c r="S401" s="220"/>
      <c r="T401" s="220"/>
      <c r="U401" s="220"/>
      <c r="V401" s="220"/>
      <c r="W401" s="220"/>
      <c r="X401" s="220"/>
      <c r="Y401" s="220"/>
      <c r="Z401" s="210"/>
      <c r="AA401" s="210"/>
      <c r="AB401" s="210"/>
      <c r="AC401" s="210"/>
      <c r="AD401" s="210"/>
      <c r="AE401" s="210"/>
      <c r="AF401" s="210"/>
      <c r="AG401" s="210" t="s">
        <v>229</v>
      </c>
      <c r="AH401" s="210"/>
      <c r="AI401" s="210"/>
      <c r="AJ401" s="210"/>
      <c r="AK401" s="210"/>
      <c r="AL401" s="210"/>
      <c r="AM401" s="210"/>
      <c r="AN401" s="210"/>
      <c r="AO401" s="210"/>
      <c r="AP401" s="210"/>
      <c r="AQ401" s="210"/>
      <c r="AR401" s="210"/>
      <c r="AS401" s="210"/>
      <c r="AT401" s="210"/>
      <c r="AU401" s="210"/>
      <c r="AV401" s="210"/>
      <c r="AW401" s="210"/>
      <c r="AX401" s="210"/>
      <c r="AY401" s="210"/>
      <c r="AZ401" s="210"/>
      <c r="BA401" s="210"/>
      <c r="BB401" s="210"/>
      <c r="BC401" s="210"/>
      <c r="BD401" s="210"/>
      <c r="BE401" s="210"/>
      <c r="BF401" s="210"/>
      <c r="BG401" s="210"/>
      <c r="BH401" s="210"/>
    </row>
    <row r="402" spans="1:60" outlineLevel="2" x14ac:dyDescent="0.2">
      <c r="A402" s="217"/>
      <c r="B402" s="218"/>
      <c r="C402" s="264" t="s">
        <v>640</v>
      </c>
      <c r="D402" s="258"/>
      <c r="E402" s="259"/>
      <c r="F402" s="220"/>
      <c r="G402" s="220"/>
      <c r="H402" s="220"/>
      <c r="I402" s="220"/>
      <c r="J402" s="220"/>
      <c r="K402" s="220"/>
      <c r="L402" s="220"/>
      <c r="M402" s="220"/>
      <c r="N402" s="219"/>
      <c r="O402" s="219"/>
      <c r="P402" s="219"/>
      <c r="Q402" s="219"/>
      <c r="R402" s="220"/>
      <c r="S402" s="220"/>
      <c r="T402" s="220"/>
      <c r="U402" s="220"/>
      <c r="V402" s="220"/>
      <c r="W402" s="220"/>
      <c r="X402" s="220"/>
      <c r="Y402" s="220"/>
      <c r="Z402" s="210"/>
      <c r="AA402" s="210"/>
      <c r="AB402" s="210"/>
      <c r="AC402" s="210"/>
      <c r="AD402" s="210"/>
      <c r="AE402" s="210"/>
      <c r="AF402" s="210"/>
      <c r="AG402" s="210" t="s">
        <v>231</v>
      </c>
      <c r="AH402" s="210">
        <v>0</v>
      </c>
      <c r="AI402" s="210"/>
      <c r="AJ402" s="210"/>
      <c r="AK402" s="210"/>
      <c r="AL402" s="210"/>
      <c r="AM402" s="210"/>
      <c r="AN402" s="210"/>
      <c r="AO402" s="210"/>
      <c r="AP402" s="210"/>
      <c r="AQ402" s="210"/>
      <c r="AR402" s="210"/>
      <c r="AS402" s="210"/>
      <c r="AT402" s="210"/>
      <c r="AU402" s="210"/>
      <c r="AV402" s="210"/>
      <c r="AW402" s="210"/>
      <c r="AX402" s="210"/>
      <c r="AY402" s="210"/>
      <c r="AZ402" s="210"/>
      <c r="BA402" s="210"/>
      <c r="BB402" s="210"/>
      <c r="BC402" s="210"/>
      <c r="BD402" s="210"/>
      <c r="BE402" s="210"/>
      <c r="BF402" s="210"/>
      <c r="BG402" s="210"/>
      <c r="BH402" s="210"/>
    </row>
    <row r="403" spans="1:60" outlineLevel="3" x14ac:dyDescent="0.2">
      <c r="A403" s="217"/>
      <c r="B403" s="218"/>
      <c r="C403" s="264" t="s">
        <v>582</v>
      </c>
      <c r="D403" s="258"/>
      <c r="E403" s="259"/>
      <c r="F403" s="220"/>
      <c r="G403" s="220"/>
      <c r="H403" s="220"/>
      <c r="I403" s="220"/>
      <c r="J403" s="220"/>
      <c r="K403" s="220"/>
      <c r="L403" s="220"/>
      <c r="M403" s="220"/>
      <c r="N403" s="219"/>
      <c r="O403" s="219"/>
      <c r="P403" s="219"/>
      <c r="Q403" s="219"/>
      <c r="R403" s="220"/>
      <c r="S403" s="220"/>
      <c r="T403" s="220"/>
      <c r="U403" s="220"/>
      <c r="V403" s="220"/>
      <c r="W403" s="220"/>
      <c r="X403" s="220"/>
      <c r="Y403" s="220"/>
      <c r="Z403" s="210"/>
      <c r="AA403" s="210"/>
      <c r="AB403" s="210"/>
      <c r="AC403" s="210"/>
      <c r="AD403" s="210"/>
      <c r="AE403" s="210"/>
      <c r="AF403" s="210"/>
      <c r="AG403" s="210" t="s">
        <v>231</v>
      </c>
      <c r="AH403" s="210">
        <v>0</v>
      </c>
      <c r="AI403" s="210"/>
      <c r="AJ403" s="210"/>
      <c r="AK403" s="210"/>
      <c r="AL403" s="210"/>
      <c r="AM403" s="210"/>
      <c r="AN403" s="210"/>
      <c r="AO403" s="210"/>
      <c r="AP403" s="210"/>
      <c r="AQ403" s="210"/>
      <c r="AR403" s="210"/>
      <c r="AS403" s="210"/>
      <c r="AT403" s="210"/>
      <c r="AU403" s="210"/>
      <c r="AV403" s="210"/>
      <c r="AW403" s="210"/>
      <c r="AX403" s="210"/>
      <c r="AY403" s="210"/>
      <c r="AZ403" s="210"/>
      <c r="BA403" s="210"/>
      <c r="BB403" s="210"/>
      <c r="BC403" s="210"/>
      <c r="BD403" s="210"/>
      <c r="BE403" s="210"/>
      <c r="BF403" s="210"/>
      <c r="BG403" s="210"/>
      <c r="BH403" s="210"/>
    </row>
    <row r="404" spans="1:60" outlineLevel="3" x14ac:dyDescent="0.2">
      <c r="A404" s="217"/>
      <c r="B404" s="218"/>
      <c r="C404" s="264" t="s">
        <v>1261</v>
      </c>
      <c r="D404" s="258"/>
      <c r="E404" s="259">
        <v>123.57380999999999</v>
      </c>
      <c r="F404" s="220"/>
      <c r="G404" s="220"/>
      <c r="H404" s="220"/>
      <c r="I404" s="220"/>
      <c r="J404" s="220"/>
      <c r="K404" s="220"/>
      <c r="L404" s="220"/>
      <c r="M404" s="220"/>
      <c r="N404" s="219"/>
      <c r="O404" s="219"/>
      <c r="P404" s="219"/>
      <c r="Q404" s="219"/>
      <c r="R404" s="220"/>
      <c r="S404" s="220"/>
      <c r="T404" s="220"/>
      <c r="U404" s="220"/>
      <c r="V404" s="220"/>
      <c r="W404" s="220"/>
      <c r="X404" s="220"/>
      <c r="Y404" s="220"/>
      <c r="Z404" s="210"/>
      <c r="AA404" s="210"/>
      <c r="AB404" s="210"/>
      <c r="AC404" s="210"/>
      <c r="AD404" s="210"/>
      <c r="AE404" s="210"/>
      <c r="AF404" s="210"/>
      <c r="AG404" s="210" t="s">
        <v>231</v>
      </c>
      <c r="AH404" s="210">
        <v>5</v>
      </c>
      <c r="AI404" s="210"/>
      <c r="AJ404" s="210"/>
      <c r="AK404" s="210"/>
      <c r="AL404" s="210"/>
      <c r="AM404" s="210"/>
      <c r="AN404" s="210"/>
      <c r="AO404" s="210"/>
      <c r="AP404" s="210"/>
      <c r="AQ404" s="210"/>
      <c r="AR404" s="210"/>
      <c r="AS404" s="210"/>
      <c r="AT404" s="210"/>
      <c r="AU404" s="210"/>
      <c r="AV404" s="210"/>
      <c r="AW404" s="210"/>
      <c r="AX404" s="210"/>
      <c r="AY404" s="210"/>
      <c r="AZ404" s="210"/>
      <c r="BA404" s="210"/>
      <c r="BB404" s="210"/>
      <c r="BC404" s="210"/>
      <c r="BD404" s="210"/>
      <c r="BE404" s="210"/>
      <c r="BF404" s="210"/>
      <c r="BG404" s="210"/>
      <c r="BH404" s="210"/>
    </row>
    <row r="405" spans="1:60" ht="22.5" outlineLevel="1" x14ac:dyDescent="0.2">
      <c r="A405" s="235">
        <v>56</v>
      </c>
      <c r="B405" s="236" t="s">
        <v>1098</v>
      </c>
      <c r="C405" s="252" t="s">
        <v>1099</v>
      </c>
      <c r="D405" s="237" t="s">
        <v>293</v>
      </c>
      <c r="E405" s="238">
        <v>19</v>
      </c>
      <c r="F405" s="239"/>
      <c r="G405" s="240">
        <f>ROUND(E405*F405,2)</f>
        <v>0</v>
      </c>
      <c r="H405" s="239"/>
      <c r="I405" s="240">
        <f>ROUND(E405*H405,2)</f>
        <v>0</v>
      </c>
      <c r="J405" s="239"/>
      <c r="K405" s="240">
        <f>ROUND(E405*J405,2)</f>
        <v>0</v>
      </c>
      <c r="L405" s="240">
        <v>21</v>
      </c>
      <c r="M405" s="240">
        <f>G405*(1+L405/100)</f>
        <v>0</v>
      </c>
      <c r="N405" s="238">
        <v>0.10249999999999999</v>
      </c>
      <c r="O405" s="238">
        <f>ROUND(E405*N405,2)</f>
        <v>1.95</v>
      </c>
      <c r="P405" s="238">
        <v>0</v>
      </c>
      <c r="Q405" s="238">
        <f>ROUND(E405*P405,2)</f>
        <v>0</v>
      </c>
      <c r="R405" s="240"/>
      <c r="S405" s="240" t="s">
        <v>203</v>
      </c>
      <c r="T405" s="241" t="s">
        <v>189</v>
      </c>
      <c r="U405" s="220">
        <v>0.14000000000000001</v>
      </c>
      <c r="V405" s="220">
        <f>ROUND(E405*U405,2)</f>
        <v>2.66</v>
      </c>
      <c r="W405" s="220"/>
      <c r="X405" s="220" t="s">
        <v>226</v>
      </c>
      <c r="Y405" s="220" t="s">
        <v>191</v>
      </c>
      <c r="Z405" s="210"/>
      <c r="AA405" s="210"/>
      <c r="AB405" s="210"/>
      <c r="AC405" s="210"/>
      <c r="AD405" s="210"/>
      <c r="AE405" s="210"/>
      <c r="AF405" s="210"/>
      <c r="AG405" s="210" t="s">
        <v>227</v>
      </c>
      <c r="AH405" s="210"/>
      <c r="AI405" s="210"/>
      <c r="AJ405" s="210"/>
      <c r="AK405" s="210"/>
      <c r="AL405" s="210"/>
      <c r="AM405" s="210"/>
      <c r="AN405" s="210"/>
      <c r="AO405" s="210"/>
      <c r="AP405" s="210"/>
      <c r="AQ405" s="210"/>
      <c r="AR405" s="210"/>
      <c r="AS405" s="210"/>
      <c r="AT405" s="210"/>
      <c r="AU405" s="210"/>
      <c r="AV405" s="210"/>
      <c r="AW405" s="210"/>
      <c r="AX405" s="210"/>
      <c r="AY405" s="210"/>
      <c r="AZ405" s="210"/>
      <c r="BA405" s="210"/>
      <c r="BB405" s="210"/>
      <c r="BC405" s="210"/>
      <c r="BD405" s="210"/>
      <c r="BE405" s="210"/>
      <c r="BF405" s="210"/>
      <c r="BG405" s="210"/>
      <c r="BH405" s="210"/>
    </row>
    <row r="406" spans="1:60" ht="22.5" outlineLevel="2" x14ac:dyDescent="0.2">
      <c r="A406" s="217"/>
      <c r="B406" s="218"/>
      <c r="C406" s="264" t="s">
        <v>1100</v>
      </c>
      <c r="D406" s="258"/>
      <c r="E406" s="259"/>
      <c r="F406" s="220"/>
      <c r="G406" s="220"/>
      <c r="H406" s="220"/>
      <c r="I406" s="220"/>
      <c r="J406" s="220"/>
      <c r="K406" s="220"/>
      <c r="L406" s="220"/>
      <c r="M406" s="220"/>
      <c r="N406" s="219"/>
      <c r="O406" s="219"/>
      <c r="P406" s="219"/>
      <c r="Q406" s="219"/>
      <c r="R406" s="220"/>
      <c r="S406" s="220"/>
      <c r="T406" s="220"/>
      <c r="U406" s="220"/>
      <c r="V406" s="220"/>
      <c r="W406" s="220"/>
      <c r="X406" s="220"/>
      <c r="Y406" s="220"/>
      <c r="Z406" s="210"/>
      <c r="AA406" s="210"/>
      <c r="AB406" s="210"/>
      <c r="AC406" s="210"/>
      <c r="AD406" s="210"/>
      <c r="AE406" s="210"/>
      <c r="AF406" s="210"/>
      <c r="AG406" s="210" t="s">
        <v>231</v>
      </c>
      <c r="AH406" s="210">
        <v>0</v>
      </c>
      <c r="AI406" s="210"/>
      <c r="AJ406" s="210"/>
      <c r="AK406" s="210"/>
      <c r="AL406" s="210"/>
      <c r="AM406" s="210"/>
      <c r="AN406" s="210"/>
      <c r="AO406" s="210"/>
      <c r="AP406" s="210"/>
      <c r="AQ406" s="210"/>
      <c r="AR406" s="210"/>
      <c r="AS406" s="210"/>
      <c r="AT406" s="210"/>
      <c r="AU406" s="210"/>
      <c r="AV406" s="210"/>
      <c r="AW406" s="210"/>
      <c r="AX406" s="210"/>
      <c r="AY406" s="210"/>
      <c r="AZ406" s="210"/>
      <c r="BA406" s="210"/>
      <c r="BB406" s="210"/>
      <c r="BC406" s="210"/>
      <c r="BD406" s="210"/>
      <c r="BE406" s="210"/>
      <c r="BF406" s="210"/>
      <c r="BG406" s="210"/>
      <c r="BH406" s="210"/>
    </row>
    <row r="407" spans="1:60" outlineLevel="3" x14ac:dyDescent="0.2">
      <c r="A407" s="217"/>
      <c r="B407" s="218"/>
      <c r="C407" s="264" t="s">
        <v>325</v>
      </c>
      <c r="D407" s="258"/>
      <c r="E407" s="259"/>
      <c r="F407" s="220"/>
      <c r="G407" s="220"/>
      <c r="H407" s="220"/>
      <c r="I407" s="220"/>
      <c r="J407" s="220"/>
      <c r="K407" s="220"/>
      <c r="L407" s="220"/>
      <c r="M407" s="220"/>
      <c r="N407" s="219"/>
      <c r="O407" s="219"/>
      <c r="P407" s="219"/>
      <c r="Q407" s="219"/>
      <c r="R407" s="220"/>
      <c r="S407" s="220"/>
      <c r="T407" s="220"/>
      <c r="U407" s="220"/>
      <c r="V407" s="220"/>
      <c r="W407" s="220"/>
      <c r="X407" s="220"/>
      <c r="Y407" s="220"/>
      <c r="Z407" s="210"/>
      <c r="AA407" s="210"/>
      <c r="AB407" s="210"/>
      <c r="AC407" s="210"/>
      <c r="AD407" s="210"/>
      <c r="AE407" s="210"/>
      <c r="AF407" s="210"/>
      <c r="AG407" s="210" t="s">
        <v>231</v>
      </c>
      <c r="AH407" s="210">
        <v>0</v>
      </c>
      <c r="AI407" s="210"/>
      <c r="AJ407" s="210"/>
      <c r="AK407" s="210"/>
      <c r="AL407" s="210"/>
      <c r="AM407" s="210"/>
      <c r="AN407" s="210"/>
      <c r="AO407" s="210"/>
      <c r="AP407" s="210"/>
      <c r="AQ407" s="210"/>
      <c r="AR407" s="210"/>
      <c r="AS407" s="210"/>
      <c r="AT407" s="210"/>
      <c r="AU407" s="210"/>
      <c r="AV407" s="210"/>
      <c r="AW407" s="210"/>
      <c r="AX407" s="210"/>
      <c r="AY407" s="210"/>
      <c r="AZ407" s="210"/>
      <c r="BA407" s="210"/>
      <c r="BB407" s="210"/>
      <c r="BC407" s="210"/>
      <c r="BD407" s="210"/>
      <c r="BE407" s="210"/>
      <c r="BF407" s="210"/>
      <c r="BG407" s="210"/>
      <c r="BH407" s="210"/>
    </row>
    <row r="408" spans="1:60" outlineLevel="3" x14ac:dyDescent="0.2">
      <c r="A408" s="217"/>
      <c r="B408" s="218"/>
      <c r="C408" s="264" t="s">
        <v>325</v>
      </c>
      <c r="D408" s="258"/>
      <c r="E408" s="259"/>
      <c r="F408" s="220"/>
      <c r="G408" s="220"/>
      <c r="H408" s="220"/>
      <c r="I408" s="220"/>
      <c r="J408" s="220"/>
      <c r="K408" s="220"/>
      <c r="L408" s="220"/>
      <c r="M408" s="220"/>
      <c r="N408" s="219"/>
      <c r="O408" s="219"/>
      <c r="P408" s="219"/>
      <c r="Q408" s="219"/>
      <c r="R408" s="220"/>
      <c r="S408" s="220"/>
      <c r="T408" s="220"/>
      <c r="U408" s="220"/>
      <c r="V408" s="220"/>
      <c r="W408" s="220"/>
      <c r="X408" s="220"/>
      <c r="Y408" s="220"/>
      <c r="Z408" s="210"/>
      <c r="AA408" s="210"/>
      <c r="AB408" s="210"/>
      <c r="AC408" s="210"/>
      <c r="AD408" s="210"/>
      <c r="AE408" s="210"/>
      <c r="AF408" s="210"/>
      <c r="AG408" s="210" t="s">
        <v>231</v>
      </c>
      <c r="AH408" s="210">
        <v>0</v>
      </c>
      <c r="AI408" s="210"/>
      <c r="AJ408" s="210"/>
      <c r="AK408" s="210"/>
      <c r="AL408" s="210"/>
      <c r="AM408" s="210"/>
      <c r="AN408" s="210"/>
      <c r="AO408" s="210"/>
      <c r="AP408" s="210"/>
      <c r="AQ408" s="210"/>
      <c r="AR408" s="210"/>
      <c r="AS408" s="210"/>
      <c r="AT408" s="210"/>
      <c r="AU408" s="210"/>
      <c r="AV408" s="210"/>
      <c r="AW408" s="210"/>
      <c r="AX408" s="210"/>
      <c r="AY408" s="210"/>
      <c r="AZ408" s="210"/>
      <c r="BA408" s="210"/>
      <c r="BB408" s="210"/>
      <c r="BC408" s="210"/>
      <c r="BD408" s="210"/>
      <c r="BE408" s="210"/>
      <c r="BF408" s="210"/>
      <c r="BG408" s="210"/>
      <c r="BH408" s="210"/>
    </row>
    <row r="409" spans="1:60" outlineLevel="3" x14ac:dyDescent="0.2">
      <c r="A409" s="217"/>
      <c r="B409" s="218"/>
      <c r="C409" s="264" t="s">
        <v>870</v>
      </c>
      <c r="D409" s="258"/>
      <c r="E409" s="259"/>
      <c r="F409" s="220"/>
      <c r="G409" s="220"/>
      <c r="H409" s="220"/>
      <c r="I409" s="220"/>
      <c r="J409" s="220"/>
      <c r="K409" s="220"/>
      <c r="L409" s="220"/>
      <c r="M409" s="220"/>
      <c r="N409" s="219"/>
      <c r="O409" s="219"/>
      <c r="P409" s="219"/>
      <c r="Q409" s="219"/>
      <c r="R409" s="220"/>
      <c r="S409" s="220"/>
      <c r="T409" s="220"/>
      <c r="U409" s="220"/>
      <c r="V409" s="220"/>
      <c r="W409" s="220"/>
      <c r="X409" s="220"/>
      <c r="Y409" s="220"/>
      <c r="Z409" s="210"/>
      <c r="AA409" s="210"/>
      <c r="AB409" s="210"/>
      <c r="AC409" s="210"/>
      <c r="AD409" s="210"/>
      <c r="AE409" s="210"/>
      <c r="AF409" s="210"/>
      <c r="AG409" s="210" t="s">
        <v>231</v>
      </c>
      <c r="AH409" s="210">
        <v>0</v>
      </c>
      <c r="AI409" s="210"/>
      <c r="AJ409" s="210"/>
      <c r="AK409" s="210"/>
      <c r="AL409" s="210"/>
      <c r="AM409" s="210"/>
      <c r="AN409" s="210"/>
      <c r="AO409" s="210"/>
      <c r="AP409" s="210"/>
      <c r="AQ409" s="210"/>
      <c r="AR409" s="210"/>
      <c r="AS409" s="210"/>
      <c r="AT409" s="210"/>
      <c r="AU409" s="210"/>
      <c r="AV409" s="210"/>
      <c r="AW409" s="210"/>
      <c r="AX409" s="210"/>
      <c r="AY409" s="210"/>
      <c r="AZ409" s="210"/>
      <c r="BA409" s="210"/>
      <c r="BB409" s="210"/>
      <c r="BC409" s="210"/>
      <c r="BD409" s="210"/>
      <c r="BE409" s="210"/>
      <c r="BF409" s="210"/>
      <c r="BG409" s="210"/>
      <c r="BH409" s="210"/>
    </row>
    <row r="410" spans="1:60" outlineLevel="3" x14ac:dyDescent="0.2">
      <c r="A410" s="217"/>
      <c r="B410" s="218"/>
      <c r="C410" s="264" t="s">
        <v>1195</v>
      </c>
      <c r="D410" s="258"/>
      <c r="E410" s="259"/>
      <c r="F410" s="220"/>
      <c r="G410" s="220"/>
      <c r="H410" s="220"/>
      <c r="I410" s="220"/>
      <c r="J410" s="220"/>
      <c r="K410" s="220"/>
      <c r="L410" s="220"/>
      <c r="M410" s="220"/>
      <c r="N410" s="219"/>
      <c r="O410" s="219"/>
      <c r="P410" s="219"/>
      <c r="Q410" s="219"/>
      <c r="R410" s="220"/>
      <c r="S410" s="220"/>
      <c r="T410" s="220"/>
      <c r="U410" s="220"/>
      <c r="V410" s="220"/>
      <c r="W410" s="220"/>
      <c r="X410" s="220"/>
      <c r="Y410" s="220"/>
      <c r="Z410" s="210"/>
      <c r="AA410" s="210"/>
      <c r="AB410" s="210"/>
      <c r="AC410" s="210"/>
      <c r="AD410" s="210"/>
      <c r="AE410" s="210"/>
      <c r="AF410" s="210"/>
      <c r="AG410" s="210" t="s">
        <v>231</v>
      </c>
      <c r="AH410" s="210">
        <v>0</v>
      </c>
      <c r="AI410" s="210"/>
      <c r="AJ410" s="210"/>
      <c r="AK410" s="210"/>
      <c r="AL410" s="210"/>
      <c r="AM410" s="210"/>
      <c r="AN410" s="210"/>
      <c r="AO410" s="210"/>
      <c r="AP410" s="210"/>
      <c r="AQ410" s="210"/>
      <c r="AR410" s="210"/>
      <c r="AS410" s="210"/>
      <c r="AT410" s="210"/>
      <c r="AU410" s="210"/>
      <c r="AV410" s="210"/>
      <c r="AW410" s="210"/>
      <c r="AX410" s="210"/>
      <c r="AY410" s="210"/>
      <c r="AZ410" s="210"/>
      <c r="BA410" s="210"/>
      <c r="BB410" s="210"/>
      <c r="BC410" s="210"/>
      <c r="BD410" s="210"/>
      <c r="BE410" s="210"/>
      <c r="BF410" s="210"/>
      <c r="BG410" s="210"/>
      <c r="BH410" s="210"/>
    </row>
    <row r="411" spans="1:60" ht="22.5" outlineLevel="3" x14ac:dyDescent="0.2">
      <c r="A411" s="217"/>
      <c r="B411" s="218"/>
      <c r="C411" s="264" t="s">
        <v>1263</v>
      </c>
      <c r="D411" s="258"/>
      <c r="E411" s="259"/>
      <c r="F411" s="220"/>
      <c r="G411" s="220"/>
      <c r="H411" s="220"/>
      <c r="I411" s="220"/>
      <c r="J411" s="220"/>
      <c r="K411" s="220"/>
      <c r="L411" s="220"/>
      <c r="M411" s="220"/>
      <c r="N411" s="219"/>
      <c r="O411" s="219"/>
      <c r="P411" s="219"/>
      <c r="Q411" s="219"/>
      <c r="R411" s="220"/>
      <c r="S411" s="220"/>
      <c r="T411" s="220"/>
      <c r="U411" s="220"/>
      <c r="V411" s="220"/>
      <c r="W411" s="220"/>
      <c r="X411" s="220"/>
      <c r="Y411" s="220"/>
      <c r="Z411" s="210"/>
      <c r="AA411" s="210"/>
      <c r="AB411" s="210"/>
      <c r="AC411" s="210"/>
      <c r="AD411" s="210"/>
      <c r="AE411" s="210"/>
      <c r="AF411" s="210"/>
      <c r="AG411" s="210" t="s">
        <v>231</v>
      </c>
      <c r="AH411" s="210">
        <v>0</v>
      </c>
      <c r="AI411" s="210"/>
      <c r="AJ411" s="210"/>
      <c r="AK411" s="210"/>
      <c r="AL411" s="210"/>
      <c r="AM411" s="210"/>
      <c r="AN411" s="210"/>
      <c r="AO411" s="210"/>
      <c r="AP411" s="210"/>
      <c r="AQ411" s="210"/>
      <c r="AR411" s="210"/>
      <c r="AS411" s="210"/>
      <c r="AT411" s="210"/>
      <c r="AU411" s="210"/>
      <c r="AV411" s="210"/>
      <c r="AW411" s="210"/>
      <c r="AX411" s="210"/>
      <c r="AY411" s="210"/>
      <c r="AZ411" s="210"/>
      <c r="BA411" s="210"/>
      <c r="BB411" s="210"/>
      <c r="BC411" s="210"/>
      <c r="BD411" s="210"/>
      <c r="BE411" s="210"/>
      <c r="BF411" s="210"/>
      <c r="BG411" s="210"/>
      <c r="BH411" s="210"/>
    </row>
    <row r="412" spans="1:60" outlineLevel="3" x14ac:dyDescent="0.2">
      <c r="A412" s="217"/>
      <c r="B412" s="218"/>
      <c r="C412" s="264" t="s">
        <v>1264</v>
      </c>
      <c r="D412" s="258"/>
      <c r="E412" s="259">
        <v>19</v>
      </c>
      <c r="F412" s="220"/>
      <c r="G412" s="220"/>
      <c r="H412" s="220"/>
      <c r="I412" s="220"/>
      <c r="J412" s="220"/>
      <c r="K412" s="220"/>
      <c r="L412" s="220"/>
      <c r="M412" s="220"/>
      <c r="N412" s="219"/>
      <c r="O412" s="219"/>
      <c r="P412" s="219"/>
      <c r="Q412" s="219"/>
      <c r="R412" s="220"/>
      <c r="S412" s="220"/>
      <c r="T412" s="220"/>
      <c r="U412" s="220"/>
      <c r="V412" s="220"/>
      <c r="W412" s="220"/>
      <c r="X412" s="220"/>
      <c r="Y412" s="220"/>
      <c r="Z412" s="210"/>
      <c r="AA412" s="210"/>
      <c r="AB412" s="210"/>
      <c r="AC412" s="210"/>
      <c r="AD412" s="210"/>
      <c r="AE412" s="210"/>
      <c r="AF412" s="210"/>
      <c r="AG412" s="210" t="s">
        <v>231</v>
      </c>
      <c r="AH412" s="210">
        <v>0</v>
      </c>
      <c r="AI412" s="210"/>
      <c r="AJ412" s="210"/>
      <c r="AK412" s="210"/>
      <c r="AL412" s="210"/>
      <c r="AM412" s="210"/>
      <c r="AN412" s="210"/>
      <c r="AO412" s="210"/>
      <c r="AP412" s="210"/>
      <c r="AQ412" s="210"/>
      <c r="AR412" s="210"/>
      <c r="AS412" s="210"/>
      <c r="AT412" s="210"/>
      <c r="AU412" s="210"/>
      <c r="AV412" s="210"/>
      <c r="AW412" s="210"/>
      <c r="AX412" s="210"/>
      <c r="AY412" s="210"/>
      <c r="AZ412" s="210"/>
      <c r="BA412" s="210"/>
      <c r="BB412" s="210"/>
      <c r="BC412" s="210"/>
      <c r="BD412" s="210"/>
      <c r="BE412" s="210"/>
      <c r="BF412" s="210"/>
      <c r="BG412" s="210"/>
      <c r="BH412" s="210"/>
    </row>
    <row r="413" spans="1:60" ht="22.5" outlineLevel="1" x14ac:dyDescent="0.2">
      <c r="A413" s="235">
        <v>57</v>
      </c>
      <c r="B413" s="236" t="s">
        <v>650</v>
      </c>
      <c r="C413" s="252" t="s">
        <v>651</v>
      </c>
      <c r="D413" s="237" t="s">
        <v>347</v>
      </c>
      <c r="E413" s="238">
        <v>4.12</v>
      </c>
      <c r="F413" s="239"/>
      <c r="G413" s="240">
        <f>ROUND(E413*F413,2)</f>
        <v>0</v>
      </c>
      <c r="H413" s="239"/>
      <c r="I413" s="240">
        <f>ROUND(E413*H413,2)</f>
        <v>0</v>
      </c>
      <c r="J413" s="239"/>
      <c r="K413" s="240">
        <f>ROUND(E413*J413,2)</f>
        <v>0</v>
      </c>
      <c r="L413" s="240">
        <v>21</v>
      </c>
      <c r="M413" s="240">
        <f>G413*(1+L413/100)</f>
        <v>0</v>
      </c>
      <c r="N413" s="238">
        <v>6.7000000000000004E-2</v>
      </c>
      <c r="O413" s="238">
        <f>ROUND(E413*N413,2)</f>
        <v>0.28000000000000003</v>
      </c>
      <c r="P413" s="238">
        <v>0</v>
      </c>
      <c r="Q413" s="238">
        <f>ROUND(E413*P413,2)</f>
        <v>0</v>
      </c>
      <c r="R413" s="240" t="s">
        <v>435</v>
      </c>
      <c r="S413" s="240" t="s">
        <v>188</v>
      </c>
      <c r="T413" s="241" t="s">
        <v>188</v>
      </c>
      <c r="U413" s="220">
        <v>0</v>
      </c>
      <c r="V413" s="220">
        <f>ROUND(E413*U413,2)</f>
        <v>0</v>
      </c>
      <c r="W413" s="220"/>
      <c r="X413" s="220" t="s">
        <v>436</v>
      </c>
      <c r="Y413" s="220" t="s">
        <v>191</v>
      </c>
      <c r="Z413" s="210"/>
      <c r="AA413" s="210"/>
      <c r="AB413" s="210"/>
      <c r="AC413" s="210"/>
      <c r="AD413" s="210"/>
      <c r="AE413" s="210"/>
      <c r="AF413" s="210"/>
      <c r="AG413" s="210" t="s">
        <v>437</v>
      </c>
      <c r="AH413" s="210"/>
      <c r="AI413" s="210"/>
      <c r="AJ413" s="210"/>
      <c r="AK413" s="210"/>
      <c r="AL413" s="210"/>
      <c r="AM413" s="210"/>
      <c r="AN413" s="210"/>
      <c r="AO413" s="210"/>
      <c r="AP413" s="210"/>
      <c r="AQ413" s="210"/>
      <c r="AR413" s="210"/>
      <c r="AS413" s="210"/>
      <c r="AT413" s="210"/>
      <c r="AU413" s="210"/>
      <c r="AV413" s="210"/>
      <c r="AW413" s="210"/>
      <c r="AX413" s="210"/>
      <c r="AY413" s="210"/>
      <c r="AZ413" s="210"/>
      <c r="BA413" s="210"/>
      <c r="BB413" s="210"/>
      <c r="BC413" s="210"/>
      <c r="BD413" s="210"/>
      <c r="BE413" s="210"/>
      <c r="BF413" s="210"/>
      <c r="BG413" s="210"/>
      <c r="BH413" s="210"/>
    </row>
    <row r="414" spans="1:60" outlineLevel="2" x14ac:dyDescent="0.2">
      <c r="A414" s="217"/>
      <c r="B414" s="218"/>
      <c r="C414" s="264" t="s">
        <v>652</v>
      </c>
      <c r="D414" s="258"/>
      <c r="E414" s="259"/>
      <c r="F414" s="220"/>
      <c r="G414" s="220"/>
      <c r="H414" s="220"/>
      <c r="I414" s="220"/>
      <c r="J414" s="220"/>
      <c r="K414" s="220"/>
      <c r="L414" s="220"/>
      <c r="M414" s="220"/>
      <c r="N414" s="219"/>
      <c r="O414" s="219"/>
      <c r="P414" s="219"/>
      <c r="Q414" s="219"/>
      <c r="R414" s="220"/>
      <c r="S414" s="220"/>
      <c r="T414" s="220"/>
      <c r="U414" s="220"/>
      <c r="V414" s="220"/>
      <c r="W414" s="220"/>
      <c r="X414" s="220"/>
      <c r="Y414" s="220"/>
      <c r="Z414" s="210"/>
      <c r="AA414" s="210"/>
      <c r="AB414" s="210"/>
      <c r="AC414" s="210"/>
      <c r="AD414" s="210"/>
      <c r="AE414" s="210"/>
      <c r="AF414" s="210"/>
      <c r="AG414" s="210" t="s">
        <v>231</v>
      </c>
      <c r="AH414" s="210">
        <v>0</v>
      </c>
      <c r="AI414" s="210"/>
      <c r="AJ414" s="210"/>
      <c r="AK414" s="210"/>
      <c r="AL414" s="210"/>
      <c r="AM414" s="210"/>
      <c r="AN414" s="210"/>
      <c r="AO414" s="210"/>
      <c r="AP414" s="210"/>
      <c r="AQ414" s="210"/>
      <c r="AR414" s="210"/>
      <c r="AS414" s="210"/>
      <c r="AT414" s="210"/>
      <c r="AU414" s="210"/>
      <c r="AV414" s="210"/>
      <c r="AW414" s="210"/>
      <c r="AX414" s="210"/>
      <c r="AY414" s="210"/>
      <c r="AZ414" s="210"/>
      <c r="BA414" s="210"/>
      <c r="BB414" s="210"/>
      <c r="BC414" s="210"/>
      <c r="BD414" s="210"/>
      <c r="BE414" s="210"/>
      <c r="BF414" s="210"/>
      <c r="BG414" s="210"/>
      <c r="BH414" s="210"/>
    </row>
    <row r="415" spans="1:60" outlineLevel="3" x14ac:dyDescent="0.2">
      <c r="A415" s="217"/>
      <c r="B415" s="218"/>
      <c r="C415" s="265" t="s">
        <v>233</v>
      </c>
      <c r="D415" s="260"/>
      <c r="E415" s="261"/>
      <c r="F415" s="220"/>
      <c r="G415" s="220"/>
      <c r="H415" s="220"/>
      <c r="I415" s="220"/>
      <c r="J415" s="220"/>
      <c r="K415" s="220"/>
      <c r="L415" s="220"/>
      <c r="M415" s="220"/>
      <c r="N415" s="219"/>
      <c r="O415" s="219"/>
      <c r="P415" s="219"/>
      <c r="Q415" s="219"/>
      <c r="R415" s="220"/>
      <c r="S415" s="220"/>
      <c r="T415" s="220"/>
      <c r="U415" s="220"/>
      <c r="V415" s="220"/>
      <c r="W415" s="220"/>
      <c r="X415" s="220"/>
      <c r="Y415" s="220"/>
      <c r="Z415" s="210"/>
      <c r="AA415" s="210"/>
      <c r="AB415" s="210"/>
      <c r="AC415" s="210"/>
      <c r="AD415" s="210"/>
      <c r="AE415" s="210"/>
      <c r="AF415" s="210"/>
      <c r="AG415" s="210" t="s">
        <v>231</v>
      </c>
      <c r="AH415" s="210"/>
      <c r="AI415" s="210"/>
      <c r="AJ415" s="210"/>
      <c r="AK415" s="210"/>
      <c r="AL415" s="210"/>
      <c r="AM415" s="210"/>
      <c r="AN415" s="210"/>
      <c r="AO415" s="210"/>
      <c r="AP415" s="210"/>
      <c r="AQ415" s="210"/>
      <c r="AR415" s="210"/>
      <c r="AS415" s="210"/>
      <c r="AT415" s="210"/>
      <c r="AU415" s="210"/>
      <c r="AV415" s="210"/>
      <c r="AW415" s="210"/>
      <c r="AX415" s="210"/>
      <c r="AY415" s="210"/>
      <c r="AZ415" s="210"/>
      <c r="BA415" s="210"/>
      <c r="BB415" s="210"/>
      <c r="BC415" s="210"/>
      <c r="BD415" s="210"/>
      <c r="BE415" s="210"/>
      <c r="BF415" s="210"/>
      <c r="BG415" s="210"/>
      <c r="BH415" s="210"/>
    </row>
    <row r="416" spans="1:60" outlineLevel="3" x14ac:dyDescent="0.2">
      <c r="A416" s="217"/>
      <c r="B416" s="218"/>
      <c r="C416" s="266" t="s">
        <v>653</v>
      </c>
      <c r="D416" s="260"/>
      <c r="E416" s="261">
        <v>0.51500000000000001</v>
      </c>
      <c r="F416" s="220"/>
      <c r="G416" s="220"/>
      <c r="H416" s="220"/>
      <c r="I416" s="220"/>
      <c r="J416" s="220"/>
      <c r="K416" s="220"/>
      <c r="L416" s="220"/>
      <c r="M416" s="220"/>
      <c r="N416" s="219"/>
      <c r="O416" s="219"/>
      <c r="P416" s="219"/>
      <c r="Q416" s="219"/>
      <c r="R416" s="220"/>
      <c r="S416" s="220"/>
      <c r="T416" s="220"/>
      <c r="U416" s="220"/>
      <c r="V416" s="220"/>
      <c r="W416" s="220"/>
      <c r="X416" s="220"/>
      <c r="Y416" s="220"/>
      <c r="Z416" s="210"/>
      <c r="AA416" s="210"/>
      <c r="AB416" s="210"/>
      <c r="AC416" s="210"/>
      <c r="AD416" s="210"/>
      <c r="AE416" s="210"/>
      <c r="AF416" s="210"/>
      <c r="AG416" s="210" t="s">
        <v>231</v>
      </c>
      <c r="AH416" s="210">
        <v>2</v>
      </c>
      <c r="AI416" s="210"/>
      <c r="AJ416" s="210"/>
      <c r="AK416" s="210"/>
      <c r="AL416" s="210"/>
      <c r="AM416" s="210"/>
      <c r="AN416" s="210"/>
      <c r="AO416" s="210"/>
      <c r="AP416" s="210"/>
      <c r="AQ416" s="210"/>
      <c r="AR416" s="210"/>
      <c r="AS416" s="210"/>
      <c r="AT416" s="210"/>
      <c r="AU416" s="210"/>
      <c r="AV416" s="210"/>
      <c r="AW416" s="210"/>
      <c r="AX416" s="210"/>
      <c r="AY416" s="210"/>
      <c r="AZ416" s="210"/>
      <c r="BA416" s="210"/>
      <c r="BB416" s="210"/>
      <c r="BC416" s="210"/>
      <c r="BD416" s="210"/>
      <c r="BE416" s="210"/>
      <c r="BF416" s="210"/>
      <c r="BG416" s="210"/>
      <c r="BH416" s="210"/>
    </row>
    <row r="417" spans="1:60" outlineLevel="3" x14ac:dyDescent="0.2">
      <c r="A417" s="217"/>
      <c r="B417" s="218"/>
      <c r="C417" s="265" t="s">
        <v>235</v>
      </c>
      <c r="D417" s="260"/>
      <c r="E417" s="261"/>
      <c r="F417" s="220"/>
      <c r="G417" s="220"/>
      <c r="H417" s="220"/>
      <c r="I417" s="220"/>
      <c r="J417" s="220"/>
      <c r="K417" s="220"/>
      <c r="L417" s="220"/>
      <c r="M417" s="220"/>
      <c r="N417" s="219"/>
      <c r="O417" s="219"/>
      <c r="P417" s="219"/>
      <c r="Q417" s="219"/>
      <c r="R417" s="220"/>
      <c r="S417" s="220"/>
      <c r="T417" s="220"/>
      <c r="U417" s="220"/>
      <c r="V417" s="220"/>
      <c r="W417" s="220"/>
      <c r="X417" s="220"/>
      <c r="Y417" s="220"/>
      <c r="Z417" s="210"/>
      <c r="AA417" s="210"/>
      <c r="AB417" s="210"/>
      <c r="AC417" s="210"/>
      <c r="AD417" s="210"/>
      <c r="AE417" s="210"/>
      <c r="AF417" s="210"/>
      <c r="AG417" s="210" t="s">
        <v>231</v>
      </c>
      <c r="AH417" s="210"/>
      <c r="AI417" s="210"/>
      <c r="AJ417" s="210"/>
      <c r="AK417" s="210"/>
      <c r="AL417" s="210"/>
      <c r="AM417" s="210"/>
      <c r="AN417" s="210"/>
      <c r="AO417" s="210"/>
      <c r="AP417" s="210"/>
      <c r="AQ417" s="210"/>
      <c r="AR417" s="210"/>
      <c r="AS417" s="210"/>
      <c r="AT417" s="210"/>
      <c r="AU417" s="210"/>
      <c r="AV417" s="210"/>
      <c r="AW417" s="210"/>
      <c r="AX417" s="210"/>
      <c r="AY417" s="210"/>
      <c r="AZ417" s="210"/>
      <c r="BA417" s="210"/>
      <c r="BB417" s="210"/>
      <c r="BC417" s="210"/>
      <c r="BD417" s="210"/>
      <c r="BE417" s="210"/>
      <c r="BF417" s="210"/>
      <c r="BG417" s="210"/>
      <c r="BH417" s="210"/>
    </row>
    <row r="418" spans="1:60" outlineLevel="3" x14ac:dyDescent="0.2">
      <c r="A418" s="217"/>
      <c r="B418" s="218"/>
      <c r="C418" s="264" t="s">
        <v>1265</v>
      </c>
      <c r="D418" s="258"/>
      <c r="E418" s="259">
        <v>4.12</v>
      </c>
      <c r="F418" s="220"/>
      <c r="G418" s="220"/>
      <c r="H418" s="220"/>
      <c r="I418" s="220"/>
      <c r="J418" s="220"/>
      <c r="K418" s="220"/>
      <c r="L418" s="220"/>
      <c r="M418" s="220"/>
      <c r="N418" s="219"/>
      <c r="O418" s="219"/>
      <c r="P418" s="219"/>
      <c r="Q418" s="219"/>
      <c r="R418" s="220"/>
      <c r="S418" s="220"/>
      <c r="T418" s="220"/>
      <c r="U418" s="220"/>
      <c r="V418" s="220"/>
      <c r="W418" s="220"/>
      <c r="X418" s="220"/>
      <c r="Y418" s="220"/>
      <c r="Z418" s="210"/>
      <c r="AA418" s="210"/>
      <c r="AB418" s="210"/>
      <c r="AC418" s="210"/>
      <c r="AD418" s="210"/>
      <c r="AE418" s="210"/>
      <c r="AF418" s="210"/>
      <c r="AG418" s="210" t="s">
        <v>231</v>
      </c>
      <c r="AH418" s="210">
        <v>5</v>
      </c>
      <c r="AI418" s="210"/>
      <c r="AJ418" s="210"/>
      <c r="AK418" s="210"/>
      <c r="AL418" s="210"/>
      <c r="AM418" s="210"/>
      <c r="AN418" s="210"/>
      <c r="AO418" s="210"/>
      <c r="AP418" s="210"/>
      <c r="AQ418" s="210"/>
      <c r="AR418" s="210"/>
      <c r="AS418" s="210"/>
      <c r="AT418" s="210"/>
      <c r="AU418" s="210"/>
      <c r="AV418" s="210"/>
      <c r="AW418" s="210"/>
      <c r="AX418" s="210"/>
      <c r="AY418" s="210"/>
      <c r="AZ418" s="210"/>
      <c r="BA418" s="210"/>
      <c r="BB418" s="210"/>
      <c r="BC418" s="210"/>
      <c r="BD418" s="210"/>
      <c r="BE418" s="210"/>
      <c r="BF418" s="210"/>
      <c r="BG418" s="210"/>
      <c r="BH418" s="210"/>
    </row>
    <row r="419" spans="1:60" ht="22.5" outlineLevel="1" x14ac:dyDescent="0.2">
      <c r="A419" s="235">
        <v>58</v>
      </c>
      <c r="B419" s="236" t="s">
        <v>655</v>
      </c>
      <c r="C419" s="252" t="s">
        <v>656</v>
      </c>
      <c r="D419" s="237" t="s">
        <v>347</v>
      </c>
      <c r="E419" s="238">
        <v>4.12</v>
      </c>
      <c r="F419" s="239"/>
      <c r="G419" s="240">
        <f>ROUND(E419*F419,2)</f>
        <v>0</v>
      </c>
      <c r="H419" s="239"/>
      <c r="I419" s="240">
        <f>ROUND(E419*H419,2)</f>
        <v>0</v>
      </c>
      <c r="J419" s="239"/>
      <c r="K419" s="240">
        <f>ROUND(E419*J419,2)</f>
        <v>0</v>
      </c>
      <c r="L419" s="240">
        <v>21</v>
      </c>
      <c r="M419" s="240">
        <f>G419*(1+L419/100)</f>
        <v>0</v>
      </c>
      <c r="N419" s="238">
        <v>6.7000000000000004E-2</v>
      </c>
      <c r="O419" s="238">
        <f>ROUND(E419*N419,2)</f>
        <v>0.28000000000000003</v>
      </c>
      <c r="P419" s="238">
        <v>0</v>
      </c>
      <c r="Q419" s="238">
        <f>ROUND(E419*P419,2)</f>
        <v>0</v>
      </c>
      <c r="R419" s="240" t="s">
        <v>435</v>
      </c>
      <c r="S419" s="240" t="s">
        <v>188</v>
      </c>
      <c r="T419" s="241" t="s">
        <v>188</v>
      </c>
      <c r="U419" s="220">
        <v>0</v>
      </c>
      <c r="V419" s="220">
        <f>ROUND(E419*U419,2)</f>
        <v>0</v>
      </c>
      <c r="W419" s="220"/>
      <c r="X419" s="220" t="s">
        <v>436</v>
      </c>
      <c r="Y419" s="220" t="s">
        <v>191</v>
      </c>
      <c r="Z419" s="210"/>
      <c r="AA419" s="210"/>
      <c r="AB419" s="210"/>
      <c r="AC419" s="210"/>
      <c r="AD419" s="210"/>
      <c r="AE419" s="210"/>
      <c r="AF419" s="210"/>
      <c r="AG419" s="210" t="s">
        <v>437</v>
      </c>
      <c r="AH419" s="210"/>
      <c r="AI419" s="210"/>
      <c r="AJ419" s="210"/>
      <c r="AK419" s="210"/>
      <c r="AL419" s="210"/>
      <c r="AM419" s="210"/>
      <c r="AN419" s="210"/>
      <c r="AO419" s="210"/>
      <c r="AP419" s="210"/>
      <c r="AQ419" s="210"/>
      <c r="AR419" s="210"/>
      <c r="AS419" s="210"/>
      <c r="AT419" s="210"/>
      <c r="AU419" s="210"/>
      <c r="AV419" s="210"/>
      <c r="AW419" s="210"/>
      <c r="AX419" s="210"/>
      <c r="AY419" s="210"/>
      <c r="AZ419" s="210"/>
      <c r="BA419" s="210"/>
      <c r="BB419" s="210"/>
      <c r="BC419" s="210"/>
      <c r="BD419" s="210"/>
      <c r="BE419" s="210"/>
      <c r="BF419" s="210"/>
      <c r="BG419" s="210"/>
      <c r="BH419" s="210"/>
    </row>
    <row r="420" spans="1:60" outlineLevel="2" x14ac:dyDescent="0.2">
      <c r="A420" s="217"/>
      <c r="B420" s="218"/>
      <c r="C420" s="264" t="s">
        <v>657</v>
      </c>
      <c r="D420" s="258"/>
      <c r="E420" s="259"/>
      <c r="F420" s="220"/>
      <c r="G420" s="220"/>
      <c r="H420" s="220"/>
      <c r="I420" s="220"/>
      <c r="J420" s="220"/>
      <c r="K420" s="220"/>
      <c r="L420" s="220"/>
      <c r="M420" s="220"/>
      <c r="N420" s="219"/>
      <c r="O420" s="219"/>
      <c r="P420" s="219"/>
      <c r="Q420" s="219"/>
      <c r="R420" s="220"/>
      <c r="S420" s="220"/>
      <c r="T420" s="220"/>
      <c r="U420" s="220"/>
      <c r="V420" s="220"/>
      <c r="W420" s="220"/>
      <c r="X420" s="220"/>
      <c r="Y420" s="220"/>
      <c r="Z420" s="210"/>
      <c r="AA420" s="210"/>
      <c r="AB420" s="210"/>
      <c r="AC420" s="210"/>
      <c r="AD420" s="210"/>
      <c r="AE420" s="210"/>
      <c r="AF420" s="210"/>
      <c r="AG420" s="210" t="s">
        <v>231</v>
      </c>
      <c r="AH420" s="210">
        <v>0</v>
      </c>
      <c r="AI420" s="210"/>
      <c r="AJ420" s="210"/>
      <c r="AK420" s="210"/>
      <c r="AL420" s="210"/>
      <c r="AM420" s="210"/>
      <c r="AN420" s="210"/>
      <c r="AO420" s="210"/>
      <c r="AP420" s="210"/>
      <c r="AQ420" s="210"/>
      <c r="AR420" s="210"/>
      <c r="AS420" s="210"/>
      <c r="AT420" s="210"/>
      <c r="AU420" s="210"/>
      <c r="AV420" s="210"/>
      <c r="AW420" s="210"/>
      <c r="AX420" s="210"/>
      <c r="AY420" s="210"/>
      <c r="AZ420" s="210"/>
      <c r="BA420" s="210"/>
      <c r="BB420" s="210"/>
      <c r="BC420" s="210"/>
      <c r="BD420" s="210"/>
      <c r="BE420" s="210"/>
      <c r="BF420" s="210"/>
      <c r="BG420" s="210"/>
      <c r="BH420" s="210"/>
    </row>
    <row r="421" spans="1:60" outlineLevel="3" x14ac:dyDescent="0.2">
      <c r="A421" s="217"/>
      <c r="B421" s="218"/>
      <c r="C421" s="264" t="s">
        <v>1266</v>
      </c>
      <c r="D421" s="258"/>
      <c r="E421" s="259">
        <v>4.12</v>
      </c>
      <c r="F421" s="220"/>
      <c r="G421" s="220"/>
      <c r="H421" s="220"/>
      <c r="I421" s="220"/>
      <c r="J421" s="220"/>
      <c r="K421" s="220"/>
      <c r="L421" s="220"/>
      <c r="M421" s="220"/>
      <c r="N421" s="219"/>
      <c r="O421" s="219"/>
      <c r="P421" s="219"/>
      <c r="Q421" s="219"/>
      <c r="R421" s="220"/>
      <c r="S421" s="220"/>
      <c r="T421" s="220"/>
      <c r="U421" s="220"/>
      <c r="V421" s="220"/>
      <c r="W421" s="220"/>
      <c r="X421" s="220"/>
      <c r="Y421" s="220"/>
      <c r="Z421" s="210"/>
      <c r="AA421" s="210"/>
      <c r="AB421" s="210"/>
      <c r="AC421" s="210"/>
      <c r="AD421" s="210"/>
      <c r="AE421" s="210"/>
      <c r="AF421" s="210"/>
      <c r="AG421" s="210" t="s">
        <v>231</v>
      </c>
      <c r="AH421" s="210">
        <v>5</v>
      </c>
      <c r="AI421" s="210"/>
      <c r="AJ421" s="210"/>
      <c r="AK421" s="210"/>
      <c r="AL421" s="210"/>
      <c r="AM421" s="210"/>
      <c r="AN421" s="210"/>
      <c r="AO421" s="210"/>
      <c r="AP421" s="210"/>
      <c r="AQ421" s="210"/>
      <c r="AR421" s="210"/>
      <c r="AS421" s="210"/>
      <c r="AT421" s="210"/>
      <c r="AU421" s="210"/>
      <c r="AV421" s="210"/>
      <c r="AW421" s="210"/>
      <c r="AX421" s="210"/>
      <c r="AY421" s="210"/>
      <c r="AZ421" s="210"/>
      <c r="BA421" s="210"/>
      <c r="BB421" s="210"/>
      <c r="BC421" s="210"/>
      <c r="BD421" s="210"/>
      <c r="BE421" s="210"/>
      <c r="BF421" s="210"/>
      <c r="BG421" s="210"/>
      <c r="BH421" s="210"/>
    </row>
    <row r="422" spans="1:60" outlineLevel="1" x14ac:dyDescent="0.2">
      <c r="A422" s="235">
        <v>59</v>
      </c>
      <c r="B422" s="236" t="s">
        <v>659</v>
      </c>
      <c r="C422" s="252" t="s">
        <v>660</v>
      </c>
      <c r="D422" s="237" t="s">
        <v>347</v>
      </c>
      <c r="E422" s="238">
        <v>63.60642</v>
      </c>
      <c r="F422" s="239"/>
      <c r="G422" s="240">
        <f>ROUND(E422*F422,2)</f>
        <v>0</v>
      </c>
      <c r="H422" s="239"/>
      <c r="I422" s="240">
        <f>ROUND(E422*H422,2)</f>
        <v>0</v>
      </c>
      <c r="J422" s="239"/>
      <c r="K422" s="240">
        <f>ROUND(E422*J422,2)</f>
        <v>0</v>
      </c>
      <c r="L422" s="240">
        <v>21</v>
      </c>
      <c r="M422" s="240">
        <f>G422*(1+L422/100)</f>
        <v>0</v>
      </c>
      <c r="N422" s="238">
        <v>9.6000000000000002E-2</v>
      </c>
      <c r="O422" s="238">
        <f>ROUND(E422*N422,2)</f>
        <v>6.11</v>
      </c>
      <c r="P422" s="238">
        <v>0</v>
      </c>
      <c r="Q422" s="238">
        <f>ROUND(E422*P422,2)</f>
        <v>0</v>
      </c>
      <c r="R422" s="240" t="s">
        <v>435</v>
      </c>
      <c r="S422" s="240" t="s">
        <v>188</v>
      </c>
      <c r="T422" s="241" t="s">
        <v>188</v>
      </c>
      <c r="U422" s="220">
        <v>0</v>
      </c>
      <c r="V422" s="220">
        <f>ROUND(E422*U422,2)</f>
        <v>0</v>
      </c>
      <c r="W422" s="220"/>
      <c r="X422" s="220" t="s">
        <v>436</v>
      </c>
      <c r="Y422" s="220" t="s">
        <v>191</v>
      </c>
      <c r="Z422" s="210"/>
      <c r="AA422" s="210"/>
      <c r="AB422" s="210"/>
      <c r="AC422" s="210"/>
      <c r="AD422" s="210"/>
      <c r="AE422" s="210"/>
      <c r="AF422" s="210"/>
      <c r="AG422" s="210" t="s">
        <v>437</v>
      </c>
      <c r="AH422" s="210"/>
      <c r="AI422" s="210"/>
      <c r="AJ422" s="210"/>
      <c r="AK422" s="210"/>
      <c r="AL422" s="210"/>
      <c r="AM422" s="210"/>
      <c r="AN422" s="210"/>
      <c r="AO422" s="210"/>
      <c r="AP422" s="210"/>
      <c r="AQ422" s="210"/>
      <c r="AR422" s="210"/>
      <c r="AS422" s="210"/>
      <c r="AT422" s="210"/>
      <c r="AU422" s="210"/>
      <c r="AV422" s="210"/>
      <c r="AW422" s="210"/>
      <c r="AX422" s="210"/>
      <c r="AY422" s="210"/>
      <c r="AZ422" s="210"/>
      <c r="BA422" s="210"/>
      <c r="BB422" s="210"/>
      <c r="BC422" s="210"/>
      <c r="BD422" s="210"/>
      <c r="BE422" s="210"/>
      <c r="BF422" s="210"/>
      <c r="BG422" s="210"/>
      <c r="BH422" s="210"/>
    </row>
    <row r="423" spans="1:60" outlineLevel="2" x14ac:dyDescent="0.2">
      <c r="A423" s="217"/>
      <c r="B423" s="218"/>
      <c r="C423" s="264" t="s">
        <v>661</v>
      </c>
      <c r="D423" s="258"/>
      <c r="E423" s="259"/>
      <c r="F423" s="220"/>
      <c r="G423" s="220"/>
      <c r="H423" s="220"/>
      <c r="I423" s="220"/>
      <c r="J423" s="220"/>
      <c r="K423" s="220"/>
      <c r="L423" s="220"/>
      <c r="M423" s="220"/>
      <c r="N423" s="219"/>
      <c r="O423" s="219"/>
      <c r="P423" s="219"/>
      <c r="Q423" s="219"/>
      <c r="R423" s="220"/>
      <c r="S423" s="220"/>
      <c r="T423" s="220"/>
      <c r="U423" s="220"/>
      <c r="V423" s="220"/>
      <c r="W423" s="220"/>
      <c r="X423" s="220"/>
      <c r="Y423" s="220"/>
      <c r="Z423" s="210"/>
      <c r="AA423" s="210"/>
      <c r="AB423" s="210"/>
      <c r="AC423" s="210"/>
      <c r="AD423" s="210"/>
      <c r="AE423" s="210"/>
      <c r="AF423" s="210"/>
      <c r="AG423" s="210" t="s">
        <v>231</v>
      </c>
      <c r="AH423" s="210">
        <v>0</v>
      </c>
      <c r="AI423" s="210"/>
      <c r="AJ423" s="210"/>
      <c r="AK423" s="210"/>
      <c r="AL423" s="210"/>
      <c r="AM423" s="210"/>
      <c r="AN423" s="210"/>
      <c r="AO423" s="210"/>
      <c r="AP423" s="210"/>
      <c r="AQ423" s="210"/>
      <c r="AR423" s="210"/>
      <c r="AS423" s="210"/>
      <c r="AT423" s="210"/>
      <c r="AU423" s="210"/>
      <c r="AV423" s="210"/>
      <c r="AW423" s="210"/>
      <c r="AX423" s="210"/>
      <c r="AY423" s="210"/>
      <c r="AZ423" s="210"/>
      <c r="BA423" s="210"/>
      <c r="BB423" s="210"/>
      <c r="BC423" s="210"/>
      <c r="BD423" s="210"/>
      <c r="BE423" s="210"/>
      <c r="BF423" s="210"/>
      <c r="BG423" s="210"/>
      <c r="BH423" s="210"/>
    </row>
    <row r="424" spans="1:60" outlineLevel="3" x14ac:dyDescent="0.2">
      <c r="A424" s="217"/>
      <c r="B424" s="218"/>
      <c r="C424" s="264" t="s">
        <v>1267</v>
      </c>
      <c r="D424" s="258"/>
      <c r="E424" s="259">
        <v>63.60642</v>
      </c>
      <c r="F424" s="220"/>
      <c r="G424" s="220"/>
      <c r="H424" s="220"/>
      <c r="I424" s="220"/>
      <c r="J424" s="220"/>
      <c r="K424" s="220"/>
      <c r="L424" s="220"/>
      <c r="M424" s="220"/>
      <c r="N424" s="219"/>
      <c r="O424" s="219"/>
      <c r="P424" s="219"/>
      <c r="Q424" s="219"/>
      <c r="R424" s="220"/>
      <c r="S424" s="220"/>
      <c r="T424" s="220"/>
      <c r="U424" s="220"/>
      <c r="V424" s="220"/>
      <c r="W424" s="220"/>
      <c r="X424" s="220"/>
      <c r="Y424" s="220"/>
      <c r="Z424" s="210"/>
      <c r="AA424" s="210"/>
      <c r="AB424" s="210"/>
      <c r="AC424" s="210"/>
      <c r="AD424" s="210"/>
      <c r="AE424" s="210"/>
      <c r="AF424" s="210"/>
      <c r="AG424" s="210" t="s">
        <v>231</v>
      </c>
      <c r="AH424" s="210">
        <v>5</v>
      </c>
      <c r="AI424" s="210"/>
      <c r="AJ424" s="210"/>
      <c r="AK424" s="210"/>
      <c r="AL424" s="210"/>
      <c r="AM424" s="210"/>
      <c r="AN424" s="210"/>
      <c r="AO424" s="210"/>
      <c r="AP424" s="210"/>
      <c r="AQ424" s="210"/>
      <c r="AR424" s="210"/>
      <c r="AS424" s="210"/>
      <c r="AT424" s="210"/>
      <c r="AU424" s="210"/>
      <c r="AV424" s="210"/>
      <c r="AW424" s="210"/>
      <c r="AX424" s="210"/>
      <c r="AY424" s="210"/>
      <c r="AZ424" s="210"/>
      <c r="BA424" s="210"/>
      <c r="BB424" s="210"/>
      <c r="BC424" s="210"/>
      <c r="BD424" s="210"/>
      <c r="BE424" s="210"/>
      <c r="BF424" s="210"/>
      <c r="BG424" s="210"/>
      <c r="BH424" s="210"/>
    </row>
    <row r="425" spans="1:60" ht="22.5" outlineLevel="1" x14ac:dyDescent="0.2">
      <c r="A425" s="235">
        <v>60</v>
      </c>
      <c r="B425" s="236" t="s">
        <v>663</v>
      </c>
      <c r="C425" s="252" t="s">
        <v>664</v>
      </c>
      <c r="D425" s="237" t="s">
        <v>347</v>
      </c>
      <c r="E425" s="238">
        <v>55.434600000000003</v>
      </c>
      <c r="F425" s="239"/>
      <c r="G425" s="240">
        <f>ROUND(E425*F425,2)</f>
        <v>0</v>
      </c>
      <c r="H425" s="239"/>
      <c r="I425" s="240">
        <f>ROUND(E425*H425,2)</f>
        <v>0</v>
      </c>
      <c r="J425" s="239"/>
      <c r="K425" s="240">
        <f>ROUND(E425*J425,2)</f>
        <v>0</v>
      </c>
      <c r="L425" s="240">
        <v>21</v>
      </c>
      <c r="M425" s="240">
        <f>G425*(1+L425/100)</f>
        <v>0</v>
      </c>
      <c r="N425" s="238">
        <v>5.1999999999999998E-2</v>
      </c>
      <c r="O425" s="238">
        <f>ROUND(E425*N425,2)</f>
        <v>2.88</v>
      </c>
      <c r="P425" s="238">
        <v>0</v>
      </c>
      <c r="Q425" s="238">
        <f>ROUND(E425*P425,2)</f>
        <v>0</v>
      </c>
      <c r="R425" s="240" t="s">
        <v>435</v>
      </c>
      <c r="S425" s="240" t="s">
        <v>188</v>
      </c>
      <c r="T425" s="241" t="s">
        <v>188</v>
      </c>
      <c r="U425" s="220">
        <v>0</v>
      </c>
      <c r="V425" s="220">
        <f>ROUND(E425*U425,2)</f>
        <v>0</v>
      </c>
      <c r="W425" s="220"/>
      <c r="X425" s="220" t="s">
        <v>436</v>
      </c>
      <c r="Y425" s="220" t="s">
        <v>191</v>
      </c>
      <c r="Z425" s="210"/>
      <c r="AA425" s="210"/>
      <c r="AB425" s="210"/>
      <c r="AC425" s="210"/>
      <c r="AD425" s="210"/>
      <c r="AE425" s="210"/>
      <c r="AF425" s="210"/>
      <c r="AG425" s="210" t="s">
        <v>437</v>
      </c>
      <c r="AH425" s="210"/>
      <c r="AI425" s="210"/>
      <c r="AJ425" s="210"/>
      <c r="AK425" s="210"/>
      <c r="AL425" s="210"/>
      <c r="AM425" s="210"/>
      <c r="AN425" s="210"/>
      <c r="AO425" s="210"/>
      <c r="AP425" s="210"/>
      <c r="AQ425" s="210"/>
      <c r="AR425" s="210"/>
      <c r="AS425" s="210"/>
      <c r="AT425" s="210"/>
      <c r="AU425" s="210"/>
      <c r="AV425" s="210"/>
      <c r="AW425" s="210"/>
      <c r="AX425" s="210"/>
      <c r="AY425" s="210"/>
      <c r="AZ425" s="210"/>
      <c r="BA425" s="210"/>
      <c r="BB425" s="210"/>
      <c r="BC425" s="210"/>
      <c r="BD425" s="210"/>
      <c r="BE425" s="210"/>
      <c r="BF425" s="210"/>
      <c r="BG425" s="210"/>
      <c r="BH425" s="210"/>
    </row>
    <row r="426" spans="1:60" outlineLevel="2" x14ac:dyDescent="0.2">
      <c r="A426" s="217"/>
      <c r="B426" s="218"/>
      <c r="C426" s="264" t="s">
        <v>665</v>
      </c>
      <c r="D426" s="258"/>
      <c r="E426" s="259"/>
      <c r="F426" s="220"/>
      <c r="G426" s="220"/>
      <c r="H426" s="220"/>
      <c r="I426" s="220"/>
      <c r="J426" s="220"/>
      <c r="K426" s="220"/>
      <c r="L426" s="220"/>
      <c r="M426" s="220"/>
      <c r="N426" s="219"/>
      <c r="O426" s="219"/>
      <c r="P426" s="219"/>
      <c r="Q426" s="219"/>
      <c r="R426" s="220"/>
      <c r="S426" s="220"/>
      <c r="T426" s="220"/>
      <c r="U426" s="220"/>
      <c r="V426" s="220"/>
      <c r="W426" s="220"/>
      <c r="X426" s="220"/>
      <c r="Y426" s="220"/>
      <c r="Z426" s="210"/>
      <c r="AA426" s="210"/>
      <c r="AB426" s="210"/>
      <c r="AC426" s="210"/>
      <c r="AD426" s="210"/>
      <c r="AE426" s="210"/>
      <c r="AF426" s="210"/>
      <c r="AG426" s="210" t="s">
        <v>231</v>
      </c>
      <c r="AH426" s="210">
        <v>0</v>
      </c>
      <c r="AI426" s="210"/>
      <c r="AJ426" s="210"/>
      <c r="AK426" s="210"/>
      <c r="AL426" s="210"/>
      <c r="AM426" s="210"/>
      <c r="AN426" s="210"/>
      <c r="AO426" s="210"/>
      <c r="AP426" s="210"/>
      <c r="AQ426" s="210"/>
      <c r="AR426" s="210"/>
      <c r="AS426" s="210"/>
      <c r="AT426" s="210"/>
      <c r="AU426" s="210"/>
      <c r="AV426" s="210"/>
      <c r="AW426" s="210"/>
      <c r="AX426" s="210"/>
      <c r="AY426" s="210"/>
      <c r="AZ426" s="210"/>
      <c r="BA426" s="210"/>
      <c r="BB426" s="210"/>
      <c r="BC426" s="210"/>
      <c r="BD426" s="210"/>
      <c r="BE426" s="210"/>
      <c r="BF426" s="210"/>
      <c r="BG426" s="210"/>
      <c r="BH426" s="210"/>
    </row>
    <row r="427" spans="1:60" outlineLevel="3" x14ac:dyDescent="0.2">
      <c r="A427" s="217"/>
      <c r="B427" s="218"/>
      <c r="C427" s="264" t="s">
        <v>1268</v>
      </c>
      <c r="D427" s="258"/>
      <c r="E427" s="259">
        <v>55.434600000000003</v>
      </c>
      <c r="F427" s="220"/>
      <c r="G427" s="220"/>
      <c r="H427" s="220"/>
      <c r="I427" s="220"/>
      <c r="J427" s="220"/>
      <c r="K427" s="220"/>
      <c r="L427" s="220"/>
      <c r="M427" s="220"/>
      <c r="N427" s="219"/>
      <c r="O427" s="219"/>
      <c r="P427" s="219"/>
      <c r="Q427" s="219"/>
      <c r="R427" s="220"/>
      <c r="S427" s="220"/>
      <c r="T427" s="220"/>
      <c r="U427" s="220"/>
      <c r="V427" s="220"/>
      <c r="W427" s="220"/>
      <c r="X427" s="220"/>
      <c r="Y427" s="220"/>
      <c r="Z427" s="210"/>
      <c r="AA427" s="210"/>
      <c r="AB427" s="210"/>
      <c r="AC427" s="210"/>
      <c r="AD427" s="210"/>
      <c r="AE427" s="210"/>
      <c r="AF427" s="210"/>
      <c r="AG427" s="210" t="s">
        <v>231</v>
      </c>
      <c r="AH427" s="210">
        <v>5</v>
      </c>
      <c r="AI427" s="210"/>
      <c r="AJ427" s="210"/>
      <c r="AK427" s="210"/>
      <c r="AL427" s="210"/>
      <c r="AM427" s="210"/>
      <c r="AN427" s="210"/>
      <c r="AO427" s="210"/>
      <c r="AP427" s="210"/>
      <c r="AQ427" s="210"/>
      <c r="AR427" s="210"/>
      <c r="AS427" s="210"/>
      <c r="AT427" s="210"/>
      <c r="AU427" s="210"/>
      <c r="AV427" s="210"/>
      <c r="AW427" s="210"/>
      <c r="AX427" s="210"/>
      <c r="AY427" s="210"/>
      <c r="AZ427" s="210"/>
      <c r="BA427" s="210"/>
      <c r="BB427" s="210"/>
      <c r="BC427" s="210"/>
      <c r="BD427" s="210"/>
      <c r="BE427" s="210"/>
      <c r="BF427" s="210"/>
      <c r="BG427" s="210"/>
      <c r="BH427" s="210"/>
    </row>
    <row r="428" spans="1:60" x14ac:dyDescent="0.2">
      <c r="A428" s="225" t="s">
        <v>183</v>
      </c>
      <c r="B428" s="226" t="s">
        <v>143</v>
      </c>
      <c r="C428" s="251" t="s">
        <v>144</v>
      </c>
      <c r="D428" s="227"/>
      <c r="E428" s="228"/>
      <c r="F428" s="229"/>
      <c r="G428" s="229">
        <f>SUMIF(AG429:AG433,"&lt;&gt;NOR",G429:G433)</f>
        <v>0</v>
      </c>
      <c r="H428" s="229"/>
      <c r="I428" s="229">
        <f>SUM(I429:I433)</f>
        <v>0</v>
      </c>
      <c r="J428" s="229"/>
      <c r="K428" s="229">
        <f>SUM(K429:K433)</f>
        <v>0</v>
      </c>
      <c r="L428" s="229"/>
      <c r="M428" s="229">
        <f>SUM(M429:M433)</f>
        <v>0</v>
      </c>
      <c r="N428" s="228"/>
      <c r="O428" s="228">
        <f>SUM(O429:O433)</f>
        <v>0</v>
      </c>
      <c r="P428" s="228"/>
      <c r="Q428" s="228">
        <f>SUM(Q429:Q433)</f>
        <v>0</v>
      </c>
      <c r="R428" s="229"/>
      <c r="S428" s="229"/>
      <c r="T428" s="230"/>
      <c r="U428" s="224"/>
      <c r="V428" s="224">
        <f>SUM(V429:V433)</f>
        <v>38.729999999999997</v>
      </c>
      <c r="W428" s="224"/>
      <c r="X428" s="224"/>
      <c r="Y428" s="224"/>
      <c r="AG428" t="s">
        <v>184</v>
      </c>
    </row>
    <row r="429" spans="1:60" outlineLevel="1" x14ac:dyDescent="0.2">
      <c r="A429" s="235">
        <v>61</v>
      </c>
      <c r="B429" s="236" t="s">
        <v>667</v>
      </c>
      <c r="C429" s="252" t="s">
        <v>668</v>
      </c>
      <c r="D429" s="237" t="s">
        <v>434</v>
      </c>
      <c r="E429" s="238">
        <v>99.317449999999994</v>
      </c>
      <c r="F429" s="239"/>
      <c r="G429" s="240">
        <f>ROUND(E429*F429,2)</f>
        <v>0</v>
      </c>
      <c r="H429" s="239"/>
      <c r="I429" s="240">
        <f>ROUND(E429*H429,2)</f>
        <v>0</v>
      </c>
      <c r="J429" s="239"/>
      <c r="K429" s="240">
        <f>ROUND(E429*J429,2)</f>
        <v>0</v>
      </c>
      <c r="L429" s="240">
        <v>21</v>
      </c>
      <c r="M429" s="240">
        <f>G429*(1+L429/100)</f>
        <v>0</v>
      </c>
      <c r="N429" s="238">
        <v>0</v>
      </c>
      <c r="O429" s="238">
        <f>ROUND(E429*N429,2)</f>
        <v>0</v>
      </c>
      <c r="P429" s="238">
        <v>0</v>
      </c>
      <c r="Q429" s="238">
        <f>ROUND(E429*P429,2)</f>
        <v>0</v>
      </c>
      <c r="R429" s="240" t="s">
        <v>277</v>
      </c>
      <c r="S429" s="240" t="s">
        <v>188</v>
      </c>
      <c r="T429" s="241" t="s">
        <v>188</v>
      </c>
      <c r="U429" s="220">
        <v>0.39</v>
      </c>
      <c r="V429" s="220">
        <f>ROUND(E429*U429,2)</f>
        <v>38.729999999999997</v>
      </c>
      <c r="W429" s="220"/>
      <c r="X429" s="220" t="s">
        <v>444</v>
      </c>
      <c r="Y429" s="220" t="s">
        <v>191</v>
      </c>
      <c r="Z429" s="210"/>
      <c r="AA429" s="210"/>
      <c r="AB429" s="210"/>
      <c r="AC429" s="210"/>
      <c r="AD429" s="210"/>
      <c r="AE429" s="210"/>
      <c r="AF429" s="210"/>
      <c r="AG429" s="210" t="s">
        <v>445</v>
      </c>
      <c r="AH429" s="210"/>
      <c r="AI429" s="210"/>
      <c r="AJ429" s="210"/>
      <c r="AK429" s="210"/>
      <c r="AL429" s="210"/>
      <c r="AM429" s="210"/>
      <c r="AN429" s="210"/>
      <c r="AO429" s="210"/>
      <c r="AP429" s="210"/>
      <c r="AQ429" s="210"/>
      <c r="AR429" s="210"/>
      <c r="AS429" s="210"/>
      <c r="AT429" s="210"/>
      <c r="AU429" s="210"/>
      <c r="AV429" s="210"/>
      <c r="AW429" s="210"/>
      <c r="AX429" s="210"/>
      <c r="AY429" s="210"/>
      <c r="AZ429" s="210"/>
      <c r="BA429" s="210"/>
      <c r="BB429" s="210"/>
      <c r="BC429" s="210"/>
      <c r="BD429" s="210"/>
      <c r="BE429" s="210"/>
      <c r="BF429" s="210"/>
      <c r="BG429" s="210"/>
      <c r="BH429" s="210"/>
    </row>
    <row r="430" spans="1:60" outlineLevel="2" x14ac:dyDescent="0.2">
      <c r="A430" s="217"/>
      <c r="B430" s="218"/>
      <c r="C430" s="263" t="s">
        <v>446</v>
      </c>
      <c r="D430" s="262"/>
      <c r="E430" s="262"/>
      <c r="F430" s="262"/>
      <c r="G430" s="262"/>
      <c r="H430" s="220"/>
      <c r="I430" s="220"/>
      <c r="J430" s="220"/>
      <c r="K430" s="220"/>
      <c r="L430" s="220"/>
      <c r="M430" s="220"/>
      <c r="N430" s="219"/>
      <c r="O430" s="219"/>
      <c r="P430" s="219"/>
      <c r="Q430" s="219"/>
      <c r="R430" s="220"/>
      <c r="S430" s="220"/>
      <c r="T430" s="220"/>
      <c r="U430" s="220"/>
      <c r="V430" s="220"/>
      <c r="W430" s="220"/>
      <c r="X430" s="220"/>
      <c r="Y430" s="220"/>
      <c r="Z430" s="210"/>
      <c r="AA430" s="210"/>
      <c r="AB430" s="210"/>
      <c r="AC430" s="210"/>
      <c r="AD430" s="210"/>
      <c r="AE430" s="210"/>
      <c r="AF430" s="210"/>
      <c r="AG430" s="210" t="s">
        <v>229</v>
      </c>
      <c r="AH430" s="210"/>
      <c r="AI430" s="210"/>
      <c r="AJ430" s="210"/>
      <c r="AK430" s="210"/>
      <c r="AL430" s="210"/>
      <c r="AM430" s="210"/>
      <c r="AN430" s="210"/>
      <c r="AO430" s="210"/>
      <c r="AP430" s="210"/>
      <c r="AQ430" s="210"/>
      <c r="AR430" s="210"/>
      <c r="AS430" s="210"/>
      <c r="AT430" s="210"/>
      <c r="AU430" s="210"/>
      <c r="AV430" s="210"/>
      <c r="AW430" s="210"/>
      <c r="AX430" s="210"/>
      <c r="AY430" s="210"/>
      <c r="AZ430" s="210"/>
      <c r="BA430" s="210"/>
      <c r="BB430" s="210"/>
      <c r="BC430" s="210"/>
      <c r="BD430" s="210"/>
      <c r="BE430" s="210"/>
      <c r="BF430" s="210"/>
      <c r="BG430" s="210"/>
      <c r="BH430" s="210"/>
    </row>
    <row r="431" spans="1:60" outlineLevel="2" x14ac:dyDescent="0.2">
      <c r="A431" s="217"/>
      <c r="B431" s="218"/>
      <c r="C431" s="264" t="s">
        <v>447</v>
      </c>
      <c r="D431" s="258"/>
      <c r="E431" s="259"/>
      <c r="F431" s="220"/>
      <c r="G431" s="220"/>
      <c r="H431" s="220"/>
      <c r="I431" s="220"/>
      <c r="J431" s="220"/>
      <c r="K431" s="220"/>
      <c r="L431" s="220"/>
      <c r="M431" s="220"/>
      <c r="N431" s="219"/>
      <c r="O431" s="219"/>
      <c r="P431" s="219"/>
      <c r="Q431" s="219"/>
      <c r="R431" s="220"/>
      <c r="S431" s="220"/>
      <c r="T431" s="220"/>
      <c r="U431" s="220"/>
      <c r="V431" s="220"/>
      <c r="W431" s="220"/>
      <c r="X431" s="220"/>
      <c r="Y431" s="220"/>
      <c r="Z431" s="210"/>
      <c r="AA431" s="210"/>
      <c r="AB431" s="210"/>
      <c r="AC431" s="210"/>
      <c r="AD431" s="210"/>
      <c r="AE431" s="210"/>
      <c r="AF431" s="210"/>
      <c r="AG431" s="210" t="s">
        <v>231</v>
      </c>
      <c r="AH431" s="210">
        <v>0</v>
      </c>
      <c r="AI431" s="210"/>
      <c r="AJ431" s="210"/>
      <c r="AK431" s="210"/>
      <c r="AL431" s="210"/>
      <c r="AM431" s="210"/>
      <c r="AN431" s="210"/>
      <c r="AO431" s="210"/>
      <c r="AP431" s="210"/>
      <c r="AQ431" s="210"/>
      <c r="AR431" s="210"/>
      <c r="AS431" s="210"/>
      <c r="AT431" s="210"/>
      <c r="AU431" s="210"/>
      <c r="AV431" s="210"/>
      <c r="AW431" s="210"/>
      <c r="AX431" s="210"/>
      <c r="AY431" s="210"/>
      <c r="AZ431" s="210"/>
      <c r="BA431" s="210"/>
      <c r="BB431" s="210"/>
      <c r="BC431" s="210"/>
      <c r="BD431" s="210"/>
      <c r="BE431" s="210"/>
      <c r="BF431" s="210"/>
      <c r="BG431" s="210"/>
      <c r="BH431" s="210"/>
    </row>
    <row r="432" spans="1:60" outlineLevel="3" x14ac:dyDescent="0.2">
      <c r="A432" s="217"/>
      <c r="B432" s="218"/>
      <c r="C432" s="264" t="s">
        <v>1269</v>
      </c>
      <c r="D432" s="258"/>
      <c r="E432" s="259"/>
      <c r="F432" s="220"/>
      <c r="G432" s="220"/>
      <c r="H432" s="220"/>
      <c r="I432" s="220"/>
      <c r="J432" s="220"/>
      <c r="K432" s="220"/>
      <c r="L432" s="220"/>
      <c r="M432" s="220"/>
      <c r="N432" s="219"/>
      <c r="O432" s="219"/>
      <c r="P432" s="219"/>
      <c r="Q432" s="219"/>
      <c r="R432" s="220"/>
      <c r="S432" s="220"/>
      <c r="T432" s="220"/>
      <c r="U432" s="220"/>
      <c r="V432" s="220"/>
      <c r="W432" s="220"/>
      <c r="X432" s="220"/>
      <c r="Y432" s="220"/>
      <c r="Z432" s="210"/>
      <c r="AA432" s="210"/>
      <c r="AB432" s="210"/>
      <c r="AC432" s="210"/>
      <c r="AD432" s="210"/>
      <c r="AE432" s="210"/>
      <c r="AF432" s="210"/>
      <c r="AG432" s="210" t="s">
        <v>231</v>
      </c>
      <c r="AH432" s="210">
        <v>0</v>
      </c>
      <c r="AI432" s="210"/>
      <c r="AJ432" s="210"/>
      <c r="AK432" s="210"/>
      <c r="AL432" s="210"/>
      <c r="AM432" s="210"/>
      <c r="AN432" s="210"/>
      <c r="AO432" s="210"/>
      <c r="AP432" s="210"/>
      <c r="AQ432" s="210"/>
      <c r="AR432" s="210"/>
      <c r="AS432" s="210"/>
      <c r="AT432" s="210"/>
      <c r="AU432" s="210"/>
      <c r="AV432" s="210"/>
      <c r="AW432" s="210"/>
      <c r="AX432" s="210"/>
      <c r="AY432" s="210"/>
      <c r="AZ432" s="210"/>
      <c r="BA432" s="210"/>
      <c r="BB432" s="210"/>
      <c r="BC432" s="210"/>
      <c r="BD432" s="210"/>
      <c r="BE432" s="210"/>
      <c r="BF432" s="210"/>
      <c r="BG432" s="210"/>
      <c r="BH432" s="210"/>
    </row>
    <row r="433" spans="1:60" outlineLevel="3" x14ac:dyDescent="0.2">
      <c r="A433" s="217"/>
      <c r="B433" s="218"/>
      <c r="C433" s="264" t="s">
        <v>1270</v>
      </c>
      <c r="D433" s="258"/>
      <c r="E433" s="259">
        <v>99.317449999999994</v>
      </c>
      <c r="F433" s="220"/>
      <c r="G433" s="220"/>
      <c r="H433" s="220"/>
      <c r="I433" s="220"/>
      <c r="J433" s="220"/>
      <c r="K433" s="220"/>
      <c r="L433" s="220"/>
      <c r="M433" s="220"/>
      <c r="N433" s="219"/>
      <c r="O433" s="219"/>
      <c r="P433" s="219"/>
      <c r="Q433" s="219"/>
      <c r="R433" s="220"/>
      <c r="S433" s="220"/>
      <c r="T433" s="220"/>
      <c r="U433" s="220"/>
      <c r="V433" s="220"/>
      <c r="W433" s="220"/>
      <c r="X433" s="220"/>
      <c r="Y433" s="220"/>
      <c r="Z433" s="210"/>
      <c r="AA433" s="210"/>
      <c r="AB433" s="210"/>
      <c r="AC433" s="210"/>
      <c r="AD433" s="210"/>
      <c r="AE433" s="210"/>
      <c r="AF433" s="210"/>
      <c r="AG433" s="210" t="s">
        <v>231</v>
      </c>
      <c r="AH433" s="210">
        <v>0</v>
      </c>
      <c r="AI433" s="210"/>
      <c r="AJ433" s="210"/>
      <c r="AK433" s="210"/>
      <c r="AL433" s="210"/>
      <c r="AM433" s="210"/>
      <c r="AN433" s="210"/>
      <c r="AO433" s="210"/>
      <c r="AP433" s="210"/>
      <c r="AQ433" s="210"/>
      <c r="AR433" s="210"/>
      <c r="AS433" s="210"/>
      <c r="AT433" s="210"/>
      <c r="AU433" s="210"/>
      <c r="AV433" s="210"/>
      <c r="AW433" s="210"/>
      <c r="AX433" s="210"/>
      <c r="AY433" s="210"/>
      <c r="AZ433" s="210"/>
      <c r="BA433" s="210"/>
      <c r="BB433" s="210"/>
      <c r="BC433" s="210"/>
      <c r="BD433" s="210"/>
      <c r="BE433" s="210"/>
      <c r="BF433" s="210"/>
      <c r="BG433" s="210"/>
      <c r="BH433" s="210"/>
    </row>
    <row r="434" spans="1:60" ht="25.5" x14ac:dyDescent="0.2">
      <c r="A434" s="225" t="s">
        <v>183</v>
      </c>
      <c r="B434" s="226" t="s">
        <v>145</v>
      </c>
      <c r="C434" s="251" t="s">
        <v>146</v>
      </c>
      <c r="D434" s="227"/>
      <c r="E434" s="228"/>
      <c r="F434" s="229"/>
      <c r="G434" s="229">
        <f>SUMIF(AG435:AG468,"&lt;&gt;NOR",G435:G468)</f>
        <v>0</v>
      </c>
      <c r="H434" s="229"/>
      <c r="I434" s="229">
        <f>SUM(I435:I468)</f>
        <v>0</v>
      </c>
      <c r="J434" s="229"/>
      <c r="K434" s="229">
        <f>SUM(K435:K468)</f>
        <v>0</v>
      </c>
      <c r="L434" s="229"/>
      <c r="M434" s="229">
        <f>SUM(M435:M468)</f>
        <v>0</v>
      </c>
      <c r="N434" s="228"/>
      <c r="O434" s="228">
        <f>SUM(O435:O468)</f>
        <v>0.08</v>
      </c>
      <c r="P434" s="228"/>
      <c r="Q434" s="228">
        <f>SUM(Q435:Q468)</f>
        <v>0</v>
      </c>
      <c r="R434" s="229"/>
      <c r="S434" s="229"/>
      <c r="T434" s="230"/>
      <c r="U434" s="224"/>
      <c r="V434" s="224">
        <f>SUM(V435:V468)</f>
        <v>16.64</v>
      </c>
      <c r="W434" s="224"/>
      <c r="X434" s="224"/>
      <c r="Y434" s="224"/>
      <c r="AG434" t="s">
        <v>184</v>
      </c>
    </row>
    <row r="435" spans="1:60" outlineLevel="1" x14ac:dyDescent="0.2">
      <c r="A435" s="235">
        <v>62</v>
      </c>
      <c r="B435" s="236" t="s">
        <v>1109</v>
      </c>
      <c r="C435" s="252" t="s">
        <v>1110</v>
      </c>
      <c r="D435" s="237" t="s">
        <v>595</v>
      </c>
      <c r="E435" s="238">
        <v>36.783999999999999</v>
      </c>
      <c r="F435" s="239"/>
      <c r="G435" s="240">
        <f>ROUND(E435*F435,2)</f>
        <v>0</v>
      </c>
      <c r="H435" s="239"/>
      <c r="I435" s="240">
        <f>ROUND(E435*H435,2)</f>
        <v>0</v>
      </c>
      <c r="J435" s="239"/>
      <c r="K435" s="240">
        <f>ROUND(E435*J435,2)</f>
        <v>0</v>
      </c>
      <c r="L435" s="240">
        <v>21</v>
      </c>
      <c r="M435" s="240">
        <f>G435*(1+L435/100)</f>
        <v>0</v>
      </c>
      <c r="N435" s="238">
        <v>6.0000000000000002E-5</v>
      </c>
      <c r="O435" s="238">
        <f>ROUND(E435*N435,2)</f>
        <v>0</v>
      </c>
      <c r="P435" s="238">
        <v>0</v>
      </c>
      <c r="Q435" s="238">
        <f>ROUND(E435*P435,2)</f>
        <v>0</v>
      </c>
      <c r="R435" s="240" t="s">
        <v>1111</v>
      </c>
      <c r="S435" s="240" t="s">
        <v>188</v>
      </c>
      <c r="T435" s="241" t="s">
        <v>188</v>
      </c>
      <c r="U435" s="220">
        <v>0.221</v>
      </c>
      <c r="V435" s="220">
        <f>ROUND(E435*U435,2)</f>
        <v>8.1300000000000008</v>
      </c>
      <c r="W435" s="220"/>
      <c r="X435" s="220" t="s">
        <v>226</v>
      </c>
      <c r="Y435" s="220" t="s">
        <v>191</v>
      </c>
      <c r="Z435" s="210"/>
      <c r="AA435" s="210"/>
      <c r="AB435" s="210"/>
      <c r="AC435" s="210"/>
      <c r="AD435" s="210"/>
      <c r="AE435" s="210"/>
      <c r="AF435" s="210"/>
      <c r="AG435" s="210" t="s">
        <v>227</v>
      </c>
      <c r="AH435" s="210"/>
      <c r="AI435" s="210"/>
      <c r="AJ435" s="210"/>
      <c r="AK435" s="210"/>
      <c r="AL435" s="210"/>
      <c r="AM435" s="210"/>
      <c r="AN435" s="210"/>
      <c r="AO435" s="210"/>
      <c r="AP435" s="210"/>
      <c r="AQ435" s="210"/>
      <c r="AR435" s="210"/>
      <c r="AS435" s="210"/>
      <c r="AT435" s="210"/>
      <c r="AU435" s="210"/>
      <c r="AV435" s="210"/>
      <c r="AW435" s="210"/>
      <c r="AX435" s="210"/>
      <c r="AY435" s="210"/>
      <c r="AZ435" s="210"/>
      <c r="BA435" s="210"/>
      <c r="BB435" s="210"/>
      <c r="BC435" s="210"/>
      <c r="BD435" s="210"/>
      <c r="BE435" s="210"/>
      <c r="BF435" s="210"/>
      <c r="BG435" s="210"/>
      <c r="BH435" s="210"/>
    </row>
    <row r="436" spans="1:60" outlineLevel="2" x14ac:dyDescent="0.2">
      <c r="A436" s="217"/>
      <c r="B436" s="218"/>
      <c r="C436" s="264" t="s">
        <v>1112</v>
      </c>
      <c r="D436" s="258"/>
      <c r="E436" s="259"/>
      <c r="F436" s="220"/>
      <c r="G436" s="220"/>
      <c r="H436" s="220"/>
      <c r="I436" s="220"/>
      <c r="J436" s="220"/>
      <c r="K436" s="220"/>
      <c r="L436" s="220"/>
      <c r="M436" s="220"/>
      <c r="N436" s="219"/>
      <c r="O436" s="219"/>
      <c r="P436" s="219"/>
      <c r="Q436" s="219"/>
      <c r="R436" s="220"/>
      <c r="S436" s="220"/>
      <c r="T436" s="220"/>
      <c r="U436" s="220"/>
      <c r="V436" s="220"/>
      <c r="W436" s="220"/>
      <c r="X436" s="220"/>
      <c r="Y436" s="220"/>
      <c r="Z436" s="210"/>
      <c r="AA436" s="210"/>
      <c r="AB436" s="210"/>
      <c r="AC436" s="210"/>
      <c r="AD436" s="210"/>
      <c r="AE436" s="210"/>
      <c r="AF436" s="210"/>
      <c r="AG436" s="210" t="s">
        <v>231</v>
      </c>
      <c r="AH436" s="210">
        <v>0</v>
      </c>
      <c r="AI436" s="210"/>
      <c r="AJ436" s="210"/>
      <c r="AK436" s="210"/>
      <c r="AL436" s="210"/>
      <c r="AM436" s="210"/>
      <c r="AN436" s="210"/>
      <c r="AO436" s="210"/>
      <c r="AP436" s="210"/>
      <c r="AQ436" s="210"/>
      <c r="AR436" s="210"/>
      <c r="AS436" s="210"/>
      <c r="AT436" s="210"/>
      <c r="AU436" s="210"/>
      <c r="AV436" s="210"/>
      <c r="AW436" s="210"/>
      <c r="AX436" s="210"/>
      <c r="AY436" s="210"/>
      <c r="AZ436" s="210"/>
      <c r="BA436" s="210"/>
      <c r="BB436" s="210"/>
      <c r="BC436" s="210"/>
      <c r="BD436" s="210"/>
      <c r="BE436" s="210"/>
      <c r="BF436" s="210"/>
      <c r="BG436" s="210"/>
      <c r="BH436" s="210"/>
    </row>
    <row r="437" spans="1:60" outlineLevel="3" x14ac:dyDescent="0.2">
      <c r="A437" s="217"/>
      <c r="B437" s="218"/>
      <c r="C437" s="264" t="s">
        <v>1113</v>
      </c>
      <c r="D437" s="258"/>
      <c r="E437" s="259"/>
      <c r="F437" s="220"/>
      <c r="G437" s="220"/>
      <c r="H437" s="220"/>
      <c r="I437" s="220"/>
      <c r="J437" s="220"/>
      <c r="K437" s="220"/>
      <c r="L437" s="220"/>
      <c r="M437" s="220"/>
      <c r="N437" s="219"/>
      <c r="O437" s="219"/>
      <c r="P437" s="219"/>
      <c r="Q437" s="219"/>
      <c r="R437" s="220"/>
      <c r="S437" s="220"/>
      <c r="T437" s="220"/>
      <c r="U437" s="220"/>
      <c r="V437" s="220"/>
      <c r="W437" s="220"/>
      <c r="X437" s="220"/>
      <c r="Y437" s="220"/>
      <c r="Z437" s="210"/>
      <c r="AA437" s="210"/>
      <c r="AB437" s="210"/>
      <c r="AC437" s="210"/>
      <c r="AD437" s="210"/>
      <c r="AE437" s="210"/>
      <c r="AF437" s="210"/>
      <c r="AG437" s="210" t="s">
        <v>231</v>
      </c>
      <c r="AH437" s="210">
        <v>0</v>
      </c>
      <c r="AI437" s="210"/>
      <c r="AJ437" s="210"/>
      <c r="AK437" s="210"/>
      <c r="AL437" s="210"/>
      <c r="AM437" s="210"/>
      <c r="AN437" s="210"/>
      <c r="AO437" s="210"/>
      <c r="AP437" s="210"/>
      <c r="AQ437" s="210"/>
      <c r="AR437" s="210"/>
      <c r="AS437" s="210"/>
      <c r="AT437" s="210"/>
      <c r="AU437" s="210"/>
      <c r="AV437" s="210"/>
      <c r="AW437" s="210"/>
      <c r="AX437" s="210"/>
      <c r="AY437" s="210"/>
      <c r="AZ437" s="210"/>
      <c r="BA437" s="210"/>
      <c r="BB437" s="210"/>
      <c r="BC437" s="210"/>
      <c r="BD437" s="210"/>
      <c r="BE437" s="210"/>
      <c r="BF437" s="210"/>
      <c r="BG437" s="210"/>
      <c r="BH437" s="210"/>
    </row>
    <row r="438" spans="1:60" outlineLevel="3" x14ac:dyDescent="0.2">
      <c r="A438" s="217"/>
      <c r="B438" s="218"/>
      <c r="C438" s="264" t="s">
        <v>1114</v>
      </c>
      <c r="D438" s="258"/>
      <c r="E438" s="259"/>
      <c r="F438" s="220"/>
      <c r="G438" s="220"/>
      <c r="H438" s="220"/>
      <c r="I438" s="220"/>
      <c r="J438" s="220"/>
      <c r="K438" s="220"/>
      <c r="L438" s="220"/>
      <c r="M438" s="220"/>
      <c r="N438" s="219"/>
      <c r="O438" s="219"/>
      <c r="P438" s="219"/>
      <c r="Q438" s="219"/>
      <c r="R438" s="220"/>
      <c r="S438" s="220"/>
      <c r="T438" s="220"/>
      <c r="U438" s="220"/>
      <c r="V438" s="220"/>
      <c r="W438" s="220"/>
      <c r="X438" s="220"/>
      <c r="Y438" s="220"/>
      <c r="Z438" s="210"/>
      <c r="AA438" s="210"/>
      <c r="AB438" s="210"/>
      <c r="AC438" s="210"/>
      <c r="AD438" s="210"/>
      <c r="AE438" s="210"/>
      <c r="AF438" s="210"/>
      <c r="AG438" s="210" t="s">
        <v>231</v>
      </c>
      <c r="AH438" s="210">
        <v>0</v>
      </c>
      <c r="AI438" s="210"/>
      <c r="AJ438" s="210"/>
      <c r="AK438" s="210"/>
      <c r="AL438" s="210"/>
      <c r="AM438" s="210"/>
      <c r="AN438" s="210"/>
      <c r="AO438" s="210"/>
      <c r="AP438" s="210"/>
      <c r="AQ438" s="210"/>
      <c r="AR438" s="210"/>
      <c r="AS438" s="210"/>
      <c r="AT438" s="210"/>
      <c r="AU438" s="210"/>
      <c r="AV438" s="210"/>
      <c r="AW438" s="210"/>
      <c r="AX438" s="210"/>
      <c r="AY438" s="210"/>
      <c r="AZ438" s="210"/>
      <c r="BA438" s="210"/>
      <c r="BB438" s="210"/>
      <c r="BC438" s="210"/>
      <c r="BD438" s="210"/>
      <c r="BE438" s="210"/>
      <c r="BF438" s="210"/>
      <c r="BG438" s="210"/>
      <c r="BH438" s="210"/>
    </row>
    <row r="439" spans="1:60" outlineLevel="3" x14ac:dyDescent="0.2">
      <c r="A439" s="217"/>
      <c r="B439" s="218"/>
      <c r="C439" s="265" t="s">
        <v>233</v>
      </c>
      <c r="D439" s="260"/>
      <c r="E439" s="261"/>
      <c r="F439" s="220"/>
      <c r="G439" s="220"/>
      <c r="H439" s="220"/>
      <c r="I439" s="220"/>
      <c r="J439" s="220"/>
      <c r="K439" s="220"/>
      <c r="L439" s="220"/>
      <c r="M439" s="220"/>
      <c r="N439" s="219"/>
      <c r="O439" s="219"/>
      <c r="P439" s="219"/>
      <c r="Q439" s="219"/>
      <c r="R439" s="220"/>
      <c r="S439" s="220"/>
      <c r="T439" s="220"/>
      <c r="U439" s="220"/>
      <c r="V439" s="220"/>
      <c r="W439" s="220"/>
      <c r="X439" s="220"/>
      <c r="Y439" s="220"/>
      <c r="Z439" s="210"/>
      <c r="AA439" s="210"/>
      <c r="AB439" s="210"/>
      <c r="AC439" s="210"/>
      <c r="AD439" s="210"/>
      <c r="AE439" s="210"/>
      <c r="AF439" s="210"/>
      <c r="AG439" s="210" t="s">
        <v>231</v>
      </c>
      <c r="AH439" s="210"/>
      <c r="AI439" s="210"/>
      <c r="AJ439" s="210"/>
      <c r="AK439" s="210"/>
      <c r="AL439" s="210"/>
      <c r="AM439" s="210"/>
      <c r="AN439" s="210"/>
      <c r="AO439" s="210"/>
      <c r="AP439" s="210"/>
      <c r="AQ439" s="210"/>
      <c r="AR439" s="210"/>
      <c r="AS439" s="210"/>
      <c r="AT439" s="210"/>
      <c r="AU439" s="210"/>
      <c r="AV439" s="210"/>
      <c r="AW439" s="210"/>
      <c r="AX439" s="210"/>
      <c r="AY439" s="210"/>
      <c r="AZ439" s="210"/>
      <c r="BA439" s="210"/>
      <c r="BB439" s="210"/>
      <c r="BC439" s="210"/>
      <c r="BD439" s="210"/>
      <c r="BE439" s="210"/>
      <c r="BF439" s="210"/>
      <c r="BG439" s="210"/>
      <c r="BH439" s="210"/>
    </row>
    <row r="440" spans="1:60" outlineLevel="3" x14ac:dyDescent="0.2">
      <c r="A440" s="217"/>
      <c r="B440" s="218"/>
      <c r="C440" s="266" t="s">
        <v>1115</v>
      </c>
      <c r="D440" s="260"/>
      <c r="E440" s="261">
        <v>1.9359999999999999</v>
      </c>
      <c r="F440" s="220"/>
      <c r="G440" s="220"/>
      <c r="H440" s="220"/>
      <c r="I440" s="220"/>
      <c r="J440" s="220"/>
      <c r="K440" s="220"/>
      <c r="L440" s="220"/>
      <c r="M440" s="220"/>
      <c r="N440" s="219"/>
      <c r="O440" s="219"/>
      <c r="P440" s="219"/>
      <c r="Q440" s="219"/>
      <c r="R440" s="220"/>
      <c r="S440" s="220"/>
      <c r="T440" s="220"/>
      <c r="U440" s="220"/>
      <c r="V440" s="220"/>
      <c r="W440" s="220"/>
      <c r="X440" s="220"/>
      <c r="Y440" s="220"/>
      <c r="Z440" s="210"/>
      <c r="AA440" s="210"/>
      <c r="AB440" s="210"/>
      <c r="AC440" s="210"/>
      <c r="AD440" s="210"/>
      <c r="AE440" s="210"/>
      <c r="AF440" s="210"/>
      <c r="AG440" s="210" t="s">
        <v>231</v>
      </c>
      <c r="AH440" s="210">
        <v>2</v>
      </c>
      <c r="AI440" s="210"/>
      <c r="AJ440" s="210"/>
      <c r="AK440" s="210"/>
      <c r="AL440" s="210"/>
      <c r="AM440" s="210"/>
      <c r="AN440" s="210"/>
      <c r="AO440" s="210"/>
      <c r="AP440" s="210"/>
      <c r="AQ440" s="210"/>
      <c r="AR440" s="210"/>
      <c r="AS440" s="210"/>
      <c r="AT440" s="210"/>
      <c r="AU440" s="210"/>
      <c r="AV440" s="210"/>
      <c r="AW440" s="210"/>
      <c r="AX440" s="210"/>
      <c r="AY440" s="210"/>
      <c r="AZ440" s="210"/>
      <c r="BA440" s="210"/>
      <c r="BB440" s="210"/>
      <c r="BC440" s="210"/>
      <c r="BD440" s="210"/>
      <c r="BE440" s="210"/>
      <c r="BF440" s="210"/>
      <c r="BG440" s="210"/>
      <c r="BH440" s="210"/>
    </row>
    <row r="441" spans="1:60" outlineLevel="3" x14ac:dyDescent="0.2">
      <c r="A441" s="217"/>
      <c r="B441" s="218"/>
      <c r="C441" s="265" t="s">
        <v>235</v>
      </c>
      <c r="D441" s="260"/>
      <c r="E441" s="261"/>
      <c r="F441" s="220"/>
      <c r="G441" s="220"/>
      <c r="H441" s="220"/>
      <c r="I441" s="220"/>
      <c r="J441" s="220"/>
      <c r="K441" s="220"/>
      <c r="L441" s="220"/>
      <c r="M441" s="220"/>
      <c r="N441" s="219"/>
      <c r="O441" s="219"/>
      <c r="P441" s="219"/>
      <c r="Q441" s="219"/>
      <c r="R441" s="220"/>
      <c r="S441" s="220"/>
      <c r="T441" s="220"/>
      <c r="U441" s="220"/>
      <c r="V441" s="220"/>
      <c r="W441" s="220"/>
      <c r="X441" s="220"/>
      <c r="Y441" s="220"/>
      <c r="Z441" s="210"/>
      <c r="AA441" s="210"/>
      <c r="AB441" s="210"/>
      <c r="AC441" s="210"/>
      <c r="AD441" s="210"/>
      <c r="AE441" s="210"/>
      <c r="AF441" s="210"/>
      <c r="AG441" s="210" t="s">
        <v>231</v>
      </c>
      <c r="AH441" s="210"/>
      <c r="AI441" s="210"/>
      <c r="AJ441" s="210"/>
      <c r="AK441" s="210"/>
      <c r="AL441" s="210"/>
      <c r="AM441" s="210"/>
      <c r="AN441" s="210"/>
      <c r="AO441" s="210"/>
      <c r="AP441" s="210"/>
      <c r="AQ441" s="210"/>
      <c r="AR441" s="210"/>
      <c r="AS441" s="210"/>
      <c r="AT441" s="210"/>
      <c r="AU441" s="210"/>
      <c r="AV441" s="210"/>
      <c r="AW441" s="210"/>
      <c r="AX441" s="210"/>
      <c r="AY441" s="210"/>
      <c r="AZ441" s="210"/>
      <c r="BA441" s="210"/>
      <c r="BB441" s="210"/>
      <c r="BC441" s="210"/>
      <c r="BD441" s="210"/>
      <c r="BE441" s="210"/>
      <c r="BF441" s="210"/>
      <c r="BG441" s="210"/>
      <c r="BH441" s="210"/>
    </row>
    <row r="442" spans="1:60" outlineLevel="3" x14ac:dyDescent="0.2">
      <c r="A442" s="217"/>
      <c r="B442" s="218"/>
      <c r="C442" s="264" t="s">
        <v>1271</v>
      </c>
      <c r="D442" s="258"/>
      <c r="E442" s="259">
        <v>36.783999999999999</v>
      </c>
      <c r="F442" s="220"/>
      <c r="G442" s="220"/>
      <c r="H442" s="220"/>
      <c r="I442" s="220"/>
      <c r="J442" s="220"/>
      <c r="K442" s="220"/>
      <c r="L442" s="220"/>
      <c r="M442" s="220"/>
      <c r="N442" s="219"/>
      <c r="O442" s="219"/>
      <c r="P442" s="219"/>
      <c r="Q442" s="219"/>
      <c r="R442" s="220"/>
      <c r="S442" s="220"/>
      <c r="T442" s="220"/>
      <c r="U442" s="220"/>
      <c r="V442" s="220"/>
      <c r="W442" s="220"/>
      <c r="X442" s="220"/>
      <c r="Y442" s="220"/>
      <c r="Z442" s="210"/>
      <c r="AA442" s="210"/>
      <c r="AB442" s="210"/>
      <c r="AC442" s="210"/>
      <c r="AD442" s="210"/>
      <c r="AE442" s="210"/>
      <c r="AF442" s="210"/>
      <c r="AG442" s="210" t="s">
        <v>231</v>
      </c>
      <c r="AH442" s="210">
        <v>5</v>
      </c>
      <c r="AI442" s="210"/>
      <c r="AJ442" s="210"/>
      <c r="AK442" s="210"/>
      <c r="AL442" s="210"/>
      <c r="AM442" s="210"/>
      <c r="AN442" s="210"/>
      <c r="AO442" s="210"/>
      <c r="AP442" s="210"/>
      <c r="AQ442" s="210"/>
      <c r="AR442" s="210"/>
      <c r="AS442" s="210"/>
      <c r="AT442" s="210"/>
      <c r="AU442" s="210"/>
      <c r="AV442" s="210"/>
      <c r="AW442" s="210"/>
      <c r="AX442" s="210"/>
      <c r="AY442" s="210"/>
      <c r="AZ442" s="210"/>
      <c r="BA442" s="210"/>
      <c r="BB442" s="210"/>
      <c r="BC442" s="210"/>
      <c r="BD442" s="210"/>
      <c r="BE442" s="210"/>
      <c r="BF442" s="210"/>
      <c r="BG442" s="210"/>
      <c r="BH442" s="210"/>
    </row>
    <row r="443" spans="1:60" outlineLevel="1" x14ac:dyDescent="0.2">
      <c r="A443" s="235">
        <v>63</v>
      </c>
      <c r="B443" s="236" t="s">
        <v>1109</v>
      </c>
      <c r="C443" s="252" t="s">
        <v>1110</v>
      </c>
      <c r="D443" s="237" t="s">
        <v>595</v>
      </c>
      <c r="E443" s="238">
        <v>37.24</v>
      </c>
      <c r="F443" s="239"/>
      <c r="G443" s="240">
        <f>ROUND(E443*F443,2)</f>
        <v>0</v>
      </c>
      <c r="H443" s="239"/>
      <c r="I443" s="240">
        <f>ROUND(E443*H443,2)</f>
        <v>0</v>
      </c>
      <c r="J443" s="239"/>
      <c r="K443" s="240">
        <f>ROUND(E443*J443,2)</f>
        <v>0</v>
      </c>
      <c r="L443" s="240">
        <v>21</v>
      </c>
      <c r="M443" s="240">
        <f>G443*(1+L443/100)</f>
        <v>0</v>
      </c>
      <c r="N443" s="238">
        <v>6.0000000000000002E-5</v>
      </c>
      <c r="O443" s="238">
        <f>ROUND(E443*N443,2)</f>
        <v>0</v>
      </c>
      <c r="P443" s="238">
        <v>0</v>
      </c>
      <c r="Q443" s="238">
        <f>ROUND(E443*P443,2)</f>
        <v>0</v>
      </c>
      <c r="R443" s="240" t="s">
        <v>1111</v>
      </c>
      <c r="S443" s="240" t="s">
        <v>188</v>
      </c>
      <c r="T443" s="241" t="s">
        <v>188</v>
      </c>
      <c r="U443" s="220">
        <v>0.221</v>
      </c>
      <c r="V443" s="220">
        <f>ROUND(E443*U443,2)</f>
        <v>8.23</v>
      </c>
      <c r="W443" s="220"/>
      <c r="X443" s="220" t="s">
        <v>226</v>
      </c>
      <c r="Y443" s="220" t="s">
        <v>191</v>
      </c>
      <c r="Z443" s="210"/>
      <c r="AA443" s="210"/>
      <c r="AB443" s="210"/>
      <c r="AC443" s="210"/>
      <c r="AD443" s="210"/>
      <c r="AE443" s="210"/>
      <c r="AF443" s="210"/>
      <c r="AG443" s="210" t="s">
        <v>227</v>
      </c>
      <c r="AH443" s="210"/>
      <c r="AI443" s="210"/>
      <c r="AJ443" s="210"/>
      <c r="AK443" s="210"/>
      <c r="AL443" s="210"/>
      <c r="AM443" s="210"/>
      <c r="AN443" s="210"/>
      <c r="AO443" s="210"/>
      <c r="AP443" s="210"/>
      <c r="AQ443" s="210"/>
      <c r="AR443" s="210"/>
      <c r="AS443" s="210"/>
      <c r="AT443" s="210"/>
      <c r="AU443" s="210"/>
      <c r="AV443" s="210"/>
      <c r="AW443" s="210"/>
      <c r="AX443" s="210"/>
      <c r="AY443" s="210"/>
      <c r="AZ443" s="210"/>
      <c r="BA443" s="210"/>
      <c r="BB443" s="210"/>
      <c r="BC443" s="210"/>
      <c r="BD443" s="210"/>
      <c r="BE443" s="210"/>
      <c r="BF443" s="210"/>
      <c r="BG443" s="210"/>
      <c r="BH443" s="210"/>
    </row>
    <row r="444" spans="1:60" outlineLevel="2" x14ac:dyDescent="0.2">
      <c r="A444" s="217"/>
      <c r="B444" s="218"/>
      <c r="C444" s="264" t="s">
        <v>1117</v>
      </c>
      <c r="D444" s="258"/>
      <c r="E444" s="259"/>
      <c r="F444" s="220"/>
      <c r="G444" s="220"/>
      <c r="H444" s="220"/>
      <c r="I444" s="220"/>
      <c r="J444" s="220"/>
      <c r="K444" s="220"/>
      <c r="L444" s="220"/>
      <c r="M444" s="220"/>
      <c r="N444" s="219"/>
      <c r="O444" s="219"/>
      <c r="P444" s="219"/>
      <c r="Q444" s="219"/>
      <c r="R444" s="220"/>
      <c r="S444" s="220"/>
      <c r="T444" s="220"/>
      <c r="U444" s="220"/>
      <c r="V444" s="220"/>
      <c r="W444" s="220"/>
      <c r="X444" s="220"/>
      <c r="Y444" s="220"/>
      <c r="Z444" s="210"/>
      <c r="AA444" s="210"/>
      <c r="AB444" s="210"/>
      <c r="AC444" s="210"/>
      <c r="AD444" s="210"/>
      <c r="AE444" s="210"/>
      <c r="AF444" s="210"/>
      <c r="AG444" s="210" t="s">
        <v>231</v>
      </c>
      <c r="AH444" s="210">
        <v>0</v>
      </c>
      <c r="AI444" s="210"/>
      <c r="AJ444" s="210"/>
      <c r="AK444" s="210"/>
      <c r="AL444" s="210"/>
      <c r="AM444" s="210"/>
      <c r="AN444" s="210"/>
      <c r="AO444" s="210"/>
      <c r="AP444" s="210"/>
      <c r="AQ444" s="210"/>
      <c r="AR444" s="210"/>
      <c r="AS444" s="210"/>
      <c r="AT444" s="210"/>
      <c r="AU444" s="210"/>
      <c r="AV444" s="210"/>
      <c r="AW444" s="210"/>
      <c r="AX444" s="210"/>
      <c r="AY444" s="210"/>
      <c r="AZ444" s="210"/>
      <c r="BA444" s="210"/>
      <c r="BB444" s="210"/>
      <c r="BC444" s="210"/>
      <c r="BD444" s="210"/>
      <c r="BE444" s="210"/>
      <c r="BF444" s="210"/>
      <c r="BG444" s="210"/>
      <c r="BH444" s="210"/>
    </row>
    <row r="445" spans="1:60" outlineLevel="3" x14ac:dyDescent="0.2">
      <c r="A445" s="217"/>
      <c r="B445" s="218"/>
      <c r="C445" s="264" t="s">
        <v>1113</v>
      </c>
      <c r="D445" s="258"/>
      <c r="E445" s="259"/>
      <c r="F445" s="220"/>
      <c r="G445" s="220"/>
      <c r="H445" s="220"/>
      <c r="I445" s="220"/>
      <c r="J445" s="220"/>
      <c r="K445" s="220"/>
      <c r="L445" s="220"/>
      <c r="M445" s="220"/>
      <c r="N445" s="219"/>
      <c r="O445" s="219"/>
      <c r="P445" s="219"/>
      <c r="Q445" s="219"/>
      <c r="R445" s="220"/>
      <c r="S445" s="220"/>
      <c r="T445" s="220"/>
      <c r="U445" s="220"/>
      <c r="V445" s="220"/>
      <c r="W445" s="220"/>
      <c r="X445" s="220"/>
      <c r="Y445" s="220"/>
      <c r="Z445" s="210"/>
      <c r="AA445" s="210"/>
      <c r="AB445" s="210"/>
      <c r="AC445" s="210"/>
      <c r="AD445" s="210"/>
      <c r="AE445" s="210"/>
      <c r="AF445" s="210"/>
      <c r="AG445" s="210" t="s">
        <v>231</v>
      </c>
      <c r="AH445" s="210">
        <v>0</v>
      </c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</row>
    <row r="446" spans="1:60" outlineLevel="3" x14ac:dyDescent="0.2">
      <c r="A446" s="217"/>
      <c r="B446" s="218"/>
      <c r="C446" s="264" t="s">
        <v>1118</v>
      </c>
      <c r="D446" s="258"/>
      <c r="E446" s="259"/>
      <c r="F446" s="220"/>
      <c r="G446" s="220"/>
      <c r="H446" s="220"/>
      <c r="I446" s="220"/>
      <c r="J446" s="220"/>
      <c r="K446" s="220"/>
      <c r="L446" s="220"/>
      <c r="M446" s="220"/>
      <c r="N446" s="219"/>
      <c r="O446" s="219"/>
      <c r="P446" s="219"/>
      <c r="Q446" s="219"/>
      <c r="R446" s="220"/>
      <c r="S446" s="220"/>
      <c r="T446" s="220"/>
      <c r="U446" s="220"/>
      <c r="V446" s="220"/>
      <c r="W446" s="220"/>
      <c r="X446" s="220"/>
      <c r="Y446" s="220"/>
      <c r="Z446" s="210"/>
      <c r="AA446" s="210"/>
      <c r="AB446" s="210"/>
      <c r="AC446" s="210"/>
      <c r="AD446" s="210"/>
      <c r="AE446" s="210"/>
      <c r="AF446" s="210"/>
      <c r="AG446" s="210" t="s">
        <v>231</v>
      </c>
      <c r="AH446" s="210">
        <v>0</v>
      </c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  <c r="BD446" s="210"/>
      <c r="BE446" s="210"/>
      <c r="BF446" s="210"/>
      <c r="BG446" s="210"/>
      <c r="BH446" s="210"/>
    </row>
    <row r="447" spans="1:60" outlineLevel="3" x14ac:dyDescent="0.2">
      <c r="A447" s="217"/>
      <c r="B447" s="218"/>
      <c r="C447" s="265" t="s">
        <v>233</v>
      </c>
      <c r="D447" s="260"/>
      <c r="E447" s="261"/>
      <c r="F447" s="220"/>
      <c r="G447" s="220"/>
      <c r="H447" s="220"/>
      <c r="I447" s="220"/>
      <c r="J447" s="220"/>
      <c r="K447" s="220"/>
      <c r="L447" s="220"/>
      <c r="M447" s="220"/>
      <c r="N447" s="219"/>
      <c r="O447" s="219"/>
      <c r="P447" s="219"/>
      <c r="Q447" s="219"/>
      <c r="R447" s="220"/>
      <c r="S447" s="220"/>
      <c r="T447" s="220"/>
      <c r="U447" s="220"/>
      <c r="V447" s="220"/>
      <c r="W447" s="220"/>
      <c r="X447" s="220"/>
      <c r="Y447" s="220"/>
      <c r="Z447" s="210"/>
      <c r="AA447" s="210"/>
      <c r="AB447" s="210"/>
      <c r="AC447" s="210"/>
      <c r="AD447" s="210"/>
      <c r="AE447" s="210"/>
      <c r="AF447" s="210"/>
      <c r="AG447" s="210" t="s">
        <v>231</v>
      </c>
      <c r="AH447" s="210"/>
      <c r="AI447" s="210"/>
      <c r="AJ447" s="210"/>
      <c r="AK447" s="210"/>
      <c r="AL447" s="210"/>
      <c r="AM447" s="210"/>
      <c r="AN447" s="210"/>
      <c r="AO447" s="210"/>
      <c r="AP447" s="210"/>
      <c r="AQ447" s="210"/>
      <c r="AR447" s="210"/>
      <c r="AS447" s="210"/>
      <c r="AT447" s="210"/>
      <c r="AU447" s="210"/>
      <c r="AV447" s="210"/>
      <c r="AW447" s="210"/>
      <c r="AX447" s="210"/>
      <c r="AY447" s="210"/>
      <c r="AZ447" s="210"/>
      <c r="BA447" s="210"/>
      <c r="BB447" s="210"/>
      <c r="BC447" s="210"/>
      <c r="BD447" s="210"/>
      <c r="BE447" s="210"/>
      <c r="BF447" s="210"/>
      <c r="BG447" s="210"/>
      <c r="BH447" s="210"/>
    </row>
    <row r="448" spans="1:60" outlineLevel="3" x14ac:dyDescent="0.2">
      <c r="A448" s="217"/>
      <c r="B448" s="218"/>
      <c r="C448" s="266" t="s">
        <v>1119</v>
      </c>
      <c r="D448" s="260"/>
      <c r="E448" s="261">
        <v>1.96</v>
      </c>
      <c r="F448" s="220"/>
      <c r="G448" s="220"/>
      <c r="H448" s="220"/>
      <c r="I448" s="220"/>
      <c r="J448" s="220"/>
      <c r="K448" s="220"/>
      <c r="L448" s="220"/>
      <c r="M448" s="220"/>
      <c r="N448" s="219"/>
      <c r="O448" s="219"/>
      <c r="P448" s="219"/>
      <c r="Q448" s="219"/>
      <c r="R448" s="220"/>
      <c r="S448" s="220"/>
      <c r="T448" s="220"/>
      <c r="U448" s="220"/>
      <c r="V448" s="220"/>
      <c r="W448" s="220"/>
      <c r="X448" s="220"/>
      <c r="Y448" s="220"/>
      <c r="Z448" s="210"/>
      <c r="AA448" s="210"/>
      <c r="AB448" s="210"/>
      <c r="AC448" s="210"/>
      <c r="AD448" s="210"/>
      <c r="AE448" s="210"/>
      <c r="AF448" s="210"/>
      <c r="AG448" s="210" t="s">
        <v>231</v>
      </c>
      <c r="AH448" s="210">
        <v>2</v>
      </c>
      <c r="AI448" s="210"/>
      <c r="AJ448" s="210"/>
      <c r="AK448" s="210"/>
      <c r="AL448" s="210"/>
      <c r="AM448" s="210"/>
      <c r="AN448" s="210"/>
      <c r="AO448" s="210"/>
      <c r="AP448" s="210"/>
      <c r="AQ448" s="210"/>
      <c r="AR448" s="210"/>
      <c r="AS448" s="210"/>
      <c r="AT448" s="210"/>
      <c r="AU448" s="210"/>
      <c r="AV448" s="210"/>
      <c r="AW448" s="210"/>
      <c r="AX448" s="210"/>
      <c r="AY448" s="210"/>
      <c r="AZ448" s="210"/>
      <c r="BA448" s="210"/>
      <c r="BB448" s="210"/>
      <c r="BC448" s="210"/>
      <c r="BD448" s="210"/>
      <c r="BE448" s="210"/>
      <c r="BF448" s="210"/>
      <c r="BG448" s="210"/>
      <c r="BH448" s="210"/>
    </row>
    <row r="449" spans="1:60" outlineLevel="3" x14ac:dyDescent="0.2">
      <c r="A449" s="217"/>
      <c r="B449" s="218"/>
      <c r="C449" s="265" t="s">
        <v>235</v>
      </c>
      <c r="D449" s="260"/>
      <c r="E449" s="261"/>
      <c r="F449" s="220"/>
      <c r="G449" s="220"/>
      <c r="H449" s="220"/>
      <c r="I449" s="220"/>
      <c r="J449" s="220"/>
      <c r="K449" s="220"/>
      <c r="L449" s="220"/>
      <c r="M449" s="220"/>
      <c r="N449" s="219"/>
      <c r="O449" s="219"/>
      <c r="P449" s="219"/>
      <c r="Q449" s="219"/>
      <c r="R449" s="220"/>
      <c r="S449" s="220"/>
      <c r="T449" s="220"/>
      <c r="U449" s="220"/>
      <c r="V449" s="220"/>
      <c r="W449" s="220"/>
      <c r="X449" s="220"/>
      <c r="Y449" s="220"/>
      <c r="Z449" s="210"/>
      <c r="AA449" s="210"/>
      <c r="AB449" s="210"/>
      <c r="AC449" s="210"/>
      <c r="AD449" s="210"/>
      <c r="AE449" s="210"/>
      <c r="AF449" s="210"/>
      <c r="AG449" s="210" t="s">
        <v>231</v>
      </c>
      <c r="AH449" s="210"/>
      <c r="AI449" s="210"/>
      <c r="AJ449" s="210"/>
      <c r="AK449" s="210"/>
      <c r="AL449" s="210"/>
      <c r="AM449" s="210"/>
      <c r="AN449" s="210"/>
      <c r="AO449" s="210"/>
      <c r="AP449" s="210"/>
      <c r="AQ449" s="210"/>
      <c r="AR449" s="210"/>
      <c r="AS449" s="210"/>
      <c r="AT449" s="210"/>
      <c r="AU449" s="210"/>
      <c r="AV449" s="210"/>
      <c r="AW449" s="210"/>
      <c r="AX449" s="210"/>
      <c r="AY449" s="210"/>
      <c r="AZ449" s="210"/>
      <c r="BA449" s="210"/>
      <c r="BB449" s="210"/>
      <c r="BC449" s="210"/>
      <c r="BD449" s="210"/>
      <c r="BE449" s="210"/>
      <c r="BF449" s="210"/>
      <c r="BG449" s="210"/>
      <c r="BH449" s="210"/>
    </row>
    <row r="450" spans="1:60" outlineLevel="3" x14ac:dyDescent="0.2">
      <c r="A450" s="217"/>
      <c r="B450" s="218"/>
      <c r="C450" s="264" t="s">
        <v>1272</v>
      </c>
      <c r="D450" s="258"/>
      <c r="E450" s="259">
        <v>37.24</v>
      </c>
      <c r="F450" s="220"/>
      <c r="G450" s="220"/>
      <c r="H450" s="220"/>
      <c r="I450" s="220"/>
      <c r="J450" s="220"/>
      <c r="K450" s="220"/>
      <c r="L450" s="220"/>
      <c r="M450" s="220"/>
      <c r="N450" s="219"/>
      <c r="O450" s="219"/>
      <c r="P450" s="219"/>
      <c r="Q450" s="219"/>
      <c r="R450" s="220"/>
      <c r="S450" s="220"/>
      <c r="T450" s="220"/>
      <c r="U450" s="220"/>
      <c r="V450" s="220"/>
      <c r="W450" s="220"/>
      <c r="X450" s="220"/>
      <c r="Y450" s="220"/>
      <c r="Z450" s="210"/>
      <c r="AA450" s="210"/>
      <c r="AB450" s="210"/>
      <c r="AC450" s="210"/>
      <c r="AD450" s="210"/>
      <c r="AE450" s="210"/>
      <c r="AF450" s="210"/>
      <c r="AG450" s="210" t="s">
        <v>231</v>
      </c>
      <c r="AH450" s="210">
        <v>5</v>
      </c>
      <c r="AI450" s="210"/>
      <c r="AJ450" s="210"/>
      <c r="AK450" s="210"/>
      <c r="AL450" s="210"/>
      <c r="AM450" s="210"/>
      <c r="AN450" s="210"/>
      <c r="AO450" s="210"/>
      <c r="AP450" s="210"/>
      <c r="AQ450" s="210"/>
      <c r="AR450" s="210"/>
      <c r="AS450" s="210"/>
      <c r="AT450" s="210"/>
      <c r="AU450" s="210"/>
      <c r="AV450" s="210"/>
      <c r="AW450" s="210"/>
      <c r="AX450" s="210"/>
      <c r="AY450" s="210"/>
      <c r="AZ450" s="210"/>
      <c r="BA450" s="210"/>
      <c r="BB450" s="210"/>
      <c r="BC450" s="210"/>
      <c r="BD450" s="210"/>
      <c r="BE450" s="210"/>
      <c r="BF450" s="210"/>
      <c r="BG450" s="210"/>
      <c r="BH450" s="210"/>
    </row>
    <row r="451" spans="1:60" ht="22.5" outlineLevel="1" x14ac:dyDescent="0.2">
      <c r="A451" s="235">
        <v>64</v>
      </c>
      <c r="B451" s="236" t="s">
        <v>1121</v>
      </c>
      <c r="C451" s="252" t="s">
        <v>1122</v>
      </c>
      <c r="D451" s="237" t="s">
        <v>434</v>
      </c>
      <c r="E451" s="238">
        <v>3.9100000000000003E-2</v>
      </c>
      <c r="F451" s="239"/>
      <c r="G451" s="240">
        <f>ROUND(E451*F451,2)</f>
        <v>0</v>
      </c>
      <c r="H451" s="239"/>
      <c r="I451" s="240">
        <f>ROUND(E451*H451,2)</f>
        <v>0</v>
      </c>
      <c r="J451" s="239"/>
      <c r="K451" s="240">
        <f>ROUND(E451*J451,2)</f>
        <v>0</v>
      </c>
      <c r="L451" s="240">
        <v>21</v>
      </c>
      <c r="M451" s="240">
        <f>G451*(1+L451/100)</f>
        <v>0</v>
      </c>
      <c r="N451" s="238">
        <v>1</v>
      </c>
      <c r="O451" s="238">
        <f>ROUND(E451*N451,2)</f>
        <v>0.04</v>
      </c>
      <c r="P451" s="238">
        <v>0</v>
      </c>
      <c r="Q451" s="238">
        <f>ROUND(E451*P451,2)</f>
        <v>0</v>
      </c>
      <c r="R451" s="240" t="s">
        <v>435</v>
      </c>
      <c r="S451" s="240" t="s">
        <v>188</v>
      </c>
      <c r="T451" s="241" t="s">
        <v>188</v>
      </c>
      <c r="U451" s="220">
        <v>0</v>
      </c>
      <c r="V451" s="220">
        <f>ROUND(E451*U451,2)</f>
        <v>0</v>
      </c>
      <c r="W451" s="220"/>
      <c r="X451" s="220" t="s">
        <v>436</v>
      </c>
      <c r="Y451" s="220" t="s">
        <v>191</v>
      </c>
      <c r="Z451" s="210"/>
      <c r="AA451" s="210"/>
      <c r="AB451" s="210"/>
      <c r="AC451" s="210"/>
      <c r="AD451" s="210"/>
      <c r="AE451" s="210"/>
      <c r="AF451" s="210"/>
      <c r="AG451" s="210" t="s">
        <v>596</v>
      </c>
      <c r="AH451" s="210"/>
      <c r="AI451" s="210"/>
      <c r="AJ451" s="210"/>
      <c r="AK451" s="210"/>
      <c r="AL451" s="210"/>
      <c r="AM451" s="210"/>
      <c r="AN451" s="210"/>
      <c r="AO451" s="210"/>
      <c r="AP451" s="210"/>
      <c r="AQ451" s="210"/>
      <c r="AR451" s="210"/>
      <c r="AS451" s="210"/>
      <c r="AT451" s="210"/>
      <c r="AU451" s="210"/>
      <c r="AV451" s="210"/>
      <c r="AW451" s="210"/>
      <c r="AX451" s="210"/>
      <c r="AY451" s="210"/>
      <c r="AZ451" s="210"/>
      <c r="BA451" s="210"/>
      <c r="BB451" s="210"/>
      <c r="BC451" s="210"/>
      <c r="BD451" s="210"/>
      <c r="BE451" s="210"/>
      <c r="BF451" s="210"/>
      <c r="BG451" s="210"/>
      <c r="BH451" s="210"/>
    </row>
    <row r="452" spans="1:60" outlineLevel="2" x14ac:dyDescent="0.2">
      <c r="A452" s="217"/>
      <c r="B452" s="218"/>
      <c r="C452" s="264" t="s">
        <v>1123</v>
      </c>
      <c r="D452" s="258"/>
      <c r="E452" s="259"/>
      <c r="F452" s="220"/>
      <c r="G452" s="220"/>
      <c r="H452" s="220"/>
      <c r="I452" s="220"/>
      <c r="J452" s="220"/>
      <c r="K452" s="220"/>
      <c r="L452" s="220"/>
      <c r="M452" s="220"/>
      <c r="N452" s="219"/>
      <c r="O452" s="219"/>
      <c r="P452" s="219"/>
      <c r="Q452" s="219"/>
      <c r="R452" s="220"/>
      <c r="S452" s="220"/>
      <c r="T452" s="220"/>
      <c r="U452" s="220"/>
      <c r="V452" s="220"/>
      <c r="W452" s="220"/>
      <c r="X452" s="220"/>
      <c r="Y452" s="220"/>
      <c r="Z452" s="210"/>
      <c r="AA452" s="210"/>
      <c r="AB452" s="210"/>
      <c r="AC452" s="210"/>
      <c r="AD452" s="210"/>
      <c r="AE452" s="210"/>
      <c r="AF452" s="210"/>
      <c r="AG452" s="210" t="s">
        <v>231</v>
      </c>
      <c r="AH452" s="210">
        <v>0</v>
      </c>
      <c r="AI452" s="210"/>
      <c r="AJ452" s="210"/>
      <c r="AK452" s="210"/>
      <c r="AL452" s="210"/>
      <c r="AM452" s="210"/>
      <c r="AN452" s="210"/>
      <c r="AO452" s="210"/>
      <c r="AP452" s="210"/>
      <c r="AQ452" s="210"/>
      <c r="AR452" s="210"/>
      <c r="AS452" s="210"/>
      <c r="AT452" s="210"/>
      <c r="AU452" s="210"/>
      <c r="AV452" s="210"/>
      <c r="AW452" s="210"/>
      <c r="AX452" s="210"/>
      <c r="AY452" s="210"/>
      <c r="AZ452" s="210"/>
      <c r="BA452" s="210"/>
      <c r="BB452" s="210"/>
      <c r="BC452" s="210"/>
      <c r="BD452" s="210"/>
      <c r="BE452" s="210"/>
      <c r="BF452" s="210"/>
      <c r="BG452" s="210"/>
      <c r="BH452" s="210"/>
    </row>
    <row r="453" spans="1:60" outlineLevel="3" x14ac:dyDescent="0.2">
      <c r="A453" s="217"/>
      <c r="B453" s="218"/>
      <c r="C453" s="264" t="s">
        <v>1124</v>
      </c>
      <c r="D453" s="258"/>
      <c r="E453" s="259"/>
      <c r="F453" s="220"/>
      <c r="G453" s="220"/>
      <c r="H453" s="220"/>
      <c r="I453" s="220"/>
      <c r="J453" s="220"/>
      <c r="K453" s="220"/>
      <c r="L453" s="220"/>
      <c r="M453" s="220"/>
      <c r="N453" s="219"/>
      <c r="O453" s="219"/>
      <c r="P453" s="219"/>
      <c r="Q453" s="219"/>
      <c r="R453" s="220"/>
      <c r="S453" s="220"/>
      <c r="T453" s="220"/>
      <c r="U453" s="220"/>
      <c r="V453" s="220"/>
      <c r="W453" s="220"/>
      <c r="X453" s="220"/>
      <c r="Y453" s="220"/>
      <c r="Z453" s="210"/>
      <c r="AA453" s="210"/>
      <c r="AB453" s="210"/>
      <c r="AC453" s="210"/>
      <c r="AD453" s="210"/>
      <c r="AE453" s="210"/>
      <c r="AF453" s="210"/>
      <c r="AG453" s="210" t="s">
        <v>231</v>
      </c>
      <c r="AH453" s="210">
        <v>0</v>
      </c>
      <c r="AI453" s="210"/>
      <c r="AJ453" s="210"/>
      <c r="AK453" s="210"/>
      <c r="AL453" s="210"/>
      <c r="AM453" s="210"/>
      <c r="AN453" s="210"/>
      <c r="AO453" s="210"/>
      <c r="AP453" s="210"/>
      <c r="AQ453" s="210"/>
      <c r="AR453" s="210"/>
      <c r="AS453" s="210"/>
      <c r="AT453" s="210"/>
      <c r="AU453" s="210"/>
      <c r="AV453" s="210"/>
      <c r="AW453" s="210"/>
      <c r="AX453" s="210"/>
      <c r="AY453" s="210"/>
      <c r="AZ453" s="210"/>
      <c r="BA453" s="210"/>
      <c r="BB453" s="210"/>
      <c r="BC453" s="210"/>
      <c r="BD453" s="210"/>
      <c r="BE453" s="210"/>
      <c r="BF453" s="210"/>
      <c r="BG453" s="210"/>
      <c r="BH453" s="210"/>
    </row>
    <row r="454" spans="1:60" outlineLevel="3" x14ac:dyDescent="0.2">
      <c r="A454" s="217"/>
      <c r="B454" s="218"/>
      <c r="C454" s="265" t="s">
        <v>233</v>
      </c>
      <c r="D454" s="260"/>
      <c r="E454" s="261"/>
      <c r="F454" s="220"/>
      <c r="G454" s="220"/>
      <c r="H454" s="220"/>
      <c r="I454" s="220"/>
      <c r="J454" s="220"/>
      <c r="K454" s="220"/>
      <c r="L454" s="220"/>
      <c r="M454" s="220"/>
      <c r="N454" s="219"/>
      <c r="O454" s="219"/>
      <c r="P454" s="219"/>
      <c r="Q454" s="219"/>
      <c r="R454" s="220"/>
      <c r="S454" s="220"/>
      <c r="T454" s="220"/>
      <c r="U454" s="220"/>
      <c r="V454" s="220"/>
      <c r="W454" s="220"/>
      <c r="X454" s="220"/>
      <c r="Y454" s="220"/>
      <c r="Z454" s="210"/>
      <c r="AA454" s="210"/>
      <c r="AB454" s="210"/>
      <c r="AC454" s="210"/>
      <c r="AD454" s="210"/>
      <c r="AE454" s="210"/>
      <c r="AF454" s="210"/>
      <c r="AG454" s="210" t="s">
        <v>231</v>
      </c>
      <c r="AH454" s="210"/>
      <c r="AI454" s="210"/>
      <c r="AJ454" s="210"/>
      <c r="AK454" s="210"/>
      <c r="AL454" s="210"/>
      <c r="AM454" s="210"/>
      <c r="AN454" s="210"/>
      <c r="AO454" s="210"/>
      <c r="AP454" s="210"/>
      <c r="AQ454" s="210"/>
      <c r="AR454" s="210"/>
      <c r="AS454" s="210"/>
      <c r="AT454" s="210"/>
      <c r="AU454" s="210"/>
      <c r="AV454" s="210"/>
      <c r="AW454" s="210"/>
      <c r="AX454" s="210"/>
      <c r="AY454" s="210"/>
      <c r="AZ454" s="210"/>
      <c r="BA454" s="210"/>
      <c r="BB454" s="210"/>
      <c r="BC454" s="210"/>
      <c r="BD454" s="210"/>
      <c r="BE454" s="210"/>
      <c r="BF454" s="210"/>
      <c r="BG454" s="210"/>
      <c r="BH454" s="210"/>
    </row>
    <row r="455" spans="1:60" outlineLevel="3" x14ac:dyDescent="0.2">
      <c r="A455" s="217"/>
      <c r="B455" s="218"/>
      <c r="C455" s="266" t="s">
        <v>1125</v>
      </c>
      <c r="D455" s="260"/>
      <c r="E455" s="261">
        <v>1.0499999999999999E-3</v>
      </c>
      <c r="F455" s="220"/>
      <c r="G455" s="220"/>
      <c r="H455" s="220"/>
      <c r="I455" s="220"/>
      <c r="J455" s="220"/>
      <c r="K455" s="220"/>
      <c r="L455" s="220"/>
      <c r="M455" s="220"/>
      <c r="N455" s="219"/>
      <c r="O455" s="219"/>
      <c r="P455" s="219"/>
      <c r="Q455" s="219"/>
      <c r="R455" s="220"/>
      <c r="S455" s="220"/>
      <c r="T455" s="220"/>
      <c r="U455" s="220"/>
      <c r="V455" s="220"/>
      <c r="W455" s="220"/>
      <c r="X455" s="220"/>
      <c r="Y455" s="220"/>
      <c r="Z455" s="210"/>
      <c r="AA455" s="210"/>
      <c r="AB455" s="210"/>
      <c r="AC455" s="210"/>
      <c r="AD455" s="210"/>
      <c r="AE455" s="210"/>
      <c r="AF455" s="210"/>
      <c r="AG455" s="210" t="s">
        <v>231</v>
      </c>
      <c r="AH455" s="210">
        <v>2</v>
      </c>
      <c r="AI455" s="210"/>
      <c r="AJ455" s="210"/>
      <c r="AK455" s="210"/>
      <c r="AL455" s="210"/>
      <c r="AM455" s="210"/>
      <c r="AN455" s="210"/>
      <c r="AO455" s="210"/>
      <c r="AP455" s="210"/>
      <c r="AQ455" s="210"/>
      <c r="AR455" s="210"/>
      <c r="AS455" s="210"/>
      <c r="AT455" s="210"/>
      <c r="AU455" s="210"/>
      <c r="AV455" s="210"/>
      <c r="AW455" s="210"/>
      <c r="AX455" s="210"/>
      <c r="AY455" s="210"/>
      <c r="AZ455" s="210"/>
      <c r="BA455" s="210"/>
      <c r="BB455" s="210"/>
      <c r="BC455" s="210"/>
      <c r="BD455" s="210"/>
      <c r="BE455" s="210"/>
      <c r="BF455" s="210"/>
      <c r="BG455" s="210"/>
      <c r="BH455" s="210"/>
    </row>
    <row r="456" spans="1:60" outlineLevel="3" x14ac:dyDescent="0.2">
      <c r="A456" s="217"/>
      <c r="B456" s="218"/>
      <c r="C456" s="265" t="s">
        <v>235</v>
      </c>
      <c r="D456" s="260"/>
      <c r="E456" s="261"/>
      <c r="F456" s="220"/>
      <c r="G456" s="220"/>
      <c r="H456" s="220"/>
      <c r="I456" s="220"/>
      <c r="J456" s="220"/>
      <c r="K456" s="220"/>
      <c r="L456" s="220"/>
      <c r="M456" s="220"/>
      <c r="N456" s="219"/>
      <c r="O456" s="219"/>
      <c r="P456" s="219"/>
      <c r="Q456" s="219"/>
      <c r="R456" s="220"/>
      <c r="S456" s="220"/>
      <c r="T456" s="220"/>
      <c r="U456" s="220"/>
      <c r="V456" s="220"/>
      <c r="W456" s="220"/>
      <c r="X456" s="220"/>
      <c r="Y456" s="220"/>
      <c r="Z456" s="210"/>
      <c r="AA456" s="210"/>
      <c r="AB456" s="210"/>
      <c r="AC456" s="210"/>
      <c r="AD456" s="210"/>
      <c r="AE456" s="210"/>
      <c r="AF456" s="210"/>
      <c r="AG456" s="210" t="s">
        <v>231</v>
      </c>
      <c r="AH456" s="210"/>
      <c r="AI456" s="210"/>
      <c r="AJ456" s="210"/>
      <c r="AK456" s="210"/>
      <c r="AL456" s="210"/>
      <c r="AM456" s="210"/>
      <c r="AN456" s="210"/>
      <c r="AO456" s="210"/>
      <c r="AP456" s="210"/>
      <c r="AQ456" s="210"/>
      <c r="AR456" s="210"/>
      <c r="AS456" s="210"/>
      <c r="AT456" s="210"/>
      <c r="AU456" s="210"/>
      <c r="AV456" s="210"/>
      <c r="AW456" s="210"/>
      <c r="AX456" s="210"/>
      <c r="AY456" s="210"/>
      <c r="AZ456" s="210"/>
      <c r="BA456" s="210"/>
      <c r="BB456" s="210"/>
      <c r="BC456" s="210"/>
      <c r="BD456" s="210"/>
      <c r="BE456" s="210"/>
      <c r="BF456" s="210"/>
      <c r="BG456" s="210"/>
      <c r="BH456" s="210"/>
    </row>
    <row r="457" spans="1:60" outlineLevel="3" x14ac:dyDescent="0.2">
      <c r="A457" s="217"/>
      <c r="B457" s="218"/>
      <c r="C457" s="264" t="s">
        <v>1273</v>
      </c>
      <c r="D457" s="258"/>
      <c r="E457" s="259">
        <v>3.9100000000000003E-2</v>
      </c>
      <c r="F457" s="220"/>
      <c r="G457" s="220"/>
      <c r="H457" s="220"/>
      <c r="I457" s="220"/>
      <c r="J457" s="220"/>
      <c r="K457" s="220"/>
      <c r="L457" s="220"/>
      <c r="M457" s="220"/>
      <c r="N457" s="219"/>
      <c r="O457" s="219"/>
      <c r="P457" s="219"/>
      <c r="Q457" s="219"/>
      <c r="R457" s="220"/>
      <c r="S457" s="220"/>
      <c r="T457" s="220"/>
      <c r="U457" s="220"/>
      <c r="V457" s="220"/>
      <c r="W457" s="220"/>
      <c r="X457" s="220"/>
      <c r="Y457" s="220"/>
      <c r="Z457" s="210"/>
      <c r="AA457" s="210"/>
      <c r="AB457" s="210"/>
      <c r="AC457" s="210"/>
      <c r="AD457" s="210"/>
      <c r="AE457" s="210"/>
      <c r="AF457" s="210"/>
      <c r="AG457" s="210" t="s">
        <v>231</v>
      </c>
      <c r="AH457" s="210">
        <v>5</v>
      </c>
      <c r="AI457" s="210"/>
      <c r="AJ457" s="210"/>
      <c r="AK457" s="210"/>
      <c r="AL457" s="210"/>
      <c r="AM457" s="210"/>
      <c r="AN457" s="210"/>
      <c r="AO457" s="210"/>
      <c r="AP457" s="210"/>
      <c r="AQ457" s="210"/>
      <c r="AR457" s="210"/>
      <c r="AS457" s="210"/>
      <c r="AT457" s="210"/>
      <c r="AU457" s="210"/>
      <c r="AV457" s="210"/>
      <c r="AW457" s="210"/>
      <c r="AX457" s="210"/>
      <c r="AY457" s="210"/>
      <c r="AZ457" s="210"/>
      <c r="BA457" s="210"/>
      <c r="BB457" s="210"/>
      <c r="BC457" s="210"/>
      <c r="BD457" s="210"/>
      <c r="BE457" s="210"/>
      <c r="BF457" s="210"/>
      <c r="BG457" s="210"/>
      <c r="BH457" s="210"/>
    </row>
    <row r="458" spans="1:60" ht="22.5" outlineLevel="1" x14ac:dyDescent="0.2">
      <c r="A458" s="235">
        <v>65</v>
      </c>
      <c r="B458" s="236" t="s">
        <v>1127</v>
      </c>
      <c r="C458" s="252" t="s">
        <v>1128</v>
      </c>
      <c r="D458" s="237" t="s">
        <v>434</v>
      </c>
      <c r="E458" s="238">
        <v>4.0460000000000003E-2</v>
      </c>
      <c r="F458" s="239"/>
      <c r="G458" s="240">
        <f>ROUND(E458*F458,2)</f>
        <v>0</v>
      </c>
      <c r="H458" s="239"/>
      <c r="I458" s="240">
        <f>ROUND(E458*H458,2)</f>
        <v>0</v>
      </c>
      <c r="J458" s="239"/>
      <c r="K458" s="240">
        <f>ROUND(E458*J458,2)</f>
        <v>0</v>
      </c>
      <c r="L458" s="240">
        <v>21</v>
      </c>
      <c r="M458" s="240">
        <f>G458*(1+L458/100)</f>
        <v>0</v>
      </c>
      <c r="N458" s="238">
        <v>1</v>
      </c>
      <c r="O458" s="238">
        <f>ROUND(E458*N458,2)</f>
        <v>0.04</v>
      </c>
      <c r="P458" s="238">
        <v>0</v>
      </c>
      <c r="Q458" s="238">
        <f>ROUND(E458*P458,2)</f>
        <v>0</v>
      </c>
      <c r="R458" s="240" t="s">
        <v>435</v>
      </c>
      <c r="S458" s="240" t="s">
        <v>188</v>
      </c>
      <c r="T458" s="241" t="s">
        <v>188</v>
      </c>
      <c r="U458" s="220">
        <v>0</v>
      </c>
      <c r="V458" s="220">
        <f>ROUND(E458*U458,2)</f>
        <v>0</v>
      </c>
      <c r="W458" s="220"/>
      <c r="X458" s="220" t="s">
        <v>436</v>
      </c>
      <c r="Y458" s="220" t="s">
        <v>191</v>
      </c>
      <c r="Z458" s="210"/>
      <c r="AA458" s="210"/>
      <c r="AB458" s="210"/>
      <c r="AC458" s="210"/>
      <c r="AD458" s="210"/>
      <c r="AE458" s="210"/>
      <c r="AF458" s="210"/>
      <c r="AG458" s="210" t="s">
        <v>596</v>
      </c>
      <c r="AH458" s="210"/>
      <c r="AI458" s="210"/>
      <c r="AJ458" s="210"/>
      <c r="AK458" s="210"/>
      <c r="AL458" s="210"/>
      <c r="AM458" s="210"/>
      <c r="AN458" s="210"/>
      <c r="AO458" s="210"/>
      <c r="AP458" s="210"/>
      <c r="AQ458" s="210"/>
      <c r="AR458" s="210"/>
      <c r="AS458" s="210"/>
      <c r="AT458" s="210"/>
      <c r="AU458" s="210"/>
      <c r="AV458" s="210"/>
      <c r="AW458" s="210"/>
      <c r="AX458" s="210"/>
      <c r="AY458" s="210"/>
      <c r="AZ458" s="210"/>
      <c r="BA458" s="210"/>
      <c r="BB458" s="210"/>
      <c r="BC458" s="210"/>
      <c r="BD458" s="210"/>
      <c r="BE458" s="210"/>
      <c r="BF458" s="210"/>
      <c r="BG458" s="210"/>
      <c r="BH458" s="210"/>
    </row>
    <row r="459" spans="1:60" outlineLevel="2" x14ac:dyDescent="0.2">
      <c r="A459" s="217"/>
      <c r="B459" s="218"/>
      <c r="C459" s="264" t="s">
        <v>1129</v>
      </c>
      <c r="D459" s="258"/>
      <c r="E459" s="259"/>
      <c r="F459" s="220"/>
      <c r="G459" s="220"/>
      <c r="H459" s="220"/>
      <c r="I459" s="220"/>
      <c r="J459" s="220"/>
      <c r="K459" s="220"/>
      <c r="L459" s="220"/>
      <c r="M459" s="220"/>
      <c r="N459" s="219"/>
      <c r="O459" s="219"/>
      <c r="P459" s="219"/>
      <c r="Q459" s="219"/>
      <c r="R459" s="220"/>
      <c r="S459" s="220"/>
      <c r="T459" s="220"/>
      <c r="U459" s="220"/>
      <c r="V459" s="220"/>
      <c r="W459" s="220"/>
      <c r="X459" s="220"/>
      <c r="Y459" s="220"/>
      <c r="Z459" s="210"/>
      <c r="AA459" s="210"/>
      <c r="AB459" s="210"/>
      <c r="AC459" s="210"/>
      <c r="AD459" s="210"/>
      <c r="AE459" s="210"/>
      <c r="AF459" s="210"/>
      <c r="AG459" s="210" t="s">
        <v>231</v>
      </c>
      <c r="AH459" s="210">
        <v>0</v>
      </c>
      <c r="AI459" s="210"/>
      <c r="AJ459" s="210"/>
      <c r="AK459" s="210"/>
      <c r="AL459" s="210"/>
      <c r="AM459" s="210"/>
      <c r="AN459" s="210"/>
      <c r="AO459" s="210"/>
      <c r="AP459" s="210"/>
      <c r="AQ459" s="210"/>
      <c r="AR459" s="210"/>
      <c r="AS459" s="210"/>
      <c r="AT459" s="210"/>
      <c r="AU459" s="210"/>
      <c r="AV459" s="210"/>
      <c r="AW459" s="210"/>
      <c r="AX459" s="210"/>
      <c r="AY459" s="210"/>
      <c r="AZ459" s="210"/>
      <c r="BA459" s="210"/>
      <c r="BB459" s="210"/>
      <c r="BC459" s="210"/>
      <c r="BD459" s="210"/>
      <c r="BE459" s="210"/>
      <c r="BF459" s="210"/>
      <c r="BG459" s="210"/>
      <c r="BH459" s="210"/>
    </row>
    <row r="460" spans="1:60" outlineLevel="3" x14ac:dyDescent="0.2">
      <c r="A460" s="217"/>
      <c r="B460" s="218"/>
      <c r="C460" s="265" t="s">
        <v>233</v>
      </c>
      <c r="D460" s="260"/>
      <c r="E460" s="261"/>
      <c r="F460" s="220"/>
      <c r="G460" s="220"/>
      <c r="H460" s="220"/>
      <c r="I460" s="220"/>
      <c r="J460" s="220"/>
      <c r="K460" s="220"/>
      <c r="L460" s="220"/>
      <c r="M460" s="220"/>
      <c r="N460" s="219"/>
      <c r="O460" s="219"/>
      <c r="P460" s="219"/>
      <c r="Q460" s="219"/>
      <c r="R460" s="220"/>
      <c r="S460" s="220"/>
      <c r="T460" s="220"/>
      <c r="U460" s="220"/>
      <c r="V460" s="220"/>
      <c r="W460" s="220"/>
      <c r="X460" s="220"/>
      <c r="Y460" s="220"/>
      <c r="Z460" s="210"/>
      <c r="AA460" s="210"/>
      <c r="AB460" s="210"/>
      <c r="AC460" s="210"/>
      <c r="AD460" s="210"/>
      <c r="AE460" s="210"/>
      <c r="AF460" s="210"/>
      <c r="AG460" s="210" t="s">
        <v>231</v>
      </c>
      <c r="AH460" s="210"/>
      <c r="AI460" s="210"/>
      <c r="AJ460" s="210"/>
      <c r="AK460" s="210"/>
      <c r="AL460" s="210"/>
      <c r="AM460" s="210"/>
      <c r="AN460" s="210"/>
      <c r="AO460" s="210"/>
      <c r="AP460" s="210"/>
      <c r="AQ460" s="210"/>
      <c r="AR460" s="210"/>
      <c r="AS460" s="210"/>
      <c r="AT460" s="210"/>
      <c r="AU460" s="210"/>
      <c r="AV460" s="210"/>
      <c r="AW460" s="210"/>
      <c r="AX460" s="210"/>
      <c r="AY460" s="210"/>
      <c r="AZ460" s="210"/>
      <c r="BA460" s="210"/>
      <c r="BB460" s="210"/>
      <c r="BC460" s="210"/>
      <c r="BD460" s="210"/>
      <c r="BE460" s="210"/>
      <c r="BF460" s="210"/>
      <c r="BG460" s="210"/>
      <c r="BH460" s="210"/>
    </row>
    <row r="461" spans="1:60" outlineLevel="3" x14ac:dyDescent="0.2">
      <c r="A461" s="217"/>
      <c r="B461" s="218"/>
      <c r="C461" s="266" t="s">
        <v>1130</v>
      </c>
      <c r="D461" s="260"/>
      <c r="E461" s="261">
        <v>1.1000000000000001E-3</v>
      </c>
      <c r="F461" s="220"/>
      <c r="G461" s="220"/>
      <c r="H461" s="220"/>
      <c r="I461" s="220"/>
      <c r="J461" s="220"/>
      <c r="K461" s="220"/>
      <c r="L461" s="220"/>
      <c r="M461" s="220"/>
      <c r="N461" s="219"/>
      <c r="O461" s="219"/>
      <c r="P461" s="219"/>
      <c r="Q461" s="219"/>
      <c r="R461" s="220"/>
      <c r="S461" s="220"/>
      <c r="T461" s="220"/>
      <c r="U461" s="220"/>
      <c r="V461" s="220"/>
      <c r="W461" s="220"/>
      <c r="X461" s="220"/>
      <c r="Y461" s="220"/>
      <c r="Z461" s="210"/>
      <c r="AA461" s="210"/>
      <c r="AB461" s="210"/>
      <c r="AC461" s="210"/>
      <c r="AD461" s="210"/>
      <c r="AE461" s="210"/>
      <c r="AF461" s="210"/>
      <c r="AG461" s="210" t="s">
        <v>231</v>
      </c>
      <c r="AH461" s="210">
        <v>2</v>
      </c>
      <c r="AI461" s="210"/>
      <c r="AJ461" s="210"/>
      <c r="AK461" s="210"/>
      <c r="AL461" s="210"/>
      <c r="AM461" s="210"/>
      <c r="AN461" s="210"/>
      <c r="AO461" s="210"/>
      <c r="AP461" s="210"/>
      <c r="AQ461" s="210"/>
      <c r="AR461" s="210"/>
      <c r="AS461" s="210"/>
      <c r="AT461" s="210"/>
      <c r="AU461" s="210"/>
      <c r="AV461" s="210"/>
      <c r="AW461" s="210"/>
      <c r="AX461" s="210"/>
      <c r="AY461" s="210"/>
      <c r="AZ461" s="210"/>
      <c r="BA461" s="210"/>
      <c r="BB461" s="210"/>
      <c r="BC461" s="210"/>
      <c r="BD461" s="210"/>
      <c r="BE461" s="210"/>
      <c r="BF461" s="210"/>
      <c r="BG461" s="210"/>
      <c r="BH461" s="210"/>
    </row>
    <row r="462" spans="1:60" outlineLevel="3" x14ac:dyDescent="0.2">
      <c r="A462" s="217"/>
      <c r="B462" s="218"/>
      <c r="C462" s="265" t="s">
        <v>235</v>
      </c>
      <c r="D462" s="260"/>
      <c r="E462" s="261"/>
      <c r="F462" s="220"/>
      <c r="G462" s="220"/>
      <c r="H462" s="220"/>
      <c r="I462" s="220"/>
      <c r="J462" s="220"/>
      <c r="K462" s="220"/>
      <c r="L462" s="220"/>
      <c r="M462" s="220"/>
      <c r="N462" s="219"/>
      <c r="O462" s="219"/>
      <c r="P462" s="219"/>
      <c r="Q462" s="219"/>
      <c r="R462" s="220"/>
      <c r="S462" s="220"/>
      <c r="T462" s="220"/>
      <c r="U462" s="220"/>
      <c r="V462" s="220"/>
      <c r="W462" s="220"/>
      <c r="X462" s="220"/>
      <c r="Y462" s="220"/>
      <c r="Z462" s="210"/>
      <c r="AA462" s="210"/>
      <c r="AB462" s="210"/>
      <c r="AC462" s="210"/>
      <c r="AD462" s="210"/>
      <c r="AE462" s="210"/>
      <c r="AF462" s="210"/>
      <c r="AG462" s="210" t="s">
        <v>231</v>
      </c>
      <c r="AH462" s="210"/>
      <c r="AI462" s="210"/>
      <c r="AJ462" s="210"/>
      <c r="AK462" s="210"/>
      <c r="AL462" s="210"/>
      <c r="AM462" s="210"/>
      <c r="AN462" s="210"/>
      <c r="AO462" s="210"/>
      <c r="AP462" s="210"/>
      <c r="AQ462" s="210"/>
      <c r="AR462" s="210"/>
      <c r="AS462" s="210"/>
      <c r="AT462" s="210"/>
      <c r="AU462" s="210"/>
      <c r="AV462" s="210"/>
      <c r="AW462" s="210"/>
      <c r="AX462" s="210"/>
      <c r="AY462" s="210"/>
      <c r="AZ462" s="210"/>
      <c r="BA462" s="210"/>
      <c r="BB462" s="210"/>
      <c r="BC462" s="210"/>
      <c r="BD462" s="210"/>
      <c r="BE462" s="210"/>
      <c r="BF462" s="210"/>
      <c r="BG462" s="210"/>
      <c r="BH462" s="210"/>
    </row>
    <row r="463" spans="1:60" outlineLevel="3" x14ac:dyDescent="0.2">
      <c r="A463" s="217"/>
      <c r="B463" s="218"/>
      <c r="C463" s="264" t="s">
        <v>1274</v>
      </c>
      <c r="D463" s="258"/>
      <c r="E463" s="259">
        <v>4.0460000000000003E-2</v>
      </c>
      <c r="F463" s="220"/>
      <c r="G463" s="220"/>
      <c r="H463" s="220"/>
      <c r="I463" s="220"/>
      <c r="J463" s="220"/>
      <c r="K463" s="220"/>
      <c r="L463" s="220"/>
      <c r="M463" s="220"/>
      <c r="N463" s="219"/>
      <c r="O463" s="219"/>
      <c r="P463" s="219"/>
      <c r="Q463" s="219"/>
      <c r="R463" s="220"/>
      <c r="S463" s="220"/>
      <c r="T463" s="220"/>
      <c r="U463" s="220"/>
      <c r="V463" s="220"/>
      <c r="W463" s="220"/>
      <c r="X463" s="220"/>
      <c r="Y463" s="220"/>
      <c r="Z463" s="210"/>
      <c r="AA463" s="210"/>
      <c r="AB463" s="210"/>
      <c r="AC463" s="210"/>
      <c r="AD463" s="210"/>
      <c r="AE463" s="210"/>
      <c r="AF463" s="210"/>
      <c r="AG463" s="210" t="s">
        <v>231</v>
      </c>
      <c r="AH463" s="210">
        <v>5</v>
      </c>
      <c r="AI463" s="210"/>
      <c r="AJ463" s="210"/>
      <c r="AK463" s="210"/>
      <c r="AL463" s="210"/>
      <c r="AM463" s="210"/>
      <c r="AN463" s="210"/>
      <c r="AO463" s="210"/>
      <c r="AP463" s="210"/>
      <c r="AQ463" s="210"/>
      <c r="AR463" s="210"/>
      <c r="AS463" s="210"/>
      <c r="AT463" s="210"/>
      <c r="AU463" s="210"/>
      <c r="AV463" s="210"/>
      <c r="AW463" s="210"/>
      <c r="AX463" s="210"/>
      <c r="AY463" s="210"/>
      <c r="AZ463" s="210"/>
      <c r="BA463" s="210"/>
      <c r="BB463" s="210"/>
      <c r="BC463" s="210"/>
      <c r="BD463" s="210"/>
      <c r="BE463" s="210"/>
      <c r="BF463" s="210"/>
      <c r="BG463" s="210"/>
      <c r="BH463" s="210"/>
    </row>
    <row r="464" spans="1:60" outlineLevel="1" x14ac:dyDescent="0.2">
      <c r="A464" s="235">
        <v>66</v>
      </c>
      <c r="B464" s="236" t="s">
        <v>1132</v>
      </c>
      <c r="C464" s="252" t="s">
        <v>1133</v>
      </c>
      <c r="D464" s="237" t="s">
        <v>434</v>
      </c>
      <c r="E464" s="238">
        <v>8.4000000000000005E-2</v>
      </c>
      <c r="F464" s="239"/>
      <c r="G464" s="240">
        <f>ROUND(E464*F464,2)</f>
        <v>0</v>
      </c>
      <c r="H464" s="239"/>
      <c r="I464" s="240">
        <f>ROUND(E464*H464,2)</f>
        <v>0</v>
      </c>
      <c r="J464" s="239"/>
      <c r="K464" s="240">
        <f>ROUND(E464*J464,2)</f>
        <v>0</v>
      </c>
      <c r="L464" s="240">
        <v>21</v>
      </c>
      <c r="M464" s="240">
        <f>G464*(1+L464/100)</f>
        <v>0</v>
      </c>
      <c r="N464" s="238">
        <v>0</v>
      </c>
      <c r="O464" s="238">
        <f>ROUND(E464*N464,2)</f>
        <v>0</v>
      </c>
      <c r="P464" s="238">
        <v>0</v>
      </c>
      <c r="Q464" s="238">
        <f>ROUND(E464*P464,2)</f>
        <v>0</v>
      </c>
      <c r="R464" s="240" t="s">
        <v>1111</v>
      </c>
      <c r="S464" s="240" t="s">
        <v>188</v>
      </c>
      <c r="T464" s="241" t="s">
        <v>188</v>
      </c>
      <c r="U464" s="220">
        <v>3.327</v>
      </c>
      <c r="V464" s="220">
        <f>ROUND(E464*U464,2)</f>
        <v>0.28000000000000003</v>
      </c>
      <c r="W464" s="220"/>
      <c r="X464" s="220" t="s">
        <v>444</v>
      </c>
      <c r="Y464" s="220" t="s">
        <v>191</v>
      </c>
      <c r="Z464" s="210"/>
      <c r="AA464" s="210"/>
      <c r="AB464" s="210"/>
      <c r="AC464" s="210"/>
      <c r="AD464" s="210"/>
      <c r="AE464" s="210"/>
      <c r="AF464" s="210"/>
      <c r="AG464" s="210" t="s">
        <v>445</v>
      </c>
      <c r="AH464" s="210"/>
      <c r="AI464" s="210"/>
      <c r="AJ464" s="210"/>
      <c r="AK464" s="210"/>
      <c r="AL464" s="210"/>
      <c r="AM464" s="210"/>
      <c r="AN464" s="210"/>
      <c r="AO464" s="210"/>
      <c r="AP464" s="210"/>
      <c r="AQ464" s="210"/>
      <c r="AR464" s="210"/>
      <c r="AS464" s="210"/>
      <c r="AT464" s="210"/>
      <c r="AU464" s="210"/>
      <c r="AV464" s="210"/>
      <c r="AW464" s="210"/>
      <c r="AX464" s="210"/>
      <c r="AY464" s="210"/>
      <c r="AZ464" s="210"/>
      <c r="BA464" s="210"/>
      <c r="BB464" s="210"/>
      <c r="BC464" s="210"/>
      <c r="BD464" s="210"/>
      <c r="BE464" s="210"/>
      <c r="BF464" s="210"/>
      <c r="BG464" s="210"/>
      <c r="BH464" s="210"/>
    </row>
    <row r="465" spans="1:60" outlineLevel="2" x14ac:dyDescent="0.2">
      <c r="A465" s="217"/>
      <c r="B465" s="218"/>
      <c r="C465" s="263" t="s">
        <v>1134</v>
      </c>
      <c r="D465" s="262"/>
      <c r="E465" s="262"/>
      <c r="F465" s="262"/>
      <c r="G465" s="262"/>
      <c r="H465" s="220"/>
      <c r="I465" s="220"/>
      <c r="J465" s="220"/>
      <c r="K465" s="220"/>
      <c r="L465" s="220"/>
      <c r="M465" s="220"/>
      <c r="N465" s="219"/>
      <c r="O465" s="219"/>
      <c r="P465" s="219"/>
      <c r="Q465" s="219"/>
      <c r="R465" s="220"/>
      <c r="S465" s="220"/>
      <c r="T465" s="220"/>
      <c r="U465" s="220"/>
      <c r="V465" s="220"/>
      <c r="W465" s="220"/>
      <c r="X465" s="220"/>
      <c r="Y465" s="220"/>
      <c r="Z465" s="210"/>
      <c r="AA465" s="210"/>
      <c r="AB465" s="210"/>
      <c r="AC465" s="210"/>
      <c r="AD465" s="210"/>
      <c r="AE465" s="210"/>
      <c r="AF465" s="210"/>
      <c r="AG465" s="210" t="s">
        <v>229</v>
      </c>
      <c r="AH465" s="210"/>
      <c r="AI465" s="210"/>
      <c r="AJ465" s="210"/>
      <c r="AK465" s="210"/>
      <c r="AL465" s="210"/>
      <c r="AM465" s="210"/>
      <c r="AN465" s="210"/>
      <c r="AO465" s="210"/>
      <c r="AP465" s="210"/>
      <c r="AQ465" s="210"/>
      <c r="AR465" s="210"/>
      <c r="AS465" s="210"/>
      <c r="AT465" s="210"/>
      <c r="AU465" s="210"/>
      <c r="AV465" s="210"/>
      <c r="AW465" s="210"/>
      <c r="AX465" s="210"/>
      <c r="AY465" s="210"/>
      <c r="AZ465" s="210"/>
      <c r="BA465" s="210"/>
      <c r="BB465" s="210"/>
      <c r="BC465" s="210"/>
      <c r="BD465" s="210"/>
      <c r="BE465" s="210"/>
      <c r="BF465" s="210"/>
      <c r="BG465" s="210"/>
      <c r="BH465" s="210"/>
    </row>
    <row r="466" spans="1:60" outlineLevel="2" x14ac:dyDescent="0.2">
      <c r="A466" s="217"/>
      <c r="B466" s="218"/>
      <c r="C466" s="264" t="s">
        <v>447</v>
      </c>
      <c r="D466" s="258"/>
      <c r="E466" s="259"/>
      <c r="F466" s="220"/>
      <c r="G466" s="220"/>
      <c r="H466" s="220"/>
      <c r="I466" s="220"/>
      <c r="J466" s="220"/>
      <c r="K466" s="220"/>
      <c r="L466" s="220"/>
      <c r="M466" s="220"/>
      <c r="N466" s="219"/>
      <c r="O466" s="219"/>
      <c r="P466" s="219"/>
      <c r="Q466" s="219"/>
      <c r="R466" s="220"/>
      <c r="S466" s="220"/>
      <c r="T466" s="220"/>
      <c r="U466" s="220"/>
      <c r="V466" s="220"/>
      <c r="W466" s="220"/>
      <c r="X466" s="220"/>
      <c r="Y466" s="220"/>
      <c r="Z466" s="210"/>
      <c r="AA466" s="210"/>
      <c r="AB466" s="210"/>
      <c r="AC466" s="210"/>
      <c r="AD466" s="210"/>
      <c r="AE466" s="210"/>
      <c r="AF466" s="210"/>
      <c r="AG466" s="210" t="s">
        <v>231</v>
      </c>
      <c r="AH466" s="210">
        <v>0</v>
      </c>
      <c r="AI466" s="210"/>
      <c r="AJ466" s="210"/>
      <c r="AK466" s="210"/>
      <c r="AL466" s="210"/>
      <c r="AM466" s="210"/>
      <c r="AN466" s="210"/>
      <c r="AO466" s="210"/>
      <c r="AP466" s="210"/>
      <c r="AQ466" s="210"/>
      <c r="AR466" s="210"/>
      <c r="AS466" s="210"/>
      <c r="AT466" s="210"/>
      <c r="AU466" s="210"/>
      <c r="AV466" s="210"/>
      <c r="AW466" s="210"/>
      <c r="AX466" s="210"/>
      <c r="AY466" s="210"/>
      <c r="AZ466" s="210"/>
      <c r="BA466" s="210"/>
      <c r="BB466" s="210"/>
      <c r="BC466" s="210"/>
      <c r="BD466" s="210"/>
      <c r="BE466" s="210"/>
      <c r="BF466" s="210"/>
      <c r="BG466" s="210"/>
      <c r="BH466" s="210"/>
    </row>
    <row r="467" spans="1:60" outlineLevel="3" x14ac:dyDescent="0.2">
      <c r="A467" s="217"/>
      <c r="B467" s="218"/>
      <c r="C467" s="264" t="s">
        <v>1275</v>
      </c>
      <c r="D467" s="258"/>
      <c r="E467" s="259"/>
      <c r="F467" s="220"/>
      <c r="G467" s="220"/>
      <c r="H467" s="220"/>
      <c r="I467" s="220"/>
      <c r="J467" s="220"/>
      <c r="K467" s="220"/>
      <c r="L467" s="220"/>
      <c r="M467" s="220"/>
      <c r="N467" s="219"/>
      <c r="O467" s="219"/>
      <c r="P467" s="219"/>
      <c r="Q467" s="219"/>
      <c r="R467" s="220"/>
      <c r="S467" s="220"/>
      <c r="T467" s="220"/>
      <c r="U467" s="220"/>
      <c r="V467" s="220"/>
      <c r="W467" s="220"/>
      <c r="X467" s="220"/>
      <c r="Y467" s="220"/>
      <c r="Z467" s="210"/>
      <c r="AA467" s="210"/>
      <c r="AB467" s="210"/>
      <c r="AC467" s="210"/>
      <c r="AD467" s="210"/>
      <c r="AE467" s="210"/>
      <c r="AF467" s="210"/>
      <c r="AG467" s="210" t="s">
        <v>231</v>
      </c>
      <c r="AH467" s="210">
        <v>0</v>
      </c>
      <c r="AI467" s="210"/>
      <c r="AJ467" s="210"/>
      <c r="AK467" s="210"/>
      <c r="AL467" s="210"/>
      <c r="AM467" s="210"/>
      <c r="AN467" s="210"/>
      <c r="AO467" s="210"/>
      <c r="AP467" s="210"/>
      <c r="AQ467" s="210"/>
      <c r="AR467" s="210"/>
      <c r="AS467" s="210"/>
      <c r="AT467" s="210"/>
      <c r="AU467" s="210"/>
      <c r="AV467" s="210"/>
      <c r="AW467" s="210"/>
      <c r="AX467" s="210"/>
      <c r="AY467" s="210"/>
      <c r="AZ467" s="210"/>
      <c r="BA467" s="210"/>
      <c r="BB467" s="210"/>
      <c r="BC467" s="210"/>
      <c r="BD467" s="210"/>
      <c r="BE467" s="210"/>
      <c r="BF467" s="210"/>
      <c r="BG467" s="210"/>
      <c r="BH467" s="210"/>
    </row>
    <row r="468" spans="1:60" outlineLevel="3" x14ac:dyDescent="0.2">
      <c r="A468" s="217"/>
      <c r="B468" s="218"/>
      <c r="C468" s="264" t="s">
        <v>1276</v>
      </c>
      <c r="D468" s="258"/>
      <c r="E468" s="259">
        <v>8.4000000000000005E-2</v>
      </c>
      <c r="F468" s="220"/>
      <c r="G468" s="220"/>
      <c r="H468" s="220"/>
      <c r="I468" s="220"/>
      <c r="J468" s="220"/>
      <c r="K468" s="220"/>
      <c r="L468" s="220"/>
      <c r="M468" s="220"/>
      <c r="N468" s="219"/>
      <c r="O468" s="219"/>
      <c r="P468" s="219"/>
      <c r="Q468" s="219"/>
      <c r="R468" s="220"/>
      <c r="S468" s="220"/>
      <c r="T468" s="220"/>
      <c r="U468" s="220"/>
      <c r="V468" s="220"/>
      <c r="W468" s="220"/>
      <c r="X468" s="220"/>
      <c r="Y468" s="220"/>
      <c r="Z468" s="210"/>
      <c r="AA468" s="210"/>
      <c r="AB468" s="210"/>
      <c r="AC468" s="210"/>
      <c r="AD468" s="210"/>
      <c r="AE468" s="210"/>
      <c r="AF468" s="210"/>
      <c r="AG468" s="210" t="s">
        <v>231</v>
      </c>
      <c r="AH468" s="210">
        <v>0</v>
      </c>
      <c r="AI468" s="210"/>
      <c r="AJ468" s="210"/>
      <c r="AK468" s="210"/>
      <c r="AL468" s="210"/>
      <c r="AM468" s="210"/>
      <c r="AN468" s="210"/>
      <c r="AO468" s="210"/>
      <c r="AP468" s="210"/>
      <c r="AQ468" s="210"/>
      <c r="AR468" s="210"/>
      <c r="AS468" s="210"/>
      <c r="AT468" s="210"/>
      <c r="AU468" s="210"/>
      <c r="AV468" s="210"/>
      <c r="AW468" s="210"/>
      <c r="AX468" s="210"/>
      <c r="AY468" s="210"/>
      <c r="AZ468" s="210"/>
      <c r="BA468" s="210"/>
      <c r="BB468" s="210"/>
      <c r="BC468" s="210"/>
      <c r="BD468" s="210"/>
      <c r="BE468" s="210"/>
      <c r="BF468" s="210"/>
      <c r="BG468" s="210"/>
      <c r="BH468" s="210"/>
    </row>
    <row r="469" spans="1:60" x14ac:dyDescent="0.2">
      <c r="A469" s="225" t="s">
        <v>183</v>
      </c>
      <c r="B469" s="226" t="s">
        <v>147</v>
      </c>
      <c r="C469" s="251" t="s">
        <v>148</v>
      </c>
      <c r="D469" s="227"/>
      <c r="E469" s="228"/>
      <c r="F469" s="229"/>
      <c r="G469" s="229">
        <f>SUMIF(AG470:AG489,"&lt;&gt;NOR",G470:G489)</f>
        <v>0</v>
      </c>
      <c r="H469" s="229"/>
      <c r="I469" s="229">
        <f>SUM(I470:I489)</f>
        <v>0</v>
      </c>
      <c r="J469" s="229"/>
      <c r="K469" s="229">
        <f>SUM(K470:K489)</f>
        <v>0</v>
      </c>
      <c r="L469" s="229"/>
      <c r="M469" s="229">
        <f>SUM(M470:M489)</f>
        <v>0</v>
      </c>
      <c r="N469" s="228"/>
      <c r="O469" s="228">
        <f>SUM(O470:O489)</f>
        <v>0</v>
      </c>
      <c r="P469" s="228"/>
      <c r="Q469" s="228">
        <f>SUM(Q470:Q489)</f>
        <v>0</v>
      </c>
      <c r="R469" s="229"/>
      <c r="S469" s="229"/>
      <c r="T469" s="230"/>
      <c r="U469" s="224"/>
      <c r="V469" s="224">
        <f>SUM(V470:V489)</f>
        <v>7.11</v>
      </c>
      <c r="W469" s="224"/>
      <c r="X469" s="224"/>
      <c r="Y469" s="224"/>
      <c r="AG469" t="s">
        <v>184</v>
      </c>
    </row>
    <row r="470" spans="1:60" outlineLevel="1" x14ac:dyDescent="0.2">
      <c r="A470" s="235">
        <v>67</v>
      </c>
      <c r="B470" s="236" t="s">
        <v>456</v>
      </c>
      <c r="C470" s="252" t="s">
        <v>671</v>
      </c>
      <c r="D470" s="237" t="s">
        <v>434</v>
      </c>
      <c r="E470" s="238">
        <v>33.564030000000002</v>
      </c>
      <c r="F470" s="239"/>
      <c r="G470" s="240">
        <f>ROUND(E470*F470,2)</f>
        <v>0</v>
      </c>
      <c r="H470" s="239"/>
      <c r="I470" s="240">
        <f>ROUND(E470*H470,2)</f>
        <v>0</v>
      </c>
      <c r="J470" s="239"/>
      <c r="K470" s="240">
        <f>ROUND(E470*J470,2)</f>
        <v>0</v>
      </c>
      <c r="L470" s="240">
        <v>21</v>
      </c>
      <c r="M470" s="240">
        <f>G470*(1+L470/100)</f>
        <v>0</v>
      </c>
      <c r="N470" s="238">
        <v>0</v>
      </c>
      <c r="O470" s="238">
        <f>ROUND(E470*N470,2)</f>
        <v>0</v>
      </c>
      <c r="P470" s="238">
        <v>0</v>
      </c>
      <c r="Q470" s="238">
        <f>ROUND(E470*P470,2)</f>
        <v>0</v>
      </c>
      <c r="R470" s="240" t="s">
        <v>458</v>
      </c>
      <c r="S470" s="240" t="s">
        <v>188</v>
      </c>
      <c r="T470" s="241" t="s">
        <v>188</v>
      </c>
      <c r="U470" s="220">
        <v>0.16400000000000001</v>
      </c>
      <c r="V470" s="220">
        <f>ROUND(E470*U470,2)</f>
        <v>5.5</v>
      </c>
      <c r="W470" s="220"/>
      <c r="X470" s="220" t="s">
        <v>672</v>
      </c>
      <c r="Y470" s="220" t="s">
        <v>191</v>
      </c>
      <c r="Z470" s="210"/>
      <c r="AA470" s="210"/>
      <c r="AB470" s="210"/>
      <c r="AC470" s="210"/>
      <c r="AD470" s="210"/>
      <c r="AE470" s="210"/>
      <c r="AF470" s="210"/>
      <c r="AG470" s="210" t="s">
        <v>673</v>
      </c>
      <c r="AH470" s="210"/>
      <c r="AI470" s="210"/>
      <c r="AJ470" s="210"/>
      <c r="AK470" s="210"/>
      <c r="AL470" s="210"/>
      <c r="AM470" s="210"/>
      <c r="AN470" s="210"/>
      <c r="AO470" s="210"/>
      <c r="AP470" s="210"/>
      <c r="AQ470" s="210"/>
      <c r="AR470" s="210"/>
      <c r="AS470" s="210"/>
      <c r="AT470" s="210"/>
      <c r="AU470" s="210"/>
      <c r="AV470" s="210"/>
      <c r="AW470" s="210"/>
      <c r="AX470" s="210"/>
      <c r="AY470" s="210"/>
      <c r="AZ470" s="210"/>
      <c r="BA470" s="210"/>
      <c r="BB470" s="210"/>
      <c r="BC470" s="210"/>
      <c r="BD470" s="210"/>
      <c r="BE470" s="210"/>
      <c r="BF470" s="210"/>
      <c r="BG470" s="210"/>
      <c r="BH470" s="210"/>
    </row>
    <row r="471" spans="1:60" ht="22.5" outlineLevel="2" x14ac:dyDescent="0.2">
      <c r="A471" s="217"/>
      <c r="B471" s="218"/>
      <c r="C471" s="263" t="s">
        <v>459</v>
      </c>
      <c r="D471" s="262"/>
      <c r="E471" s="262"/>
      <c r="F471" s="262"/>
      <c r="G471" s="262"/>
      <c r="H471" s="220"/>
      <c r="I471" s="220"/>
      <c r="J471" s="220"/>
      <c r="K471" s="220"/>
      <c r="L471" s="220"/>
      <c r="M471" s="220"/>
      <c r="N471" s="219"/>
      <c r="O471" s="219"/>
      <c r="P471" s="219"/>
      <c r="Q471" s="219"/>
      <c r="R471" s="220"/>
      <c r="S471" s="220"/>
      <c r="T471" s="220"/>
      <c r="U471" s="220"/>
      <c r="V471" s="220"/>
      <c r="W471" s="220"/>
      <c r="X471" s="220"/>
      <c r="Y471" s="220"/>
      <c r="Z471" s="210"/>
      <c r="AA471" s="210"/>
      <c r="AB471" s="210"/>
      <c r="AC471" s="210"/>
      <c r="AD471" s="210"/>
      <c r="AE471" s="210"/>
      <c r="AF471" s="210"/>
      <c r="AG471" s="210" t="s">
        <v>229</v>
      </c>
      <c r="AH471" s="210"/>
      <c r="AI471" s="210"/>
      <c r="AJ471" s="210"/>
      <c r="AK471" s="210"/>
      <c r="AL471" s="210"/>
      <c r="AM471" s="210"/>
      <c r="AN471" s="210"/>
      <c r="AO471" s="210"/>
      <c r="AP471" s="210"/>
      <c r="AQ471" s="210"/>
      <c r="AR471" s="210"/>
      <c r="AS471" s="210"/>
      <c r="AT471" s="210"/>
      <c r="AU471" s="210"/>
      <c r="AV471" s="210"/>
      <c r="AW471" s="210"/>
      <c r="AX471" s="210"/>
      <c r="AY471" s="210"/>
      <c r="AZ471" s="210"/>
      <c r="BA471" s="243" t="str">
        <f>C471</f>
        <v>se složením a hrubým urovnáním nebo s přeložením na jiný dopravní prostředek kromě lodi, vč. příplatku za každých dalších i započatých 1000 m přes 1000 m,</v>
      </c>
      <c r="BB471" s="210"/>
      <c r="BC471" s="210"/>
      <c r="BD471" s="210"/>
      <c r="BE471" s="210"/>
      <c r="BF471" s="210"/>
      <c r="BG471" s="210"/>
      <c r="BH471" s="210"/>
    </row>
    <row r="472" spans="1:60" outlineLevel="2" x14ac:dyDescent="0.2">
      <c r="A472" s="217"/>
      <c r="B472" s="218"/>
      <c r="C472" s="264" t="s">
        <v>674</v>
      </c>
      <c r="D472" s="258"/>
      <c r="E472" s="259"/>
      <c r="F472" s="220"/>
      <c r="G472" s="220"/>
      <c r="H472" s="220"/>
      <c r="I472" s="220"/>
      <c r="J472" s="220"/>
      <c r="K472" s="220"/>
      <c r="L472" s="220"/>
      <c r="M472" s="220"/>
      <c r="N472" s="219"/>
      <c r="O472" s="219"/>
      <c r="P472" s="219"/>
      <c r="Q472" s="219"/>
      <c r="R472" s="220"/>
      <c r="S472" s="220"/>
      <c r="T472" s="220"/>
      <c r="U472" s="220"/>
      <c r="V472" s="220"/>
      <c r="W472" s="220"/>
      <c r="X472" s="220"/>
      <c r="Y472" s="220"/>
      <c r="Z472" s="210"/>
      <c r="AA472" s="210"/>
      <c r="AB472" s="210"/>
      <c r="AC472" s="210"/>
      <c r="AD472" s="210"/>
      <c r="AE472" s="210"/>
      <c r="AF472" s="210"/>
      <c r="AG472" s="210" t="s">
        <v>231</v>
      </c>
      <c r="AH472" s="210">
        <v>0</v>
      </c>
      <c r="AI472" s="210"/>
      <c r="AJ472" s="210"/>
      <c r="AK472" s="210"/>
      <c r="AL472" s="210"/>
      <c r="AM472" s="210"/>
      <c r="AN472" s="210"/>
      <c r="AO472" s="210"/>
      <c r="AP472" s="210"/>
      <c r="AQ472" s="210"/>
      <c r="AR472" s="210"/>
      <c r="AS472" s="210"/>
      <c r="AT472" s="210"/>
      <c r="AU472" s="210"/>
      <c r="AV472" s="210"/>
      <c r="AW472" s="210"/>
      <c r="AX472" s="210"/>
      <c r="AY472" s="210"/>
      <c r="AZ472" s="210"/>
      <c r="BA472" s="210"/>
      <c r="BB472" s="210"/>
      <c r="BC472" s="210"/>
      <c r="BD472" s="210"/>
      <c r="BE472" s="210"/>
      <c r="BF472" s="210"/>
      <c r="BG472" s="210"/>
      <c r="BH472" s="210"/>
    </row>
    <row r="473" spans="1:60" outlineLevel="3" x14ac:dyDescent="0.2">
      <c r="A473" s="217"/>
      <c r="B473" s="218"/>
      <c r="C473" s="264" t="s">
        <v>1277</v>
      </c>
      <c r="D473" s="258"/>
      <c r="E473" s="259"/>
      <c r="F473" s="220"/>
      <c r="G473" s="220"/>
      <c r="H473" s="220"/>
      <c r="I473" s="220"/>
      <c r="J473" s="220"/>
      <c r="K473" s="220"/>
      <c r="L473" s="220"/>
      <c r="M473" s="220"/>
      <c r="N473" s="219"/>
      <c r="O473" s="219"/>
      <c r="P473" s="219"/>
      <c r="Q473" s="219"/>
      <c r="R473" s="220"/>
      <c r="S473" s="220"/>
      <c r="T473" s="220"/>
      <c r="U473" s="220"/>
      <c r="V473" s="220"/>
      <c r="W473" s="220"/>
      <c r="X473" s="220"/>
      <c r="Y473" s="220"/>
      <c r="Z473" s="210"/>
      <c r="AA473" s="210"/>
      <c r="AB473" s="210"/>
      <c r="AC473" s="210"/>
      <c r="AD473" s="210"/>
      <c r="AE473" s="210"/>
      <c r="AF473" s="210"/>
      <c r="AG473" s="210" t="s">
        <v>231</v>
      </c>
      <c r="AH473" s="210">
        <v>0</v>
      </c>
      <c r="AI473" s="210"/>
      <c r="AJ473" s="210"/>
      <c r="AK473" s="210"/>
      <c r="AL473" s="210"/>
      <c r="AM473" s="210"/>
      <c r="AN473" s="210"/>
      <c r="AO473" s="210"/>
      <c r="AP473" s="210"/>
      <c r="AQ473" s="210"/>
      <c r="AR473" s="210"/>
      <c r="AS473" s="210"/>
      <c r="AT473" s="210"/>
      <c r="AU473" s="210"/>
      <c r="AV473" s="210"/>
      <c r="AW473" s="210"/>
      <c r="AX473" s="210"/>
      <c r="AY473" s="210"/>
      <c r="AZ473" s="210"/>
      <c r="BA473" s="210"/>
      <c r="BB473" s="210"/>
      <c r="BC473" s="210"/>
      <c r="BD473" s="210"/>
      <c r="BE473" s="210"/>
      <c r="BF473" s="210"/>
      <c r="BG473" s="210"/>
      <c r="BH473" s="210"/>
    </row>
    <row r="474" spans="1:60" outlineLevel="3" x14ac:dyDescent="0.2">
      <c r="A474" s="217"/>
      <c r="B474" s="218"/>
      <c r="C474" s="264" t="s">
        <v>1278</v>
      </c>
      <c r="D474" s="258"/>
      <c r="E474" s="259">
        <v>33.564030000000002</v>
      </c>
      <c r="F474" s="220"/>
      <c r="G474" s="220"/>
      <c r="H474" s="220"/>
      <c r="I474" s="220"/>
      <c r="J474" s="220"/>
      <c r="K474" s="220"/>
      <c r="L474" s="220"/>
      <c r="M474" s="220"/>
      <c r="N474" s="219"/>
      <c r="O474" s="219"/>
      <c r="P474" s="219"/>
      <c r="Q474" s="219"/>
      <c r="R474" s="220"/>
      <c r="S474" s="220"/>
      <c r="T474" s="220"/>
      <c r="U474" s="220"/>
      <c r="V474" s="220"/>
      <c r="W474" s="220"/>
      <c r="X474" s="220"/>
      <c r="Y474" s="220"/>
      <c r="Z474" s="210"/>
      <c r="AA474" s="210"/>
      <c r="AB474" s="210"/>
      <c r="AC474" s="210"/>
      <c r="AD474" s="210"/>
      <c r="AE474" s="210"/>
      <c r="AF474" s="210"/>
      <c r="AG474" s="210" t="s">
        <v>231</v>
      </c>
      <c r="AH474" s="210">
        <v>0</v>
      </c>
      <c r="AI474" s="210"/>
      <c r="AJ474" s="210"/>
      <c r="AK474" s="210"/>
      <c r="AL474" s="210"/>
      <c r="AM474" s="210"/>
      <c r="AN474" s="210"/>
      <c r="AO474" s="210"/>
      <c r="AP474" s="210"/>
      <c r="AQ474" s="210"/>
      <c r="AR474" s="210"/>
      <c r="AS474" s="210"/>
      <c r="AT474" s="210"/>
      <c r="AU474" s="210"/>
      <c r="AV474" s="210"/>
      <c r="AW474" s="210"/>
      <c r="AX474" s="210"/>
      <c r="AY474" s="210"/>
      <c r="AZ474" s="210"/>
      <c r="BA474" s="210"/>
      <c r="BB474" s="210"/>
      <c r="BC474" s="210"/>
      <c r="BD474" s="210"/>
      <c r="BE474" s="210"/>
      <c r="BF474" s="210"/>
      <c r="BG474" s="210"/>
      <c r="BH474" s="210"/>
    </row>
    <row r="475" spans="1:60" outlineLevel="1" x14ac:dyDescent="0.2">
      <c r="A475" s="235">
        <v>68</v>
      </c>
      <c r="B475" s="236" t="s">
        <v>463</v>
      </c>
      <c r="C475" s="252" t="s">
        <v>464</v>
      </c>
      <c r="D475" s="237" t="s">
        <v>434</v>
      </c>
      <c r="E475" s="238">
        <v>33.564030000000002</v>
      </c>
      <c r="F475" s="239"/>
      <c r="G475" s="240">
        <f>ROUND(E475*F475,2)</f>
        <v>0</v>
      </c>
      <c r="H475" s="239"/>
      <c r="I475" s="240">
        <f>ROUND(E475*H475,2)</f>
        <v>0</v>
      </c>
      <c r="J475" s="239"/>
      <c r="K475" s="240">
        <f>ROUND(E475*J475,2)</f>
        <v>0</v>
      </c>
      <c r="L475" s="240">
        <v>21</v>
      </c>
      <c r="M475" s="240">
        <f>G475*(1+L475/100)</f>
        <v>0</v>
      </c>
      <c r="N475" s="238">
        <v>0</v>
      </c>
      <c r="O475" s="238">
        <f>ROUND(E475*N475,2)</f>
        <v>0</v>
      </c>
      <c r="P475" s="238">
        <v>0</v>
      </c>
      <c r="Q475" s="238">
        <f>ROUND(E475*P475,2)</f>
        <v>0</v>
      </c>
      <c r="R475" s="240" t="s">
        <v>465</v>
      </c>
      <c r="S475" s="240" t="s">
        <v>188</v>
      </c>
      <c r="T475" s="241" t="s">
        <v>188</v>
      </c>
      <c r="U475" s="220">
        <v>4.2000000000000003E-2</v>
      </c>
      <c r="V475" s="220">
        <f>ROUND(E475*U475,2)</f>
        <v>1.41</v>
      </c>
      <c r="W475" s="220"/>
      <c r="X475" s="220" t="s">
        <v>672</v>
      </c>
      <c r="Y475" s="220" t="s">
        <v>191</v>
      </c>
      <c r="Z475" s="210"/>
      <c r="AA475" s="210"/>
      <c r="AB475" s="210"/>
      <c r="AC475" s="210"/>
      <c r="AD475" s="210"/>
      <c r="AE475" s="210"/>
      <c r="AF475" s="210"/>
      <c r="AG475" s="210" t="s">
        <v>673</v>
      </c>
      <c r="AH475" s="210"/>
      <c r="AI475" s="210"/>
      <c r="AJ475" s="210"/>
      <c r="AK475" s="210"/>
      <c r="AL475" s="210"/>
      <c r="AM475" s="210"/>
      <c r="AN475" s="210"/>
      <c r="AO475" s="210"/>
      <c r="AP475" s="210"/>
      <c r="AQ475" s="210"/>
      <c r="AR475" s="210"/>
      <c r="AS475" s="210"/>
      <c r="AT475" s="210"/>
      <c r="AU475" s="210"/>
      <c r="AV475" s="210"/>
      <c r="AW475" s="210"/>
      <c r="AX475" s="210"/>
      <c r="AY475" s="210"/>
      <c r="AZ475" s="210"/>
      <c r="BA475" s="210"/>
      <c r="BB475" s="210"/>
      <c r="BC475" s="210"/>
      <c r="BD475" s="210"/>
      <c r="BE475" s="210"/>
      <c r="BF475" s="210"/>
      <c r="BG475" s="210"/>
      <c r="BH475" s="210"/>
    </row>
    <row r="476" spans="1:60" outlineLevel="2" x14ac:dyDescent="0.2">
      <c r="A476" s="217"/>
      <c r="B476" s="218"/>
      <c r="C476" s="263" t="s">
        <v>466</v>
      </c>
      <c r="D476" s="262"/>
      <c r="E476" s="262"/>
      <c r="F476" s="262"/>
      <c r="G476" s="262"/>
      <c r="H476" s="220"/>
      <c r="I476" s="220"/>
      <c r="J476" s="220"/>
      <c r="K476" s="220"/>
      <c r="L476" s="220"/>
      <c r="M476" s="220"/>
      <c r="N476" s="219"/>
      <c r="O476" s="219"/>
      <c r="P476" s="219"/>
      <c r="Q476" s="219"/>
      <c r="R476" s="220"/>
      <c r="S476" s="220"/>
      <c r="T476" s="220"/>
      <c r="U476" s="220"/>
      <c r="V476" s="220"/>
      <c r="W476" s="220"/>
      <c r="X476" s="220"/>
      <c r="Y476" s="220"/>
      <c r="Z476" s="210"/>
      <c r="AA476" s="210"/>
      <c r="AB476" s="210"/>
      <c r="AC476" s="210"/>
      <c r="AD476" s="210"/>
      <c r="AE476" s="210"/>
      <c r="AF476" s="210"/>
      <c r="AG476" s="210" t="s">
        <v>229</v>
      </c>
      <c r="AH476" s="210"/>
      <c r="AI476" s="210"/>
      <c r="AJ476" s="210"/>
      <c r="AK476" s="210"/>
      <c r="AL476" s="210"/>
      <c r="AM476" s="210"/>
      <c r="AN476" s="210"/>
      <c r="AO476" s="210"/>
      <c r="AP476" s="210"/>
      <c r="AQ476" s="210"/>
      <c r="AR476" s="210"/>
      <c r="AS476" s="210"/>
      <c r="AT476" s="210"/>
      <c r="AU476" s="210"/>
      <c r="AV476" s="210"/>
      <c r="AW476" s="210"/>
      <c r="AX476" s="210"/>
      <c r="AY476" s="210"/>
      <c r="AZ476" s="210"/>
      <c r="BA476" s="210"/>
      <c r="BB476" s="210"/>
      <c r="BC476" s="210"/>
      <c r="BD476" s="210"/>
      <c r="BE476" s="210"/>
      <c r="BF476" s="210"/>
      <c r="BG476" s="210"/>
      <c r="BH476" s="210"/>
    </row>
    <row r="477" spans="1:60" outlineLevel="2" x14ac:dyDescent="0.2">
      <c r="A477" s="217"/>
      <c r="B477" s="218"/>
      <c r="C477" s="264" t="s">
        <v>674</v>
      </c>
      <c r="D477" s="258"/>
      <c r="E477" s="259"/>
      <c r="F477" s="220"/>
      <c r="G477" s="220"/>
      <c r="H477" s="220"/>
      <c r="I477" s="220"/>
      <c r="J477" s="220"/>
      <c r="K477" s="220"/>
      <c r="L477" s="220"/>
      <c r="M477" s="220"/>
      <c r="N477" s="219"/>
      <c r="O477" s="219"/>
      <c r="P477" s="219"/>
      <c r="Q477" s="219"/>
      <c r="R477" s="220"/>
      <c r="S477" s="220"/>
      <c r="T477" s="220"/>
      <c r="U477" s="220"/>
      <c r="V477" s="220"/>
      <c r="W477" s="220"/>
      <c r="X477" s="220"/>
      <c r="Y477" s="220"/>
      <c r="Z477" s="210"/>
      <c r="AA477" s="210"/>
      <c r="AB477" s="210"/>
      <c r="AC477" s="210"/>
      <c r="AD477" s="210"/>
      <c r="AE477" s="210"/>
      <c r="AF477" s="210"/>
      <c r="AG477" s="210" t="s">
        <v>231</v>
      </c>
      <c r="AH477" s="210">
        <v>0</v>
      </c>
      <c r="AI477" s="210"/>
      <c r="AJ477" s="210"/>
      <c r="AK477" s="210"/>
      <c r="AL477" s="210"/>
      <c r="AM477" s="210"/>
      <c r="AN477" s="210"/>
      <c r="AO477" s="210"/>
      <c r="AP477" s="210"/>
      <c r="AQ477" s="210"/>
      <c r="AR477" s="210"/>
      <c r="AS477" s="210"/>
      <c r="AT477" s="210"/>
      <c r="AU477" s="210"/>
      <c r="AV477" s="210"/>
      <c r="AW477" s="210"/>
      <c r="AX477" s="210"/>
      <c r="AY477" s="210"/>
      <c r="AZ477" s="210"/>
      <c r="BA477" s="210"/>
      <c r="BB477" s="210"/>
      <c r="BC477" s="210"/>
      <c r="BD477" s="210"/>
      <c r="BE477" s="210"/>
      <c r="BF477" s="210"/>
      <c r="BG477" s="210"/>
      <c r="BH477" s="210"/>
    </row>
    <row r="478" spans="1:60" outlineLevel="3" x14ac:dyDescent="0.2">
      <c r="A478" s="217"/>
      <c r="B478" s="218"/>
      <c r="C478" s="264" t="s">
        <v>1277</v>
      </c>
      <c r="D478" s="258"/>
      <c r="E478" s="259"/>
      <c r="F478" s="220"/>
      <c r="G478" s="220"/>
      <c r="H478" s="220"/>
      <c r="I478" s="220"/>
      <c r="J478" s="220"/>
      <c r="K478" s="220"/>
      <c r="L478" s="220"/>
      <c r="M478" s="220"/>
      <c r="N478" s="219"/>
      <c r="O478" s="219"/>
      <c r="P478" s="219"/>
      <c r="Q478" s="219"/>
      <c r="R478" s="220"/>
      <c r="S478" s="220"/>
      <c r="T478" s="220"/>
      <c r="U478" s="220"/>
      <c r="V478" s="220"/>
      <c r="W478" s="220"/>
      <c r="X478" s="220"/>
      <c r="Y478" s="220"/>
      <c r="Z478" s="210"/>
      <c r="AA478" s="210"/>
      <c r="AB478" s="210"/>
      <c r="AC478" s="210"/>
      <c r="AD478" s="210"/>
      <c r="AE478" s="210"/>
      <c r="AF478" s="210"/>
      <c r="AG478" s="210" t="s">
        <v>231</v>
      </c>
      <c r="AH478" s="210">
        <v>0</v>
      </c>
      <c r="AI478" s="210"/>
      <c r="AJ478" s="210"/>
      <c r="AK478" s="210"/>
      <c r="AL478" s="210"/>
      <c r="AM478" s="210"/>
      <c r="AN478" s="210"/>
      <c r="AO478" s="210"/>
      <c r="AP478" s="210"/>
      <c r="AQ478" s="210"/>
      <c r="AR478" s="210"/>
      <c r="AS478" s="210"/>
      <c r="AT478" s="210"/>
      <c r="AU478" s="210"/>
      <c r="AV478" s="210"/>
      <c r="AW478" s="210"/>
      <c r="AX478" s="210"/>
      <c r="AY478" s="210"/>
      <c r="AZ478" s="210"/>
      <c r="BA478" s="210"/>
      <c r="BB478" s="210"/>
      <c r="BC478" s="210"/>
      <c r="BD478" s="210"/>
      <c r="BE478" s="210"/>
      <c r="BF478" s="210"/>
      <c r="BG478" s="210"/>
      <c r="BH478" s="210"/>
    </row>
    <row r="479" spans="1:60" outlineLevel="3" x14ac:dyDescent="0.2">
      <c r="A479" s="217"/>
      <c r="B479" s="218"/>
      <c r="C479" s="264" t="s">
        <v>1278</v>
      </c>
      <c r="D479" s="258"/>
      <c r="E479" s="259">
        <v>33.564030000000002</v>
      </c>
      <c r="F479" s="220"/>
      <c r="G479" s="220"/>
      <c r="H479" s="220"/>
      <c r="I479" s="220"/>
      <c r="J479" s="220"/>
      <c r="K479" s="220"/>
      <c r="L479" s="220"/>
      <c r="M479" s="220"/>
      <c r="N479" s="219"/>
      <c r="O479" s="219"/>
      <c r="P479" s="219"/>
      <c r="Q479" s="219"/>
      <c r="R479" s="220"/>
      <c r="S479" s="220"/>
      <c r="T479" s="220"/>
      <c r="U479" s="220"/>
      <c r="V479" s="220"/>
      <c r="W479" s="220"/>
      <c r="X479" s="220"/>
      <c r="Y479" s="220"/>
      <c r="Z479" s="210"/>
      <c r="AA479" s="210"/>
      <c r="AB479" s="210"/>
      <c r="AC479" s="210"/>
      <c r="AD479" s="210"/>
      <c r="AE479" s="210"/>
      <c r="AF479" s="210"/>
      <c r="AG479" s="210" t="s">
        <v>231</v>
      </c>
      <c r="AH479" s="210">
        <v>0</v>
      </c>
      <c r="AI479" s="210"/>
      <c r="AJ479" s="210"/>
      <c r="AK479" s="210"/>
      <c r="AL479" s="210"/>
      <c r="AM479" s="210"/>
      <c r="AN479" s="210"/>
      <c r="AO479" s="210"/>
      <c r="AP479" s="210"/>
      <c r="AQ479" s="210"/>
      <c r="AR479" s="210"/>
      <c r="AS479" s="210"/>
      <c r="AT479" s="210"/>
      <c r="AU479" s="210"/>
      <c r="AV479" s="210"/>
      <c r="AW479" s="210"/>
      <c r="AX479" s="210"/>
      <c r="AY479" s="210"/>
      <c r="AZ479" s="210"/>
      <c r="BA479" s="210"/>
      <c r="BB479" s="210"/>
      <c r="BC479" s="210"/>
      <c r="BD479" s="210"/>
      <c r="BE479" s="210"/>
      <c r="BF479" s="210"/>
      <c r="BG479" s="210"/>
      <c r="BH479" s="210"/>
    </row>
    <row r="480" spans="1:60" outlineLevel="1" x14ac:dyDescent="0.2">
      <c r="A480" s="235">
        <v>69</v>
      </c>
      <c r="B480" s="236" t="s">
        <v>473</v>
      </c>
      <c r="C480" s="252" t="s">
        <v>474</v>
      </c>
      <c r="D480" s="237" t="s">
        <v>434</v>
      </c>
      <c r="E480" s="238">
        <v>302.07630999999998</v>
      </c>
      <c r="F480" s="239"/>
      <c r="G480" s="240">
        <f>ROUND(E480*F480,2)</f>
        <v>0</v>
      </c>
      <c r="H480" s="239"/>
      <c r="I480" s="240">
        <f>ROUND(E480*H480,2)</f>
        <v>0</v>
      </c>
      <c r="J480" s="239"/>
      <c r="K480" s="240">
        <f>ROUND(E480*J480,2)</f>
        <v>0</v>
      </c>
      <c r="L480" s="240">
        <v>21</v>
      </c>
      <c r="M480" s="240">
        <f>G480*(1+L480/100)</f>
        <v>0</v>
      </c>
      <c r="N480" s="238">
        <v>0</v>
      </c>
      <c r="O480" s="238">
        <f>ROUND(E480*N480,2)</f>
        <v>0</v>
      </c>
      <c r="P480" s="238">
        <v>0</v>
      </c>
      <c r="Q480" s="238">
        <f>ROUND(E480*P480,2)</f>
        <v>0</v>
      </c>
      <c r="R480" s="240" t="s">
        <v>465</v>
      </c>
      <c r="S480" s="240" t="s">
        <v>188</v>
      </c>
      <c r="T480" s="241" t="s">
        <v>188</v>
      </c>
      <c r="U480" s="220">
        <v>0</v>
      </c>
      <c r="V480" s="220">
        <f>ROUND(E480*U480,2)</f>
        <v>0</v>
      </c>
      <c r="W480" s="220"/>
      <c r="X480" s="220" t="s">
        <v>672</v>
      </c>
      <c r="Y480" s="220" t="s">
        <v>191</v>
      </c>
      <c r="Z480" s="210"/>
      <c r="AA480" s="210"/>
      <c r="AB480" s="210"/>
      <c r="AC480" s="210"/>
      <c r="AD480" s="210"/>
      <c r="AE480" s="210"/>
      <c r="AF480" s="210"/>
      <c r="AG480" s="210" t="s">
        <v>673</v>
      </c>
      <c r="AH480" s="210"/>
      <c r="AI480" s="210"/>
      <c r="AJ480" s="210"/>
      <c r="AK480" s="210"/>
      <c r="AL480" s="210"/>
      <c r="AM480" s="210"/>
      <c r="AN480" s="210"/>
      <c r="AO480" s="210"/>
      <c r="AP480" s="210"/>
      <c r="AQ480" s="210"/>
      <c r="AR480" s="210"/>
      <c r="AS480" s="210"/>
      <c r="AT480" s="210"/>
      <c r="AU480" s="210"/>
      <c r="AV480" s="210"/>
      <c r="AW480" s="210"/>
      <c r="AX480" s="210"/>
      <c r="AY480" s="210"/>
      <c r="AZ480" s="210"/>
      <c r="BA480" s="210"/>
      <c r="BB480" s="210"/>
      <c r="BC480" s="210"/>
      <c r="BD480" s="210"/>
      <c r="BE480" s="210"/>
      <c r="BF480" s="210"/>
      <c r="BG480" s="210"/>
      <c r="BH480" s="210"/>
    </row>
    <row r="481" spans="1:60" outlineLevel="2" x14ac:dyDescent="0.2">
      <c r="A481" s="217"/>
      <c r="B481" s="218"/>
      <c r="C481" s="263" t="s">
        <v>466</v>
      </c>
      <c r="D481" s="262"/>
      <c r="E481" s="262"/>
      <c r="F481" s="262"/>
      <c r="G481" s="262"/>
      <c r="H481" s="220"/>
      <c r="I481" s="220"/>
      <c r="J481" s="220"/>
      <c r="K481" s="220"/>
      <c r="L481" s="220"/>
      <c r="M481" s="220"/>
      <c r="N481" s="219"/>
      <c r="O481" s="219"/>
      <c r="P481" s="219"/>
      <c r="Q481" s="219"/>
      <c r="R481" s="220"/>
      <c r="S481" s="220"/>
      <c r="T481" s="220"/>
      <c r="U481" s="220"/>
      <c r="V481" s="220"/>
      <c r="W481" s="220"/>
      <c r="X481" s="220"/>
      <c r="Y481" s="220"/>
      <c r="Z481" s="210"/>
      <c r="AA481" s="210"/>
      <c r="AB481" s="210"/>
      <c r="AC481" s="210"/>
      <c r="AD481" s="210"/>
      <c r="AE481" s="210"/>
      <c r="AF481" s="210"/>
      <c r="AG481" s="210" t="s">
        <v>229</v>
      </c>
      <c r="AH481" s="210"/>
      <c r="AI481" s="210"/>
      <c r="AJ481" s="210"/>
      <c r="AK481" s="210"/>
      <c r="AL481" s="210"/>
      <c r="AM481" s="210"/>
      <c r="AN481" s="210"/>
      <c r="AO481" s="210"/>
      <c r="AP481" s="210"/>
      <c r="AQ481" s="210"/>
      <c r="AR481" s="210"/>
      <c r="AS481" s="210"/>
      <c r="AT481" s="210"/>
      <c r="AU481" s="210"/>
      <c r="AV481" s="210"/>
      <c r="AW481" s="210"/>
      <c r="AX481" s="210"/>
      <c r="AY481" s="210"/>
      <c r="AZ481" s="210"/>
      <c r="BA481" s="210"/>
      <c r="BB481" s="210"/>
      <c r="BC481" s="210"/>
      <c r="BD481" s="210"/>
      <c r="BE481" s="210"/>
      <c r="BF481" s="210"/>
      <c r="BG481" s="210"/>
      <c r="BH481" s="210"/>
    </row>
    <row r="482" spans="1:60" outlineLevel="2" x14ac:dyDescent="0.2">
      <c r="A482" s="217"/>
      <c r="B482" s="218"/>
      <c r="C482" s="264" t="s">
        <v>674</v>
      </c>
      <c r="D482" s="258"/>
      <c r="E482" s="259"/>
      <c r="F482" s="220"/>
      <c r="G482" s="220"/>
      <c r="H482" s="220"/>
      <c r="I482" s="220"/>
      <c r="J482" s="220"/>
      <c r="K482" s="220"/>
      <c r="L482" s="220"/>
      <c r="M482" s="220"/>
      <c r="N482" s="219"/>
      <c r="O482" s="219"/>
      <c r="P482" s="219"/>
      <c r="Q482" s="219"/>
      <c r="R482" s="220"/>
      <c r="S482" s="220"/>
      <c r="T482" s="220"/>
      <c r="U482" s="220"/>
      <c r="V482" s="220"/>
      <c r="W482" s="220"/>
      <c r="X482" s="220"/>
      <c r="Y482" s="220"/>
      <c r="Z482" s="210"/>
      <c r="AA482" s="210"/>
      <c r="AB482" s="210"/>
      <c r="AC482" s="210"/>
      <c r="AD482" s="210"/>
      <c r="AE482" s="210"/>
      <c r="AF482" s="210"/>
      <c r="AG482" s="210" t="s">
        <v>231</v>
      </c>
      <c r="AH482" s="210">
        <v>0</v>
      </c>
      <c r="AI482" s="210"/>
      <c r="AJ482" s="210"/>
      <c r="AK482" s="210"/>
      <c r="AL482" s="210"/>
      <c r="AM482" s="210"/>
      <c r="AN482" s="210"/>
      <c r="AO482" s="210"/>
      <c r="AP482" s="210"/>
      <c r="AQ482" s="210"/>
      <c r="AR482" s="210"/>
      <c r="AS482" s="210"/>
      <c r="AT482" s="210"/>
      <c r="AU482" s="210"/>
      <c r="AV482" s="210"/>
      <c r="AW482" s="210"/>
      <c r="AX482" s="210"/>
      <c r="AY482" s="210"/>
      <c r="AZ482" s="210"/>
      <c r="BA482" s="210"/>
      <c r="BB482" s="210"/>
      <c r="BC482" s="210"/>
      <c r="BD482" s="210"/>
      <c r="BE482" s="210"/>
      <c r="BF482" s="210"/>
      <c r="BG482" s="210"/>
      <c r="BH482" s="210"/>
    </row>
    <row r="483" spans="1:60" outlineLevel="3" x14ac:dyDescent="0.2">
      <c r="A483" s="217"/>
      <c r="B483" s="218"/>
      <c r="C483" s="264" t="s">
        <v>1277</v>
      </c>
      <c r="D483" s="258"/>
      <c r="E483" s="259"/>
      <c r="F483" s="220"/>
      <c r="G483" s="220"/>
      <c r="H483" s="220"/>
      <c r="I483" s="220"/>
      <c r="J483" s="220"/>
      <c r="K483" s="220"/>
      <c r="L483" s="220"/>
      <c r="M483" s="220"/>
      <c r="N483" s="219"/>
      <c r="O483" s="219"/>
      <c r="P483" s="219"/>
      <c r="Q483" s="219"/>
      <c r="R483" s="220"/>
      <c r="S483" s="220"/>
      <c r="T483" s="220"/>
      <c r="U483" s="220"/>
      <c r="V483" s="220"/>
      <c r="W483" s="220"/>
      <c r="X483" s="220"/>
      <c r="Y483" s="220"/>
      <c r="Z483" s="210"/>
      <c r="AA483" s="210"/>
      <c r="AB483" s="210"/>
      <c r="AC483" s="210"/>
      <c r="AD483" s="210"/>
      <c r="AE483" s="210"/>
      <c r="AF483" s="210"/>
      <c r="AG483" s="210" t="s">
        <v>231</v>
      </c>
      <c r="AH483" s="210">
        <v>0</v>
      </c>
      <c r="AI483" s="210"/>
      <c r="AJ483" s="210"/>
      <c r="AK483" s="210"/>
      <c r="AL483" s="210"/>
      <c r="AM483" s="210"/>
      <c r="AN483" s="210"/>
      <c r="AO483" s="210"/>
      <c r="AP483" s="210"/>
      <c r="AQ483" s="210"/>
      <c r="AR483" s="210"/>
      <c r="AS483" s="210"/>
      <c r="AT483" s="210"/>
      <c r="AU483" s="210"/>
      <c r="AV483" s="210"/>
      <c r="AW483" s="210"/>
      <c r="AX483" s="210"/>
      <c r="AY483" s="210"/>
      <c r="AZ483" s="210"/>
      <c r="BA483" s="210"/>
      <c r="BB483" s="210"/>
      <c r="BC483" s="210"/>
      <c r="BD483" s="210"/>
      <c r="BE483" s="210"/>
      <c r="BF483" s="210"/>
      <c r="BG483" s="210"/>
      <c r="BH483" s="210"/>
    </row>
    <row r="484" spans="1:60" outlineLevel="3" x14ac:dyDescent="0.2">
      <c r="A484" s="217"/>
      <c r="B484" s="218"/>
      <c r="C484" s="264" t="s">
        <v>1279</v>
      </c>
      <c r="D484" s="258"/>
      <c r="E484" s="259">
        <v>302.07630999999998</v>
      </c>
      <c r="F484" s="220"/>
      <c r="G484" s="220"/>
      <c r="H484" s="220"/>
      <c r="I484" s="220"/>
      <c r="J484" s="220"/>
      <c r="K484" s="220"/>
      <c r="L484" s="220"/>
      <c r="M484" s="220"/>
      <c r="N484" s="219"/>
      <c r="O484" s="219"/>
      <c r="P484" s="219"/>
      <c r="Q484" s="219"/>
      <c r="R484" s="220"/>
      <c r="S484" s="220"/>
      <c r="T484" s="220"/>
      <c r="U484" s="220"/>
      <c r="V484" s="220"/>
      <c r="W484" s="220"/>
      <c r="X484" s="220"/>
      <c r="Y484" s="220"/>
      <c r="Z484" s="210"/>
      <c r="AA484" s="210"/>
      <c r="AB484" s="210"/>
      <c r="AC484" s="210"/>
      <c r="AD484" s="210"/>
      <c r="AE484" s="210"/>
      <c r="AF484" s="210"/>
      <c r="AG484" s="210" t="s">
        <v>231</v>
      </c>
      <c r="AH484" s="210">
        <v>0</v>
      </c>
      <c r="AI484" s="210"/>
      <c r="AJ484" s="210"/>
      <c r="AK484" s="210"/>
      <c r="AL484" s="210"/>
      <c r="AM484" s="210"/>
      <c r="AN484" s="210"/>
      <c r="AO484" s="210"/>
      <c r="AP484" s="210"/>
      <c r="AQ484" s="210"/>
      <c r="AR484" s="210"/>
      <c r="AS484" s="210"/>
      <c r="AT484" s="210"/>
      <c r="AU484" s="210"/>
      <c r="AV484" s="210"/>
      <c r="AW484" s="210"/>
      <c r="AX484" s="210"/>
      <c r="AY484" s="210"/>
      <c r="AZ484" s="210"/>
      <c r="BA484" s="210"/>
      <c r="BB484" s="210"/>
      <c r="BC484" s="210"/>
      <c r="BD484" s="210"/>
      <c r="BE484" s="210"/>
      <c r="BF484" s="210"/>
      <c r="BG484" s="210"/>
      <c r="BH484" s="210"/>
    </row>
    <row r="485" spans="1:60" outlineLevel="1" x14ac:dyDescent="0.2">
      <c r="A485" s="235">
        <v>70</v>
      </c>
      <c r="B485" s="236" t="s">
        <v>477</v>
      </c>
      <c r="C485" s="252" t="s">
        <v>478</v>
      </c>
      <c r="D485" s="237" t="s">
        <v>434</v>
      </c>
      <c r="E485" s="238">
        <v>33.564030000000002</v>
      </c>
      <c r="F485" s="239"/>
      <c r="G485" s="240">
        <f>ROUND(E485*F485,2)</f>
        <v>0</v>
      </c>
      <c r="H485" s="239"/>
      <c r="I485" s="240">
        <f>ROUND(E485*H485,2)</f>
        <v>0</v>
      </c>
      <c r="J485" s="239"/>
      <c r="K485" s="240">
        <f>ROUND(E485*J485,2)</f>
        <v>0</v>
      </c>
      <c r="L485" s="240">
        <v>21</v>
      </c>
      <c r="M485" s="240">
        <f>G485*(1+L485/100)</f>
        <v>0</v>
      </c>
      <c r="N485" s="238">
        <v>0</v>
      </c>
      <c r="O485" s="238">
        <f>ROUND(E485*N485,2)</f>
        <v>0</v>
      </c>
      <c r="P485" s="238">
        <v>0</v>
      </c>
      <c r="Q485" s="238">
        <f>ROUND(E485*P485,2)</f>
        <v>0</v>
      </c>
      <c r="R485" s="240" t="s">
        <v>465</v>
      </c>
      <c r="S485" s="240" t="s">
        <v>188</v>
      </c>
      <c r="T485" s="241" t="s">
        <v>188</v>
      </c>
      <c r="U485" s="220">
        <v>6.0000000000000001E-3</v>
      </c>
      <c r="V485" s="220">
        <f>ROUND(E485*U485,2)</f>
        <v>0.2</v>
      </c>
      <c r="W485" s="220"/>
      <c r="X485" s="220" t="s">
        <v>672</v>
      </c>
      <c r="Y485" s="220" t="s">
        <v>191</v>
      </c>
      <c r="Z485" s="210"/>
      <c r="AA485" s="210"/>
      <c r="AB485" s="210"/>
      <c r="AC485" s="210"/>
      <c r="AD485" s="210"/>
      <c r="AE485" s="210"/>
      <c r="AF485" s="210"/>
      <c r="AG485" s="210" t="s">
        <v>673</v>
      </c>
      <c r="AH485" s="210"/>
      <c r="AI485" s="210"/>
      <c r="AJ485" s="210"/>
      <c r="AK485" s="210"/>
      <c r="AL485" s="210"/>
      <c r="AM485" s="210"/>
      <c r="AN485" s="210"/>
      <c r="AO485" s="210"/>
      <c r="AP485" s="210"/>
      <c r="AQ485" s="210"/>
      <c r="AR485" s="210"/>
      <c r="AS485" s="210"/>
      <c r="AT485" s="210"/>
      <c r="AU485" s="210"/>
      <c r="AV485" s="210"/>
      <c r="AW485" s="210"/>
      <c r="AX485" s="210"/>
      <c r="AY485" s="210"/>
      <c r="AZ485" s="210"/>
      <c r="BA485" s="210"/>
      <c r="BB485" s="210"/>
      <c r="BC485" s="210"/>
      <c r="BD485" s="210"/>
      <c r="BE485" s="210"/>
      <c r="BF485" s="210"/>
      <c r="BG485" s="210"/>
      <c r="BH485" s="210"/>
    </row>
    <row r="486" spans="1:60" outlineLevel="2" x14ac:dyDescent="0.2">
      <c r="A486" s="217"/>
      <c r="B486" s="218"/>
      <c r="C486" s="263" t="s">
        <v>479</v>
      </c>
      <c r="D486" s="262"/>
      <c r="E486" s="262"/>
      <c r="F486" s="262"/>
      <c r="G486" s="262"/>
      <c r="H486" s="220"/>
      <c r="I486" s="220"/>
      <c r="J486" s="220"/>
      <c r="K486" s="220"/>
      <c r="L486" s="220"/>
      <c r="M486" s="220"/>
      <c r="N486" s="219"/>
      <c r="O486" s="219"/>
      <c r="P486" s="219"/>
      <c r="Q486" s="219"/>
      <c r="R486" s="220"/>
      <c r="S486" s="220"/>
      <c r="T486" s="220"/>
      <c r="U486" s="220"/>
      <c r="V486" s="220"/>
      <c r="W486" s="220"/>
      <c r="X486" s="220"/>
      <c r="Y486" s="220"/>
      <c r="Z486" s="210"/>
      <c r="AA486" s="210"/>
      <c r="AB486" s="210"/>
      <c r="AC486" s="210"/>
      <c r="AD486" s="210"/>
      <c r="AE486" s="210"/>
      <c r="AF486" s="210"/>
      <c r="AG486" s="210" t="s">
        <v>229</v>
      </c>
      <c r="AH486" s="210"/>
      <c r="AI486" s="210"/>
      <c r="AJ486" s="210"/>
      <c r="AK486" s="210"/>
      <c r="AL486" s="210"/>
      <c r="AM486" s="210"/>
      <c r="AN486" s="210"/>
      <c r="AO486" s="210"/>
      <c r="AP486" s="210"/>
      <c r="AQ486" s="210"/>
      <c r="AR486" s="210"/>
      <c r="AS486" s="210"/>
      <c r="AT486" s="210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210"/>
      <c r="BE486" s="210"/>
      <c r="BF486" s="210"/>
      <c r="BG486" s="210"/>
      <c r="BH486" s="210"/>
    </row>
    <row r="487" spans="1:60" outlineLevel="2" x14ac:dyDescent="0.2">
      <c r="A487" s="217"/>
      <c r="B487" s="218"/>
      <c r="C487" s="264" t="s">
        <v>674</v>
      </c>
      <c r="D487" s="258"/>
      <c r="E487" s="259"/>
      <c r="F487" s="220"/>
      <c r="G487" s="220"/>
      <c r="H487" s="220"/>
      <c r="I487" s="220"/>
      <c r="J487" s="220"/>
      <c r="K487" s="220"/>
      <c r="L487" s="220"/>
      <c r="M487" s="220"/>
      <c r="N487" s="219"/>
      <c r="O487" s="219"/>
      <c r="P487" s="219"/>
      <c r="Q487" s="219"/>
      <c r="R487" s="220"/>
      <c r="S487" s="220"/>
      <c r="T487" s="220"/>
      <c r="U487" s="220"/>
      <c r="V487" s="220"/>
      <c r="W487" s="220"/>
      <c r="X487" s="220"/>
      <c r="Y487" s="220"/>
      <c r="Z487" s="210"/>
      <c r="AA487" s="210"/>
      <c r="AB487" s="210"/>
      <c r="AC487" s="210"/>
      <c r="AD487" s="210"/>
      <c r="AE487" s="210"/>
      <c r="AF487" s="210"/>
      <c r="AG487" s="210" t="s">
        <v>231</v>
      </c>
      <c r="AH487" s="210">
        <v>0</v>
      </c>
      <c r="AI487" s="210"/>
      <c r="AJ487" s="210"/>
      <c r="AK487" s="210"/>
      <c r="AL487" s="210"/>
      <c r="AM487" s="210"/>
      <c r="AN487" s="210"/>
      <c r="AO487" s="210"/>
      <c r="AP487" s="210"/>
      <c r="AQ487" s="210"/>
      <c r="AR487" s="210"/>
      <c r="AS487" s="210"/>
      <c r="AT487" s="210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210"/>
      <c r="BE487" s="210"/>
      <c r="BF487" s="210"/>
      <c r="BG487" s="210"/>
      <c r="BH487" s="210"/>
    </row>
    <row r="488" spans="1:60" outlineLevel="3" x14ac:dyDescent="0.2">
      <c r="A488" s="217"/>
      <c r="B488" s="218"/>
      <c r="C488" s="264" t="s">
        <v>1277</v>
      </c>
      <c r="D488" s="258"/>
      <c r="E488" s="259"/>
      <c r="F488" s="220"/>
      <c r="G488" s="220"/>
      <c r="H488" s="220"/>
      <c r="I488" s="220"/>
      <c r="J488" s="220"/>
      <c r="K488" s="220"/>
      <c r="L488" s="220"/>
      <c r="M488" s="220"/>
      <c r="N488" s="219"/>
      <c r="O488" s="219"/>
      <c r="P488" s="219"/>
      <c r="Q488" s="219"/>
      <c r="R488" s="220"/>
      <c r="S488" s="220"/>
      <c r="T488" s="220"/>
      <c r="U488" s="220"/>
      <c r="V488" s="220"/>
      <c r="W488" s="220"/>
      <c r="X488" s="220"/>
      <c r="Y488" s="220"/>
      <c r="Z488" s="210"/>
      <c r="AA488" s="210"/>
      <c r="AB488" s="210"/>
      <c r="AC488" s="210"/>
      <c r="AD488" s="210"/>
      <c r="AE488" s="210"/>
      <c r="AF488" s="210"/>
      <c r="AG488" s="210" t="s">
        <v>231</v>
      </c>
      <c r="AH488" s="210">
        <v>0</v>
      </c>
      <c r="AI488" s="210"/>
      <c r="AJ488" s="210"/>
      <c r="AK488" s="210"/>
      <c r="AL488" s="210"/>
      <c r="AM488" s="210"/>
      <c r="AN488" s="210"/>
      <c r="AO488" s="210"/>
      <c r="AP488" s="210"/>
      <c r="AQ488" s="210"/>
      <c r="AR488" s="210"/>
      <c r="AS488" s="210"/>
      <c r="AT488" s="210"/>
      <c r="AU488" s="210"/>
      <c r="AV488" s="210"/>
      <c r="AW488" s="210"/>
      <c r="AX488" s="210"/>
      <c r="AY488" s="210"/>
      <c r="AZ488" s="210"/>
      <c r="BA488" s="210"/>
      <c r="BB488" s="210"/>
      <c r="BC488" s="210"/>
      <c r="BD488" s="210"/>
      <c r="BE488" s="210"/>
      <c r="BF488" s="210"/>
      <c r="BG488" s="210"/>
      <c r="BH488" s="210"/>
    </row>
    <row r="489" spans="1:60" outlineLevel="3" x14ac:dyDescent="0.2">
      <c r="A489" s="217"/>
      <c r="B489" s="218"/>
      <c r="C489" s="264" t="s">
        <v>1278</v>
      </c>
      <c r="D489" s="258"/>
      <c r="E489" s="259">
        <v>33.564030000000002</v>
      </c>
      <c r="F489" s="220"/>
      <c r="G489" s="220"/>
      <c r="H489" s="220"/>
      <c r="I489" s="220"/>
      <c r="J489" s="220"/>
      <c r="K489" s="220"/>
      <c r="L489" s="220"/>
      <c r="M489" s="220"/>
      <c r="N489" s="219"/>
      <c r="O489" s="219"/>
      <c r="P489" s="219"/>
      <c r="Q489" s="219"/>
      <c r="R489" s="220"/>
      <c r="S489" s="220"/>
      <c r="T489" s="220"/>
      <c r="U489" s="220"/>
      <c r="V489" s="220"/>
      <c r="W489" s="220"/>
      <c r="X489" s="220"/>
      <c r="Y489" s="220"/>
      <c r="Z489" s="210"/>
      <c r="AA489" s="210"/>
      <c r="AB489" s="210"/>
      <c r="AC489" s="210"/>
      <c r="AD489" s="210"/>
      <c r="AE489" s="210"/>
      <c r="AF489" s="210"/>
      <c r="AG489" s="210" t="s">
        <v>231</v>
      </c>
      <c r="AH489" s="210">
        <v>0</v>
      </c>
      <c r="AI489" s="210"/>
      <c r="AJ489" s="210"/>
      <c r="AK489" s="210"/>
      <c r="AL489" s="210"/>
      <c r="AM489" s="210"/>
      <c r="AN489" s="210"/>
      <c r="AO489" s="210"/>
      <c r="AP489" s="210"/>
      <c r="AQ489" s="210"/>
      <c r="AR489" s="210"/>
      <c r="AS489" s="210"/>
      <c r="AT489" s="210"/>
      <c r="AU489" s="210"/>
      <c r="AV489" s="210"/>
      <c r="AW489" s="210"/>
      <c r="AX489" s="210"/>
      <c r="AY489" s="210"/>
      <c r="AZ489" s="210"/>
      <c r="BA489" s="210"/>
      <c r="BB489" s="210"/>
      <c r="BC489" s="210"/>
      <c r="BD489" s="210"/>
      <c r="BE489" s="210"/>
      <c r="BF489" s="210"/>
      <c r="BG489" s="210"/>
      <c r="BH489" s="210"/>
    </row>
    <row r="490" spans="1:60" x14ac:dyDescent="0.2">
      <c r="A490" s="225" t="s">
        <v>183</v>
      </c>
      <c r="B490" s="226" t="s">
        <v>150</v>
      </c>
      <c r="C490" s="251" t="s">
        <v>151</v>
      </c>
      <c r="D490" s="227"/>
      <c r="E490" s="228"/>
      <c r="F490" s="229"/>
      <c r="G490" s="229">
        <f>SUMIF(AG491:AG503,"&lt;&gt;NOR",G491:G503)</f>
        <v>0</v>
      </c>
      <c r="H490" s="229"/>
      <c r="I490" s="229">
        <f>SUM(I491:I503)</f>
        <v>0</v>
      </c>
      <c r="J490" s="229"/>
      <c r="K490" s="229">
        <f>SUM(K491:K503)</f>
        <v>0</v>
      </c>
      <c r="L490" s="229"/>
      <c r="M490" s="229">
        <f>SUM(M491:M503)</f>
        <v>0</v>
      </c>
      <c r="N490" s="228"/>
      <c r="O490" s="228">
        <f>SUM(O491:O503)</f>
        <v>0</v>
      </c>
      <c r="P490" s="228"/>
      <c r="Q490" s="228">
        <f>SUM(Q491:Q503)</f>
        <v>0</v>
      </c>
      <c r="R490" s="229"/>
      <c r="S490" s="229"/>
      <c r="T490" s="230"/>
      <c r="U490" s="224"/>
      <c r="V490" s="224">
        <f>SUM(V491:V503)</f>
        <v>0</v>
      </c>
      <c r="W490" s="224"/>
      <c r="X490" s="224"/>
      <c r="Y490" s="224"/>
      <c r="AG490" t="s">
        <v>184</v>
      </c>
    </row>
    <row r="491" spans="1:60" outlineLevel="1" x14ac:dyDescent="0.2">
      <c r="A491" s="235">
        <v>71</v>
      </c>
      <c r="B491" s="236" t="s">
        <v>481</v>
      </c>
      <c r="C491" s="252" t="s">
        <v>482</v>
      </c>
      <c r="D491" s="237" t="s">
        <v>434</v>
      </c>
      <c r="E491" s="238">
        <v>19.480830000000001</v>
      </c>
      <c r="F491" s="239"/>
      <c r="G491" s="240">
        <f>ROUND(E491*F491,2)</f>
        <v>0</v>
      </c>
      <c r="H491" s="239"/>
      <c r="I491" s="240">
        <f>ROUND(E491*H491,2)</f>
        <v>0</v>
      </c>
      <c r="J491" s="239"/>
      <c r="K491" s="240">
        <f>ROUND(E491*J491,2)</f>
        <v>0</v>
      </c>
      <c r="L491" s="240">
        <v>21</v>
      </c>
      <c r="M491" s="240">
        <f>G491*(1+L491/100)</f>
        <v>0</v>
      </c>
      <c r="N491" s="238">
        <v>0</v>
      </c>
      <c r="O491" s="238">
        <f>ROUND(E491*N491,2)</f>
        <v>0</v>
      </c>
      <c r="P491" s="238">
        <v>0</v>
      </c>
      <c r="Q491" s="238">
        <f>ROUND(E491*P491,2)</f>
        <v>0</v>
      </c>
      <c r="R491" s="240" t="s">
        <v>483</v>
      </c>
      <c r="S491" s="240" t="s">
        <v>188</v>
      </c>
      <c r="T491" s="241" t="s">
        <v>188</v>
      </c>
      <c r="U491" s="220">
        <v>0</v>
      </c>
      <c r="V491" s="220">
        <f>ROUND(E491*U491,2)</f>
        <v>0</v>
      </c>
      <c r="W491" s="220"/>
      <c r="X491" s="220" t="s">
        <v>226</v>
      </c>
      <c r="Y491" s="220" t="s">
        <v>191</v>
      </c>
      <c r="Z491" s="210"/>
      <c r="AA491" s="210"/>
      <c r="AB491" s="210"/>
      <c r="AC491" s="210"/>
      <c r="AD491" s="210"/>
      <c r="AE491" s="210"/>
      <c r="AF491" s="210"/>
      <c r="AG491" s="210" t="s">
        <v>227</v>
      </c>
      <c r="AH491" s="210"/>
      <c r="AI491" s="210"/>
      <c r="AJ491" s="210"/>
      <c r="AK491" s="210"/>
      <c r="AL491" s="210"/>
      <c r="AM491" s="210"/>
      <c r="AN491" s="210"/>
      <c r="AO491" s="210"/>
      <c r="AP491" s="210"/>
      <c r="AQ491" s="210"/>
      <c r="AR491" s="210"/>
      <c r="AS491" s="210"/>
      <c r="AT491" s="210"/>
      <c r="AU491" s="210"/>
      <c r="AV491" s="210"/>
      <c r="AW491" s="210"/>
      <c r="AX491" s="210"/>
      <c r="AY491" s="210"/>
      <c r="AZ491" s="210"/>
      <c r="BA491" s="210"/>
      <c r="BB491" s="210"/>
      <c r="BC491" s="210"/>
      <c r="BD491" s="210"/>
      <c r="BE491" s="210"/>
      <c r="BF491" s="210"/>
      <c r="BG491" s="210"/>
      <c r="BH491" s="210"/>
    </row>
    <row r="492" spans="1:60" outlineLevel="2" x14ac:dyDescent="0.2">
      <c r="A492" s="217"/>
      <c r="B492" s="218"/>
      <c r="C492" s="264" t="s">
        <v>484</v>
      </c>
      <c r="D492" s="258"/>
      <c r="E492" s="259"/>
      <c r="F492" s="220"/>
      <c r="G492" s="220"/>
      <c r="H492" s="220"/>
      <c r="I492" s="220"/>
      <c r="J492" s="220"/>
      <c r="K492" s="220"/>
      <c r="L492" s="220"/>
      <c r="M492" s="220"/>
      <c r="N492" s="219"/>
      <c r="O492" s="219"/>
      <c r="P492" s="219"/>
      <c r="Q492" s="219"/>
      <c r="R492" s="220"/>
      <c r="S492" s="220"/>
      <c r="T492" s="220"/>
      <c r="U492" s="220"/>
      <c r="V492" s="220"/>
      <c r="W492" s="220"/>
      <c r="X492" s="220"/>
      <c r="Y492" s="220"/>
      <c r="Z492" s="210"/>
      <c r="AA492" s="210"/>
      <c r="AB492" s="210"/>
      <c r="AC492" s="210"/>
      <c r="AD492" s="210"/>
      <c r="AE492" s="210"/>
      <c r="AF492" s="210"/>
      <c r="AG492" s="210" t="s">
        <v>231</v>
      </c>
      <c r="AH492" s="210">
        <v>0</v>
      </c>
      <c r="AI492" s="210"/>
      <c r="AJ492" s="210"/>
      <c r="AK492" s="210"/>
      <c r="AL492" s="210"/>
      <c r="AM492" s="210"/>
      <c r="AN492" s="210"/>
      <c r="AO492" s="210"/>
      <c r="AP492" s="210"/>
      <c r="AQ492" s="210"/>
      <c r="AR492" s="210"/>
      <c r="AS492" s="210"/>
      <c r="AT492" s="210"/>
      <c r="AU492" s="210"/>
      <c r="AV492" s="210"/>
      <c r="AW492" s="210"/>
      <c r="AX492" s="210"/>
      <c r="AY492" s="210"/>
      <c r="AZ492" s="210"/>
      <c r="BA492" s="210"/>
      <c r="BB492" s="210"/>
      <c r="BC492" s="210"/>
      <c r="BD492" s="210"/>
      <c r="BE492" s="210"/>
      <c r="BF492" s="210"/>
      <c r="BG492" s="210"/>
      <c r="BH492" s="210"/>
    </row>
    <row r="493" spans="1:60" outlineLevel="3" x14ac:dyDescent="0.2">
      <c r="A493" s="217"/>
      <c r="B493" s="218"/>
      <c r="C493" s="264" t="s">
        <v>678</v>
      </c>
      <c r="D493" s="258"/>
      <c r="E493" s="259"/>
      <c r="F493" s="220"/>
      <c r="G493" s="220"/>
      <c r="H493" s="220"/>
      <c r="I493" s="220"/>
      <c r="J493" s="220"/>
      <c r="K493" s="220"/>
      <c r="L493" s="220"/>
      <c r="M493" s="220"/>
      <c r="N493" s="219"/>
      <c r="O493" s="219"/>
      <c r="P493" s="219"/>
      <c r="Q493" s="219"/>
      <c r="R493" s="220"/>
      <c r="S493" s="220"/>
      <c r="T493" s="220"/>
      <c r="U493" s="220"/>
      <c r="V493" s="220"/>
      <c r="W493" s="220"/>
      <c r="X493" s="220"/>
      <c r="Y493" s="220"/>
      <c r="Z493" s="210"/>
      <c r="AA493" s="210"/>
      <c r="AB493" s="210"/>
      <c r="AC493" s="210"/>
      <c r="AD493" s="210"/>
      <c r="AE493" s="210"/>
      <c r="AF493" s="210"/>
      <c r="AG493" s="210" t="s">
        <v>231</v>
      </c>
      <c r="AH493" s="210">
        <v>0</v>
      </c>
      <c r="AI493" s="210"/>
      <c r="AJ493" s="210"/>
      <c r="AK493" s="210"/>
      <c r="AL493" s="210"/>
      <c r="AM493" s="210"/>
      <c r="AN493" s="210"/>
      <c r="AO493" s="210"/>
      <c r="AP493" s="210"/>
      <c r="AQ493" s="210"/>
      <c r="AR493" s="210"/>
      <c r="AS493" s="210"/>
      <c r="AT493" s="210"/>
      <c r="AU493" s="210"/>
      <c r="AV493" s="210"/>
      <c r="AW493" s="210"/>
      <c r="AX493" s="210"/>
      <c r="AY493" s="210"/>
      <c r="AZ493" s="210"/>
      <c r="BA493" s="210"/>
      <c r="BB493" s="210"/>
      <c r="BC493" s="210"/>
      <c r="BD493" s="210"/>
      <c r="BE493" s="210"/>
      <c r="BF493" s="210"/>
      <c r="BG493" s="210"/>
      <c r="BH493" s="210"/>
    </row>
    <row r="494" spans="1:60" outlineLevel="3" x14ac:dyDescent="0.2">
      <c r="A494" s="217"/>
      <c r="B494" s="218"/>
      <c r="C494" s="264" t="s">
        <v>1280</v>
      </c>
      <c r="D494" s="258"/>
      <c r="E494" s="259">
        <v>3.1680000000000001</v>
      </c>
      <c r="F494" s="220"/>
      <c r="G494" s="220"/>
      <c r="H494" s="220"/>
      <c r="I494" s="220"/>
      <c r="J494" s="220"/>
      <c r="K494" s="220"/>
      <c r="L494" s="220"/>
      <c r="M494" s="220"/>
      <c r="N494" s="219"/>
      <c r="O494" s="219"/>
      <c r="P494" s="219"/>
      <c r="Q494" s="219"/>
      <c r="R494" s="220"/>
      <c r="S494" s="220"/>
      <c r="T494" s="220"/>
      <c r="U494" s="220"/>
      <c r="V494" s="220"/>
      <c r="W494" s="220"/>
      <c r="X494" s="220"/>
      <c r="Y494" s="220"/>
      <c r="Z494" s="210"/>
      <c r="AA494" s="210"/>
      <c r="AB494" s="210"/>
      <c r="AC494" s="210"/>
      <c r="AD494" s="210"/>
      <c r="AE494" s="210"/>
      <c r="AF494" s="210"/>
      <c r="AG494" s="210" t="s">
        <v>231</v>
      </c>
      <c r="AH494" s="210">
        <v>7</v>
      </c>
      <c r="AI494" s="210"/>
      <c r="AJ494" s="210"/>
      <c r="AK494" s="210"/>
      <c r="AL494" s="210"/>
      <c r="AM494" s="210"/>
      <c r="AN494" s="210"/>
      <c r="AO494" s="210"/>
      <c r="AP494" s="210"/>
      <c r="AQ494" s="210"/>
      <c r="AR494" s="210"/>
      <c r="AS494" s="210"/>
      <c r="AT494" s="210"/>
      <c r="AU494" s="210"/>
      <c r="AV494" s="210"/>
      <c r="AW494" s="210"/>
      <c r="AX494" s="210"/>
      <c r="AY494" s="210"/>
      <c r="AZ494" s="210"/>
      <c r="BA494" s="210"/>
      <c r="BB494" s="210"/>
      <c r="BC494" s="210"/>
      <c r="BD494" s="210"/>
      <c r="BE494" s="210"/>
      <c r="BF494" s="210"/>
      <c r="BG494" s="210"/>
      <c r="BH494" s="210"/>
    </row>
    <row r="495" spans="1:60" outlineLevel="3" x14ac:dyDescent="0.2">
      <c r="A495" s="217"/>
      <c r="B495" s="218"/>
      <c r="C495" s="264" t="s">
        <v>1281</v>
      </c>
      <c r="D495" s="258"/>
      <c r="E495" s="259">
        <v>16.312830000000002</v>
      </c>
      <c r="F495" s="220"/>
      <c r="G495" s="220"/>
      <c r="H495" s="220"/>
      <c r="I495" s="220"/>
      <c r="J495" s="220"/>
      <c r="K495" s="220"/>
      <c r="L495" s="220"/>
      <c r="M495" s="220"/>
      <c r="N495" s="219"/>
      <c r="O495" s="219"/>
      <c r="P495" s="219"/>
      <c r="Q495" s="219"/>
      <c r="R495" s="220"/>
      <c r="S495" s="220"/>
      <c r="T495" s="220"/>
      <c r="U495" s="220"/>
      <c r="V495" s="220"/>
      <c r="W495" s="220"/>
      <c r="X495" s="220"/>
      <c r="Y495" s="220"/>
      <c r="Z495" s="210"/>
      <c r="AA495" s="210"/>
      <c r="AB495" s="210"/>
      <c r="AC495" s="210"/>
      <c r="AD495" s="210"/>
      <c r="AE495" s="210"/>
      <c r="AF495" s="210"/>
      <c r="AG495" s="210" t="s">
        <v>231</v>
      </c>
      <c r="AH495" s="210">
        <v>7</v>
      </c>
      <c r="AI495" s="210"/>
      <c r="AJ495" s="210"/>
      <c r="AK495" s="210"/>
      <c r="AL495" s="210"/>
      <c r="AM495" s="210"/>
      <c r="AN495" s="210"/>
      <c r="AO495" s="210"/>
      <c r="AP495" s="210"/>
      <c r="AQ495" s="210"/>
      <c r="AR495" s="210"/>
      <c r="AS495" s="210"/>
      <c r="AT495" s="210"/>
      <c r="AU495" s="210"/>
      <c r="AV495" s="210"/>
      <c r="AW495" s="210"/>
      <c r="AX495" s="210"/>
      <c r="AY495" s="210"/>
      <c r="AZ495" s="210"/>
      <c r="BA495" s="210"/>
      <c r="BB495" s="210"/>
      <c r="BC495" s="210"/>
      <c r="BD495" s="210"/>
      <c r="BE495" s="210"/>
      <c r="BF495" s="210"/>
      <c r="BG495" s="210"/>
      <c r="BH495" s="210"/>
    </row>
    <row r="496" spans="1:60" ht="22.5" outlineLevel="1" x14ac:dyDescent="0.2">
      <c r="A496" s="235">
        <v>72</v>
      </c>
      <c r="B496" s="236" t="s">
        <v>681</v>
      </c>
      <c r="C496" s="252" t="s">
        <v>682</v>
      </c>
      <c r="D496" s="237" t="s">
        <v>434</v>
      </c>
      <c r="E496" s="238">
        <v>1.9872000000000001</v>
      </c>
      <c r="F496" s="239"/>
      <c r="G496" s="240">
        <f>ROUND(E496*F496,2)</f>
        <v>0</v>
      </c>
      <c r="H496" s="239"/>
      <c r="I496" s="240">
        <f>ROUND(E496*H496,2)</f>
        <v>0</v>
      </c>
      <c r="J496" s="239"/>
      <c r="K496" s="240">
        <f>ROUND(E496*J496,2)</f>
        <v>0</v>
      </c>
      <c r="L496" s="240">
        <v>21</v>
      </c>
      <c r="M496" s="240">
        <f>G496*(1+L496/100)</f>
        <v>0</v>
      </c>
      <c r="N496" s="238">
        <v>0</v>
      </c>
      <c r="O496" s="238">
        <f>ROUND(E496*N496,2)</f>
        <v>0</v>
      </c>
      <c r="P496" s="238">
        <v>0</v>
      </c>
      <c r="Q496" s="238">
        <f>ROUND(E496*P496,2)</f>
        <v>0</v>
      </c>
      <c r="R496" s="240" t="s">
        <v>483</v>
      </c>
      <c r="S496" s="240" t="s">
        <v>188</v>
      </c>
      <c r="T496" s="241" t="s">
        <v>188</v>
      </c>
      <c r="U496" s="220">
        <v>0</v>
      </c>
      <c r="V496" s="220">
        <f>ROUND(E496*U496,2)</f>
        <v>0</v>
      </c>
      <c r="W496" s="220"/>
      <c r="X496" s="220" t="s">
        <v>226</v>
      </c>
      <c r="Y496" s="220" t="s">
        <v>191</v>
      </c>
      <c r="Z496" s="210"/>
      <c r="AA496" s="210"/>
      <c r="AB496" s="210"/>
      <c r="AC496" s="210"/>
      <c r="AD496" s="210"/>
      <c r="AE496" s="210"/>
      <c r="AF496" s="210"/>
      <c r="AG496" s="210" t="s">
        <v>227</v>
      </c>
      <c r="AH496" s="210"/>
      <c r="AI496" s="210"/>
      <c r="AJ496" s="210"/>
      <c r="AK496" s="210"/>
      <c r="AL496" s="210"/>
      <c r="AM496" s="210"/>
      <c r="AN496" s="210"/>
      <c r="AO496" s="210"/>
      <c r="AP496" s="210"/>
      <c r="AQ496" s="210"/>
      <c r="AR496" s="210"/>
      <c r="AS496" s="210"/>
      <c r="AT496" s="210"/>
      <c r="AU496" s="210"/>
      <c r="AV496" s="210"/>
      <c r="AW496" s="210"/>
      <c r="AX496" s="210"/>
      <c r="AY496" s="210"/>
      <c r="AZ496" s="210"/>
      <c r="BA496" s="210"/>
      <c r="BB496" s="210"/>
      <c r="BC496" s="210"/>
      <c r="BD496" s="210"/>
      <c r="BE496" s="210"/>
      <c r="BF496" s="210"/>
      <c r="BG496" s="210"/>
      <c r="BH496" s="210"/>
    </row>
    <row r="497" spans="1:60" outlineLevel="2" x14ac:dyDescent="0.2">
      <c r="A497" s="217"/>
      <c r="B497" s="218"/>
      <c r="C497" s="264" t="s">
        <v>683</v>
      </c>
      <c r="D497" s="258"/>
      <c r="E497" s="259"/>
      <c r="F497" s="220"/>
      <c r="G497" s="220"/>
      <c r="H497" s="220"/>
      <c r="I497" s="220"/>
      <c r="J497" s="220"/>
      <c r="K497" s="220"/>
      <c r="L497" s="220"/>
      <c r="M497" s="220"/>
      <c r="N497" s="219"/>
      <c r="O497" s="219"/>
      <c r="P497" s="219"/>
      <c r="Q497" s="219"/>
      <c r="R497" s="220"/>
      <c r="S497" s="220"/>
      <c r="T497" s="220"/>
      <c r="U497" s="220"/>
      <c r="V497" s="220"/>
      <c r="W497" s="220"/>
      <c r="X497" s="220"/>
      <c r="Y497" s="220"/>
      <c r="Z497" s="210"/>
      <c r="AA497" s="210"/>
      <c r="AB497" s="210"/>
      <c r="AC497" s="210"/>
      <c r="AD497" s="210"/>
      <c r="AE497" s="210"/>
      <c r="AF497" s="210"/>
      <c r="AG497" s="210" t="s">
        <v>231</v>
      </c>
      <c r="AH497" s="210">
        <v>0</v>
      </c>
      <c r="AI497" s="210"/>
      <c r="AJ497" s="210"/>
      <c r="AK497" s="210"/>
      <c r="AL497" s="210"/>
      <c r="AM497" s="210"/>
      <c r="AN497" s="210"/>
      <c r="AO497" s="210"/>
      <c r="AP497" s="210"/>
      <c r="AQ497" s="210"/>
      <c r="AR497" s="210"/>
      <c r="AS497" s="210"/>
      <c r="AT497" s="210"/>
      <c r="AU497" s="210"/>
      <c r="AV497" s="210"/>
      <c r="AW497" s="210"/>
      <c r="AX497" s="210"/>
      <c r="AY497" s="210"/>
      <c r="AZ497" s="210"/>
      <c r="BA497" s="210"/>
      <c r="BB497" s="210"/>
      <c r="BC497" s="210"/>
      <c r="BD497" s="210"/>
      <c r="BE497" s="210"/>
      <c r="BF497" s="210"/>
      <c r="BG497" s="210"/>
      <c r="BH497" s="210"/>
    </row>
    <row r="498" spans="1:60" outlineLevel="3" x14ac:dyDescent="0.2">
      <c r="A498" s="217"/>
      <c r="B498" s="218"/>
      <c r="C498" s="264" t="s">
        <v>1208</v>
      </c>
      <c r="D498" s="258"/>
      <c r="E498" s="259"/>
      <c r="F498" s="220"/>
      <c r="G498" s="220"/>
      <c r="H498" s="220"/>
      <c r="I498" s="220"/>
      <c r="J498" s="220"/>
      <c r="K498" s="220"/>
      <c r="L498" s="220"/>
      <c r="M498" s="220"/>
      <c r="N498" s="219"/>
      <c r="O498" s="219"/>
      <c r="P498" s="219"/>
      <c r="Q498" s="219"/>
      <c r="R498" s="220"/>
      <c r="S498" s="220"/>
      <c r="T498" s="220"/>
      <c r="U498" s="220"/>
      <c r="V498" s="220"/>
      <c r="W498" s="220"/>
      <c r="X498" s="220"/>
      <c r="Y498" s="220"/>
      <c r="Z498" s="210"/>
      <c r="AA498" s="210"/>
      <c r="AB498" s="210"/>
      <c r="AC498" s="210"/>
      <c r="AD498" s="210"/>
      <c r="AE498" s="210"/>
      <c r="AF498" s="210"/>
      <c r="AG498" s="210" t="s">
        <v>231</v>
      </c>
      <c r="AH498" s="210">
        <v>0</v>
      </c>
      <c r="AI498" s="210"/>
      <c r="AJ498" s="210"/>
      <c r="AK498" s="210"/>
      <c r="AL498" s="210"/>
      <c r="AM498" s="210"/>
      <c r="AN498" s="210"/>
      <c r="AO498" s="210"/>
      <c r="AP498" s="210"/>
      <c r="AQ498" s="210"/>
      <c r="AR498" s="210"/>
      <c r="AS498" s="210"/>
      <c r="AT498" s="210"/>
      <c r="AU498" s="210"/>
      <c r="AV498" s="210"/>
      <c r="AW498" s="210"/>
      <c r="AX498" s="210"/>
      <c r="AY498" s="210"/>
      <c r="AZ498" s="210"/>
      <c r="BA498" s="210"/>
      <c r="BB498" s="210"/>
      <c r="BC498" s="210"/>
      <c r="BD498" s="210"/>
      <c r="BE498" s="210"/>
      <c r="BF498" s="210"/>
      <c r="BG498" s="210"/>
      <c r="BH498" s="210"/>
    </row>
    <row r="499" spans="1:60" outlineLevel="3" x14ac:dyDescent="0.2">
      <c r="A499" s="217"/>
      <c r="B499" s="218"/>
      <c r="C499" s="264" t="s">
        <v>1282</v>
      </c>
      <c r="D499" s="258"/>
      <c r="E499" s="259">
        <v>1.9872000000000001</v>
      </c>
      <c r="F499" s="220"/>
      <c r="G499" s="220"/>
      <c r="H499" s="220"/>
      <c r="I499" s="220"/>
      <c r="J499" s="220"/>
      <c r="K499" s="220"/>
      <c r="L499" s="220"/>
      <c r="M499" s="220"/>
      <c r="N499" s="219"/>
      <c r="O499" s="219"/>
      <c r="P499" s="219"/>
      <c r="Q499" s="219"/>
      <c r="R499" s="220"/>
      <c r="S499" s="220"/>
      <c r="T499" s="220"/>
      <c r="U499" s="220"/>
      <c r="V499" s="220"/>
      <c r="W499" s="220"/>
      <c r="X499" s="220"/>
      <c r="Y499" s="220"/>
      <c r="Z499" s="210"/>
      <c r="AA499" s="210"/>
      <c r="AB499" s="210"/>
      <c r="AC499" s="210"/>
      <c r="AD499" s="210"/>
      <c r="AE499" s="210"/>
      <c r="AF499" s="210"/>
      <c r="AG499" s="210" t="s">
        <v>231</v>
      </c>
      <c r="AH499" s="210">
        <v>7</v>
      </c>
      <c r="AI499" s="210"/>
      <c r="AJ499" s="210"/>
      <c r="AK499" s="210"/>
      <c r="AL499" s="210"/>
      <c r="AM499" s="210"/>
      <c r="AN499" s="210"/>
      <c r="AO499" s="210"/>
      <c r="AP499" s="210"/>
      <c r="AQ499" s="210"/>
      <c r="AR499" s="210"/>
      <c r="AS499" s="210"/>
      <c r="AT499" s="210"/>
      <c r="AU499" s="210"/>
      <c r="AV499" s="210"/>
      <c r="AW499" s="210"/>
      <c r="AX499" s="210"/>
      <c r="AY499" s="210"/>
      <c r="AZ499" s="210"/>
      <c r="BA499" s="210"/>
      <c r="BB499" s="210"/>
      <c r="BC499" s="210"/>
      <c r="BD499" s="210"/>
      <c r="BE499" s="210"/>
      <c r="BF499" s="210"/>
      <c r="BG499" s="210"/>
      <c r="BH499" s="210"/>
    </row>
    <row r="500" spans="1:60" ht="22.5" outlineLevel="1" x14ac:dyDescent="0.2">
      <c r="A500" s="235">
        <v>73</v>
      </c>
      <c r="B500" s="236" t="s">
        <v>686</v>
      </c>
      <c r="C500" s="252" t="s">
        <v>687</v>
      </c>
      <c r="D500" s="237" t="s">
        <v>434</v>
      </c>
      <c r="E500" s="238">
        <v>12.096</v>
      </c>
      <c r="F500" s="239"/>
      <c r="G500" s="240">
        <f>ROUND(E500*F500,2)</f>
        <v>0</v>
      </c>
      <c r="H500" s="239"/>
      <c r="I500" s="240">
        <f>ROUND(E500*H500,2)</f>
        <v>0</v>
      </c>
      <c r="J500" s="239"/>
      <c r="K500" s="240">
        <f>ROUND(E500*J500,2)</f>
        <v>0</v>
      </c>
      <c r="L500" s="240">
        <v>21</v>
      </c>
      <c r="M500" s="240">
        <f>G500*(1+L500/100)</f>
        <v>0</v>
      </c>
      <c r="N500" s="238">
        <v>0</v>
      </c>
      <c r="O500" s="238">
        <f>ROUND(E500*N500,2)</f>
        <v>0</v>
      </c>
      <c r="P500" s="238">
        <v>0</v>
      </c>
      <c r="Q500" s="238">
        <f>ROUND(E500*P500,2)</f>
        <v>0</v>
      </c>
      <c r="R500" s="240" t="s">
        <v>483</v>
      </c>
      <c r="S500" s="240" t="s">
        <v>188</v>
      </c>
      <c r="T500" s="241" t="s">
        <v>188</v>
      </c>
      <c r="U500" s="220">
        <v>0</v>
      </c>
      <c r="V500" s="220">
        <f>ROUND(E500*U500,2)</f>
        <v>0</v>
      </c>
      <c r="W500" s="220"/>
      <c r="X500" s="220" t="s">
        <v>226</v>
      </c>
      <c r="Y500" s="220" t="s">
        <v>191</v>
      </c>
      <c r="Z500" s="210"/>
      <c r="AA500" s="210"/>
      <c r="AB500" s="210"/>
      <c r="AC500" s="210"/>
      <c r="AD500" s="210"/>
      <c r="AE500" s="210"/>
      <c r="AF500" s="210"/>
      <c r="AG500" s="210" t="s">
        <v>227</v>
      </c>
      <c r="AH500" s="210"/>
      <c r="AI500" s="210"/>
      <c r="AJ500" s="210"/>
      <c r="AK500" s="210"/>
      <c r="AL500" s="210"/>
      <c r="AM500" s="210"/>
      <c r="AN500" s="210"/>
      <c r="AO500" s="210"/>
      <c r="AP500" s="210"/>
      <c r="AQ500" s="210"/>
      <c r="AR500" s="210"/>
      <c r="AS500" s="210"/>
      <c r="AT500" s="210"/>
      <c r="AU500" s="210"/>
      <c r="AV500" s="210"/>
      <c r="AW500" s="210"/>
      <c r="AX500" s="210"/>
      <c r="AY500" s="210"/>
      <c r="AZ500" s="210"/>
      <c r="BA500" s="210"/>
      <c r="BB500" s="210"/>
      <c r="BC500" s="210"/>
      <c r="BD500" s="210"/>
      <c r="BE500" s="210"/>
      <c r="BF500" s="210"/>
      <c r="BG500" s="210"/>
      <c r="BH500" s="210"/>
    </row>
    <row r="501" spans="1:60" outlineLevel="2" x14ac:dyDescent="0.2">
      <c r="A501" s="217"/>
      <c r="B501" s="218"/>
      <c r="C501" s="264" t="s">
        <v>683</v>
      </c>
      <c r="D501" s="258"/>
      <c r="E501" s="259"/>
      <c r="F501" s="220"/>
      <c r="G501" s="220"/>
      <c r="H501" s="220"/>
      <c r="I501" s="220"/>
      <c r="J501" s="220"/>
      <c r="K501" s="220"/>
      <c r="L501" s="220"/>
      <c r="M501" s="220"/>
      <c r="N501" s="219"/>
      <c r="O501" s="219"/>
      <c r="P501" s="219"/>
      <c r="Q501" s="219"/>
      <c r="R501" s="220"/>
      <c r="S501" s="220"/>
      <c r="T501" s="220"/>
      <c r="U501" s="220"/>
      <c r="V501" s="220"/>
      <c r="W501" s="220"/>
      <c r="X501" s="220"/>
      <c r="Y501" s="220"/>
      <c r="Z501" s="210"/>
      <c r="AA501" s="210"/>
      <c r="AB501" s="210"/>
      <c r="AC501" s="210"/>
      <c r="AD501" s="210"/>
      <c r="AE501" s="210"/>
      <c r="AF501" s="210"/>
      <c r="AG501" s="210" t="s">
        <v>231</v>
      </c>
      <c r="AH501" s="210">
        <v>0</v>
      </c>
      <c r="AI501" s="210"/>
      <c r="AJ501" s="210"/>
      <c r="AK501" s="210"/>
      <c r="AL501" s="210"/>
      <c r="AM501" s="210"/>
      <c r="AN501" s="210"/>
      <c r="AO501" s="210"/>
      <c r="AP501" s="210"/>
      <c r="AQ501" s="210"/>
      <c r="AR501" s="210"/>
      <c r="AS501" s="210"/>
      <c r="AT501" s="210"/>
      <c r="AU501" s="210"/>
      <c r="AV501" s="210"/>
      <c r="AW501" s="210"/>
      <c r="AX501" s="210"/>
      <c r="AY501" s="210"/>
      <c r="AZ501" s="210"/>
      <c r="BA501" s="210"/>
      <c r="BB501" s="210"/>
      <c r="BC501" s="210"/>
      <c r="BD501" s="210"/>
      <c r="BE501" s="210"/>
      <c r="BF501" s="210"/>
      <c r="BG501" s="210"/>
      <c r="BH501" s="210"/>
    </row>
    <row r="502" spans="1:60" outlineLevel="3" x14ac:dyDescent="0.2">
      <c r="A502" s="217"/>
      <c r="B502" s="218"/>
      <c r="C502" s="264" t="s">
        <v>688</v>
      </c>
      <c r="D502" s="258"/>
      <c r="E502" s="259"/>
      <c r="F502" s="220"/>
      <c r="G502" s="220"/>
      <c r="H502" s="220"/>
      <c r="I502" s="220"/>
      <c r="J502" s="220"/>
      <c r="K502" s="220"/>
      <c r="L502" s="220"/>
      <c r="M502" s="220"/>
      <c r="N502" s="219"/>
      <c r="O502" s="219"/>
      <c r="P502" s="219"/>
      <c r="Q502" s="219"/>
      <c r="R502" s="220"/>
      <c r="S502" s="220"/>
      <c r="T502" s="220"/>
      <c r="U502" s="220"/>
      <c r="V502" s="220"/>
      <c r="W502" s="220"/>
      <c r="X502" s="220"/>
      <c r="Y502" s="220"/>
      <c r="Z502" s="210"/>
      <c r="AA502" s="210"/>
      <c r="AB502" s="210"/>
      <c r="AC502" s="210"/>
      <c r="AD502" s="210"/>
      <c r="AE502" s="210"/>
      <c r="AF502" s="210"/>
      <c r="AG502" s="210" t="s">
        <v>231</v>
      </c>
      <c r="AH502" s="210">
        <v>0</v>
      </c>
      <c r="AI502" s="210"/>
      <c r="AJ502" s="210"/>
      <c r="AK502" s="210"/>
      <c r="AL502" s="210"/>
      <c r="AM502" s="210"/>
      <c r="AN502" s="210"/>
      <c r="AO502" s="210"/>
      <c r="AP502" s="210"/>
      <c r="AQ502" s="210"/>
      <c r="AR502" s="210"/>
      <c r="AS502" s="210"/>
      <c r="AT502" s="210"/>
      <c r="AU502" s="210"/>
      <c r="AV502" s="210"/>
      <c r="AW502" s="210"/>
      <c r="AX502" s="210"/>
      <c r="AY502" s="210"/>
      <c r="AZ502" s="210"/>
      <c r="BA502" s="210"/>
      <c r="BB502" s="210"/>
      <c r="BC502" s="210"/>
      <c r="BD502" s="210"/>
      <c r="BE502" s="210"/>
      <c r="BF502" s="210"/>
      <c r="BG502" s="210"/>
      <c r="BH502" s="210"/>
    </row>
    <row r="503" spans="1:60" outlineLevel="3" x14ac:dyDescent="0.2">
      <c r="A503" s="217"/>
      <c r="B503" s="218"/>
      <c r="C503" s="264" t="s">
        <v>1283</v>
      </c>
      <c r="D503" s="258"/>
      <c r="E503" s="259">
        <v>12.096</v>
      </c>
      <c r="F503" s="220"/>
      <c r="G503" s="220"/>
      <c r="H503" s="220"/>
      <c r="I503" s="220"/>
      <c r="J503" s="220"/>
      <c r="K503" s="220"/>
      <c r="L503" s="220"/>
      <c r="M503" s="220"/>
      <c r="N503" s="219"/>
      <c r="O503" s="219"/>
      <c r="P503" s="219"/>
      <c r="Q503" s="219"/>
      <c r="R503" s="220"/>
      <c r="S503" s="220"/>
      <c r="T503" s="220"/>
      <c r="U503" s="220"/>
      <c r="V503" s="220"/>
      <c r="W503" s="220"/>
      <c r="X503" s="220"/>
      <c r="Y503" s="220"/>
      <c r="Z503" s="210"/>
      <c r="AA503" s="210"/>
      <c r="AB503" s="210"/>
      <c r="AC503" s="210"/>
      <c r="AD503" s="210"/>
      <c r="AE503" s="210"/>
      <c r="AF503" s="210"/>
      <c r="AG503" s="210" t="s">
        <v>231</v>
      </c>
      <c r="AH503" s="210">
        <v>7</v>
      </c>
      <c r="AI503" s="210"/>
      <c r="AJ503" s="210"/>
      <c r="AK503" s="210"/>
      <c r="AL503" s="210"/>
      <c r="AM503" s="210"/>
      <c r="AN503" s="210"/>
      <c r="AO503" s="210"/>
      <c r="AP503" s="210"/>
      <c r="AQ503" s="210"/>
      <c r="AR503" s="210"/>
      <c r="AS503" s="210"/>
      <c r="AT503" s="210"/>
      <c r="AU503" s="210"/>
      <c r="AV503" s="210"/>
      <c r="AW503" s="210"/>
      <c r="AX503" s="210"/>
      <c r="AY503" s="210"/>
      <c r="AZ503" s="210"/>
      <c r="BA503" s="210"/>
      <c r="BB503" s="210"/>
      <c r="BC503" s="210"/>
      <c r="BD503" s="210"/>
      <c r="BE503" s="210"/>
      <c r="BF503" s="210"/>
      <c r="BG503" s="210"/>
      <c r="BH503" s="210"/>
    </row>
    <row r="504" spans="1:60" x14ac:dyDescent="0.2">
      <c r="A504" s="3"/>
      <c r="B504" s="4"/>
      <c r="C504" s="255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AE504">
        <v>12</v>
      </c>
      <c r="AF504">
        <v>21</v>
      </c>
      <c r="AG504" t="s">
        <v>169</v>
      </c>
    </row>
    <row r="505" spans="1:60" x14ac:dyDescent="0.2">
      <c r="A505" s="213"/>
      <c r="B505" s="214" t="s">
        <v>29</v>
      </c>
      <c r="C505" s="256"/>
      <c r="D505" s="215"/>
      <c r="E505" s="216"/>
      <c r="F505" s="216"/>
      <c r="G505" s="234">
        <f>G8+G101+G139+G167+G211+G241+G266+G291+G306+G314+G428+G434+G469+G490</f>
        <v>0</v>
      </c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AE505">
        <f>SUMIF(L7:L503,AE504,G7:G503)</f>
        <v>0</v>
      </c>
      <c r="AF505">
        <f>SUMIF(L7:L503,AF504,G7:G503)</f>
        <v>0</v>
      </c>
      <c r="AG505" t="s">
        <v>219</v>
      </c>
    </row>
    <row r="506" spans="1:60" x14ac:dyDescent="0.2">
      <c r="C506" s="257"/>
      <c r="D506" s="10"/>
      <c r="AG506" t="s">
        <v>220</v>
      </c>
    </row>
    <row r="507" spans="1:60" x14ac:dyDescent="0.2">
      <c r="D507" s="10"/>
    </row>
    <row r="508" spans="1:60" x14ac:dyDescent="0.2">
      <c r="D508" s="10"/>
    </row>
    <row r="509" spans="1:60" x14ac:dyDescent="0.2">
      <c r="D509" s="10"/>
    </row>
    <row r="510" spans="1:60" x14ac:dyDescent="0.2">
      <c r="D510" s="10"/>
    </row>
    <row r="511" spans="1:60" x14ac:dyDescent="0.2">
      <c r="D511" s="10"/>
    </row>
    <row r="512" spans="1:60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j2xW1Q8RJRyDIYkj5808PbRieSaI9MznBxYzeHCMxjbjWC6bxU2W7UTWVZSjcoRxhrmekoqWukZ36BKigF9CrQ==" saltValue="D6v4mrx63A/Eku7ZAxV3iw==" spinCount="100000" sheet="1" formatRows="0"/>
  <mergeCells count="58">
    <mergeCell ref="C471:G471"/>
    <mergeCell ref="C476:G476"/>
    <mergeCell ref="C481:G481"/>
    <mergeCell ref="C486:G486"/>
    <mergeCell ref="C375:G375"/>
    <mergeCell ref="C386:G386"/>
    <mergeCell ref="C391:G391"/>
    <mergeCell ref="C401:G401"/>
    <mergeCell ref="C430:G430"/>
    <mergeCell ref="C465:G465"/>
    <mergeCell ref="C274:G274"/>
    <mergeCell ref="C308:G308"/>
    <mergeCell ref="C329:G329"/>
    <mergeCell ref="C343:G343"/>
    <mergeCell ref="C357:G357"/>
    <mergeCell ref="C371:G371"/>
    <mergeCell ref="C202:G202"/>
    <mergeCell ref="C237:G237"/>
    <mergeCell ref="C242:G242"/>
    <mergeCell ref="C244:G244"/>
    <mergeCell ref="C251:G251"/>
    <mergeCell ref="C268:G268"/>
    <mergeCell ref="C164:G164"/>
    <mergeCell ref="C169:G169"/>
    <mergeCell ref="C170:G170"/>
    <mergeCell ref="C171:G171"/>
    <mergeCell ref="C172:G172"/>
    <mergeCell ref="C189:G189"/>
    <mergeCell ref="C157:G157"/>
    <mergeCell ref="C158:G158"/>
    <mergeCell ref="C159:G159"/>
    <mergeCell ref="C161:G161"/>
    <mergeCell ref="C162:G162"/>
    <mergeCell ref="C163:G163"/>
    <mergeCell ref="C150:G150"/>
    <mergeCell ref="C151:G151"/>
    <mergeCell ref="C153:G153"/>
    <mergeCell ref="C154:G154"/>
    <mergeCell ref="C155:G155"/>
    <mergeCell ref="C156:G156"/>
    <mergeCell ref="C98:G98"/>
    <mergeCell ref="C103:G103"/>
    <mergeCell ref="C110:G110"/>
    <mergeCell ref="C131:G131"/>
    <mergeCell ref="C141:G141"/>
    <mergeCell ref="C143:G143"/>
    <mergeCell ref="C38:G38"/>
    <mergeCell ref="C43:G43"/>
    <mergeCell ref="C53:G53"/>
    <mergeCell ref="C58:G58"/>
    <mergeCell ref="C64:G64"/>
    <mergeCell ref="C79:G79"/>
    <mergeCell ref="A1:G1"/>
    <mergeCell ref="C2:G2"/>
    <mergeCell ref="C3:G3"/>
    <mergeCell ref="C4:G4"/>
    <mergeCell ref="C10:G10"/>
    <mergeCell ref="C16:G1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96C73-CF69-465C-9366-465D80068611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5" t="s">
        <v>221</v>
      </c>
      <c r="B1" s="195"/>
      <c r="C1" s="195"/>
      <c r="D1" s="195"/>
      <c r="E1" s="195"/>
      <c r="F1" s="195"/>
      <c r="G1" s="195"/>
      <c r="AG1" t="s">
        <v>155</v>
      </c>
    </row>
    <row r="2" spans="1:60" ht="24.95" customHeight="1" x14ac:dyDescent="0.2">
      <c r="A2" s="196" t="s">
        <v>7</v>
      </c>
      <c r="B2" s="49" t="s">
        <v>44</v>
      </c>
      <c r="C2" s="199" t="s">
        <v>45</v>
      </c>
      <c r="D2" s="197"/>
      <c r="E2" s="197"/>
      <c r="F2" s="197"/>
      <c r="G2" s="198"/>
      <c r="AG2" t="s">
        <v>156</v>
      </c>
    </row>
    <row r="3" spans="1:60" ht="24.95" customHeight="1" x14ac:dyDescent="0.2">
      <c r="A3" s="196" t="s">
        <v>8</v>
      </c>
      <c r="B3" s="49" t="s">
        <v>85</v>
      </c>
      <c r="C3" s="199" t="s">
        <v>86</v>
      </c>
      <c r="D3" s="197"/>
      <c r="E3" s="197"/>
      <c r="F3" s="197"/>
      <c r="G3" s="198"/>
      <c r="AC3" s="174" t="s">
        <v>156</v>
      </c>
      <c r="AG3" t="s">
        <v>159</v>
      </c>
    </row>
    <row r="4" spans="1:60" ht="24.95" customHeight="1" x14ac:dyDescent="0.2">
      <c r="A4" s="200" t="s">
        <v>9</v>
      </c>
      <c r="B4" s="201" t="s">
        <v>87</v>
      </c>
      <c r="C4" s="202" t="s">
        <v>88</v>
      </c>
      <c r="D4" s="203"/>
      <c r="E4" s="203"/>
      <c r="F4" s="203"/>
      <c r="G4" s="204"/>
      <c r="AG4" t="s">
        <v>160</v>
      </c>
    </row>
    <row r="5" spans="1:60" x14ac:dyDescent="0.2">
      <c r="D5" s="10"/>
    </row>
    <row r="6" spans="1:60" ht="38.25" x14ac:dyDescent="0.2">
      <c r="A6" s="206" t="s">
        <v>161</v>
      </c>
      <c r="B6" s="208" t="s">
        <v>162</v>
      </c>
      <c r="C6" s="208" t="s">
        <v>163</v>
      </c>
      <c r="D6" s="207" t="s">
        <v>164</v>
      </c>
      <c r="E6" s="206" t="s">
        <v>165</v>
      </c>
      <c r="F6" s="205" t="s">
        <v>166</v>
      </c>
      <c r="G6" s="206" t="s">
        <v>29</v>
      </c>
      <c r="H6" s="209" t="s">
        <v>30</v>
      </c>
      <c r="I6" s="209" t="s">
        <v>167</v>
      </c>
      <c r="J6" s="209" t="s">
        <v>31</v>
      </c>
      <c r="K6" s="209" t="s">
        <v>168</v>
      </c>
      <c r="L6" s="209" t="s">
        <v>169</v>
      </c>
      <c r="M6" s="209" t="s">
        <v>170</v>
      </c>
      <c r="N6" s="209" t="s">
        <v>171</v>
      </c>
      <c r="O6" s="209" t="s">
        <v>172</v>
      </c>
      <c r="P6" s="209" t="s">
        <v>173</v>
      </c>
      <c r="Q6" s="209" t="s">
        <v>174</v>
      </c>
      <c r="R6" s="209" t="s">
        <v>175</v>
      </c>
      <c r="S6" s="209" t="s">
        <v>176</v>
      </c>
      <c r="T6" s="209" t="s">
        <v>177</v>
      </c>
      <c r="U6" s="209" t="s">
        <v>178</v>
      </c>
      <c r="V6" s="209" t="s">
        <v>179</v>
      </c>
      <c r="W6" s="209" t="s">
        <v>180</v>
      </c>
      <c r="X6" s="209" t="s">
        <v>181</v>
      </c>
      <c r="Y6" s="209" t="s">
        <v>182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5" t="s">
        <v>183</v>
      </c>
      <c r="B8" s="226" t="s">
        <v>123</v>
      </c>
      <c r="C8" s="251" t="s">
        <v>124</v>
      </c>
      <c r="D8" s="227"/>
      <c r="E8" s="228"/>
      <c r="F8" s="229"/>
      <c r="G8" s="229">
        <f>SUMIF(AG9:AG29,"&lt;&gt;NOR",G9:G29)</f>
        <v>0</v>
      </c>
      <c r="H8" s="229"/>
      <c r="I8" s="229">
        <f>SUM(I9:I29)</f>
        <v>0</v>
      </c>
      <c r="J8" s="229"/>
      <c r="K8" s="229">
        <f>SUM(K9:K29)</f>
        <v>0</v>
      </c>
      <c r="L8" s="229"/>
      <c r="M8" s="229">
        <f>SUM(M9:M29)</f>
        <v>0</v>
      </c>
      <c r="N8" s="228"/>
      <c r="O8" s="228">
        <f>SUM(O9:O29)</f>
        <v>0</v>
      </c>
      <c r="P8" s="228"/>
      <c r="Q8" s="228">
        <f>SUM(Q9:Q29)</f>
        <v>26.75</v>
      </c>
      <c r="R8" s="229"/>
      <c r="S8" s="229"/>
      <c r="T8" s="230"/>
      <c r="U8" s="224"/>
      <c r="V8" s="224">
        <f>SUM(V9:V29)</f>
        <v>13.11</v>
      </c>
      <c r="W8" s="224"/>
      <c r="X8" s="224"/>
      <c r="Y8" s="224"/>
      <c r="AG8" t="s">
        <v>184</v>
      </c>
    </row>
    <row r="9" spans="1:60" ht="22.5" outlineLevel="1" x14ac:dyDescent="0.2">
      <c r="A9" s="235">
        <v>1</v>
      </c>
      <c r="B9" s="236" t="s">
        <v>280</v>
      </c>
      <c r="C9" s="252" t="s">
        <v>281</v>
      </c>
      <c r="D9" s="237" t="s">
        <v>261</v>
      </c>
      <c r="E9" s="238">
        <v>20.655000000000001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0.13200000000000001</v>
      </c>
      <c r="Q9" s="238">
        <f>ROUND(E9*P9,2)</f>
        <v>2.73</v>
      </c>
      <c r="R9" s="240" t="s">
        <v>277</v>
      </c>
      <c r="S9" s="240" t="s">
        <v>188</v>
      </c>
      <c r="T9" s="241" t="s">
        <v>188</v>
      </c>
      <c r="U9" s="220">
        <v>8.0799999999999997E-2</v>
      </c>
      <c r="V9" s="220">
        <f>ROUND(E9*U9,2)</f>
        <v>1.67</v>
      </c>
      <c r="W9" s="220"/>
      <c r="X9" s="220" t="s">
        <v>226</v>
      </c>
      <c r="Y9" s="220" t="s">
        <v>191</v>
      </c>
      <c r="Z9" s="210"/>
      <c r="AA9" s="210"/>
      <c r="AB9" s="210"/>
      <c r="AC9" s="210"/>
      <c r="AD9" s="210"/>
      <c r="AE9" s="210"/>
      <c r="AF9" s="210"/>
      <c r="AG9" s="210" t="s">
        <v>255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ht="22.5" outlineLevel="2" x14ac:dyDescent="0.2">
      <c r="A10" s="217"/>
      <c r="B10" s="218"/>
      <c r="C10" s="263" t="s">
        <v>282</v>
      </c>
      <c r="D10" s="262"/>
      <c r="E10" s="262"/>
      <c r="F10" s="262"/>
      <c r="G10" s="262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229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43" t="str">
        <f>C10</f>
        <v>s naložením na dopravní prostředek, očištění povrchu od frézované plochy, opotřebování frézovacích nástrojů (nožů, upínacích kroužků, držáků) nutné ruční odstranění (vybourání) živičného krytu kolem překážek,</v>
      </c>
      <c r="BB10" s="210"/>
      <c r="BC10" s="210"/>
      <c r="BD10" s="210"/>
      <c r="BE10" s="210"/>
      <c r="BF10" s="210"/>
      <c r="BG10" s="210"/>
      <c r="BH10" s="210"/>
    </row>
    <row r="11" spans="1:60" outlineLevel="2" x14ac:dyDescent="0.2">
      <c r="A11" s="217"/>
      <c r="B11" s="218"/>
      <c r="C11" s="264" t="s">
        <v>283</v>
      </c>
      <c r="D11" s="258"/>
      <c r="E11" s="259"/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231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3" x14ac:dyDescent="0.2">
      <c r="A12" s="217"/>
      <c r="B12" s="218"/>
      <c r="C12" s="264" t="s">
        <v>284</v>
      </c>
      <c r="D12" s="258"/>
      <c r="E12" s="259"/>
      <c r="F12" s="220"/>
      <c r="G12" s="220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10"/>
      <c r="AA12" s="210"/>
      <c r="AB12" s="210"/>
      <c r="AC12" s="210"/>
      <c r="AD12" s="210"/>
      <c r="AE12" s="210"/>
      <c r="AF12" s="210"/>
      <c r="AG12" s="210" t="s">
        <v>231</v>
      </c>
      <c r="AH12" s="210">
        <v>0</v>
      </c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3" x14ac:dyDescent="0.2">
      <c r="A13" s="217"/>
      <c r="B13" s="218"/>
      <c r="C13" s="264" t="s">
        <v>1284</v>
      </c>
      <c r="D13" s="258"/>
      <c r="E13" s="259">
        <v>20.655000000000001</v>
      </c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231</v>
      </c>
      <c r="AH13" s="210">
        <v>5</v>
      </c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33.75" outlineLevel="1" x14ac:dyDescent="0.2">
      <c r="A14" s="235">
        <v>2</v>
      </c>
      <c r="B14" s="236" t="s">
        <v>286</v>
      </c>
      <c r="C14" s="252" t="s">
        <v>287</v>
      </c>
      <c r="D14" s="237" t="s">
        <v>261</v>
      </c>
      <c r="E14" s="238">
        <v>206.55</v>
      </c>
      <c r="F14" s="239"/>
      <c r="G14" s="240">
        <f>ROUND(E14*F14,2)</f>
        <v>0</v>
      </c>
      <c r="H14" s="239"/>
      <c r="I14" s="240">
        <f>ROUND(E14*H14,2)</f>
        <v>0</v>
      </c>
      <c r="J14" s="239"/>
      <c r="K14" s="240">
        <f>ROUND(E14*J14,2)</f>
        <v>0</v>
      </c>
      <c r="L14" s="240">
        <v>21</v>
      </c>
      <c r="M14" s="240">
        <f>G14*(1+L14/100)</f>
        <v>0</v>
      </c>
      <c r="N14" s="238">
        <v>0</v>
      </c>
      <c r="O14" s="238">
        <f>ROUND(E14*N14,2)</f>
        <v>0</v>
      </c>
      <c r="P14" s="238">
        <v>0.11</v>
      </c>
      <c r="Q14" s="238">
        <f>ROUND(E14*P14,2)</f>
        <v>22.72</v>
      </c>
      <c r="R14" s="240" t="s">
        <v>277</v>
      </c>
      <c r="S14" s="240" t="s">
        <v>188</v>
      </c>
      <c r="T14" s="241" t="s">
        <v>188</v>
      </c>
      <c r="U14" s="220">
        <v>5.1499999999999997E-2</v>
      </c>
      <c r="V14" s="220">
        <f>ROUND(E14*U14,2)</f>
        <v>10.64</v>
      </c>
      <c r="W14" s="220"/>
      <c r="X14" s="220" t="s">
        <v>226</v>
      </c>
      <c r="Y14" s="220" t="s">
        <v>191</v>
      </c>
      <c r="Z14" s="210"/>
      <c r="AA14" s="210"/>
      <c r="AB14" s="210"/>
      <c r="AC14" s="210"/>
      <c r="AD14" s="210"/>
      <c r="AE14" s="210"/>
      <c r="AF14" s="210"/>
      <c r="AG14" s="210" t="s">
        <v>255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22.5" outlineLevel="2" x14ac:dyDescent="0.2">
      <c r="A15" s="217"/>
      <c r="B15" s="218"/>
      <c r="C15" s="263" t="s">
        <v>282</v>
      </c>
      <c r="D15" s="262"/>
      <c r="E15" s="262"/>
      <c r="F15" s="262"/>
      <c r="G15" s="262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10"/>
      <c r="AA15" s="210"/>
      <c r="AB15" s="210"/>
      <c r="AC15" s="210"/>
      <c r="AD15" s="210"/>
      <c r="AE15" s="210"/>
      <c r="AF15" s="210"/>
      <c r="AG15" s="210" t="s">
        <v>229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43" t="str">
        <f>C15</f>
        <v>s naložením na dopravní prostředek, očištění povrchu od frézované plochy, opotřebování frézovacích nástrojů (nožů, upínacích kroužků, držáků) nutné ruční odstranění (vybourání) živičného krytu kolem překážek,</v>
      </c>
      <c r="BB15" s="210"/>
      <c r="BC15" s="210"/>
      <c r="BD15" s="210"/>
      <c r="BE15" s="210"/>
      <c r="BF15" s="210"/>
      <c r="BG15" s="210"/>
      <c r="BH15" s="210"/>
    </row>
    <row r="16" spans="1:60" outlineLevel="2" x14ac:dyDescent="0.2">
      <c r="A16" s="217"/>
      <c r="B16" s="218"/>
      <c r="C16" s="264" t="s">
        <v>288</v>
      </c>
      <c r="D16" s="258"/>
      <c r="E16" s="259"/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231</v>
      </c>
      <c r="AH16" s="210">
        <v>0</v>
      </c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3" x14ac:dyDescent="0.2">
      <c r="A17" s="217"/>
      <c r="B17" s="218"/>
      <c r="C17" s="264" t="s">
        <v>289</v>
      </c>
      <c r="D17" s="258"/>
      <c r="E17" s="259"/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231</v>
      </c>
      <c r="AH17" s="210">
        <v>0</v>
      </c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3" x14ac:dyDescent="0.2">
      <c r="A18" s="217"/>
      <c r="B18" s="218"/>
      <c r="C18" s="264" t="s">
        <v>1285</v>
      </c>
      <c r="D18" s="258"/>
      <c r="E18" s="259">
        <v>206.55</v>
      </c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231</v>
      </c>
      <c r="AH18" s="210">
        <v>5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1" x14ac:dyDescent="0.2">
      <c r="A19" s="235">
        <v>3</v>
      </c>
      <c r="B19" s="236" t="s">
        <v>297</v>
      </c>
      <c r="C19" s="252" t="s">
        <v>298</v>
      </c>
      <c r="D19" s="237" t="s">
        <v>261</v>
      </c>
      <c r="E19" s="238">
        <v>227.20500000000001</v>
      </c>
      <c r="F19" s="239"/>
      <c r="G19" s="240">
        <f>ROUND(E19*F19,2)</f>
        <v>0</v>
      </c>
      <c r="H19" s="239"/>
      <c r="I19" s="240">
        <f>ROUND(E19*H19,2)</f>
        <v>0</v>
      </c>
      <c r="J19" s="239"/>
      <c r="K19" s="240">
        <f>ROUND(E19*J19,2)</f>
        <v>0</v>
      </c>
      <c r="L19" s="240">
        <v>21</v>
      </c>
      <c r="M19" s="240">
        <f>G19*(1+L19/100)</f>
        <v>0</v>
      </c>
      <c r="N19" s="238">
        <v>0</v>
      </c>
      <c r="O19" s="238">
        <f>ROUND(E19*N19,2)</f>
        <v>0</v>
      </c>
      <c r="P19" s="238">
        <v>0</v>
      </c>
      <c r="Q19" s="238">
        <f>ROUND(E19*P19,2)</f>
        <v>0</v>
      </c>
      <c r="R19" s="240" t="s">
        <v>277</v>
      </c>
      <c r="S19" s="240" t="s">
        <v>188</v>
      </c>
      <c r="T19" s="241" t="s">
        <v>188</v>
      </c>
      <c r="U19" s="220">
        <v>2E-3</v>
      </c>
      <c r="V19" s="220">
        <f>ROUND(E19*U19,2)</f>
        <v>0.45</v>
      </c>
      <c r="W19" s="220"/>
      <c r="X19" s="220" t="s">
        <v>226</v>
      </c>
      <c r="Y19" s="220" t="s">
        <v>191</v>
      </c>
      <c r="Z19" s="210"/>
      <c r="AA19" s="210"/>
      <c r="AB19" s="210"/>
      <c r="AC19" s="210"/>
      <c r="AD19" s="210"/>
      <c r="AE19" s="210"/>
      <c r="AF19" s="210"/>
      <c r="AG19" s="210" t="s">
        <v>227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2" x14ac:dyDescent="0.2">
      <c r="A20" s="217"/>
      <c r="B20" s="218"/>
      <c r="C20" s="264" t="s">
        <v>299</v>
      </c>
      <c r="D20" s="258"/>
      <c r="E20" s="259"/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231</v>
      </c>
      <c r="AH20" s="210">
        <v>0</v>
      </c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3" x14ac:dyDescent="0.2">
      <c r="A21" s="217"/>
      <c r="B21" s="218"/>
      <c r="C21" s="264" t="s">
        <v>284</v>
      </c>
      <c r="D21" s="258"/>
      <c r="E21" s="259"/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231</v>
      </c>
      <c r="AH21" s="210">
        <v>0</v>
      </c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3" x14ac:dyDescent="0.2">
      <c r="A22" s="217"/>
      <c r="B22" s="218"/>
      <c r="C22" s="264" t="s">
        <v>1284</v>
      </c>
      <c r="D22" s="258"/>
      <c r="E22" s="259">
        <v>20.655000000000001</v>
      </c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231</v>
      </c>
      <c r="AH22" s="210">
        <v>5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3" x14ac:dyDescent="0.2">
      <c r="A23" s="217"/>
      <c r="B23" s="218"/>
      <c r="C23" s="264" t="s">
        <v>289</v>
      </c>
      <c r="D23" s="258"/>
      <c r="E23" s="259"/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231</v>
      </c>
      <c r="AH23" s="210">
        <v>0</v>
      </c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3" x14ac:dyDescent="0.2">
      <c r="A24" s="217"/>
      <c r="B24" s="218"/>
      <c r="C24" s="264" t="s">
        <v>1285</v>
      </c>
      <c r="D24" s="258"/>
      <c r="E24" s="259">
        <v>206.55</v>
      </c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231</v>
      </c>
      <c r="AH24" s="210">
        <v>5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1" x14ac:dyDescent="0.2">
      <c r="A25" s="235">
        <v>4</v>
      </c>
      <c r="B25" s="236" t="s">
        <v>300</v>
      </c>
      <c r="C25" s="252" t="s">
        <v>301</v>
      </c>
      <c r="D25" s="237" t="s">
        <v>261</v>
      </c>
      <c r="E25" s="238">
        <v>10.327500000000001</v>
      </c>
      <c r="F25" s="239"/>
      <c r="G25" s="240">
        <f>ROUND(E25*F25,2)</f>
        <v>0</v>
      </c>
      <c r="H25" s="239"/>
      <c r="I25" s="240">
        <f>ROUND(E25*H25,2)</f>
        <v>0</v>
      </c>
      <c r="J25" s="239"/>
      <c r="K25" s="240">
        <f>ROUND(E25*J25,2)</f>
        <v>0</v>
      </c>
      <c r="L25" s="240">
        <v>21</v>
      </c>
      <c r="M25" s="240">
        <f>G25*(1+L25/100)</f>
        <v>0</v>
      </c>
      <c r="N25" s="238">
        <v>0</v>
      </c>
      <c r="O25" s="238">
        <f>ROUND(E25*N25,2)</f>
        <v>0</v>
      </c>
      <c r="P25" s="238">
        <v>0.126</v>
      </c>
      <c r="Q25" s="238">
        <f>ROUND(E25*P25,2)</f>
        <v>1.3</v>
      </c>
      <c r="R25" s="240" t="s">
        <v>277</v>
      </c>
      <c r="S25" s="240" t="s">
        <v>188</v>
      </c>
      <c r="T25" s="241" t="s">
        <v>188</v>
      </c>
      <c r="U25" s="220">
        <v>3.4000000000000002E-2</v>
      </c>
      <c r="V25" s="220">
        <f>ROUND(E25*U25,2)</f>
        <v>0.35</v>
      </c>
      <c r="W25" s="220"/>
      <c r="X25" s="220" t="s">
        <v>226</v>
      </c>
      <c r="Y25" s="220" t="s">
        <v>191</v>
      </c>
      <c r="Z25" s="210"/>
      <c r="AA25" s="210"/>
      <c r="AB25" s="210"/>
      <c r="AC25" s="210"/>
      <c r="AD25" s="210"/>
      <c r="AE25" s="210"/>
      <c r="AF25" s="210"/>
      <c r="AG25" s="210" t="s">
        <v>227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2" x14ac:dyDescent="0.2">
      <c r="A26" s="217"/>
      <c r="B26" s="218"/>
      <c r="C26" s="264" t="s">
        <v>302</v>
      </c>
      <c r="D26" s="258"/>
      <c r="E26" s="259"/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231</v>
      </c>
      <c r="AH26" s="210">
        <v>0</v>
      </c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3" x14ac:dyDescent="0.2">
      <c r="A27" s="217"/>
      <c r="B27" s="218"/>
      <c r="C27" s="264" t="s">
        <v>303</v>
      </c>
      <c r="D27" s="258"/>
      <c r="E27" s="259"/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231</v>
      </c>
      <c r="AH27" s="210">
        <v>0</v>
      </c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3" x14ac:dyDescent="0.2">
      <c r="A28" s="217"/>
      <c r="B28" s="218"/>
      <c r="C28" s="264" t="s">
        <v>289</v>
      </c>
      <c r="D28" s="258"/>
      <c r="E28" s="259"/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231</v>
      </c>
      <c r="AH28" s="210">
        <v>0</v>
      </c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3" x14ac:dyDescent="0.2">
      <c r="A29" s="217"/>
      <c r="B29" s="218"/>
      <c r="C29" s="264" t="s">
        <v>1286</v>
      </c>
      <c r="D29" s="258"/>
      <c r="E29" s="259">
        <v>10.327500000000001</v>
      </c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231</v>
      </c>
      <c r="AH29" s="210">
        <v>5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x14ac:dyDescent="0.2">
      <c r="A30" s="213" t="s">
        <v>183</v>
      </c>
      <c r="B30" s="214" t="s">
        <v>129</v>
      </c>
      <c r="C30" s="256" t="s">
        <v>130</v>
      </c>
      <c r="D30" s="231"/>
      <c r="E30" s="232"/>
      <c r="F30" s="233"/>
      <c r="G30" s="233">
        <f>SUMIF(AG31:AG50,"&lt;&gt;NOR",G31:G50)</f>
        <v>0</v>
      </c>
      <c r="H30" s="233"/>
      <c r="I30" s="233">
        <f>SUM(I31:I50)</f>
        <v>0</v>
      </c>
      <c r="J30" s="233"/>
      <c r="K30" s="233">
        <f>SUM(K31:K50)</f>
        <v>0</v>
      </c>
      <c r="L30" s="233"/>
      <c r="M30" s="233">
        <f>SUM(M31:M50)</f>
        <v>0</v>
      </c>
      <c r="N30" s="232"/>
      <c r="O30" s="232">
        <f>SUM(O31:O50)</f>
        <v>30.21</v>
      </c>
      <c r="P30" s="232"/>
      <c r="Q30" s="232">
        <f>SUM(Q31:Q50)</f>
        <v>0</v>
      </c>
      <c r="R30" s="233"/>
      <c r="S30" s="233"/>
      <c r="T30" s="234"/>
      <c r="U30" s="224"/>
      <c r="V30" s="224">
        <f>SUM(V31:V50)</f>
        <v>16.48</v>
      </c>
      <c r="W30" s="224"/>
      <c r="X30" s="224"/>
      <c r="Y30" s="224"/>
      <c r="AG30" t="s">
        <v>184</v>
      </c>
    </row>
    <row r="31" spans="1:60" outlineLevel="1" x14ac:dyDescent="0.2">
      <c r="A31" s="217"/>
      <c r="B31" s="218"/>
      <c r="C31" s="253" t="s">
        <v>311</v>
      </c>
      <c r="D31" s="242"/>
      <c r="E31" s="242"/>
      <c r="F31" s="242"/>
      <c r="G31" s="242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194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ht="22.5" outlineLevel="1" x14ac:dyDescent="0.2">
      <c r="A32" s="235">
        <v>5</v>
      </c>
      <c r="B32" s="236" t="s">
        <v>312</v>
      </c>
      <c r="C32" s="252" t="s">
        <v>313</v>
      </c>
      <c r="D32" s="237" t="s">
        <v>261</v>
      </c>
      <c r="E32" s="238">
        <v>20.655000000000001</v>
      </c>
      <c r="F32" s="239"/>
      <c r="G32" s="240">
        <f>ROUND(E32*F32,2)</f>
        <v>0</v>
      </c>
      <c r="H32" s="239"/>
      <c r="I32" s="240">
        <f>ROUND(E32*H32,2)</f>
        <v>0</v>
      </c>
      <c r="J32" s="239"/>
      <c r="K32" s="240">
        <f>ROUND(E32*J32,2)</f>
        <v>0</v>
      </c>
      <c r="L32" s="240">
        <v>21</v>
      </c>
      <c r="M32" s="240">
        <f>G32*(1+L32/100)</f>
        <v>0</v>
      </c>
      <c r="N32" s="238">
        <v>0.15826000000000001</v>
      </c>
      <c r="O32" s="238">
        <f>ROUND(E32*N32,2)</f>
        <v>3.27</v>
      </c>
      <c r="P32" s="238">
        <v>0</v>
      </c>
      <c r="Q32" s="238">
        <f>ROUND(E32*P32,2)</f>
        <v>0</v>
      </c>
      <c r="R32" s="240" t="s">
        <v>277</v>
      </c>
      <c r="S32" s="240" t="s">
        <v>188</v>
      </c>
      <c r="T32" s="241" t="s">
        <v>188</v>
      </c>
      <c r="U32" s="220">
        <v>5.6000000000000001E-2</v>
      </c>
      <c r="V32" s="220">
        <f>ROUND(E32*U32,2)</f>
        <v>1.1599999999999999</v>
      </c>
      <c r="W32" s="220"/>
      <c r="X32" s="220" t="s">
        <v>226</v>
      </c>
      <c r="Y32" s="220" t="s">
        <v>191</v>
      </c>
      <c r="Z32" s="210"/>
      <c r="AA32" s="210"/>
      <c r="AB32" s="210"/>
      <c r="AC32" s="210"/>
      <c r="AD32" s="210"/>
      <c r="AE32" s="210"/>
      <c r="AF32" s="210"/>
      <c r="AG32" s="210" t="s">
        <v>227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2" x14ac:dyDescent="0.2">
      <c r="A33" s="217"/>
      <c r="B33" s="218"/>
      <c r="C33" s="263" t="s">
        <v>314</v>
      </c>
      <c r="D33" s="262"/>
      <c r="E33" s="262"/>
      <c r="F33" s="262"/>
      <c r="G33" s="262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229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2" x14ac:dyDescent="0.2">
      <c r="A34" s="217"/>
      <c r="B34" s="218"/>
      <c r="C34" s="264" t="s">
        <v>284</v>
      </c>
      <c r="D34" s="258"/>
      <c r="E34" s="259"/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231</v>
      </c>
      <c r="AH34" s="210">
        <v>0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3" x14ac:dyDescent="0.2">
      <c r="A35" s="217"/>
      <c r="B35" s="218"/>
      <c r="C35" s="264" t="s">
        <v>315</v>
      </c>
      <c r="D35" s="258"/>
      <c r="E35" s="259"/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231</v>
      </c>
      <c r="AH35" s="210">
        <v>0</v>
      </c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3" x14ac:dyDescent="0.2">
      <c r="A36" s="217"/>
      <c r="B36" s="218"/>
      <c r="C36" s="264" t="s">
        <v>1287</v>
      </c>
      <c r="D36" s="258"/>
      <c r="E36" s="259">
        <v>20.655000000000001</v>
      </c>
      <c r="F36" s="220"/>
      <c r="G36" s="220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231</v>
      </c>
      <c r="AH36" s="210">
        <v>5</v>
      </c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ht="22.5" outlineLevel="1" x14ac:dyDescent="0.2">
      <c r="A37" s="235">
        <v>6</v>
      </c>
      <c r="B37" s="236" t="s">
        <v>317</v>
      </c>
      <c r="C37" s="252" t="s">
        <v>770</v>
      </c>
      <c r="D37" s="237" t="s">
        <v>261</v>
      </c>
      <c r="E37" s="238">
        <v>227.20500000000001</v>
      </c>
      <c r="F37" s="239"/>
      <c r="G37" s="240">
        <f>ROUND(E37*F37,2)</f>
        <v>0</v>
      </c>
      <c r="H37" s="239"/>
      <c r="I37" s="240">
        <f>ROUND(E37*H37,2)</f>
        <v>0</v>
      </c>
      <c r="J37" s="239"/>
      <c r="K37" s="240">
        <f>ROUND(E37*J37,2)</f>
        <v>0</v>
      </c>
      <c r="L37" s="240">
        <v>21</v>
      </c>
      <c r="M37" s="240">
        <f>G37*(1+L37/100)</f>
        <v>0</v>
      </c>
      <c r="N37" s="238">
        <v>6.9999999999999999E-4</v>
      </c>
      <c r="O37" s="238">
        <f>ROUND(E37*N37,2)</f>
        <v>0.16</v>
      </c>
      <c r="P37" s="238">
        <v>0</v>
      </c>
      <c r="Q37" s="238">
        <f>ROUND(E37*P37,2)</f>
        <v>0</v>
      </c>
      <c r="R37" s="240" t="s">
        <v>277</v>
      </c>
      <c r="S37" s="240" t="s">
        <v>188</v>
      </c>
      <c r="T37" s="241" t="s">
        <v>188</v>
      </c>
      <c r="U37" s="220">
        <v>2E-3</v>
      </c>
      <c r="V37" s="220">
        <f>ROUND(E37*U37,2)</f>
        <v>0.45</v>
      </c>
      <c r="W37" s="220"/>
      <c r="X37" s="220" t="s">
        <v>226</v>
      </c>
      <c r="Y37" s="220" t="s">
        <v>191</v>
      </c>
      <c r="Z37" s="210"/>
      <c r="AA37" s="210"/>
      <c r="AB37" s="210"/>
      <c r="AC37" s="210"/>
      <c r="AD37" s="210"/>
      <c r="AE37" s="210"/>
      <c r="AF37" s="210"/>
      <c r="AG37" s="210" t="s">
        <v>227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2" x14ac:dyDescent="0.2">
      <c r="A38" s="217"/>
      <c r="B38" s="218"/>
      <c r="C38" s="263" t="s">
        <v>319</v>
      </c>
      <c r="D38" s="262"/>
      <c r="E38" s="262"/>
      <c r="F38" s="262"/>
      <c r="G38" s="262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229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2" x14ac:dyDescent="0.2">
      <c r="A39" s="217"/>
      <c r="B39" s="218"/>
      <c r="C39" s="264" t="s">
        <v>320</v>
      </c>
      <c r="D39" s="258"/>
      <c r="E39" s="259"/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231</v>
      </c>
      <c r="AH39" s="210">
        <v>0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3" x14ac:dyDescent="0.2">
      <c r="A40" s="217"/>
      <c r="B40" s="218"/>
      <c r="C40" s="264" t="s">
        <v>321</v>
      </c>
      <c r="D40" s="258"/>
      <c r="E40" s="259"/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231</v>
      </c>
      <c r="AH40" s="210">
        <v>0</v>
      </c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3" x14ac:dyDescent="0.2">
      <c r="A41" s="217"/>
      <c r="B41" s="218"/>
      <c r="C41" s="264" t="s">
        <v>1284</v>
      </c>
      <c r="D41" s="258"/>
      <c r="E41" s="259">
        <v>20.655000000000001</v>
      </c>
      <c r="F41" s="220"/>
      <c r="G41" s="220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231</v>
      </c>
      <c r="AH41" s="210">
        <v>5</v>
      </c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3" x14ac:dyDescent="0.2">
      <c r="A42" s="217"/>
      <c r="B42" s="218"/>
      <c r="C42" s="264" t="s">
        <v>289</v>
      </c>
      <c r="D42" s="258"/>
      <c r="E42" s="259"/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231</v>
      </c>
      <c r="AH42" s="210">
        <v>0</v>
      </c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3" x14ac:dyDescent="0.2">
      <c r="A43" s="217"/>
      <c r="B43" s="218"/>
      <c r="C43" s="264" t="s">
        <v>1285</v>
      </c>
      <c r="D43" s="258"/>
      <c r="E43" s="259">
        <v>206.55</v>
      </c>
      <c r="F43" s="220"/>
      <c r="G43" s="220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231</v>
      </c>
      <c r="AH43" s="210">
        <v>5</v>
      </c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ht="22.5" outlineLevel="1" x14ac:dyDescent="0.2">
      <c r="A44" s="235">
        <v>7</v>
      </c>
      <c r="B44" s="236" t="s">
        <v>322</v>
      </c>
      <c r="C44" s="252" t="s">
        <v>323</v>
      </c>
      <c r="D44" s="237" t="s">
        <v>261</v>
      </c>
      <c r="E44" s="238">
        <v>206.55</v>
      </c>
      <c r="F44" s="239"/>
      <c r="G44" s="240">
        <f>ROUND(E44*F44,2)</f>
        <v>0</v>
      </c>
      <c r="H44" s="239"/>
      <c r="I44" s="240">
        <f>ROUND(E44*H44,2)</f>
        <v>0</v>
      </c>
      <c r="J44" s="239"/>
      <c r="K44" s="240">
        <f>ROUND(E44*J44,2)</f>
        <v>0</v>
      </c>
      <c r="L44" s="240">
        <v>21</v>
      </c>
      <c r="M44" s="240">
        <f>G44*(1+L44/100)</f>
        <v>0</v>
      </c>
      <c r="N44" s="238">
        <v>0.12966</v>
      </c>
      <c r="O44" s="238">
        <f>ROUND(E44*N44,2)</f>
        <v>26.78</v>
      </c>
      <c r="P44" s="238">
        <v>0</v>
      </c>
      <c r="Q44" s="238">
        <f>ROUND(E44*P44,2)</f>
        <v>0</v>
      </c>
      <c r="R44" s="240" t="s">
        <v>277</v>
      </c>
      <c r="S44" s="240" t="s">
        <v>188</v>
      </c>
      <c r="T44" s="241" t="s">
        <v>188</v>
      </c>
      <c r="U44" s="220">
        <v>7.1999999999999995E-2</v>
      </c>
      <c r="V44" s="220">
        <f>ROUND(E44*U44,2)</f>
        <v>14.87</v>
      </c>
      <c r="W44" s="220"/>
      <c r="X44" s="220" t="s">
        <v>226</v>
      </c>
      <c r="Y44" s="220" t="s">
        <v>191</v>
      </c>
      <c r="Z44" s="210"/>
      <c r="AA44" s="210"/>
      <c r="AB44" s="210"/>
      <c r="AC44" s="210"/>
      <c r="AD44" s="210"/>
      <c r="AE44" s="210"/>
      <c r="AF44" s="210"/>
      <c r="AG44" s="210" t="s">
        <v>227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2" x14ac:dyDescent="0.2">
      <c r="A45" s="217"/>
      <c r="B45" s="218"/>
      <c r="C45" s="253" t="s">
        <v>324</v>
      </c>
      <c r="D45" s="242"/>
      <c r="E45" s="242"/>
      <c r="F45" s="242"/>
      <c r="G45" s="242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10"/>
      <c r="AA45" s="210"/>
      <c r="AB45" s="210"/>
      <c r="AC45" s="210"/>
      <c r="AD45" s="210"/>
      <c r="AE45" s="210"/>
      <c r="AF45" s="210"/>
      <c r="AG45" s="210" t="s">
        <v>194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2" x14ac:dyDescent="0.2">
      <c r="A46" s="217"/>
      <c r="B46" s="218"/>
      <c r="C46" s="264" t="s">
        <v>289</v>
      </c>
      <c r="D46" s="258"/>
      <c r="E46" s="259"/>
      <c r="F46" s="220"/>
      <c r="G46" s="220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231</v>
      </c>
      <c r="AH46" s="210">
        <v>0</v>
      </c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3" x14ac:dyDescent="0.2">
      <c r="A47" s="217"/>
      <c r="B47" s="218"/>
      <c r="C47" s="264" t="s">
        <v>325</v>
      </c>
      <c r="D47" s="258"/>
      <c r="E47" s="259"/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10"/>
      <c r="AA47" s="210"/>
      <c r="AB47" s="210"/>
      <c r="AC47" s="210"/>
      <c r="AD47" s="210"/>
      <c r="AE47" s="210"/>
      <c r="AF47" s="210"/>
      <c r="AG47" s="210" t="s">
        <v>231</v>
      </c>
      <c r="AH47" s="210">
        <v>0</v>
      </c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3" x14ac:dyDescent="0.2">
      <c r="A48" s="217"/>
      <c r="B48" s="218"/>
      <c r="C48" s="264" t="s">
        <v>326</v>
      </c>
      <c r="D48" s="258"/>
      <c r="E48" s="259"/>
      <c r="F48" s="220"/>
      <c r="G48" s="220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10"/>
      <c r="AA48" s="210"/>
      <c r="AB48" s="210"/>
      <c r="AC48" s="210"/>
      <c r="AD48" s="210"/>
      <c r="AE48" s="210"/>
      <c r="AF48" s="210"/>
      <c r="AG48" s="210" t="s">
        <v>231</v>
      </c>
      <c r="AH48" s="210">
        <v>0</v>
      </c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3" x14ac:dyDescent="0.2">
      <c r="A49" s="217"/>
      <c r="B49" s="218"/>
      <c r="C49" s="264" t="s">
        <v>1288</v>
      </c>
      <c r="D49" s="258"/>
      <c r="E49" s="259"/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10"/>
      <c r="AA49" s="210"/>
      <c r="AB49" s="210"/>
      <c r="AC49" s="210"/>
      <c r="AD49" s="210"/>
      <c r="AE49" s="210"/>
      <c r="AF49" s="210"/>
      <c r="AG49" s="210" t="s">
        <v>231</v>
      </c>
      <c r="AH49" s="210">
        <v>0</v>
      </c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ht="22.5" outlineLevel="3" x14ac:dyDescent="0.2">
      <c r="A50" s="217"/>
      <c r="B50" s="218"/>
      <c r="C50" s="264" t="s">
        <v>1289</v>
      </c>
      <c r="D50" s="258"/>
      <c r="E50" s="259">
        <v>206.55</v>
      </c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10"/>
      <c r="AA50" s="210"/>
      <c r="AB50" s="210"/>
      <c r="AC50" s="210"/>
      <c r="AD50" s="210"/>
      <c r="AE50" s="210"/>
      <c r="AF50" s="210"/>
      <c r="AG50" s="210" t="s">
        <v>231</v>
      </c>
      <c r="AH50" s="210">
        <v>0</v>
      </c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x14ac:dyDescent="0.2">
      <c r="A51" s="225" t="s">
        <v>183</v>
      </c>
      <c r="B51" s="226" t="s">
        <v>141</v>
      </c>
      <c r="C51" s="251" t="s">
        <v>142</v>
      </c>
      <c r="D51" s="227"/>
      <c r="E51" s="228"/>
      <c r="F51" s="229"/>
      <c r="G51" s="229">
        <f>SUMIF(AG52:AG74,"&lt;&gt;NOR",G52:G74)</f>
        <v>0</v>
      </c>
      <c r="H51" s="229"/>
      <c r="I51" s="229">
        <f>SUM(I52:I74)</f>
        <v>0</v>
      </c>
      <c r="J51" s="229"/>
      <c r="K51" s="229">
        <f>SUM(K52:K74)</f>
        <v>0</v>
      </c>
      <c r="L51" s="229"/>
      <c r="M51" s="229">
        <f>SUM(M52:M74)</f>
        <v>0</v>
      </c>
      <c r="N51" s="228"/>
      <c r="O51" s="228">
        <f>SUM(O52:O74)</f>
        <v>0.1</v>
      </c>
      <c r="P51" s="228"/>
      <c r="Q51" s="228">
        <f>SUM(Q52:Q74)</f>
        <v>0</v>
      </c>
      <c r="R51" s="229"/>
      <c r="S51" s="229"/>
      <c r="T51" s="230"/>
      <c r="U51" s="224"/>
      <c r="V51" s="224">
        <f>SUM(V52:V74)</f>
        <v>8.11</v>
      </c>
      <c r="W51" s="224"/>
      <c r="X51" s="224"/>
      <c r="Y51" s="224"/>
      <c r="AG51" t="s">
        <v>184</v>
      </c>
    </row>
    <row r="52" spans="1:60" outlineLevel="1" x14ac:dyDescent="0.2">
      <c r="A52" s="235">
        <v>8</v>
      </c>
      <c r="B52" s="236" t="s">
        <v>396</v>
      </c>
      <c r="C52" s="252" t="s">
        <v>397</v>
      </c>
      <c r="D52" s="237" t="s">
        <v>293</v>
      </c>
      <c r="E52" s="238">
        <v>23.3</v>
      </c>
      <c r="F52" s="239"/>
      <c r="G52" s="240">
        <f>ROUND(E52*F52,2)</f>
        <v>0</v>
      </c>
      <c r="H52" s="239"/>
      <c r="I52" s="240">
        <f>ROUND(E52*H52,2)</f>
        <v>0</v>
      </c>
      <c r="J52" s="239"/>
      <c r="K52" s="240">
        <f>ROUND(E52*J52,2)</f>
        <v>0</v>
      </c>
      <c r="L52" s="240">
        <v>21</v>
      </c>
      <c r="M52" s="240">
        <f>G52*(1+L52/100)</f>
        <v>0</v>
      </c>
      <c r="N52" s="238">
        <v>4.3E-3</v>
      </c>
      <c r="O52" s="238">
        <f>ROUND(E52*N52,2)</f>
        <v>0.1</v>
      </c>
      <c r="P52" s="238">
        <v>0</v>
      </c>
      <c r="Q52" s="238">
        <f>ROUND(E52*P52,2)</f>
        <v>0</v>
      </c>
      <c r="R52" s="240" t="s">
        <v>277</v>
      </c>
      <c r="S52" s="240" t="s">
        <v>188</v>
      </c>
      <c r="T52" s="241" t="s">
        <v>188</v>
      </c>
      <c r="U52" s="220">
        <v>0.20799999999999999</v>
      </c>
      <c r="V52" s="220">
        <f>ROUND(E52*U52,2)</f>
        <v>4.8499999999999996</v>
      </c>
      <c r="W52" s="220"/>
      <c r="X52" s="220" t="s">
        <v>226</v>
      </c>
      <c r="Y52" s="220" t="s">
        <v>191</v>
      </c>
      <c r="Z52" s="210"/>
      <c r="AA52" s="210"/>
      <c r="AB52" s="210"/>
      <c r="AC52" s="210"/>
      <c r="AD52" s="210"/>
      <c r="AE52" s="210"/>
      <c r="AF52" s="210"/>
      <c r="AG52" s="210" t="s">
        <v>227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2" x14ac:dyDescent="0.2">
      <c r="A53" s="217"/>
      <c r="B53" s="218"/>
      <c r="C53" s="263" t="s">
        <v>398</v>
      </c>
      <c r="D53" s="262"/>
      <c r="E53" s="262"/>
      <c r="F53" s="262"/>
      <c r="G53" s="262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10"/>
      <c r="AA53" s="210"/>
      <c r="AB53" s="210"/>
      <c r="AC53" s="210"/>
      <c r="AD53" s="210"/>
      <c r="AE53" s="210"/>
      <c r="AF53" s="210"/>
      <c r="AG53" s="210" t="s">
        <v>229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2" x14ac:dyDescent="0.2">
      <c r="A54" s="217"/>
      <c r="B54" s="218"/>
      <c r="C54" s="264" t="s">
        <v>399</v>
      </c>
      <c r="D54" s="258"/>
      <c r="E54" s="259"/>
      <c r="F54" s="220"/>
      <c r="G54" s="220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10"/>
      <c r="AA54" s="210"/>
      <c r="AB54" s="210"/>
      <c r="AC54" s="210"/>
      <c r="AD54" s="210"/>
      <c r="AE54" s="210"/>
      <c r="AF54" s="210"/>
      <c r="AG54" s="210" t="s">
        <v>231</v>
      </c>
      <c r="AH54" s="210">
        <v>0</v>
      </c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3" x14ac:dyDescent="0.2">
      <c r="A55" s="217"/>
      <c r="B55" s="218"/>
      <c r="C55" s="264" t="s">
        <v>1290</v>
      </c>
      <c r="D55" s="258"/>
      <c r="E55" s="259">
        <v>23.3</v>
      </c>
      <c r="F55" s="220"/>
      <c r="G55" s="220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10"/>
      <c r="AA55" s="210"/>
      <c r="AB55" s="210"/>
      <c r="AC55" s="210"/>
      <c r="AD55" s="210"/>
      <c r="AE55" s="210"/>
      <c r="AF55" s="210"/>
      <c r="AG55" s="210" t="s">
        <v>231</v>
      </c>
      <c r="AH55" s="210">
        <v>5</v>
      </c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1" x14ac:dyDescent="0.2">
      <c r="A56" s="235">
        <v>9</v>
      </c>
      <c r="B56" s="236" t="s">
        <v>401</v>
      </c>
      <c r="C56" s="252" t="s">
        <v>402</v>
      </c>
      <c r="D56" s="237" t="s">
        <v>293</v>
      </c>
      <c r="E56" s="238">
        <v>23.3</v>
      </c>
      <c r="F56" s="239"/>
      <c r="G56" s="240">
        <f>ROUND(E56*F56,2)</f>
        <v>0</v>
      </c>
      <c r="H56" s="239"/>
      <c r="I56" s="240">
        <f>ROUND(E56*H56,2)</f>
        <v>0</v>
      </c>
      <c r="J56" s="239"/>
      <c r="K56" s="240">
        <f>ROUND(E56*J56,2)</f>
        <v>0</v>
      </c>
      <c r="L56" s="240">
        <v>21</v>
      </c>
      <c r="M56" s="240">
        <f>G56*(1+L56/100)</f>
        <v>0</v>
      </c>
      <c r="N56" s="238">
        <v>1.0000000000000001E-5</v>
      </c>
      <c r="O56" s="238">
        <f>ROUND(E56*N56,2)</f>
        <v>0</v>
      </c>
      <c r="P56" s="238">
        <v>0</v>
      </c>
      <c r="Q56" s="238">
        <f>ROUND(E56*P56,2)</f>
        <v>0</v>
      </c>
      <c r="R56" s="240" t="s">
        <v>277</v>
      </c>
      <c r="S56" s="240" t="s">
        <v>188</v>
      </c>
      <c r="T56" s="241" t="s">
        <v>188</v>
      </c>
      <c r="U56" s="220">
        <v>3.5999999999999997E-2</v>
      </c>
      <c r="V56" s="220">
        <f>ROUND(E56*U56,2)</f>
        <v>0.84</v>
      </c>
      <c r="W56" s="220"/>
      <c r="X56" s="220" t="s">
        <v>226</v>
      </c>
      <c r="Y56" s="220" t="s">
        <v>191</v>
      </c>
      <c r="Z56" s="210"/>
      <c r="AA56" s="210"/>
      <c r="AB56" s="210"/>
      <c r="AC56" s="210"/>
      <c r="AD56" s="210"/>
      <c r="AE56" s="210"/>
      <c r="AF56" s="210"/>
      <c r="AG56" s="210" t="s">
        <v>227</v>
      </c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2" x14ac:dyDescent="0.2">
      <c r="A57" s="217"/>
      <c r="B57" s="218"/>
      <c r="C57" s="263" t="s">
        <v>403</v>
      </c>
      <c r="D57" s="262"/>
      <c r="E57" s="262"/>
      <c r="F57" s="262"/>
      <c r="G57" s="262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10"/>
      <c r="AA57" s="210"/>
      <c r="AB57" s="210"/>
      <c r="AC57" s="210"/>
      <c r="AD57" s="210"/>
      <c r="AE57" s="210"/>
      <c r="AF57" s="210"/>
      <c r="AG57" s="210" t="s">
        <v>229</v>
      </c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2" x14ac:dyDescent="0.2">
      <c r="A58" s="217"/>
      <c r="B58" s="218"/>
      <c r="C58" s="264" t="s">
        <v>404</v>
      </c>
      <c r="D58" s="258"/>
      <c r="E58" s="259"/>
      <c r="F58" s="220"/>
      <c r="G58" s="220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10"/>
      <c r="AA58" s="210"/>
      <c r="AB58" s="210"/>
      <c r="AC58" s="210"/>
      <c r="AD58" s="210"/>
      <c r="AE58" s="210"/>
      <c r="AF58" s="210"/>
      <c r="AG58" s="210" t="s">
        <v>231</v>
      </c>
      <c r="AH58" s="210">
        <v>0</v>
      </c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3" x14ac:dyDescent="0.2">
      <c r="A59" s="217"/>
      <c r="B59" s="218"/>
      <c r="C59" s="264" t="s">
        <v>405</v>
      </c>
      <c r="D59" s="258"/>
      <c r="E59" s="259"/>
      <c r="F59" s="220"/>
      <c r="G59" s="220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10"/>
      <c r="AA59" s="210"/>
      <c r="AB59" s="210"/>
      <c r="AC59" s="210"/>
      <c r="AD59" s="210"/>
      <c r="AE59" s="210"/>
      <c r="AF59" s="210"/>
      <c r="AG59" s="210" t="s">
        <v>231</v>
      </c>
      <c r="AH59" s="210">
        <v>0</v>
      </c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3" x14ac:dyDescent="0.2">
      <c r="A60" s="217"/>
      <c r="B60" s="218"/>
      <c r="C60" s="264" t="s">
        <v>1291</v>
      </c>
      <c r="D60" s="258"/>
      <c r="E60" s="259">
        <v>23.3</v>
      </c>
      <c r="F60" s="220"/>
      <c r="G60" s="220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10"/>
      <c r="AA60" s="210"/>
      <c r="AB60" s="210"/>
      <c r="AC60" s="210"/>
      <c r="AD60" s="210"/>
      <c r="AE60" s="210"/>
      <c r="AF60" s="210"/>
      <c r="AG60" s="210" t="s">
        <v>231</v>
      </c>
      <c r="AH60" s="210">
        <v>5</v>
      </c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1" x14ac:dyDescent="0.2">
      <c r="A61" s="235">
        <v>10</v>
      </c>
      <c r="B61" s="236" t="s">
        <v>409</v>
      </c>
      <c r="C61" s="252" t="s">
        <v>410</v>
      </c>
      <c r="D61" s="237" t="s">
        <v>293</v>
      </c>
      <c r="E61" s="238">
        <v>23.3</v>
      </c>
      <c r="F61" s="239"/>
      <c r="G61" s="240">
        <f>ROUND(E61*F61,2)</f>
        <v>0</v>
      </c>
      <c r="H61" s="239"/>
      <c r="I61" s="240">
        <f>ROUND(E61*H61,2)</f>
        <v>0</v>
      </c>
      <c r="J61" s="239"/>
      <c r="K61" s="240">
        <f>ROUND(E61*J61,2)</f>
        <v>0</v>
      </c>
      <c r="L61" s="240">
        <v>21</v>
      </c>
      <c r="M61" s="240">
        <f>G61*(1+L61/100)</f>
        <v>0</v>
      </c>
      <c r="N61" s="238">
        <v>0</v>
      </c>
      <c r="O61" s="238">
        <f>ROUND(E61*N61,2)</f>
        <v>0</v>
      </c>
      <c r="P61" s="238">
        <v>0</v>
      </c>
      <c r="Q61" s="238">
        <f>ROUND(E61*P61,2)</f>
        <v>0</v>
      </c>
      <c r="R61" s="240" t="s">
        <v>277</v>
      </c>
      <c r="S61" s="240" t="s">
        <v>188</v>
      </c>
      <c r="T61" s="241" t="s">
        <v>188</v>
      </c>
      <c r="U61" s="220">
        <v>6.7000000000000004E-2</v>
      </c>
      <c r="V61" s="220">
        <f>ROUND(E61*U61,2)</f>
        <v>1.56</v>
      </c>
      <c r="W61" s="220"/>
      <c r="X61" s="220" t="s">
        <v>226</v>
      </c>
      <c r="Y61" s="220" t="s">
        <v>191</v>
      </c>
      <c r="Z61" s="210"/>
      <c r="AA61" s="210"/>
      <c r="AB61" s="210"/>
      <c r="AC61" s="210"/>
      <c r="AD61" s="210"/>
      <c r="AE61" s="210"/>
      <c r="AF61" s="210"/>
      <c r="AG61" s="210" t="s">
        <v>227</v>
      </c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2" x14ac:dyDescent="0.2">
      <c r="A62" s="217"/>
      <c r="B62" s="218"/>
      <c r="C62" s="263" t="s">
        <v>411</v>
      </c>
      <c r="D62" s="262"/>
      <c r="E62" s="262"/>
      <c r="F62" s="262"/>
      <c r="G62" s="262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10"/>
      <c r="AA62" s="210"/>
      <c r="AB62" s="210"/>
      <c r="AC62" s="210"/>
      <c r="AD62" s="210"/>
      <c r="AE62" s="210"/>
      <c r="AF62" s="210"/>
      <c r="AG62" s="210" t="s">
        <v>229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2" x14ac:dyDescent="0.2">
      <c r="A63" s="217"/>
      <c r="B63" s="218"/>
      <c r="C63" s="264" t="s">
        <v>412</v>
      </c>
      <c r="D63" s="258"/>
      <c r="E63" s="259"/>
      <c r="F63" s="220"/>
      <c r="G63" s="220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10"/>
      <c r="AA63" s="210"/>
      <c r="AB63" s="210"/>
      <c r="AC63" s="210"/>
      <c r="AD63" s="210"/>
      <c r="AE63" s="210"/>
      <c r="AF63" s="210"/>
      <c r="AG63" s="210" t="s">
        <v>231</v>
      </c>
      <c r="AH63" s="210">
        <v>0</v>
      </c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3" x14ac:dyDescent="0.2">
      <c r="A64" s="217"/>
      <c r="B64" s="218"/>
      <c r="C64" s="264" t="s">
        <v>405</v>
      </c>
      <c r="D64" s="258"/>
      <c r="E64" s="259"/>
      <c r="F64" s="220"/>
      <c r="G64" s="220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10"/>
      <c r="AA64" s="210"/>
      <c r="AB64" s="210"/>
      <c r="AC64" s="210"/>
      <c r="AD64" s="210"/>
      <c r="AE64" s="210"/>
      <c r="AF64" s="210"/>
      <c r="AG64" s="210" t="s">
        <v>231</v>
      </c>
      <c r="AH64" s="210">
        <v>0</v>
      </c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3" x14ac:dyDescent="0.2">
      <c r="A65" s="217"/>
      <c r="B65" s="218"/>
      <c r="C65" s="264" t="s">
        <v>325</v>
      </c>
      <c r="D65" s="258"/>
      <c r="E65" s="259"/>
      <c r="F65" s="220"/>
      <c r="G65" s="220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10"/>
      <c r="AA65" s="210"/>
      <c r="AB65" s="210"/>
      <c r="AC65" s="210"/>
      <c r="AD65" s="210"/>
      <c r="AE65" s="210"/>
      <c r="AF65" s="210"/>
      <c r="AG65" s="210" t="s">
        <v>231</v>
      </c>
      <c r="AH65" s="210">
        <v>0</v>
      </c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3" x14ac:dyDescent="0.2">
      <c r="A66" s="217"/>
      <c r="B66" s="218"/>
      <c r="C66" s="264" t="s">
        <v>1288</v>
      </c>
      <c r="D66" s="258"/>
      <c r="E66" s="259"/>
      <c r="F66" s="220"/>
      <c r="G66" s="220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10"/>
      <c r="AA66" s="210"/>
      <c r="AB66" s="210"/>
      <c r="AC66" s="210"/>
      <c r="AD66" s="210"/>
      <c r="AE66" s="210"/>
      <c r="AF66" s="210"/>
      <c r="AG66" s="210" t="s">
        <v>231</v>
      </c>
      <c r="AH66" s="210">
        <v>0</v>
      </c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ht="22.5" outlineLevel="3" x14ac:dyDescent="0.2">
      <c r="A67" s="217"/>
      <c r="B67" s="218"/>
      <c r="C67" s="264" t="s">
        <v>1292</v>
      </c>
      <c r="D67" s="258"/>
      <c r="E67" s="259">
        <v>6.6</v>
      </c>
      <c r="F67" s="220"/>
      <c r="G67" s="220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10"/>
      <c r="AA67" s="210"/>
      <c r="AB67" s="210"/>
      <c r="AC67" s="210"/>
      <c r="AD67" s="210"/>
      <c r="AE67" s="210"/>
      <c r="AF67" s="210"/>
      <c r="AG67" s="210" t="s">
        <v>231</v>
      </c>
      <c r="AH67" s="210">
        <v>0</v>
      </c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3" x14ac:dyDescent="0.2">
      <c r="A68" s="217"/>
      <c r="B68" s="218"/>
      <c r="C68" s="264" t="s">
        <v>1293</v>
      </c>
      <c r="D68" s="258"/>
      <c r="E68" s="259">
        <v>8.6999999999999993</v>
      </c>
      <c r="F68" s="220"/>
      <c r="G68" s="220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10"/>
      <c r="AA68" s="210"/>
      <c r="AB68" s="210"/>
      <c r="AC68" s="210"/>
      <c r="AD68" s="210"/>
      <c r="AE68" s="210"/>
      <c r="AF68" s="210"/>
      <c r="AG68" s="210" t="s">
        <v>231</v>
      </c>
      <c r="AH68" s="210">
        <v>0</v>
      </c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3" x14ac:dyDescent="0.2">
      <c r="A69" s="217"/>
      <c r="B69" s="218"/>
      <c r="C69" s="264" t="s">
        <v>1294</v>
      </c>
      <c r="D69" s="258"/>
      <c r="E69" s="259">
        <v>8</v>
      </c>
      <c r="F69" s="220"/>
      <c r="G69" s="220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10"/>
      <c r="AA69" s="210"/>
      <c r="AB69" s="210"/>
      <c r="AC69" s="210"/>
      <c r="AD69" s="210"/>
      <c r="AE69" s="210"/>
      <c r="AF69" s="210"/>
      <c r="AG69" s="210" t="s">
        <v>231</v>
      </c>
      <c r="AH69" s="210">
        <v>0</v>
      </c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1" x14ac:dyDescent="0.2">
      <c r="A70" s="235">
        <v>11</v>
      </c>
      <c r="B70" s="236" t="s">
        <v>428</v>
      </c>
      <c r="C70" s="252" t="s">
        <v>429</v>
      </c>
      <c r="D70" s="237" t="s">
        <v>293</v>
      </c>
      <c r="E70" s="238">
        <v>23.3</v>
      </c>
      <c r="F70" s="239"/>
      <c r="G70" s="240">
        <f>ROUND(E70*F70,2)</f>
        <v>0</v>
      </c>
      <c r="H70" s="239"/>
      <c r="I70" s="240">
        <f>ROUND(E70*H70,2)</f>
        <v>0</v>
      </c>
      <c r="J70" s="239"/>
      <c r="K70" s="240">
        <f>ROUND(E70*J70,2)</f>
        <v>0</v>
      </c>
      <c r="L70" s="240">
        <v>21</v>
      </c>
      <c r="M70" s="240">
        <f>G70*(1+L70/100)</f>
        <v>0</v>
      </c>
      <c r="N70" s="238">
        <v>0</v>
      </c>
      <c r="O70" s="238">
        <f>ROUND(E70*N70,2)</f>
        <v>0</v>
      </c>
      <c r="P70" s="238">
        <v>0</v>
      </c>
      <c r="Q70" s="238">
        <f>ROUND(E70*P70,2)</f>
        <v>0</v>
      </c>
      <c r="R70" s="240" t="s">
        <v>277</v>
      </c>
      <c r="S70" s="240" t="s">
        <v>188</v>
      </c>
      <c r="T70" s="241" t="s">
        <v>188</v>
      </c>
      <c r="U70" s="220">
        <v>3.6999999999999998E-2</v>
      </c>
      <c r="V70" s="220">
        <f>ROUND(E70*U70,2)</f>
        <v>0.86</v>
      </c>
      <c r="W70" s="220"/>
      <c r="X70" s="220" t="s">
        <v>226</v>
      </c>
      <c r="Y70" s="220" t="s">
        <v>191</v>
      </c>
      <c r="Z70" s="210"/>
      <c r="AA70" s="210"/>
      <c r="AB70" s="210"/>
      <c r="AC70" s="210"/>
      <c r="AD70" s="210"/>
      <c r="AE70" s="210"/>
      <c r="AF70" s="210"/>
      <c r="AG70" s="210" t="s">
        <v>227</v>
      </c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2" x14ac:dyDescent="0.2">
      <c r="A71" s="217"/>
      <c r="B71" s="218"/>
      <c r="C71" s="263" t="s">
        <v>430</v>
      </c>
      <c r="D71" s="262"/>
      <c r="E71" s="262"/>
      <c r="F71" s="262"/>
      <c r="G71" s="262"/>
      <c r="H71" s="220"/>
      <c r="I71" s="220"/>
      <c r="J71" s="220"/>
      <c r="K71" s="220"/>
      <c r="L71" s="220"/>
      <c r="M71" s="220"/>
      <c r="N71" s="219"/>
      <c r="O71" s="219"/>
      <c r="P71" s="219"/>
      <c r="Q71" s="219"/>
      <c r="R71" s="220"/>
      <c r="S71" s="220"/>
      <c r="T71" s="220"/>
      <c r="U71" s="220"/>
      <c r="V71" s="220"/>
      <c r="W71" s="220"/>
      <c r="X71" s="220"/>
      <c r="Y71" s="220"/>
      <c r="Z71" s="210"/>
      <c r="AA71" s="210"/>
      <c r="AB71" s="210"/>
      <c r="AC71" s="210"/>
      <c r="AD71" s="210"/>
      <c r="AE71" s="210"/>
      <c r="AF71" s="210"/>
      <c r="AG71" s="210" t="s">
        <v>229</v>
      </c>
      <c r="AH71" s="210"/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2" x14ac:dyDescent="0.2">
      <c r="A72" s="217"/>
      <c r="B72" s="218"/>
      <c r="C72" s="264" t="s">
        <v>431</v>
      </c>
      <c r="D72" s="258"/>
      <c r="E72" s="259"/>
      <c r="F72" s="220"/>
      <c r="G72" s="220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10"/>
      <c r="AA72" s="210"/>
      <c r="AB72" s="210"/>
      <c r="AC72" s="210"/>
      <c r="AD72" s="210"/>
      <c r="AE72" s="210"/>
      <c r="AF72" s="210"/>
      <c r="AG72" s="210" t="s">
        <v>231</v>
      </c>
      <c r="AH72" s="210">
        <v>0</v>
      </c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3" x14ac:dyDescent="0.2">
      <c r="A73" s="217"/>
      <c r="B73" s="218"/>
      <c r="C73" s="264" t="s">
        <v>405</v>
      </c>
      <c r="D73" s="258"/>
      <c r="E73" s="259"/>
      <c r="F73" s="220"/>
      <c r="G73" s="220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10"/>
      <c r="AA73" s="210"/>
      <c r="AB73" s="210"/>
      <c r="AC73" s="210"/>
      <c r="AD73" s="210"/>
      <c r="AE73" s="210"/>
      <c r="AF73" s="210"/>
      <c r="AG73" s="210" t="s">
        <v>231</v>
      </c>
      <c r="AH73" s="210">
        <v>0</v>
      </c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outlineLevel="3" x14ac:dyDescent="0.2">
      <c r="A74" s="217"/>
      <c r="B74" s="218"/>
      <c r="C74" s="264" t="s">
        <v>1291</v>
      </c>
      <c r="D74" s="258"/>
      <c r="E74" s="259">
        <v>23.3</v>
      </c>
      <c r="F74" s="220"/>
      <c r="G74" s="220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10"/>
      <c r="AA74" s="210"/>
      <c r="AB74" s="210"/>
      <c r="AC74" s="210"/>
      <c r="AD74" s="210"/>
      <c r="AE74" s="210"/>
      <c r="AF74" s="210"/>
      <c r="AG74" s="210" t="s">
        <v>231</v>
      </c>
      <c r="AH74" s="210">
        <v>5</v>
      </c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x14ac:dyDescent="0.2">
      <c r="A75" s="225" t="s">
        <v>183</v>
      </c>
      <c r="B75" s="226" t="s">
        <v>143</v>
      </c>
      <c r="C75" s="251" t="s">
        <v>144</v>
      </c>
      <c r="D75" s="227"/>
      <c r="E75" s="228"/>
      <c r="F75" s="229"/>
      <c r="G75" s="229">
        <f>SUMIF(AG76:AG80,"&lt;&gt;NOR",G76:G80)</f>
        <v>0</v>
      </c>
      <c r="H75" s="229"/>
      <c r="I75" s="229">
        <f>SUM(I76:I80)</f>
        <v>0</v>
      </c>
      <c r="J75" s="229"/>
      <c r="K75" s="229">
        <f>SUM(K76:K80)</f>
        <v>0</v>
      </c>
      <c r="L75" s="229"/>
      <c r="M75" s="229">
        <f>SUM(M76:M80)</f>
        <v>0</v>
      </c>
      <c r="N75" s="228"/>
      <c r="O75" s="228">
        <f>SUM(O76:O80)</f>
        <v>0</v>
      </c>
      <c r="P75" s="228"/>
      <c r="Q75" s="228">
        <f>SUM(Q76:Q80)</f>
        <v>0</v>
      </c>
      <c r="R75" s="229"/>
      <c r="S75" s="229"/>
      <c r="T75" s="230"/>
      <c r="U75" s="224"/>
      <c r="V75" s="224">
        <f>SUM(V76:V80)</f>
        <v>0.48</v>
      </c>
      <c r="W75" s="224"/>
      <c r="X75" s="224"/>
      <c r="Y75" s="224"/>
      <c r="AG75" t="s">
        <v>184</v>
      </c>
    </row>
    <row r="76" spans="1:60" outlineLevel="1" x14ac:dyDescent="0.2">
      <c r="A76" s="235">
        <v>12</v>
      </c>
      <c r="B76" s="236" t="s">
        <v>442</v>
      </c>
      <c r="C76" s="252" t="s">
        <v>443</v>
      </c>
      <c r="D76" s="237" t="s">
        <v>434</v>
      </c>
      <c r="E76" s="238">
        <v>30.3096</v>
      </c>
      <c r="F76" s="239"/>
      <c r="G76" s="240">
        <f>ROUND(E76*F76,2)</f>
        <v>0</v>
      </c>
      <c r="H76" s="239"/>
      <c r="I76" s="240">
        <f>ROUND(E76*H76,2)</f>
        <v>0</v>
      </c>
      <c r="J76" s="239"/>
      <c r="K76" s="240">
        <f>ROUND(E76*J76,2)</f>
        <v>0</v>
      </c>
      <c r="L76" s="240">
        <v>21</v>
      </c>
      <c r="M76" s="240">
        <f>G76*(1+L76/100)</f>
        <v>0</v>
      </c>
      <c r="N76" s="238">
        <v>0</v>
      </c>
      <c r="O76" s="238">
        <f>ROUND(E76*N76,2)</f>
        <v>0</v>
      </c>
      <c r="P76" s="238">
        <v>0</v>
      </c>
      <c r="Q76" s="238">
        <f>ROUND(E76*P76,2)</f>
        <v>0</v>
      </c>
      <c r="R76" s="240" t="s">
        <v>277</v>
      </c>
      <c r="S76" s="240" t="s">
        <v>188</v>
      </c>
      <c r="T76" s="241" t="s">
        <v>188</v>
      </c>
      <c r="U76" s="220">
        <v>1.6E-2</v>
      </c>
      <c r="V76" s="220">
        <f>ROUND(E76*U76,2)</f>
        <v>0.48</v>
      </c>
      <c r="W76" s="220"/>
      <c r="X76" s="220" t="s">
        <v>444</v>
      </c>
      <c r="Y76" s="220" t="s">
        <v>191</v>
      </c>
      <c r="Z76" s="210"/>
      <c r="AA76" s="210"/>
      <c r="AB76" s="210"/>
      <c r="AC76" s="210"/>
      <c r="AD76" s="210"/>
      <c r="AE76" s="210"/>
      <c r="AF76" s="210"/>
      <c r="AG76" s="210" t="s">
        <v>445</v>
      </c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2" x14ac:dyDescent="0.2">
      <c r="A77" s="217"/>
      <c r="B77" s="218"/>
      <c r="C77" s="263" t="s">
        <v>446</v>
      </c>
      <c r="D77" s="262"/>
      <c r="E77" s="262"/>
      <c r="F77" s="262"/>
      <c r="G77" s="262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10"/>
      <c r="AA77" s="210"/>
      <c r="AB77" s="210"/>
      <c r="AC77" s="210"/>
      <c r="AD77" s="210"/>
      <c r="AE77" s="210"/>
      <c r="AF77" s="210"/>
      <c r="AG77" s="210" t="s">
        <v>229</v>
      </c>
      <c r="AH77" s="210"/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2" x14ac:dyDescent="0.2">
      <c r="A78" s="217"/>
      <c r="B78" s="218"/>
      <c r="C78" s="264" t="s">
        <v>447</v>
      </c>
      <c r="D78" s="258"/>
      <c r="E78" s="259"/>
      <c r="F78" s="220"/>
      <c r="G78" s="220"/>
      <c r="H78" s="220"/>
      <c r="I78" s="220"/>
      <c r="J78" s="220"/>
      <c r="K78" s="220"/>
      <c r="L78" s="220"/>
      <c r="M78" s="220"/>
      <c r="N78" s="219"/>
      <c r="O78" s="219"/>
      <c r="P78" s="219"/>
      <c r="Q78" s="219"/>
      <c r="R78" s="220"/>
      <c r="S78" s="220"/>
      <c r="T78" s="220"/>
      <c r="U78" s="220"/>
      <c r="V78" s="220"/>
      <c r="W78" s="220"/>
      <c r="X78" s="220"/>
      <c r="Y78" s="220"/>
      <c r="Z78" s="210"/>
      <c r="AA78" s="210"/>
      <c r="AB78" s="210"/>
      <c r="AC78" s="210"/>
      <c r="AD78" s="210"/>
      <c r="AE78" s="210"/>
      <c r="AF78" s="210"/>
      <c r="AG78" s="210" t="s">
        <v>231</v>
      </c>
      <c r="AH78" s="210">
        <v>0</v>
      </c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outlineLevel="3" x14ac:dyDescent="0.2">
      <c r="A79" s="217"/>
      <c r="B79" s="218"/>
      <c r="C79" s="264" t="s">
        <v>1165</v>
      </c>
      <c r="D79" s="258"/>
      <c r="E79" s="259"/>
      <c r="F79" s="220"/>
      <c r="G79" s="220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10"/>
      <c r="AA79" s="210"/>
      <c r="AB79" s="210"/>
      <c r="AC79" s="210"/>
      <c r="AD79" s="210"/>
      <c r="AE79" s="210"/>
      <c r="AF79" s="210"/>
      <c r="AG79" s="210" t="s">
        <v>231</v>
      </c>
      <c r="AH79" s="210">
        <v>0</v>
      </c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outlineLevel="3" x14ac:dyDescent="0.2">
      <c r="A80" s="217"/>
      <c r="B80" s="218"/>
      <c r="C80" s="264" t="s">
        <v>1295</v>
      </c>
      <c r="D80" s="258"/>
      <c r="E80" s="259">
        <v>30.3096</v>
      </c>
      <c r="F80" s="220"/>
      <c r="G80" s="220"/>
      <c r="H80" s="220"/>
      <c r="I80" s="220"/>
      <c r="J80" s="220"/>
      <c r="K80" s="220"/>
      <c r="L80" s="220"/>
      <c r="M80" s="220"/>
      <c r="N80" s="219"/>
      <c r="O80" s="219"/>
      <c r="P80" s="219"/>
      <c r="Q80" s="219"/>
      <c r="R80" s="220"/>
      <c r="S80" s="220"/>
      <c r="T80" s="220"/>
      <c r="U80" s="220"/>
      <c r="V80" s="220"/>
      <c r="W80" s="220"/>
      <c r="X80" s="220"/>
      <c r="Y80" s="220"/>
      <c r="Z80" s="210"/>
      <c r="AA80" s="210"/>
      <c r="AB80" s="210"/>
      <c r="AC80" s="210"/>
      <c r="AD80" s="210"/>
      <c r="AE80" s="210"/>
      <c r="AF80" s="210"/>
      <c r="AG80" s="210" t="s">
        <v>231</v>
      </c>
      <c r="AH80" s="210">
        <v>0</v>
      </c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x14ac:dyDescent="0.2">
      <c r="A81" s="225" t="s">
        <v>183</v>
      </c>
      <c r="B81" s="226" t="s">
        <v>147</v>
      </c>
      <c r="C81" s="251" t="s">
        <v>148</v>
      </c>
      <c r="D81" s="227"/>
      <c r="E81" s="228"/>
      <c r="F81" s="229"/>
      <c r="G81" s="229">
        <f>SUMIF(AG82:AG99,"&lt;&gt;NOR",G82:G99)</f>
        <v>0</v>
      </c>
      <c r="H81" s="229"/>
      <c r="I81" s="229">
        <f>SUM(I82:I99)</f>
        <v>0</v>
      </c>
      <c r="J81" s="229"/>
      <c r="K81" s="229">
        <f>SUM(K82:K99)</f>
        <v>0</v>
      </c>
      <c r="L81" s="229"/>
      <c r="M81" s="229">
        <f>SUM(M82:M99)</f>
        <v>0</v>
      </c>
      <c r="N81" s="228"/>
      <c r="O81" s="228">
        <f>SUM(O82:O99)</f>
        <v>0</v>
      </c>
      <c r="P81" s="228"/>
      <c r="Q81" s="228">
        <f>SUM(Q82:Q99)</f>
        <v>0</v>
      </c>
      <c r="R81" s="229"/>
      <c r="S81" s="229"/>
      <c r="T81" s="230"/>
      <c r="U81" s="224"/>
      <c r="V81" s="224">
        <f>SUM(V82:V99)</f>
        <v>0.27</v>
      </c>
      <c r="W81" s="224"/>
      <c r="X81" s="224"/>
      <c r="Y81" s="224"/>
      <c r="AG81" t="s">
        <v>184</v>
      </c>
    </row>
    <row r="82" spans="1:60" outlineLevel="1" x14ac:dyDescent="0.2">
      <c r="A82" s="235">
        <v>13</v>
      </c>
      <c r="B82" s="236" t="s">
        <v>456</v>
      </c>
      <c r="C82" s="252" t="s">
        <v>457</v>
      </c>
      <c r="D82" s="237" t="s">
        <v>434</v>
      </c>
      <c r="E82" s="238">
        <v>1.3012699999999999</v>
      </c>
      <c r="F82" s="239"/>
      <c r="G82" s="240">
        <f>ROUND(E82*F82,2)</f>
        <v>0</v>
      </c>
      <c r="H82" s="239"/>
      <c r="I82" s="240">
        <f>ROUND(E82*H82,2)</f>
        <v>0</v>
      </c>
      <c r="J82" s="239"/>
      <c r="K82" s="240">
        <f>ROUND(E82*J82,2)</f>
        <v>0</v>
      </c>
      <c r="L82" s="240">
        <v>21</v>
      </c>
      <c r="M82" s="240">
        <f>G82*(1+L82/100)</f>
        <v>0</v>
      </c>
      <c r="N82" s="238">
        <v>0</v>
      </c>
      <c r="O82" s="238">
        <f>ROUND(E82*N82,2)</f>
        <v>0</v>
      </c>
      <c r="P82" s="238">
        <v>0</v>
      </c>
      <c r="Q82" s="238">
        <f>ROUND(E82*P82,2)</f>
        <v>0</v>
      </c>
      <c r="R82" s="240" t="s">
        <v>458</v>
      </c>
      <c r="S82" s="240" t="s">
        <v>188</v>
      </c>
      <c r="T82" s="241" t="s">
        <v>188</v>
      </c>
      <c r="U82" s="220">
        <v>0.16</v>
      </c>
      <c r="V82" s="220">
        <f>ROUND(E82*U82,2)</f>
        <v>0.21</v>
      </c>
      <c r="W82" s="220"/>
      <c r="X82" s="220" t="s">
        <v>226</v>
      </c>
      <c r="Y82" s="220" t="s">
        <v>191</v>
      </c>
      <c r="Z82" s="210"/>
      <c r="AA82" s="210"/>
      <c r="AB82" s="210"/>
      <c r="AC82" s="210"/>
      <c r="AD82" s="210"/>
      <c r="AE82" s="210"/>
      <c r="AF82" s="210"/>
      <c r="AG82" s="210" t="s">
        <v>227</v>
      </c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ht="22.5" outlineLevel="2" x14ac:dyDescent="0.2">
      <c r="A83" s="217"/>
      <c r="B83" s="218"/>
      <c r="C83" s="263" t="s">
        <v>459</v>
      </c>
      <c r="D83" s="262"/>
      <c r="E83" s="262"/>
      <c r="F83" s="262"/>
      <c r="G83" s="262"/>
      <c r="H83" s="220"/>
      <c r="I83" s="220"/>
      <c r="J83" s="220"/>
      <c r="K83" s="220"/>
      <c r="L83" s="220"/>
      <c r="M83" s="220"/>
      <c r="N83" s="219"/>
      <c r="O83" s="219"/>
      <c r="P83" s="219"/>
      <c r="Q83" s="219"/>
      <c r="R83" s="220"/>
      <c r="S83" s="220"/>
      <c r="T83" s="220"/>
      <c r="U83" s="220"/>
      <c r="V83" s="220"/>
      <c r="W83" s="220"/>
      <c r="X83" s="220"/>
      <c r="Y83" s="220"/>
      <c r="Z83" s="210"/>
      <c r="AA83" s="210"/>
      <c r="AB83" s="210"/>
      <c r="AC83" s="210"/>
      <c r="AD83" s="210"/>
      <c r="AE83" s="210"/>
      <c r="AF83" s="210"/>
      <c r="AG83" s="210" t="s">
        <v>229</v>
      </c>
      <c r="AH83" s="210"/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43" t="str">
        <f>C83</f>
        <v>se složením a hrubým urovnáním nebo s přeložením na jiný dopravní prostředek kromě lodi, vč. příplatku za každých dalších i započatých 1000 m přes 1000 m,</v>
      </c>
      <c r="BB83" s="210"/>
      <c r="BC83" s="210"/>
      <c r="BD83" s="210"/>
      <c r="BE83" s="210"/>
      <c r="BF83" s="210"/>
      <c r="BG83" s="210"/>
      <c r="BH83" s="210"/>
    </row>
    <row r="84" spans="1:60" outlineLevel="2" x14ac:dyDescent="0.2">
      <c r="A84" s="217"/>
      <c r="B84" s="218"/>
      <c r="C84" s="264" t="s">
        <v>460</v>
      </c>
      <c r="D84" s="258"/>
      <c r="E84" s="259"/>
      <c r="F84" s="220"/>
      <c r="G84" s="220"/>
      <c r="H84" s="220"/>
      <c r="I84" s="220"/>
      <c r="J84" s="220"/>
      <c r="K84" s="220"/>
      <c r="L84" s="220"/>
      <c r="M84" s="220"/>
      <c r="N84" s="219"/>
      <c r="O84" s="219"/>
      <c r="P84" s="219"/>
      <c r="Q84" s="219"/>
      <c r="R84" s="220"/>
      <c r="S84" s="220"/>
      <c r="T84" s="220"/>
      <c r="U84" s="220"/>
      <c r="V84" s="220"/>
      <c r="W84" s="220"/>
      <c r="X84" s="220"/>
      <c r="Y84" s="220"/>
      <c r="Z84" s="210"/>
      <c r="AA84" s="210"/>
      <c r="AB84" s="210"/>
      <c r="AC84" s="210"/>
      <c r="AD84" s="210"/>
      <c r="AE84" s="210"/>
      <c r="AF84" s="210"/>
      <c r="AG84" s="210" t="s">
        <v>231</v>
      </c>
      <c r="AH84" s="210">
        <v>0</v>
      </c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</row>
    <row r="85" spans="1:60" outlineLevel="3" x14ac:dyDescent="0.2">
      <c r="A85" s="217"/>
      <c r="B85" s="218"/>
      <c r="C85" s="264" t="s">
        <v>1296</v>
      </c>
      <c r="D85" s="258"/>
      <c r="E85" s="259">
        <v>1.3012699999999999</v>
      </c>
      <c r="F85" s="220"/>
      <c r="G85" s="220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10"/>
      <c r="AA85" s="210"/>
      <c r="AB85" s="210"/>
      <c r="AC85" s="210"/>
      <c r="AD85" s="210"/>
      <c r="AE85" s="210"/>
      <c r="AF85" s="210"/>
      <c r="AG85" s="210" t="s">
        <v>231</v>
      </c>
      <c r="AH85" s="210">
        <v>5</v>
      </c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outlineLevel="1" x14ac:dyDescent="0.2">
      <c r="A86" s="235">
        <v>14</v>
      </c>
      <c r="B86" s="236" t="s">
        <v>463</v>
      </c>
      <c r="C86" s="252" t="s">
        <v>464</v>
      </c>
      <c r="D86" s="237" t="s">
        <v>434</v>
      </c>
      <c r="E86" s="238">
        <v>1.3012699999999999</v>
      </c>
      <c r="F86" s="239"/>
      <c r="G86" s="240">
        <f>ROUND(E86*F86,2)</f>
        <v>0</v>
      </c>
      <c r="H86" s="239"/>
      <c r="I86" s="240">
        <f>ROUND(E86*H86,2)</f>
        <v>0</v>
      </c>
      <c r="J86" s="239"/>
      <c r="K86" s="240">
        <f>ROUND(E86*J86,2)</f>
        <v>0</v>
      </c>
      <c r="L86" s="240">
        <v>21</v>
      </c>
      <c r="M86" s="240">
        <f>G86*(1+L86/100)</f>
        <v>0</v>
      </c>
      <c r="N86" s="238">
        <v>0</v>
      </c>
      <c r="O86" s="238">
        <f>ROUND(E86*N86,2)</f>
        <v>0</v>
      </c>
      <c r="P86" s="238">
        <v>0</v>
      </c>
      <c r="Q86" s="238">
        <f>ROUND(E86*P86,2)</f>
        <v>0</v>
      </c>
      <c r="R86" s="240" t="s">
        <v>465</v>
      </c>
      <c r="S86" s="240" t="s">
        <v>188</v>
      </c>
      <c r="T86" s="241" t="s">
        <v>188</v>
      </c>
      <c r="U86" s="220">
        <v>4.2000000000000003E-2</v>
      </c>
      <c r="V86" s="220">
        <f>ROUND(E86*U86,2)</f>
        <v>0.05</v>
      </c>
      <c r="W86" s="220"/>
      <c r="X86" s="220" t="s">
        <v>226</v>
      </c>
      <c r="Y86" s="220" t="s">
        <v>191</v>
      </c>
      <c r="Z86" s="210"/>
      <c r="AA86" s="210"/>
      <c r="AB86" s="210"/>
      <c r="AC86" s="210"/>
      <c r="AD86" s="210"/>
      <c r="AE86" s="210"/>
      <c r="AF86" s="210"/>
      <c r="AG86" s="210" t="s">
        <v>227</v>
      </c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outlineLevel="2" x14ac:dyDescent="0.2">
      <c r="A87" s="217"/>
      <c r="B87" s="218"/>
      <c r="C87" s="263" t="s">
        <v>466</v>
      </c>
      <c r="D87" s="262"/>
      <c r="E87" s="262"/>
      <c r="F87" s="262"/>
      <c r="G87" s="262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10"/>
      <c r="AA87" s="210"/>
      <c r="AB87" s="210"/>
      <c r="AC87" s="210"/>
      <c r="AD87" s="210"/>
      <c r="AE87" s="210"/>
      <c r="AF87" s="210"/>
      <c r="AG87" s="210" t="s">
        <v>229</v>
      </c>
      <c r="AH87" s="210"/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outlineLevel="2" x14ac:dyDescent="0.2">
      <c r="A88" s="217"/>
      <c r="B88" s="218"/>
      <c r="C88" s="264" t="s">
        <v>467</v>
      </c>
      <c r="D88" s="258"/>
      <c r="E88" s="259"/>
      <c r="F88" s="220"/>
      <c r="G88" s="220"/>
      <c r="H88" s="220"/>
      <c r="I88" s="220"/>
      <c r="J88" s="220"/>
      <c r="K88" s="220"/>
      <c r="L88" s="220"/>
      <c r="M88" s="220"/>
      <c r="N88" s="219"/>
      <c r="O88" s="219"/>
      <c r="P88" s="219"/>
      <c r="Q88" s="219"/>
      <c r="R88" s="220"/>
      <c r="S88" s="220"/>
      <c r="T88" s="220"/>
      <c r="U88" s="220"/>
      <c r="V88" s="220"/>
      <c r="W88" s="220"/>
      <c r="X88" s="220"/>
      <c r="Y88" s="220"/>
      <c r="Z88" s="210"/>
      <c r="AA88" s="210"/>
      <c r="AB88" s="210"/>
      <c r="AC88" s="210"/>
      <c r="AD88" s="210"/>
      <c r="AE88" s="210"/>
      <c r="AF88" s="210"/>
      <c r="AG88" s="210" t="s">
        <v>231</v>
      </c>
      <c r="AH88" s="210">
        <v>0</v>
      </c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</row>
    <row r="89" spans="1:60" outlineLevel="3" x14ac:dyDescent="0.2">
      <c r="A89" s="217"/>
      <c r="B89" s="218"/>
      <c r="C89" s="264" t="s">
        <v>470</v>
      </c>
      <c r="D89" s="258"/>
      <c r="E89" s="259"/>
      <c r="F89" s="220"/>
      <c r="G89" s="220"/>
      <c r="H89" s="220"/>
      <c r="I89" s="220"/>
      <c r="J89" s="220"/>
      <c r="K89" s="220"/>
      <c r="L89" s="220"/>
      <c r="M89" s="220"/>
      <c r="N89" s="219"/>
      <c r="O89" s="219"/>
      <c r="P89" s="219"/>
      <c r="Q89" s="219"/>
      <c r="R89" s="220"/>
      <c r="S89" s="220"/>
      <c r="T89" s="220"/>
      <c r="U89" s="220"/>
      <c r="V89" s="220"/>
      <c r="W89" s="220"/>
      <c r="X89" s="220"/>
      <c r="Y89" s="220"/>
      <c r="Z89" s="210"/>
      <c r="AA89" s="210"/>
      <c r="AB89" s="210"/>
      <c r="AC89" s="210"/>
      <c r="AD89" s="210"/>
      <c r="AE89" s="210"/>
      <c r="AF89" s="210"/>
      <c r="AG89" s="210" t="s">
        <v>231</v>
      </c>
      <c r="AH89" s="210">
        <v>0</v>
      </c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outlineLevel="3" x14ac:dyDescent="0.2">
      <c r="A90" s="217"/>
      <c r="B90" s="218"/>
      <c r="C90" s="264" t="s">
        <v>890</v>
      </c>
      <c r="D90" s="258"/>
      <c r="E90" s="259"/>
      <c r="F90" s="220"/>
      <c r="G90" s="220"/>
      <c r="H90" s="220"/>
      <c r="I90" s="220"/>
      <c r="J90" s="220"/>
      <c r="K90" s="220"/>
      <c r="L90" s="220"/>
      <c r="M90" s="220"/>
      <c r="N90" s="219"/>
      <c r="O90" s="219"/>
      <c r="P90" s="219"/>
      <c r="Q90" s="219"/>
      <c r="R90" s="220"/>
      <c r="S90" s="220"/>
      <c r="T90" s="220"/>
      <c r="U90" s="220"/>
      <c r="V90" s="220"/>
      <c r="W90" s="220"/>
      <c r="X90" s="220"/>
      <c r="Y90" s="220"/>
      <c r="Z90" s="210"/>
      <c r="AA90" s="210"/>
      <c r="AB90" s="210"/>
      <c r="AC90" s="210"/>
      <c r="AD90" s="210"/>
      <c r="AE90" s="210"/>
      <c r="AF90" s="210"/>
      <c r="AG90" s="210" t="s">
        <v>231</v>
      </c>
      <c r="AH90" s="210">
        <v>7</v>
      </c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outlineLevel="3" x14ac:dyDescent="0.2">
      <c r="A91" s="217"/>
      <c r="B91" s="218"/>
      <c r="C91" s="264" t="s">
        <v>1297</v>
      </c>
      <c r="D91" s="258"/>
      <c r="E91" s="259">
        <v>1.3012699999999999</v>
      </c>
      <c r="F91" s="220"/>
      <c r="G91" s="220"/>
      <c r="H91" s="220"/>
      <c r="I91" s="220"/>
      <c r="J91" s="220"/>
      <c r="K91" s="220"/>
      <c r="L91" s="220"/>
      <c r="M91" s="220"/>
      <c r="N91" s="219"/>
      <c r="O91" s="219"/>
      <c r="P91" s="219"/>
      <c r="Q91" s="219"/>
      <c r="R91" s="220"/>
      <c r="S91" s="220"/>
      <c r="T91" s="220"/>
      <c r="U91" s="220"/>
      <c r="V91" s="220"/>
      <c r="W91" s="220"/>
      <c r="X91" s="220"/>
      <c r="Y91" s="220"/>
      <c r="Z91" s="210"/>
      <c r="AA91" s="210"/>
      <c r="AB91" s="210"/>
      <c r="AC91" s="210"/>
      <c r="AD91" s="210"/>
      <c r="AE91" s="210"/>
      <c r="AF91" s="210"/>
      <c r="AG91" s="210" t="s">
        <v>231</v>
      </c>
      <c r="AH91" s="210">
        <v>7</v>
      </c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outlineLevel="1" x14ac:dyDescent="0.2">
      <c r="A92" s="235">
        <v>15</v>
      </c>
      <c r="B92" s="236" t="s">
        <v>473</v>
      </c>
      <c r="C92" s="252" t="s">
        <v>474</v>
      </c>
      <c r="D92" s="237" t="s">
        <v>434</v>
      </c>
      <c r="E92" s="238">
        <v>11.71139</v>
      </c>
      <c r="F92" s="239"/>
      <c r="G92" s="240">
        <f>ROUND(E92*F92,2)</f>
        <v>0</v>
      </c>
      <c r="H92" s="239"/>
      <c r="I92" s="240">
        <f>ROUND(E92*H92,2)</f>
        <v>0</v>
      </c>
      <c r="J92" s="239"/>
      <c r="K92" s="240">
        <f>ROUND(E92*J92,2)</f>
        <v>0</v>
      </c>
      <c r="L92" s="240">
        <v>21</v>
      </c>
      <c r="M92" s="240">
        <f>G92*(1+L92/100)</f>
        <v>0</v>
      </c>
      <c r="N92" s="238">
        <v>0</v>
      </c>
      <c r="O92" s="238">
        <f>ROUND(E92*N92,2)</f>
        <v>0</v>
      </c>
      <c r="P92" s="238">
        <v>0</v>
      </c>
      <c r="Q92" s="238">
        <f>ROUND(E92*P92,2)</f>
        <v>0</v>
      </c>
      <c r="R92" s="240" t="s">
        <v>465</v>
      </c>
      <c r="S92" s="240" t="s">
        <v>188</v>
      </c>
      <c r="T92" s="241" t="s">
        <v>188</v>
      </c>
      <c r="U92" s="220">
        <v>0</v>
      </c>
      <c r="V92" s="220">
        <f>ROUND(E92*U92,2)</f>
        <v>0</v>
      </c>
      <c r="W92" s="220"/>
      <c r="X92" s="220" t="s">
        <v>226</v>
      </c>
      <c r="Y92" s="220" t="s">
        <v>191</v>
      </c>
      <c r="Z92" s="210"/>
      <c r="AA92" s="210"/>
      <c r="AB92" s="210"/>
      <c r="AC92" s="210"/>
      <c r="AD92" s="210"/>
      <c r="AE92" s="210"/>
      <c r="AF92" s="210"/>
      <c r="AG92" s="210" t="s">
        <v>227</v>
      </c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outlineLevel="2" x14ac:dyDescent="0.2">
      <c r="A93" s="217"/>
      <c r="B93" s="218"/>
      <c r="C93" s="263" t="s">
        <v>466</v>
      </c>
      <c r="D93" s="262"/>
      <c r="E93" s="262"/>
      <c r="F93" s="262"/>
      <c r="G93" s="262"/>
      <c r="H93" s="220"/>
      <c r="I93" s="220"/>
      <c r="J93" s="220"/>
      <c r="K93" s="220"/>
      <c r="L93" s="220"/>
      <c r="M93" s="220"/>
      <c r="N93" s="219"/>
      <c r="O93" s="219"/>
      <c r="P93" s="219"/>
      <c r="Q93" s="219"/>
      <c r="R93" s="220"/>
      <c r="S93" s="220"/>
      <c r="T93" s="220"/>
      <c r="U93" s="220"/>
      <c r="V93" s="220"/>
      <c r="W93" s="220"/>
      <c r="X93" s="220"/>
      <c r="Y93" s="220"/>
      <c r="Z93" s="210"/>
      <c r="AA93" s="210"/>
      <c r="AB93" s="210"/>
      <c r="AC93" s="210"/>
      <c r="AD93" s="210"/>
      <c r="AE93" s="210"/>
      <c r="AF93" s="210"/>
      <c r="AG93" s="210" t="s">
        <v>229</v>
      </c>
      <c r="AH93" s="210"/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outlineLevel="2" x14ac:dyDescent="0.2">
      <c r="A94" s="217"/>
      <c r="B94" s="218"/>
      <c r="C94" s="264" t="s">
        <v>475</v>
      </c>
      <c r="D94" s="258"/>
      <c r="E94" s="259"/>
      <c r="F94" s="220"/>
      <c r="G94" s="220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10"/>
      <c r="AA94" s="210"/>
      <c r="AB94" s="210"/>
      <c r="AC94" s="210"/>
      <c r="AD94" s="210"/>
      <c r="AE94" s="210"/>
      <c r="AF94" s="210"/>
      <c r="AG94" s="210" t="s">
        <v>231</v>
      </c>
      <c r="AH94" s="210">
        <v>0</v>
      </c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outlineLevel="3" x14ac:dyDescent="0.2">
      <c r="A95" s="217"/>
      <c r="B95" s="218"/>
      <c r="C95" s="264" t="s">
        <v>1298</v>
      </c>
      <c r="D95" s="258"/>
      <c r="E95" s="259">
        <v>11.71139</v>
      </c>
      <c r="F95" s="220"/>
      <c r="G95" s="220"/>
      <c r="H95" s="220"/>
      <c r="I95" s="220"/>
      <c r="J95" s="220"/>
      <c r="K95" s="220"/>
      <c r="L95" s="220"/>
      <c r="M95" s="220"/>
      <c r="N95" s="219"/>
      <c r="O95" s="219"/>
      <c r="P95" s="219"/>
      <c r="Q95" s="219"/>
      <c r="R95" s="220"/>
      <c r="S95" s="220"/>
      <c r="T95" s="220"/>
      <c r="U95" s="220"/>
      <c r="V95" s="220"/>
      <c r="W95" s="220"/>
      <c r="X95" s="220"/>
      <c r="Y95" s="220"/>
      <c r="Z95" s="210"/>
      <c r="AA95" s="210"/>
      <c r="AB95" s="210"/>
      <c r="AC95" s="210"/>
      <c r="AD95" s="210"/>
      <c r="AE95" s="210"/>
      <c r="AF95" s="210"/>
      <c r="AG95" s="210" t="s">
        <v>231</v>
      </c>
      <c r="AH95" s="210">
        <v>5</v>
      </c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outlineLevel="1" x14ac:dyDescent="0.2">
      <c r="A96" s="235">
        <v>16</v>
      </c>
      <c r="B96" s="236" t="s">
        <v>477</v>
      </c>
      <c r="C96" s="252" t="s">
        <v>478</v>
      </c>
      <c r="D96" s="237" t="s">
        <v>434</v>
      </c>
      <c r="E96" s="238">
        <v>1.3012699999999999</v>
      </c>
      <c r="F96" s="239"/>
      <c r="G96" s="240">
        <f>ROUND(E96*F96,2)</f>
        <v>0</v>
      </c>
      <c r="H96" s="239"/>
      <c r="I96" s="240">
        <f>ROUND(E96*H96,2)</f>
        <v>0</v>
      </c>
      <c r="J96" s="239"/>
      <c r="K96" s="240">
        <f>ROUND(E96*J96,2)</f>
        <v>0</v>
      </c>
      <c r="L96" s="240">
        <v>21</v>
      </c>
      <c r="M96" s="240">
        <f>G96*(1+L96/100)</f>
        <v>0</v>
      </c>
      <c r="N96" s="238">
        <v>0</v>
      </c>
      <c r="O96" s="238">
        <f>ROUND(E96*N96,2)</f>
        <v>0</v>
      </c>
      <c r="P96" s="238">
        <v>0</v>
      </c>
      <c r="Q96" s="238">
        <f>ROUND(E96*P96,2)</f>
        <v>0</v>
      </c>
      <c r="R96" s="240" t="s">
        <v>465</v>
      </c>
      <c r="S96" s="240" t="s">
        <v>188</v>
      </c>
      <c r="T96" s="241" t="s">
        <v>188</v>
      </c>
      <c r="U96" s="220">
        <v>0.01</v>
      </c>
      <c r="V96" s="220">
        <f>ROUND(E96*U96,2)</f>
        <v>0.01</v>
      </c>
      <c r="W96" s="220"/>
      <c r="X96" s="220" t="s">
        <v>226</v>
      </c>
      <c r="Y96" s="220" t="s">
        <v>191</v>
      </c>
      <c r="Z96" s="210"/>
      <c r="AA96" s="210"/>
      <c r="AB96" s="210"/>
      <c r="AC96" s="210"/>
      <c r="AD96" s="210"/>
      <c r="AE96" s="210"/>
      <c r="AF96" s="210"/>
      <c r="AG96" s="210" t="s">
        <v>227</v>
      </c>
      <c r="AH96" s="210"/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outlineLevel="2" x14ac:dyDescent="0.2">
      <c r="A97" s="217"/>
      <c r="B97" s="218"/>
      <c r="C97" s="263" t="s">
        <v>479</v>
      </c>
      <c r="D97" s="262"/>
      <c r="E97" s="262"/>
      <c r="F97" s="262"/>
      <c r="G97" s="262"/>
      <c r="H97" s="220"/>
      <c r="I97" s="220"/>
      <c r="J97" s="220"/>
      <c r="K97" s="220"/>
      <c r="L97" s="220"/>
      <c r="M97" s="220"/>
      <c r="N97" s="219"/>
      <c r="O97" s="219"/>
      <c r="P97" s="219"/>
      <c r="Q97" s="219"/>
      <c r="R97" s="220"/>
      <c r="S97" s="220"/>
      <c r="T97" s="220"/>
      <c r="U97" s="220"/>
      <c r="V97" s="220"/>
      <c r="W97" s="220"/>
      <c r="X97" s="220"/>
      <c r="Y97" s="220"/>
      <c r="Z97" s="210"/>
      <c r="AA97" s="210"/>
      <c r="AB97" s="210"/>
      <c r="AC97" s="210"/>
      <c r="AD97" s="210"/>
      <c r="AE97" s="210"/>
      <c r="AF97" s="210"/>
      <c r="AG97" s="210" t="s">
        <v>229</v>
      </c>
      <c r="AH97" s="210"/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outlineLevel="2" x14ac:dyDescent="0.2">
      <c r="A98" s="217"/>
      <c r="B98" s="218"/>
      <c r="C98" s="264" t="s">
        <v>480</v>
      </c>
      <c r="D98" s="258"/>
      <c r="E98" s="259"/>
      <c r="F98" s="220"/>
      <c r="G98" s="220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10"/>
      <c r="AA98" s="210"/>
      <c r="AB98" s="210"/>
      <c r="AC98" s="210"/>
      <c r="AD98" s="210"/>
      <c r="AE98" s="210"/>
      <c r="AF98" s="210"/>
      <c r="AG98" s="210" t="s">
        <v>231</v>
      </c>
      <c r="AH98" s="210">
        <v>0</v>
      </c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</row>
    <row r="99" spans="1:60" outlineLevel="3" x14ac:dyDescent="0.2">
      <c r="A99" s="217"/>
      <c r="B99" s="218"/>
      <c r="C99" s="264" t="s">
        <v>1296</v>
      </c>
      <c r="D99" s="258"/>
      <c r="E99" s="259">
        <v>1.3012699999999999</v>
      </c>
      <c r="F99" s="220"/>
      <c r="G99" s="220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10"/>
      <c r="AA99" s="210"/>
      <c r="AB99" s="210"/>
      <c r="AC99" s="210"/>
      <c r="AD99" s="210"/>
      <c r="AE99" s="210"/>
      <c r="AF99" s="210"/>
      <c r="AG99" s="210" t="s">
        <v>231</v>
      </c>
      <c r="AH99" s="210">
        <v>5</v>
      </c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x14ac:dyDescent="0.2">
      <c r="A100" s="225" t="s">
        <v>183</v>
      </c>
      <c r="B100" s="226" t="s">
        <v>150</v>
      </c>
      <c r="C100" s="251" t="s">
        <v>151</v>
      </c>
      <c r="D100" s="227"/>
      <c r="E100" s="228"/>
      <c r="F100" s="229"/>
      <c r="G100" s="229">
        <f>SUMIF(AG101:AG105,"&lt;&gt;NOR",G101:G105)</f>
        <v>0</v>
      </c>
      <c r="H100" s="229"/>
      <c r="I100" s="229">
        <f>SUM(I101:I105)</f>
        <v>0</v>
      </c>
      <c r="J100" s="229"/>
      <c r="K100" s="229">
        <f>SUM(K101:K105)</f>
        <v>0</v>
      </c>
      <c r="L100" s="229"/>
      <c r="M100" s="229">
        <f>SUM(M101:M105)</f>
        <v>0</v>
      </c>
      <c r="N100" s="228"/>
      <c r="O100" s="228">
        <f>SUM(O101:O105)</f>
        <v>0</v>
      </c>
      <c r="P100" s="228"/>
      <c r="Q100" s="228">
        <f>SUM(Q101:Q105)</f>
        <v>0</v>
      </c>
      <c r="R100" s="229"/>
      <c r="S100" s="229"/>
      <c r="T100" s="230"/>
      <c r="U100" s="224"/>
      <c r="V100" s="224">
        <f>SUM(V101:V105)</f>
        <v>0</v>
      </c>
      <c r="W100" s="224"/>
      <c r="X100" s="224"/>
      <c r="Y100" s="224"/>
      <c r="AG100" t="s">
        <v>184</v>
      </c>
    </row>
    <row r="101" spans="1:60" outlineLevel="1" x14ac:dyDescent="0.2">
      <c r="A101" s="235">
        <v>17</v>
      </c>
      <c r="B101" s="236" t="s">
        <v>481</v>
      </c>
      <c r="C101" s="252" t="s">
        <v>805</v>
      </c>
      <c r="D101" s="237" t="s">
        <v>434</v>
      </c>
      <c r="E101" s="238">
        <v>1.3012699999999999</v>
      </c>
      <c r="F101" s="239"/>
      <c r="G101" s="240">
        <f>ROUND(E101*F101,2)</f>
        <v>0</v>
      </c>
      <c r="H101" s="239"/>
      <c r="I101" s="240">
        <f>ROUND(E101*H101,2)</f>
        <v>0</v>
      </c>
      <c r="J101" s="239"/>
      <c r="K101" s="240">
        <f>ROUND(E101*J101,2)</f>
        <v>0</v>
      </c>
      <c r="L101" s="240">
        <v>21</v>
      </c>
      <c r="M101" s="240">
        <f>G101*(1+L101/100)</f>
        <v>0</v>
      </c>
      <c r="N101" s="238">
        <v>0</v>
      </c>
      <c r="O101" s="238">
        <f>ROUND(E101*N101,2)</f>
        <v>0</v>
      </c>
      <c r="P101" s="238">
        <v>0</v>
      </c>
      <c r="Q101" s="238">
        <f>ROUND(E101*P101,2)</f>
        <v>0</v>
      </c>
      <c r="R101" s="240" t="s">
        <v>483</v>
      </c>
      <c r="S101" s="240" t="s">
        <v>188</v>
      </c>
      <c r="T101" s="241" t="s">
        <v>188</v>
      </c>
      <c r="U101" s="220">
        <v>0</v>
      </c>
      <c r="V101" s="220">
        <f>ROUND(E101*U101,2)</f>
        <v>0</v>
      </c>
      <c r="W101" s="220"/>
      <c r="X101" s="220" t="s">
        <v>226</v>
      </c>
      <c r="Y101" s="220" t="s">
        <v>191</v>
      </c>
      <c r="Z101" s="210"/>
      <c r="AA101" s="210"/>
      <c r="AB101" s="210"/>
      <c r="AC101" s="210"/>
      <c r="AD101" s="210"/>
      <c r="AE101" s="210"/>
      <c r="AF101" s="210"/>
      <c r="AG101" s="210" t="s">
        <v>227</v>
      </c>
      <c r="AH101" s="210"/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</row>
    <row r="102" spans="1:60" outlineLevel="2" x14ac:dyDescent="0.2">
      <c r="A102" s="217"/>
      <c r="B102" s="218"/>
      <c r="C102" s="264" t="s">
        <v>484</v>
      </c>
      <c r="D102" s="258"/>
      <c r="E102" s="259"/>
      <c r="F102" s="220"/>
      <c r="G102" s="220"/>
      <c r="H102" s="220"/>
      <c r="I102" s="220"/>
      <c r="J102" s="220"/>
      <c r="K102" s="220"/>
      <c r="L102" s="220"/>
      <c r="M102" s="220"/>
      <c r="N102" s="219"/>
      <c r="O102" s="219"/>
      <c r="P102" s="219"/>
      <c r="Q102" s="219"/>
      <c r="R102" s="220"/>
      <c r="S102" s="220"/>
      <c r="T102" s="220"/>
      <c r="U102" s="220"/>
      <c r="V102" s="220"/>
      <c r="W102" s="220"/>
      <c r="X102" s="220"/>
      <c r="Y102" s="220"/>
      <c r="Z102" s="210"/>
      <c r="AA102" s="210"/>
      <c r="AB102" s="210"/>
      <c r="AC102" s="210"/>
      <c r="AD102" s="210"/>
      <c r="AE102" s="210"/>
      <c r="AF102" s="210"/>
      <c r="AG102" s="210" t="s">
        <v>231</v>
      </c>
      <c r="AH102" s="210">
        <v>0</v>
      </c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1:60" outlineLevel="3" x14ac:dyDescent="0.2">
      <c r="A103" s="217"/>
      <c r="B103" s="218"/>
      <c r="C103" s="264" t="s">
        <v>470</v>
      </c>
      <c r="D103" s="258"/>
      <c r="E103" s="259"/>
      <c r="F103" s="220"/>
      <c r="G103" s="220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10"/>
      <c r="AA103" s="210"/>
      <c r="AB103" s="210"/>
      <c r="AC103" s="210"/>
      <c r="AD103" s="210"/>
      <c r="AE103" s="210"/>
      <c r="AF103" s="210"/>
      <c r="AG103" s="210" t="s">
        <v>231</v>
      </c>
      <c r="AH103" s="210">
        <v>0</v>
      </c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outlineLevel="3" x14ac:dyDescent="0.2">
      <c r="A104" s="217"/>
      <c r="B104" s="218"/>
      <c r="C104" s="264" t="s">
        <v>890</v>
      </c>
      <c r="D104" s="258"/>
      <c r="E104" s="259"/>
      <c r="F104" s="220"/>
      <c r="G104" s="220"/>
      <c r="H104" s="220"/>
      <c r="I104" s="220"/>
      <c r="J104" s="220"/>
      <c r="K104" s="220"/>
      <c r="L104" s="220"/>
      <c r="M104" s="220"/>
      <c r="N104" s="219"/>
      <c r="O104" s="219"/>
      <c r="P104" s="219"/>
      <c r="Q104" s="219"/>
      <c r="R104" s="220"/>
      <c r="S104" s="220"/>
      <c r="T104" s="220"/>
      <c r="U104" s="220"/>
      <c r="V104" s="220"/>
      <c r="W104" s="220"/>
      <c r="X104" s="220"/>
      <c r="Y104" s="220"/>
      <c r="Z104" s="210"/>
      <c r="AA104" s="210"/>
      <c r="AB104" s="210"/>
      <c r="AC104" s="210"/>
      <c r="AD104" s="210"/>
      <c r="AE104" s="210"/>
      <c r="AF104" s="210"/>
      <c r="AG104" s="210" t="s">
        <v>231</v>
      </c>
      <c r="AH104" s="210">
        <v>7</v>
      </c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</row>
    <row r="105" spans="1:60" outlineLevel="3" x14ac:dyDescent="0.2">
      <c r="A105" s="217"/>
      <c r="B105" s="218"/>
      <c r="C105" s="264" t="s">
        <v>1297</v>
      </c>
      <c r="D105" s="258"/>
      <c r="E105" s="259">
        <v>1.3012699999999999</v>
      </c>
      <c r="F105" s="220"/>
      <c r="G105" s="220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10"/>
      <c r="AA105" s="210"/>
      <c r="AB105" s="210"/>
      <c r="AC105" s="210"/>
      <c r="AD105" s="210"/>
      <c r="AE105" s="210"/>
      <c r="AF105" s="210"/>
      <c r="AG105" s="210" t="s">
        <v>231</v>
      </c>
      <c r="AH105" s="210">
        <v>7</v>
      </c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1:60" x14ac:dyDescent="0.2">
      <c r="A106" s="3"/>
      <c r="B106" s="4"/>
      <c r="C106" s="255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AE106">
        <v>12</v>
      </c>
      <c r="AF106">
        <v>21</v>
      </c>
      <c r="AG106" t="s">
        <v>169</v>
      </c>
    </row>
    <row r="107" spans="1:60" x14ac:dyDescent="0.2">
      <c r="A107" s="213"/>
      <c r="B107" s="214" t="s">
        <v>29</v>
      </c>
      <c r="C107" s="256"/>
      <c r="D107" s="215"/>
      <c r="E107" s="216"/>
      <c r="F107" s="216"/>
      <c r="G107" s="234">
        <f>G8+G30+G51+G75+G81+G100</f>
        <v>0</v>
      </c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AE107">
        <f>SUMIF(L7:L105,AE106,G7:G105)</f>
        <v>0</v>
      </c>
      <c r="AF107">
        <f>SUMIF(L7:L105,AF106,G7:G105)</f>
        <v>0</v>
      </c>
      <c r="AG107" t="s">
        <v>219</v>
      </c>
    </row>
    <row r="108" spans="1:60" x14ac:dyDescent="0.2">
      <c r="C108" s="257"/>
      <c r="D108" s="10"/>
      <c r="AG108" t="s">
        <v>220</v>
      </c>
    </row>
    <row r="109" spans="1:60" x14ac:dyDescent="0.2">
      <c r="D109" s="10"/>
    </row>
    <row r="110" spans="1:60" x14ac:dyDescent="0.2">
      <c r="D110" s="10"/>
    </row>
    <row r="111" spans="1:60" x14ac:dyDescent="0.2">
      <c r="D111" s="10"/>
    </row>
    <row r="112" spans="1:60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g3b4FrTWGhCLhU01RplnqukDVlcrpa5uFhOV6RuPh0UmvKH+RX6vJB3W3QuMvMSWp8yaRhEX5+kfeL8Wtun0KA==" saltValue="xcbFs2nX6FWDEP5uWhkVmg==" spinCount="100000" sheet="1" formatRows="0"/>
  <mergeCells count="19">
    <mergeCell ref="C97:G97"/>
    <mergeCell ref="C62:G62"/>
    <mergeCell ref="C71:G71"/>
    <mergeCell ref="C77:G77"/>
    <mergeCell ref="C83:G83"/>
    <mergeCell ref="C87:G87"/>
    <mergeCell ref="C93:G93"/>
    <mergeCell ref="C31:G31"/>
    <mergeCell ref="C33:G33"/>
    <mergeCell ref="C38:G38"/>
    <mergeCell ref="C45:G45"/>
    <mergeCell ref="C53:G53"/>
    <mergeCell ref="C57:G57"/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3D5B2-E2E9-4B43-936E-BE646F0253D5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5" t="s">
        <v>221</v>
      </c>
      <c r="B1" s="195"/>
      <c r="C1" s="195"/>
      <c r="D1" s="195"/>
      <c r="E1" s="195"/>
      <c r="F1" s="195"/>
      <c r="G1" s="195"/>
      <c r="AG1" t="s">
        <v>155</v>
      </c>
    </row>
    <row r="2" spans="1:60" ht="24.95" customHeight="1" x14ac:dyDescent="0.2">
      <c r="A2" s="196" t="s">
        <v>7</v>
      </c>
      <c r="B2" s="49" t="s">
        <v>44</v>
      </c>
      <c r="C2" s="199" t="s">
        <v>45</v>
      </c>
      <c r="D2" s="197"/>
      <c r="E2" s="197"/>
      <c r="F2" s="197"/>
      <c r="G2" s="198"/>
      <c r="AG2" t="s">
        <v>156</v>
      </c>
    </row>
    <row r="3" spans="1:60" ht="24.95" customHeight="1" x14ac:dyDescent="0.2">
      <c r="A3" s="196" t="s">
        <v>8</v>
      </c>
      <c r="B3" s="49" t="s">
        <v>89</v>
      </c>
      <c r="C3" s="199" t="s">
        <v>90</v>
      </c>
      <c r="D3" s="197"/>
      <c r="E3" s="197"/>
      <c r="F3" s="197"/>
      <c r="G3" s="198"/>
      <c r="AC3" s="174" t="s">
        <v>156</v>
      </c>
      <c r="AG3" t="s">
        <v>159</v>
      </c>
    </row>
    <row r="4" spans="1:60" ht="24.95" customHeight="1" x14ac:dyDescent="0.2">
      <c r="A4" s="200" t="s">
        <v>9</v>
      </c>
      <c r="B4" s="201" t="s">
        <v>91</v>
      </c>
      <c r="C4" s="202" t="s">
        <v>92</v>
      </c>
      <c r="D4" s="203"/>
      <c r="E4" s="203"/>
      <c r="F4" s="203"/>
      <c r="G4" s="204"/>
      <c r="AG4" t="s">
        <v>160</v>
      </c>
    </row>
    <row r="5" spans="1:60" x14ac:dyDescent="0.2">
      <c r="D5" s="10"/>
    </row>
    <row r="6" spans="1:60" ht="38.25" x14ac:dyDescent="0.2">
      <c r="A6" s="206" t="s">
        <v>161</v>
      </c>
      <c r="B6" s="208" t="s">
        <v>162</v>
      </c>
      <c r="C6" s="208" t="s">
        <v>163</v>
      </c>
      <c r="D6" s="207" t="s">
        <v>164</v>
      </c>
      <c r="E6" s="206" t="s">
        <v>165</v>
      </c>
      <c r="F6" s="205" t="s">
        <v>166</v>
      </c>
      <c r="G6" s="206" t="s">
        <v>29</v>
      </c>
      <c r="H6" s="209" t="s">
        <v>30</v>
      </c>
      <c r="I6" s="209" t="s">
        <v>167</v>
      </c>
      <c r="J6" s="209" t="s">
        <v>31</v>
      </c>
      <c r="K6" s="209" t="s">
        <v>168</v>
      </c>
      <c r="L6" s="209" t="s">
        <v>169</v>
      </c>
      <c r="M6" s="209" t="s">
        <v>170</v>
      </c>
      <c r="N6" s="209" t="s">
        <v>171</v>
      </c>
      <c r="O6" s="209" t="s">
        <v>172</v>
      </c>
      <c r="P6" s="209" t="s">
        <v>173</v>
      </c>
      <c r="Q6" s="209" t="s">
        <v>174</v>
      </c>
      <c r="R6" s="209" t="s">
        <v>175</v>
      </c>
      <c r="S6" s="209" t="s">
        <v>176</v>
      </c>
      <c r="T6" s="209" t="s">
        <v>177</v>
      </c>
      <c r="U6" s="209" t="s">
        <v>178</v>
      </c>
      <c r="V6" s="209" t="s">
        <v>179</v>
      </c>
      <c r="W6" s="209" t="s">
        <v>180</v>
      </c>
      <c r="X6" s="209" t="s">
        <v>181</v>
      </c>
      <c r="Y6" s="209" t="s">
        <v>182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5" t="s">
        <v>183</v>
      </c>
      <c r="B8" s="226" t="s">
        <v>123</v>
      </c>
      <c r="C8" s="251" t="s">
        <v>124</v>
      </c>
      <c r="D8" s="227"/>
      <c r="E8" s="228"/>
      <c r="F8" s="229"/>
      <c r="G8" s="229">
        <f>SUMIF(AG9:AG29,"&lt;&gt;NOR",G9:G29)</f>
        <v>0</v>
      </c>
      <c r="H8" s="229"/>
      <c r="I8" s="229">
        <f>SUM(I9:I29)</f>
        <v>0</v>
      </c>
      <c r="J8" s="229"/>
      <c r="K8" s="229">
        <f>SUM(K9:K29)</f>
        <v>0</v>
      </c>
      <c r="L8" s="229"/>
      <c r="M8" s="229">
        <f>SUM(M9:M29)</f>
        <v>0</v>
      </c>
      <c r="N8" s="228"/>
      <c r="O8" s="228">
        <f>SUM(O9:O29)</f>
        <v>0</v>
      </c>
      <c r="P8" s="228"/>
      <c r="Q8" s="228">
        <f>SUM(Q9:Q29)</f>
        <v>79.34</v>
      </c>
      <c r="R8" s="229"/>
      <c r="S8" s="229"/>
      <c r="T8" s="230"/>
      <c r="U8" s="224"/>
      <c r="V8" s="224">
        <f>SUM(V9:V29)</f>
        <v>39.89</v>
      </c>
      <c r="W8" s="224"/>
      <c r="X8" s="224"/>
      <c r="Y8" s="224"/>
      <c r="AG8" t="s">
        <v>184</v>
      </c>
    </row>
    <row r="9" spans="1:60" ht="22.5" outlineLevel="1" x14ac:dyDescent="0.2">
      <c r="A9" s="235">
        <v>1</v>
      </c>
      <c r="B9" s="236" t="s">
        <v>280</v>
      </c>
      <c r="C9" s="252" t="s">
        <v>281</v>
      </c>
      <c r="D9" s="237" t="s">
        <v>261</v>
      </c>
      <c r="E9" s="238">
        <v>111.19467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0.13200000000000001</v>
      </c>
      <c r="Q9" s="238">
        <f>ROUND(E9*P9,2)</f>
        <v>14.68</v>
      </c>
      <c r="R9" s="240" t="s">
        <v>277</v>
      </c>
      <c r="S9" s="240" t="s">
        <v>188</v>
      </c>
      <c r="T9" s="241" t="s">
        <v>188</v>
      </c>
      <c r="U9" s="220">
        <v>8.0799999999999997E-2</v>
      </c>
      <c r="V9" s="220">
        <f>ROUND(E9*U9,2)</f>
        <v>8.98</v>
      </c>
      <c r="W9" s="220"/>
      <c r="X9" s="220" t="s">
        <v>226</v>
      </c>
      <c r="Y9" s="220" t="s">
        <v>191</v>
      </c>
      <c r="Z9" s="210"/>
      <c r="AA9" s="210"/>
      <c r="AB9" s="210"/>
      <c r="AC9" s="210"/>
      <c r="AD9" s="210"/>
      <c r="AE9" s="210"/>
      <c r="AF9" s="210"/>
      <c r="AG9" s="210" t="s">
        <v>255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ht="22.5" outlineLevel="2" x14ac:dyDescent="0.2">
      <c r="A10" s="217"/>
      <c r="B10" s="218"/>
      <c r="C10" s="263" t="s">
        <v>282</v>
      </c>
      <c r="D10" s="262"/>
      <c r="E10" s="262"/>
      <c r="F10" s="262"/>
      <c r="G10" s="262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229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43" t="str">
        <f>C10</f>
        <v>s naložením na dopravní prostředek, očištění povrchu od frézované plochy, opotřebování frézovacích nástrojů (nožů, upínacích kroužků, držáků) nutné ruční odstranění (vybourání) živičného krytu kolem překážek,</v>
      </c>
      <c r="BB10" s="210"/>
      <c r="BC10" s="210"/>
      <c r="BD10" s="210"/>
      <c r="BE10" s="210"/>
      <c r="BF10" s="210"/>
      <c r="BG10" s="210"/>
      <c r="BH10" s="210"/>
    </row>
    <row r="11" spans="1:60" outlineLevel="2" x14ac:dyDescent="0.2">
      <c r="A11" s="217"/>
      <c r="B11" s="218"/>
      <c r="C11" s="264" t="s">
        <v>283</v>
      </c>
      <c r="D11" s="258"/>
      <c r="E11" s="259"/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231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3" x14ac:dyDescent="0.2">
      <c r="A12" s="217"/>
      <c r="B12" s="218"/>
      <c r="C12" s="264" t="s">
        <v>284</v>
      </c>
      <c r="D12" s="258"/>
      <c r="E12" s="259"/>
      <c r="F12" s="220"/>
      <c r="G12" s="220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10"/>
      <c r="AA12" s="210"/>
      <c r="AB12" s="210"/>
      <c r="AC12" s="210"/>
      <c r="AD12" s="210"/>
      <c r="AE12" s="210"/>
      <c r="AF12" s="210"/>
      <c r="AG12" s="210" t="s">
        <v>231</v>
      </c>
      <c r="AH12" s="210">
        <v>0</v>
      </c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3" x14ac:dyDescent="0.2">
      <c r="A13" s="217"/>
      <c r="B13" s="218"/>
      <c r="C13" s="264" t="s">
        <v>1299</v>
      </c>
      <c r="D13" s="258"/>
      <c r="E13" s="259">
        <v>111.19467</v>
      </c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231</v>
      </c>
      <c r="AH13" s="210">
        <v>5</v>
      </c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33.75" outlineLevel="1" x14ac:dyDescent="0.2">
      <c r="A14" s="235">
        <v>2</v>
      </c>
      <c r="B14" s="236" t="s">
        <v>286</v>
      </c>
      <c r="C14" s="252" t="s">
        <v>287</v>
      </c>
      <c r="D14" s="237" t="s">
        <v>261</v>
      </c>
      <c r="E14" s="238">
        <v>555.97333000000003</v>
      </c>
      <c r="F14" s="239"/>
      <c r="G14" s="240">
        <f>ROUND(E14*F14,2)</f>
        <v>0</v>
      </c>
      <c r="H14" s="239"/>
      <c r="I14" s="240">
        <f>ROUND(E14*H14,2)</f>
        <v>0</v>
      </c>
      <c r="J14" s="239"/>
      <c r="K14" s="240">
        <f>ROUND(E14*J14,2)</f>
        <v>0</v>
      </c>
      <c r="L14" s="240">
        <v>21</v>
      </c>
      <c r="M14" s="240">
        <f>G14*(1+L14/100)</f>
        <v>0</v>
      </c>
      <c r="N14" s="238">
        <v>0</v>
      </c>
      <c r="O14" s="238">
        <f>ROUND(E14*N14,2)</f>
        <v>0</v>
      </c>
      <c r="P14" s="238">
        <v>0.11</v>
      </c>
      <c r="Q14" s="238">
        <f>ROUND(E14*P14,2)</f>
        <v>61.16</v>
      </c>
      <c r="R14" s="240" t="s">
        <v>277</v>
      </c>
      <c r="S14" s="240" t="s">
        <v>188</v>
      </c>
      <c r="T14" s="241" t="s">
        <v>188</v>
      </c>
      <c r="U14" s="220">
        <v>5.1499999999999997E-2</v>
      </c>
      <c r="V14" s="220">
        <f>ROUND(E14*U14,2)</f>
        <v>28.63</v>
      </c>
      <c r="W14" s="220"/>
      <c r="X14" s="220" t="s">
        <v>226</v>
      </c>
      <c r="Y14" s="220" t="s">
        <v>191</v>
      </c>
      <c r="Z14" s="210"/>
      <c r="AA14" s="210"/>
      <c r="AB14" s="210"/>
      <c r="AC14" s="210"/>
      <c r="AD14" s="210"/>
      <c r="AE14" s="210"/>
      <c r="AF14" s="210"/>
      <c r="AG14" s="210" t="s">
        <v>255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ht="22.5" outlineLevel="2" x14ac:dyDescent="0.2">
      <c r="A15" s="217"/>
      <c r="B15" s="218"/>
      <c r="C15" s="263" t="s">
        <v>282</v>
      </c>
      <c r="D15" s="262"/>
      <c r="E15" s="262"/>
      <c r="F15" s="262"/>
      <c r="G15" s="262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10"/>
      <c r="AA15" s="210"/>
      <c r="AB15" s="210"/>
      <c r="AC15" s="210"/>
      <c r="AD15" s="210"/>
      <c r="AE15" s="210"/>
      <c r="AF15" s="210"/>
      <c r="AG15" s="210" t="s">
        <v>229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43" t="str">
        <f>C15</f>
        <v>s naložením na dopravní prostředek, očištění povrchu od frézované plochy, opotřebování frézovacích nástrojů (nožů, upínacích kroužků, držáků) nutné ruční odstranění (vybourání) živičného krytu kolem překážek,</v>
      </c>
      <c r="BB15" s="210"/>
      <c r="BC15" s="210"/>
      <c r="BD15" s="210"/>
      <c r="BE15" s="210"/>
      <c r="BF15" s="210"/>
      <c r="BG15" s="210"/>
      <c r="BH15" s="210"/>
    </row>
    <row r="16" spans="1:60" outlineLevel="2" x14ac:dyDescent="0.2">
      <c r="A16" s="217"/>
      <c r="B16" s="218"/>
      <c r="C16" s="264" t="s">
        <v>288</v>
      </c>
      <c r="D16" s="258"/>
      <c r="E16" s="259"/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231</v>
      </c>
      <c r="AH16" s="210">
        <v>0</v>
      </c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3" x14ac:dyDescent="0.2">
      <c r="A17" s="217"/>
      <c r="B17" s="218"/>
      <c r="C17" s="264" t="s">
        <v>289</v>
      </c>
      <c r="D17" s="258"/>
      <c r="E17" s="259"/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231</v>
      </c>
      <c r="AH17" s="210">
        <v>0</v>
      </c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3" x14ac:dyDescent="0.2">
      <c r="A18" s="217"/>
      <c r="B18" s="218"/>
      <c r="C18" s="264" t="s">
        <v>1300</v>
      </c>
      <c r="D18" s="258"/>
      <c r="E18" s="259">
        <v>555.97333000000003</v>
      </c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231</v>
      </c>
      <c r="AH18" s="210">
        <v>5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1" x14ac:dyDescent="0.2">
      <c r="A19" s="235">
        <v>3</v>
      </c>
      <c r="B19" s="236" t="s">
        <v>297</v>
      </c>
      <c r="C19" s="252" t="s">
        <v>298</v>
      </c>
      <c r="D19" s="237" t="s">
        <v>261</v>
      </c>
      <c r="E19" s="238">
        <v>667.16800000000001</v>
      </c>
      <c r="F19" s="239"/>
      <c r="G19" s="240">
        <f>ROUND(E19*F19,2)</f>
        <v>0</v>
      </c>
      <c r="H19" s="239"/>
      <c r="I19" s="240">
        <f>ROUND(E19*H19,2)</f>
        <v>0</v>
      </c>
      <c r="J19" s="239"/>
      <c r="K19" s="240">
        <f>ROUND(E19*J19,2)</f>
        <v>0</v>
      </c>
      <c r="L19" s="240">
        <v>21</v>
      </c>
      <c r="M19" s="240">
        <f>G19*(1+L19/100)</f>
        <v>0</v>
      </c>
      <c r="N19" s="238">
        <v>0</v>
      </c>
      <c r="O19" s="238">
        <f>ROUND(E19*N19,2)</f>
        <v>0</v>
      </c>
      <c r="P19" s="238">
        <v>0</v>
      </c>
      <c r="Q19" s="238">
        <f>ROUND(E19*P19,2)</f>
        <v>0</v>
      </c>
      <c r="R19" s="240" t="s">
        <v>277</v>
      </c>
      <c r="S19" s="240" t="s">
        <v>188</v>
      </c>
      <c r="T19" s="241" t="s">
        <v>188</v>
      </c>
      <c r="U19" s="220">
        <v>2E-3</v>
      </c>
      <c r="V19" s="220">
        <f>ROUND(E19*U19,2)</f>
        <v>1.33</v>
      </c>
      <c r="W19" s="220"/>
      <c r="X19" s="220" t="s">
        <v>226</v>
      </c>
      <c r="Y19" s="220" t="s">
        <v>191</v>
      </c>
      <c r="Z19" s="210"/>
      <c r="AA19" s="210"/>
      <c r="AB19" s="210"/>
      <c r="AC19" s="210"/>
      <c r="AD19" s="210"/>
      <c r="AE19" s="210"/>
      <c r="AF19" s="210"/>
      <c r="AG19" s="210" t="s">
        <v>227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2" x14ac:dyDescent="0.2">
      <c r="A20" s="217"/>
      <c r="B20" s="218"/>
      <c r="C20" s="264" t="s">
        <v>299</v>
      </c>
      <c r="D20" s="258"/>
      <c r="E20" s="259"/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231</v>
      </c>
      <c r="AH20" s="210">
        <v>0</v>
      </c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3" x14ac:dyDescent="0.2">
      <c r="A21" s="217"/>
      <c r="B21" s="218"/>
      <c r="C21" s="264" t="s">
        <v>284</v>
      </c>
      <c r="D21" s="258"/>
      <c r="E21" s="259"/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231</v>
      </c>
      <c r="AH21" s="210">
        <v>0</v>
      </c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3" x14ac:dyDescent="0.2">
      <c r="A22" s="217"/>
      <c r="B22" s="218"/>
      <c r="C22" s="264" t="s">
        <v>1299</v>
      </c>
      <c r="D22" s="258"/>
      <c r="E22" s="259">
        <v>111.19467</v>
      </c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231</v>
      </c>
      <c r="AH22" s="210">
        <v>5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3" x14ac:dyDescent="0.2">
      <c r="A23" s="217"/>
      <c r="B23" s="218"/>
      <c r="C23" s="264" t="s">
        <v>289</v>
      </c>
      <c r="D23" s="258"/>
      <c r="E23" s="259"/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231</v>
      </c>
      <c r="AH23" s="210">
        <v>0</v>
      </c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3" x14ac:dyDescent="0.2">
      <c r="A24" s="217"/>
      <c r="B24" s="218"/>
      <c r="C24" s="264" t="s">
        <v>1300</v>
      </c>
      <c r="D24" s="258"/>
      <c r="E24" s="259">
        <v>555.97333000000003</v>
      </c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231</v>
      </c>
      <c r="AH24" s="210">
        <v>5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1" x14ac:dyDescent="0.2">
      <c r="A25" s="235">
        <v>4</v>
      </c>
      <c r="B25" s="236" t="s">
        <v>300</v>
      </c>
      <c r="C25" s="252" t="s">
        <v>301</v>
      </c>
      <c r="D25" s="237" t="s">
        <v>261</v>
      </c>
      <c r="E25" s="238">
        <v>27.798670000000001</v>
      </c>
      <c r="F25" s="239"/>
      <c r="G25" s="240">
        <f>ROUND(E25*F25,2)</f>
        <v>0</v>
      </c>
      <c r="H25" s="239"/>
      <c r="I25" s="240">
        <f>ROUND(E25*H25,2)</f>
        <v>0</v>
      </c>
      <c r="J25" s="239"/>
      <c r="K25" s="240">
        <f>ROUND(E25*J25,2)</f>
        <v>0</v>
      </c>
      <c r="L25" s="240">
        <v>21</v>
      </c>
      <c r="M25" s="240">
        <f>G25*(1+L25/100)</f>
        <v>0</v>
      </c>
      <c r="N25" s="238">
        <v>0</v>
      </c>
      <c r="O25" s="238">
        <f>ROUND(E25*N25,2)</f>
        <v>0</v>
      </c>
      <c r="P25" s="238">
        <v>0.126</v>
      </c>
      <c r="Q25" s="238">
        <f>ROUND(E25*P25,2)</f>
        <v>3.5</v>
      </c>
      <c r="R25" s="240" t="s">
        <v>277</v>
      </c>
      <c r="S25" s="240" t="s">
        <v>188</v>
      </c>
      <c r="T25" s="241" t="s">
        <v>188</v>
      </c>
      <c r="U25" s="220">
        <v>3.4000000000000002E-2</v>
      </c>
      <c r="V25" s="220">
        <f>ROUND(E25*U25,2)</f>
        <v>0.95</v>
      </c>
      <c r="W25" s="220"/>
      <c r="X25" s="220" t="s">
        <v>226</v>
      </c>
      <c r="Y25" s="220" t="s">
        <v>191</v>
      </c>
      <c r="Z25" s="210"/>
      <c r="AA25" s="210"/>
      <c r="AB25" s="210"/>
      <c r="AC25" s="210"/>
      <c r="AD25" s="210"/>
      <c r="AE25" s="210"/>
      <c r="AF25" s="210"/>
      <c r="AG25" s="210" t="s">
        <v>227</v>
      </c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2" x14ac:dyDescent="0.2">
      <c r="A26" s="217"/>
      <c r="B26" s="218"/>
      <c r="C26" s="264" t="s">
        <v>302</v>
      </c>
      <c r="D26" s="258"/>
      <c r="E26" s="259"/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231</v>
      </c>
      <c r="AH26" s="210">
        <v>0</v>
      </c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3" x14ac:dyDescent="0.2">
      <c r="A27" s="217"/>
      <c r="B27" s="218"/>
      <c r="C27" s="264" t="s">
        <v>303</v>
      </c>
      <c r="D27" s="258"/>
      <c r="E27" s="259"/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231</v>
      </c>
      <c r="AH27" s="210">
        <v>0</v>
      </c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3" x14ac:dyDescent="0.2">
      <c r="A28" s="217"/>
      <c r="B28" s="218"/>
      <c r="C28" s="264" t="s">
        <v>289</v>
      </c>
      <c r="D28" s="258"/>
      <c r="E28" s="259"/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231</v>
      </c>
      <c r="AH28" s="210">
        <v>0</v>
      </c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3" x14ac:dyDescent="0.2">
      <c r="A29" s="217"/>
      <c r="B29" s="218"/>
      <c r="C29" s="264" t="s">
        <v>1301</v>
      </c>
      <c r="D29" s="258"/>
      <c r="E29" s="259">
        <v>27.798670000000001</v>
      </c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231</v>
      </c>
      <c r="AH29" s="210">
        <v>5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x14ac:dyDescent="0.2">
      <c r="A30" s="213" t="s">
        <v>183</v>
      </c>
      <c r="B30" s="214" t="s">
        <v>129</v>
      </c>
      <c r="C30" s="256" t="s">
        <v>130</v>
      </c>
      <c r="D30" s="231"/>
      <c r="E30" s="232"/>
      <c r="F30" s="233"/>
      <c r="G30" s="233">
        <f>SUMIF(AG31:AG59,"&lt;&gt;NOR",G31:G59)</f>
        <v>0</v>
      </c>
      <c r="H30" s="233"/>
      <c r="I30" s="233">
        <f>SUM(I31:I59)</f>
        <v>0</v>
      </c>
      <c r="J30" s="233"/>
      <c r="K30" s="233">
        <f>SUM(K31:K59)</f>
        <v>0</v>
      </c>
      <c r="L30" s="233"/>
      <c r="M30" s="233">
        <f>SUM(M31:M59)</f>
        <v>0</v>
      </c>
      <c r="N30" s="232"/>
      <c r="O30" s="232">
        <f>SUM(O31:O59)</f>
        <v>91.06</v>
      </c>
      <c r="P30" s="232"/>
      <c r="Q30" s="232">
        <f>SUM(Q31:Q59)</f>
        <v>0</v>
      </c>
      <c r="R30" s="233"/>
      <c r="S30" s="233"/>
      <c r="T30" s="234"/>
      <c r="U30" s="224"/>
      <c r="V30" s="224">
        <f>SUM(V31:V59)</f>
        <v>47.83</v>
      </c>
      <c r="W30" s="224"/>
      <c r="X30" s="224"/>
      <c r="Y30" s="224"/>
      <c r="AG30" t="s">
        <v>184</v>
      </c>
    </row>
    <row r="31" spans="1:60" outlineLevel="1" x14ac:dyDescent="0.2">
      <c r="A31" s="217"/>
      <c r="B31" s="218"/>
      <c r="C31" s="253" t="s">
        <v>311</v>
      </c>
      <c r="D31" s="242"/>
      <c r="E31" s="242"/>
      <c r="F31" s="242"/>
      <c r="G31" s="242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194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ht="22.5" outlineLevel="1" x14ac:dyDescent="0.2">
      <c r="A32" s="235">
        <v>5</v>
      </c>
      <c r="B32" s="236" t="s">
        <v>312</v>
      </c>
      <c r="C32" s="252" t="s">
        <v>313</v>
      </c>
      <c r="D32" s="237" t="s">
        <v>261</v>
      </c>
      <c r="E32" s="238">
        <v>111.19467</v>
      </c>
      <c r="F32" s="239"/>
      <c r="G32" s="240">
        <f>ROUND(E32*F32,2)</f>
        <v>0</v>
      </c>
      <c r="H32" s="239"/>
      <c r="I32" s="240">
        <f>ROUND(E32*H32,2)</f>
        <v>0</v>
      </c>
      <c r="J32" s="239"/>
      <c r="K32" s="240">
        <f>ROUND(E32*J32,2)</f>
        <v>0</v>
      </c>
      <c r="L32" s="240">
        <v>21</v>
      </c>
      <c r="M32" s="240">
        <f>G32*(1+L32/100)</f>
        <v>0</v>
      </c>
      <c r="N32" s="238">
        <v>0.15826000000000001</v>
      </c>
      <c r="O32" s="238">
        <f>ROUND(E32*N32,2)</f>
        <v>17.600000000000001</v>
      </c>
      <c r="P32" s="238">
        <v>0</v>
      </c>
      <c r="Q32" s="238">
        <f>ROUND(E32*P32,2)</f>
        <v>0</v>
      </c>
      <c r="R32" s="240" t="s">
        <v>277</v>
      </c>
      <c r="S32" s="240" t="s">
        <v>188</v>
      </c>
      <c r="T32" s="241" t="s">
        <v>188</v>
      </c>
      <c r="U32" s="220">
        <v>5.6000000000000001E-2</v>
      </c>
      <c r="V32" s="220">
        <f>ROUND(E32*U32,2)</f>
        <v>6.23</v>
      </c>
      <c r="W32" s="220"/>
      <c r="X32" s="220" t="s">
        <v>226</v>
      </c>
      <c r="Y32" s="220" t="s">
        <v>191</v>
      </c>
      <c r="Z32" s="210"/>
      <c r="AA32" s="210"/>
      <c r="AB32" s="210"/>
      <c r="AC32" s="210"/>
      <c r="AD32" s="210"/>
      <c r="AE32" s="210"/>
      <c r="AF32" s="210"/>
      <c r="AG32" s="210" t="s">
        <v>227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2" x14ac:dyDescent="0.2">
      <c r="A33" s="217"/>
      <c r="B33" s="218"/>
      <c r="C33" s="263" t="s">
        <v>314</v>
      </c>
      <c r="D33" s="262"/>
      <c r="E33" s="262"/>
      <c r="F33" s="262"/>
      <c r="G33" s="262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229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2" x14ac:dyDescent="0.2">
      <c r="A34" s="217"/>
      <c r="B34" s="218"/>
      <c r="C34" s="264" t="s">
        <v>284</v>
      </c>
      <c r="D34" s="258"/>
      <c r="E34" s="259"/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231</v>
      </c>
      <c r="AH34" s="210">
        <v>0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3" x14ac:dyDescent="0.2">
      <c r="A35" s="217"/>
      <c r="B35" s="218"/>
      <c r="C35" s="264" t="s">
        <v>1302</v>
      </c>
      <c r="D35" s="258"/>
      <c r="E35" s="259"/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231</v>
      </c>
      <c r="AH35" s="210">
        <v>0</v>
      </c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3" x14ac:dyDescent="0.2">
      <c r="A36" s="217"/>
      <c r="B36" s="218"/>
      <c r="C36" s="264" t="s">
        <v>1303</v>
      </c>
      <c r="D36" s="258"/>
      <c r="E36" s="259">
        <v>111.19467</v>
      </c>
      <c r="F36" s="220"/>
      <c r="G36" s="220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231</v>
      </c>
      <c r="AH36" s="210">
        <v>5</v>
      </c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1" x14ac:dyDescent="0.2">
      <c r="A37" s="235">
        <v>6</v>
      </c>
      <c r="B37" s="236" t="s">
        <v>1304</v>
      </c>
      <c r="C37" s="252" t="s">
        <v>1305</v>
      </c>
      <c r="D37" s="237" t="s">
        <v>261</v>
      </c>
      <c r="E37" s="238">
        <v>4.55</v>
      </c>
      <c r="F37" s="239"/>
      <c r="G37" s="240">
        <f>ROUND(E37*F37,2)</f>
        <v>0</v>
      </c>
      <c r="H37" s="239"/>
      <c r="I37" s="240">
        <f>ROUND(E37*H37,2)</f>
        <v>0</v>
      </c>
      <c r="J37" s="239"/>
      <c r="K37" s="240">
        <f>ROUND(E37*J37,2)</f>
        <v>0</v>
      </c>
      <c r="L37" s="240">
        <v>21</v>
      </c>
      <c r="M37" s="240">
        <f>G37*(1+L37/100)</f>
        <v>0</v>
      </c>
      <c r="N37" s="238">
        <v>0.19694999999999999</v>
      </c>
      <c r="O37" s="238">
        <f>ROUND(E37*N37,2)</f>
        <v>0.9</v>
      </c>
      <c r="P37" s="238">
        <v>0</v>
      </c>
      <c r="Q37" s="238">
        <f>ROUND(E37*P37,2)</f>
        <v>0</v>
      </c>
      <c r="R37" s="240" t="s">
        <v>277</v>
      </c>
      <c r="S37" s="240" t="s">
        <v>188</v>
      </c>
      <c r="T37" s="241" t="s">
        <v>188</v>
      </c>
      <c r="U37" s="220">
        <v>5.1999999999999998E-2</v>
      </c>
      <c r="V37" s="220">
        <f>ROUND(E37*U37,2)</f>
        <v>0.24</v>
      </c>
      <c r="W37" s="220"/>
      <c r="X37" s="220" t="s">
        <v>226</v>
      </c>
      <c r="Y37" s="220" t="s">
        <v>191</v>
      </c>
      <c r="Z37" s="210"/>
      <c r="AA37" s="210"/>
      <c r="AB37" s="210"/>
      <c r="AC37" s="210"/>
      <c r="AD37" s="210"/>
      <c r="AE37" s="210"/>
      <c r="AF37" s="210"/>
      <c r="AG37" s="210" t="s">
        <v>227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2" x14ac:dyDescent="0.2">
      <c r="A38" s="217"/>
      <c r="B38" s="218"/>
      <c r="C38" s="263" t="s">
        <v>314</v>
      </c>
      <c r="D38" s="262"/>
      <c r="E38" s="262"/>
      <c r="F38" s="262"/>
      <c r="G38" s="262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229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2" x14ac:dyDescent="0.2">
      <c r="A39" s="217"/>
      <c r="B39" s="218"/>
      <c r="C39" s="264" t="s">
        <v>1306</v>
      </c>
      <c r="D39" s="258"/>
      <c r="E39" s="259"/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231</v>
      </c>
      <c r="AH39" s="210">
        <v>0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3" x14ac:dyDescent="0.2">
      <c r="A40" s="217"/>
      <c r="B40" s="218"/>
      <c r="C40" s="264" t="s">
        <v>325</v>
      </c>
      <c r="D40" s="258"/>
      <c r="E40" s="259"/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231</v>
      </c>
      <c r="AH40" s="210">
        <v>0</v>
      </c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3" x14ac:dyDescent="0.2">
      <c r="A41" s="217"/>
      <c r="B41" s="218"/>
      <c r="C41" s="264" t="s">
        <v>1307</v>
      </c>
      <c r="D41" s="258"/>
      <c r="E41" s="259"/>
      <c r="F41" s="220"/>
      <c r="G41" s="220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231</v>
      </c>
      <c r="AH41" s="210">
        <v>0</v>
      </c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ht="22.5" outlineLevel="3" x14ac:dyDescent="0.2">
      <c r="A42" s="217"/>
      <c r="B42" s="218"/>
      <c r="C42" s="264" t="s">
        <v>1308</v>
      </c>
      <c r="D42" s="258"/>
      <c r="E42" s="259"/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231</v>
      </c>
      <c r="AH42" s="210">
        <v>0</v>
      </c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3" x14ac:dyDescent="0.2">
      <c r="A43" s="217"/>
      <c r="B43" s="218"/>
      <c r="C43" s="264" t="s">
        <v>1309</v>
      </c>
      <c r="D43" s="258"/>
      <c r="E43" s="259">
        <v>4.55</v>
      </c>
      <c r="F43" s="220"/>
      <c r="G43" s="220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231</v>
      </c>
      <c r="AH43" s="210">
        <v>0</v>
      </c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ht="22.5" outlineLevel="1" x14ac:dyDescent="0.2">
      <c r="A44" s="235">
        <v>7</v>
      </c>
      <c r="B44" s="236" t="s">
        <v>317</v>
      </c>
      <c r="C44" s="252" t="s">
        <v>770</v>
      </c>
      <c r="D44" s="237" t="s">
        <v>261</v>
      </c>
      <c r="E44" s="238">
        <v>667.16800000000001</v>
      </c>
      <c r="F44" s="239"/>
      <c r="G44" s="240">
        <f>ROUND(E44*F44,2)</f>
        <v>0</v>
      </c>
      <c r="H44" s="239"/>
      <c r="I44" s="240">
        <f>ROUND(E44*H44,2)</f>
        <v>0</v>
      </c>
      <c r="J44" s="239"/>
      <c r="K44" s="240">
        <f>ROUND(E44*J44,2)</f>
        <v>0</v>
      </c>
      <c r="L44" s="240">
        <v>21</v>
      </c>
      <c r="M44" s="240">
        <f>G44*(1+L44/100)</f>
        <v>0</v>
      </c>
      <c r="N44" s="238">
        <v>6.9999999999999999E-4</v>
      </c>
      <c r="O44" s="238">
        <f>ROUND(E44*N44,2)</f>
        <v>0.47</v>
      </c>
      <c r="P44" s="238">
        <v>0</v>
      </c>
      <c r="Q44" s="238">
        <f>ROUND(E44*P44,2)</f>
        <v>0</v>
      </c>
      <c r="R44" s="240" t="s">
        <v>277</v>
      </c>
      <c r="S44" s="240" t="s">
        <v>188</v>
      </c>
      <c r="T44" s="241" t="s">
        <v>188</v>
      </c>
      <c r="U44" s="220">
        <v>2E-3</v>
      </c>
      <c r="V44" s="220">
        <f>ROUND(E44*U44,2)</f>
        <v>1.33</v>
      </c>
      <c r="W44" s="220"/>
      <c r="X44" s="220" t="s">
        <v>226</v>
      </c>
      <c r="Y44" s="220" t="s">
        <v>191</v>
      </c>
      <c r="Z44" s="210"/>
      <c r="AA44" s="210"/>
      <c r="AB44" s="210"/>
      <c r="AC44" s="210"/>
      <c r="AD44" s="210"/>
      <c r="AE44" s="210"/>
      <c r="AF44" s="210"/>
      <c r="AG44" s="210" t="s">
        <v>227</v>
      </c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2" x14ac:dyDescent="0.2">
      <c r="A45" s="217"/>
      <c r="B45" s="218"/>
      <c r="C45" s="263" t="s">
        <v>319</v>
      </c>
      <c r="D45" s="262"/>
      <c r="E45" s="262"/>
      <c r="F45" s="262"/>
      <c r="G45" s="262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10"/>
      <c r="AA45" s="210"/>
      <c r="AB45" s="210"/>
      <c r="AC45" s="210"/>
      <c r="AD45" s="210"/>
      <c r="AE45" s="210"/>
      <c r="AF45" s="210"/>
      <c r="AG45" s="210" t="s">
        <v>229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2" x14ac:dyDescent="0.2">
      <c r="A46" s="217"/>
      <c r="B46" s="218"/>
      <c r="C46" s="264" t="s">
        <v>320</v>
      </c>
      <c r="D46" s="258"/>
      <c r="E46" s="259"/>
      <c r="F46" s="220"/>
      <c r="G46" s="220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231</v>
      </c>
      <c r="AH46" s="210">
        <v>0</v>
      </c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3" x14ac:dyDescent="0.2">
      <c r="A47" s="217"/>
      <c r="B47" s="218"/>
      <c r="C47" s="264" t="s">
        <v>321</v>
      </c>
      <c r="D47" s="258"/>
      <c r="E47" s="259"/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10"/>
      <c r="AA47" s="210"/>
      <c r="AB47" s="210"/>
      <c r="AC47" s="210"/>
      <c r="AD47" s="210"/>
      <c r="AE47" s="210"/>
      <c r="AF47" s="210"/>
      <c r="AG47" s="210" t="s">
        <v>231</v>
      </c>
      <c r="AH47" s="210">
        <v>0</v>
      </c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3" x14ac:dyDescent="0.2">
      <c r="A48" s="217"/>
      <c r="B48" s="218"/>
      <c r="C48" s="264" t="s">
        <v>1299</v>
      </c>
      <c r="D48" s="258"/>
      <c r="E48" s="259">
        <v>111.19467</v>
      </c>
      <c r="F48" s="220"/>
      <c r="G48" s="220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10"/>
      <c r="AA48" s="210"/>
      <c r="AB48" s="210"/>
      <c r="AC48" s="210"/>
      <c r="AD48" s="210"/>
      <c r="AE48" s="210"/>
      <c r="AF48" s="210"/>
      <c r="AG48" s="210" t="s">
        <v>231</v>
      </c>
      <c r="AH48" s="210">
        <v>5</v>
      </c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3" x14ac:dyDescent="0.2">
      <c r="A49" s="217"/>
      <c r="B49" s="218"/>
      <c r="C49" s="264" t="s">
        <v>289</v>
      </c>
      <c r="D49" s="258"/>
      <c r="E49" s="259"/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10"/>
      <c r="AA49" s="210"/>
      <c r="AB49" s="210"/>
      <c r="AC49" s="210"/>
      <c r="AD49" s="210"/>
      <c r="AE49" s="210"/>
      <c r="AF49" s="210"/>
      <c r="AG49" s="210" t="s">
        <v>231</v>
      </c>
      <c r="AH49" s="210">
        <v>0</v>
      </c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3" x14ac:dyDescent="0.2">
      <c r="A50" s="217"/>
      <c r="B50" s="218"/>
      <c r="C50" s="264" t="s">
        <v>1300</v>
      </c>
      <c r="D50" s="258"/>
      <c r="E50" s="259">
        <v>555.97333000000003</v>
      </c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10"/>
      <c r="AA50" s="210"/>
      <c r="AB50" s="210"/>
      <c r="AC50" s="210"/>
      <c r="AD50" s="210"/>
      <c r="AE50" s="210"/>
      <c r="AF50" s="210"/>
      <c r="AG50" s="210" t="s">
        <v>231</v>
      </c>
      <c r="AH50" s="210">
        <v>5</v>
      </c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ht="22.5" outlineLevel="1" x14ac:dyDescent="0.2">
      <c r="A51" s="235">
        <v>8</v>
      </c>
      <c r="B51" s="236" t="s">
        <v>322</v>
      </c>
      <c r="C51" s="252" t="s">
        <v>323</v>
      </c>
      <c r="D51" s="237" t="s">
        <v>261</v>
      </c>
      <c r="E51" s="238">
        <v>555.97333000000003</v>
      </c>
      <c r="F51" s="239"/>
      <c r="G51" s="240">
        <f>ROUND(E51*F51,2)</f>
        <v>0</v>
      </c>
      <c r="H51" s="239"/>
      <c r="I51" s="240">
        <f>ROUND(E51*H51,2)</f>
        <v>0</v>
      </c>
      <c r="J51" s="239"/>
      <c r="K51" s="240">
        <f>ROUND(E51*J51,2)</f>
        <v>0</v>
      </c>
      <c r="L51" s="240">
        <v>21</v>
      </c>
      <c r="M51" s="240">
        <f>G51*(1+L51/100)</f>
        <v>0</v>
      </c>
      <c r="N51" s="238">
        <v>0.12966</v>
      </c>
      <c r="O51" s="238">
        <f>ROUND(E51*N51,2)</f>
        <v>72.09</v>
      </c>
      <c r="P51" s="238">
        <v>0</v>
      </c>
      <c r="Q51" s="238">
        <f>ROUND(E51*P51,2)</f>
        <v>0</v>
      </c>
      <c r="R51" s="240" t="s">
        <v>277</v>
      </c>
      <c r="S51" s="240" t="s">
        <v>188</v>
      </c>
      <c r="T51" s="241" t="s">
        <v>188</v>
      </c>
      <c r="U51" s="220">
        <v>7.1999999999999995E-2</v>
      </c>
      <c r="V51" s="220">
        <f>ROUND(E51*U51,2)</f>
        <v>40.03</v>
      </c>
      <c r="W51" s="220"/>
      <c r="X51" s="220" t="s">
        <v>226</v>
      </c>
      <c r="Y51" s="220" t="s">
        <v>191</v>
      </c>
      <c r="Z51" s="210"/>
      <c r="AA51" s="210"/>
      <c r="AB51" s="210"/>
      <c r="AC51" s="210"/>
      <c r="AD51" s="210"/>
      <c r="AE51" s="210"/>
      <c r="AF51" s="210"/>
      <c r="AG51" s="210" t="s">
        <v>227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2" x14ac:dyDescent="0.2">
      <c r="A52" s="217"/>
      <c r="B52" s="218"/>
      <c r="C52" s="253" t="s">
        <v>324</v>
      </c>
      <c r="D52" s="242"/>
      <c r="E52" s="242"/>
      <c r="F52" s="242"/>
      <c r="G52" s="242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10"/>
      <c r="AA52" s="210"/>
      <c r="AB52" s="210"/>
      <c r="AC52" s="210"/>
      <c r="AD52" s="210"/>
      <c r="AE52" s="210"/>
      <c r="AF52" s="210"/>
      <c r="AG52" s="210" t="s">
        <v>194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2" x14ac:dyDescent="0.2">
      <c r="A53" s="217"/>
      <c r="B53" s="218"/>
      <c r="C53" s="264" t="s">
        <v>289</v>
      </c>
      <c r="D53" s="258"/>
      <c r="E53" s="259"/>
      <c r="F53" s="220"/>
      <c r="G53" s="220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10"/>
      <c r="AA53" s="210"/>
      <c r="AB53" s="210"/>
      <c r="AC53" s="210"/>
      <c r="AD53" s="210"/>
      <c r="AE53" s="210"/>
      <c r="AF53" s="210"/>
      <c r="AG53" s="210" t="s">
        <v>231</v>
      </c>
      <c r="AH53" s="210">
        <v>0</v>
      </c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3" x14ac:dyDescent="0.2">
      <c r="A54" s="217"/>
      <c r="B54" s="218"/>
      <c r="C54" s="264" t="s">
        <v>325</v>
      </c>
      <c r="D54" s="258"/>
      <c r="E54" s="259"/>
      <c r="F54" s="220"/>
      <c r="G54" s="220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10"/>
      <c r="AA54" s="210"/>
      <c r="AB54" s="210"/>
      <c r="AC54" s="210"/>
      <c r="AD54" s="210"/>
      <c r="AE54" s="210"/>
      <c r="AF54" s="210"/>
      <c r="AG54" s="210" t="s">
        <v>231</v>
      </c>
      <c r="AH54" s="210">
        <v>0</v>
      </c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3" x14ac:dyDescent="0.2">
      <c r="A55" s="217"/>
      <c r="B55" s="218"/>
      <c r="C55" s="264" t="s">
        <v>326</v>
      </c>
      <c r="D55" s="258"/>
      <c r="E55" s="259"/>
      <c r="F55" s="220"/>
      <c r="G55" s="220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10"/>
      <c r="AA55" s="210"/>
      <c r="AB55" s="210"/>
      <c r="AC55" s="210"/>
      <c r="AD55" s="210"/>
      <c r="AE55" s="210"/>
      <c r="AF55" s="210"/>
      <c r="AG55" s="210" t="s">
        <v>231</v>
      </c>
      <c r="AH55" s="210">
        <v>0</v>
      </c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3" x14ac:dyDescent="0.2">
      <c r="A56" s="217"/>
      <c r="B56" s="218"/>
      <c r="C56" s="264" t="s">
        <v>1307</v>
      </c>
      <c r="D56" s="258"/>
      <c r="E56" s="259"/>
      <c r="F56" s="220"/>
      <c r="G56" s="220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10"/>
      <c r="AA56" s="210"/>
      <c r="AB56" s="210"/>
      <c r="AC56" s="210"/>
      <c r="AD56" s="210"/>
      <c r="AE56" s="210"/>
      <c r="AF56" s="210"/>
      <c r="AG56" s="210" t="s">
        <v>231</v>
      </c>
      <c r="AH56" s="210">
        <v>0</v>
      </c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ht="22.5" outlineLevel="3" x14ac:dyDescent="0.2">
      <c r="A57" s="217"/>
      <c r="B57" s="218"/>
      <c r="C57" s="264" t="s">
        <v>1310</v>
      </c>
      <c r="D57" s="258"/>
      <c r="E57" s="259">
        <v>536.37333000000001</v>
      </c>
      <c r="F57" s="220"/>
      <c r="G57" s="220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10"/>
      <c r="AA57" s="210"/>
      <c r="AB57" s="210"/>
      <c r="AC57" s="210"/>
      <c r="AD57" s="210"/>
      <c r="AE57" s="210"/>
      <c r="AF57" s="210"/>
      <c r="AG57" s="210" t="s">
        <v>231</v>
      </c>
      <c r="AH57" s="210">
        <v>0</v>
      </c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3" x14ac:dyDescent="0.2">
      <c r="A58" s="217"/>
      <c r="B58" s="218"/>
      <c r="C58" s="264" t="s">
        <v>1311</v>
      </c>
      <c r="D58" s="258"/>
      <c r="E58" s="259">
        <v>15.12</v>
      </c>
      <c r="F58" s="220"/>
      <c r="G58" s="220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10"/>
      <c r="AA58" s="210"/>
      <c r="AB58" s="210"/>
      <c r="AC58" s="210"/>
      <c r="AD58" s="210"/>
      <c r="AE58" s="210"/>
      <c r="AF58" s="210"/>
      <c r="AG58" s="210" t="s">
        <v>231</v>
      </c>
      <c r="AH58" s="210">
        <v>0</v>
      </c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3" x14ac:dyDescent="0.2">
      <c r="A59" s="217"/>
      <c r="B59" s="218"/>
      <c r="C59" s="264" t="s">
        <v>1312</v>
      </c>
      <c r="D59" s="258"/>
      <c r="E59" s="259">
        <v>4.4800000000000004</v>
      </c>
      <c r="F59" s="220"/>
      <c r="G59" s="220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10"/>
      <c r="AA59" s="210"/>
      <c r="AB59" s="210"/>
      <c r="AC59" s="210"/>
      <c r="AD59" s="210"/>
      <c r="AE59" s="210"/>
      <c r="AF59" s="210"/>
      <c r="AG59" s="210" t="s">
        <v>231</v>
      </c>
      <c r="AH59" s="210">
        <v>0</v>
      </c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x14ac:dyDescent="0.2">
      <c r="A60" s="225" t="s">
        <v>183</v>
      </c>
      <c r="B60" s="226" t="s">
        <v>139</v>
      </c>
      <c r="C60" s="251" t="s">
        <v>140</v>
      </c>
      <c r="D60" s="227"/>
      <c r="E60" s="228"/>
      <c r="F60" s="229"/>
      <c r="G60" s="229">
        <f>SUMIF(AG61:AG91,"&lt;&gt;NOR",G61:G91)</f>
        <v>0</v>
      </c>
      <c r="H60" s="229"/>
      <c r="I60" s="229">
        <f>SUM(I61:I91)</f>
        <v>0</v>
      </c>
      <c r="J60" s="229"/>
      <c r="K60" s="229">
        <f>SUM(K61:K91)</f>
        <v>0</v>
      </c>
      <c r="L60" s="229"/>
      <c r="M60" s="229">
        <f>SUM(M61:M91)</f>
        <v>0</v>
      </c>
      <c r="N60" s="228"/>
      <c r="O60" s="228">
        <f>SUM(O61:O91)</f>
        <v>2.5</v>
      </c>
      <c r="P60" s="228"/>
      <c r="Q60" s="228">
        <f>SUM(Q61:Q91)</f>
        <v>0</v>
      </c>
      <c r="R60" s="229"/>
      <c r="S60" s="229"/>
      <c r="T60" s="230"/>
      <c r="U60" s="224"/>
      <c r="V60" s="224">
        <f>SUM(V61:V91)</f>
        <v>16.05</v>
      </c>
      <c r="W60" s="224"/>
      <c r="X60" s="224"/>
      <c r="Y60" s="224"/>
      <c r="AG60" t="s">
        <v>184</v>
      </c>
    </row>
    <row r="61" spans="1:60" outlineLevel="1" x14ac:dyDescent="0.2">
      <c r="A61" s="235">
        <v>9</v>
      </c>
      <c r="B61" s="236" t="s">
        <v>345</v>
      </c>
      <c r="C61" s="252" t="s">
        <v>346</v>
      </c>
      <c r="D61" s="237" t="s">
        <v>347</v>
      </c>
      <c r="E61" s="238">
        <v>1</v>
      </c>
      <c r="F61" s="239"/>
      <c r="G61" s="240">
        <f>ROUND(E61*F61,2)</f>
        <v>0</v>
      </c>
      <c r="H61" s="239"/>
      <c r="I61" s="240">
        <f>ROUND(E61*H61,2)</f>
        <v>0</v>
      </c>
      <c r="J61" s="239"/>
      <c r="K61" s="240">
        <f>ROUND(E61*J61,2)</f>
        <v>0</v>
      </c>
      <c r="L61" s="240">
        <v>21</v>
      </c>
      <c r="M61" s="240">
        <f>G61*(1+L61/100)</f>
        <v>0</v>
      </c>
      <c r="N61" s="238">
        <v>0.32272000000000001</v>
      </c>
      <c r="O61" s="238">
        <f>ROUND(E61*N61,2)</f>
        <v>0.32</v>
      </c>
      <c r="P61" s="238">
        <v>0</v>
      </c>
      <c r="Q61" s="238">
        <f>ROUND(E61*P61,2)</f>
        <v>0</v>
      </c>
      <c r="R61" s="240" t="s">
        <v>277</v>
      </c>
      <c r="S61" s="240" t="s">
        <v>188</v>
      </c>
      <c r="T61" s="241" t="s">
        <v>188</v>
      </c>
      <c r="U61" s="220">
        <v>2.5249999999999999</v>
      </c>
      <c r="V61" s="220">
        <f>ROUND(E61*U61,2)</f>
        <v>2.5299999999999998</v>
      </c>
      <c r="W61" s="220"/>
      <c r="X61" s="220" t="s">
        <v>226</v>
      </c>
      <c r="Y61" s="220" t="s">
        <v>191</v>
      </c>
      <c r="Z61" s="210"/>
      <c r="AA61" s="210"/>
      <c r="AB61" s="210"/>
      <c r="AC61" s="210"/>
      <c r="AD61" s="210"/>
      <c r="AE61" s="210"/>
      <c r="AF61" s="210"/>
      <c r="AG61" s="210" t="s">
        <v>227</v>
      </c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ht="33.75" outlineLevel="2" x14ac:dyDescent="0.2">
      <c r="A62" s="217"/>
      <c r="B62" s="218"/>
      <c r="C62" s="263" t="s">
        <v>348</v>
      </c>
      <c r="D62" s="262"/>
      <c r="E62" s="262"/>
      <c r="F62" s="262"/>
      <c r="G62" s="262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10"/>
      <c r="AA62" s="210"/>
      <c r="AB62" s="210"/>
      <c r="AC62" s="210"/>
      <c r="AD62" s="210"/>
      <c r="AE62" s="210"/>
      <c r="AF62" s="210"/>
      <c r="AG62" s="210" t="s">
        <v>229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43" t="str">
        <f>C62</f>
        <v>odbouráním dosavadního krytu, podkladu, nadezdívky nebo prstence s odklizením vybouraných hmot do 3 m, zarovnání plochy nadezdívky cementovou maltou, podbetonování nebo podezdění rámu, odstranění a znovuosazení rámu, poklopu, mříže, krycího hrnce nebo hydrantu, úpravy a doplnění krytu popř. podkladu vozovky v místě provedené výškové úpravy,</v>
      </c>
      <c r="BB62" s="210"/>
      <c r="BC62" s="210"/>
      <c r="BD62" s="210"/>
      <c r="BE62" s="210"/>
      <c r="BF62" s="210"/>
      <c r="BG62" s="210"/>
      <c r="BH62" s="210"/>
    </row>
    <row r="63" spans="1:60" outlineLevel="2" x14ac:dyDescent="0.2">
      <c r="A63" s="217"/>
      <c r="B63" s="218"/>
      <c r="C63" s="264" t="s">
        <v>349</v>
      </c>
      <c r="D63" s="258"/>
      <c r="E63" s="259"/>
      <c r="F63" s="220"/>
      <c r="G63" s="220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10"/>
      <c r="AA63" s="210"/>
      <c r="AB63" s="210"/>
      <c r="AC63" s="210"/>
      <c r="AD63" s="210"/>
      <c r="AE63" s="210"/>
      <c r="AF63" s="210"/>
      <c r="AG63" s="210" t="s">
        <v>231</v>
      </c>
      <c r="AH63" s="210">
        <v>0</v>
      </c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3" x14ac:dyDescent="0.2">
      <c r="A64" s="217"/>
      <c r="B64" s="218"/>
      <c r="C64" s="264" t="s">
        <v>1313</v>
      </c>
      <c r="D64" s="258"/>
      <c r="E64" s="259">
        <v>1</v>
      </c>
      <c r="F64" s="220"/>
      <c r="G64" s="220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10"/>
      <c r="AA64" s="210"/>
      <c r="AB64" s="210"/>
      <c r="AC64" s="210"/>
      <c r="AD64" s="210"/>
      <c r="AE64" s="210"/>
      <c r="AF64" s="210"/>
      <c r="AG64" s="210" t="s">
        <v>231</v>
      </c>
      <c r="AH64" s="210">
        <v>0</v>
      </c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1" x14ac:dyDescent="0.2">
      <c r="A65" s="235">
        <v>10</v>
      </c>
      <c r="B65" s="236" t="s">
        <v>352</v>
      </c>
      <c r="C65" s="252" t="s">
        <v>353</v>
      </c>
      <c r="D65" s="237" t="s">
        <v>347</v>
      </c>
      <c r="E65" s="238">
        <v>1</v>
      </c>
      <c r="F65" s="239"/>
      <c r="G65" s="240">
        <f>ROUND(E65*F65,2)</f>
        <v>0</v>
      </c>
      <c r="H65" s="239"/>
      <c r="I65" s="240">
        <f>ROUND(E65*H65,2)</f>
        <v>0</v>
      </c>
      <c r="J65" s="239"/>
      <c r="K65" s="240">
        <f>ROUND(E65*J65,2)</f>
        <v>0</v>
      </c>
      <c r="L65" s="240">
        <v>21</v>
      </c>
      <c r="M65" s="240">
        <f>G65*(1+L65/100)</f>
        <v>0</v>
      </c>
      <c r="N65" s="238">
        <v>0.32973999999999998</v>
      </c>
      <c r="O65" s="238">
        <f>ROUND(E65*N65,2)</f>
        <v>0.33</v>
      </c>
      <c r="P65" s="238">
        <v>0</v>
      </c>
      <c r="Q65" s="238">
        <f>ROUND(E65*P65,2)</f>
        <v>0</v>
      </c>
      <c r="R65" s="240" t="s">
        <v>277</v>
      </c>
      <c r="S65" s="240" t="s">
        <v>188</v>
      </c>
      <c r="T65" s="241" t="s">
        <v>188</v>
      </c>
      <c r="U65" s="220">
        <v>2.6579999999999999</v>
      </c>
      <c r="V65" s="220">
        <f>ROUND(E65*U65,2)</f>
        <v>2.66</v>
      </c>
      <c r="W65" s="220"/>
      <c r="X65" s="220" t="s">
        <v>226</v>
      </c>
      <c r="Y65" s="220" t="s">
        <v>191</v>
      </c>
      <c r="Z65" s="210"/>
      <c r="AA65" s="210"/>
      <c r="AB65" s="210"/>
      <c r="AC65" s="210"/>
      <c r="AD65" s="210"/>
      <c r="AE65" s="210"/>
      <c r="AF65" s="210"/>
      <c r="AG65" s="210" t="s">
        <v>227</v>
      </c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ht="33.75" outlineLevel="2" x14ac:dyDescent="0.2">
      <c r="A66" s="217"/>
      <c r="B66" s="218"/>
      <c r="C66" s="263" t="s">
        <v>348</v>
      </c>
      <c r="D66" s="262"/>
      <c r="E66" s="262"/>
      <c r="F66" s="262"/>
      <c r="G66" s="262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10"/>
      <c r="AA66" s="210"/>
      <c r="AB66" s="210"/>
      <c r="AC66" s="210"/>
      <c r="AD66" s="210"/>
      <c r="AE66" s="210"/>
      <c r="AF66" s="210"/>
      <c r="AG66" s="210" t="s">
        <v>229</v>
      </c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43" t="str">
        <f>C66</f>
        <v>odbouráním dosavadního krytu, podkladu, nadezdívky nebo prstence s odklizením vybouraných hmot do 3 m, zarovnání plochy nadezdívky cementovou maltou, podbetonování nebo podezdění rámu, odstranění a znovuosazení rámu, poklopu, mříže, krycího hrnce nebo hydrantu, úpravy a doplnění krytu popř. podkladu vozovky v místě provedené výškové úpravy,</v>
      </c>
      <c r="BB66" s="210"/>
      <c r="BC66" s="210"/>
      <c r="BD66" s="210"/>
      <c r="BE66" s="210"/>
      <c r="BF66" s="210"/>
      <c r="BG66" s="210"/>
      <c r="BH66" s="210"/>
    </row>
    <row r="67" spans="1:60" outlineLevel="2" x14ac:dyDescent="0.2">
      <c r="A67" s="217"/>
      <c r="B67" s="218"/>
      <c r="C67" s="264" t="s">
        <v>354</v>
      </c>
      <c r="D67" s="258"/>
      <c r="E67" s="259"/>
      <c r="F67" s="220"/>
      <c r="G67" s="220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10"/>
      <c r="AA67" s="210"/>
      <c r="AB67" s="210"/>
      <c r="AC67" s="210"/>
      <c r="AD67" s="210"/>
      <c r="AE67" s="210"/>
      <c r="AF67" s="210"/>
      <c r="AG67" s="210" t="s">
        <v>231</v>
      </c>
      <c r="AH67" s="210">
        <v>0</v>
      </c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3" x14ac:dyDescent="0.2">
      <c r="A68" s="217"/>
      <c r="B68" s="218"/>
      <c r="C68" s="264" t="s">
        <v>1313</v>
      </c>
      <c r="D68" s="258"/>
      <c r="E68" s="259">
        <v>1</v>
      </c>
      <c r="F68" s="220"/>
      <c r="G68" s="220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10"/>
      <c r="AA68" s="210"/>
      <c r="AB68" s="210"/>
      <c r="AC68" s="210"/>
      <c r="AD68" s="210"/>
      <c r="AE68" s="210"/>
      <c r="AF68" s="210"/>
      <c r="AG68" s="210" t="s">
        <v>231</v>
      </c>
      <c r="AH68" s="210">
        <v>0</v>
      </c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1" x14ac:dyDescent="0.2">
      <c r="A69" s="235">
        <v>11</v>
      </c>
      <c r="B69" s="236" t="s">
        <v>355</v>
      </c>
      <c r="C69" s="252" t="s">
        <v>356</v>
      </c>
      <c r="D69" s="237" t="s">
        <v>347</v>
      </c>
      <c r="E69" s="238">
        <v>6</v>
      </c>
      <c r="F69" s="239"/>
      <c r="G69" s="240">
        <f>ROUND(E69*F69,2)</f>
        <v>0</v>
      </c>
      <c r="H69" s="239"/>
      <c r="I69" s="240">
        <f>ROUND(E69*H69,2)</f>
        <v>0</v>
      </c>
      <c r="J69" s="239"/>
      <c r="K69" s="240">
        <f>ROUND(E69*J69,2)</f>
        <v>0</v>
      </c>
      <c r="L69" s="240">
        <v>21</v>
      </c>
      <c r="M69" s="240">
        <f>G69*(1+L69/100)</f>
        <v>0</v>
      </c>
      <c r="N69" s="238">
        <v>0.26469999999999999</v>
      </c>
      <c r="O69" s="238">
        <f>ROUND(E69*N69,2)</f>
        <v>1.59</v>
      </c>
      <c r="P69" s="238">
        <v>0</v>
      </c>
      <c r="Q69" s="238">
        <f>ROUND(E69*P69,2)</f>
        <v>0</v>
      </c>
      <c r="R69" s="240" t="s">
        <v>277</v>
      </c>
      <c r="S69" s="240" t="s">
        <v>188</v>
      </c>
      <c r="T69" s="241" t="s">
        <v>188</v>
      </c>
      <c r="U69" s="220">
        <v>1.5509999999999999</v>
      </c>
      <c r="V69" s="220">
        <f>ROUND(E69*U69,2)</f>
        <v>9.31</v>
      </c>
      <c r="W69" s="220"/>
      <c r="X69" s="220" t="s">
        <v>226</v>
      </c>
      <c r="Y69" s="220" t="s">
        <v>191</v>
      </c>
      <c r="Z69" s="210"/>
      <c r="AA69" s="210"/>
      <c r="AB69" s="210"/>
      <c r="AC69" s="210"/>
      <c r="AD69" s="210"/>
      <c r="AE69" s="210"/>
      <c r="AF69" s="210"/>
      <c r="AG69" s="210" t="s">
        <v>227</v>
      </c>
      <c r="AH69" s="210"/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ht="33.75" outlineLevel="2" x14ac:dyDescent="0.2">
      <c r="A70" s="217"/>
      <c r="B70" s="218"/>
      <c r="C70" s="263" t="s">
        <v>348</v>
      </c>
      <c r="D70" s="262"/>
      <c r="E70" s="262"/>
      <c r="F70" s="262"/>
      <c r="G70" s="262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10"/>
      <c r="AA70" s="210"/>
      <c r="AB70" s="210"/>
      <c r="AC70" s="210"/>
      <c r="AD70" s="210"/>
      <c r="AE70" s="210"/>
      <c r="AF70" s="210"/>
      <c r="AG70" s="210" t="s">
        <v>229</v>
      </c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43" t="str">
        <f>C70</f>
        <v>odbouráním dosavadního krytu, podkladu, nadezdívky nebo prstence s odklizením vybouraných hmot do 3 m, zarovnání plochy nadezdívky cementovou maltou, podbetonování nebo podezdění rámu, odstranění a znovuosazení rámu, poklopu, mříže, krycího hrnce nebo hydrantu, úpravy a doplnění krytu popř. podkladu vozovky v místě provedené výškové úpravy,</v>
      </c>
      <c r="BB70" s="210"/>
      <c r="BC70" s="210"/>
      <c r="BD70" s="210"/>
      <c r="BE70" s="210"/>
      <c r="BF70" s="210"/>
      <c r="BG70" s="210"/>
      <c r="BH70" s="210"/>
    </row>
    <row r="71" spans="1:60" outlineLevel="2" x14ac:dyDescent="0.2">
      <c r="A71" s="217"/>
      <c r="B71" s="218"/>
      <c r="C71" s="264" t="s">
        <v>357</v>
      </c>
      <c r="D71" s="258"/>
      <c r="E71" s="259"/>
      <c r="F71" s="220"/>
      <c r="G71" s="220"/>
      <c r="H71" s="220"/>
      <c r="I71" s="220"/>
      <c r="J71" s="220"/>
      <c r="K71" s="220"/>
      <c r="L71" s="220"/>
      <c r="M71" s="220"/>
      <c r="N71" s="219"/>
      <c r="O71" s="219"/>
      <c r="P71" s="219"/>
      <c r="Q71" s="219"/>
      <c r="R71" s="220"/>
      <c r="S71" s="220"/>
      <c r="T71" s="220"/>
      <c r="U71" s="220"/>
      <c r="V71" s="220"/>
      <c r="W71" s="220"/>
      <c r="X71" s="220"/>
      <c r="Y71" s="220"/>
      <c r="Z71" s="210"/>
      <c r="AA71" s="210"/>
      <c r="AB71" s="210"/>
      <c r="AC71" s="210"/>
      <c r="AD71" s="210"/>
      <c r="AE71" s="210"/>
      <c r="AF71" s="210"/>
      <c r="AG71" s="210" t="s">
        <v>231</v>
      </c>
      <c r="AH71" s="210">
        <v>0</v>
      </c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3" x14ac:dyDescent="0.2">
      <c r="A72" s="217"/>
      <c r="B72" s="218"/>
      <c r="C72" s="264" t="s">
        <v>1314</v>
      </c>
      <c r="D72" s="258"/>
      <c r="E72" s="259">
        <v>6</v>
      </c>
      <c r="F72" s="220"/>
      <c r="G72" s="220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10"/>
      <c r="AA72" s="210"/>
      <c r="AB72" s="210"/>
      <c r="AC72" s="210"/>
      <c r="AD72" s="210"/>
      <c r="AE72" s="210"/>
      <c r="AF72" s="210"/>
      <c r="AG72" s="210" t="s">
        <v>231</v>
      </c>
      <c r="AH72" s="210">
        <v>0</v>
      </c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1" x14ac:dyDescent="0.2">
      <c r="A73" s="235">
        <v>12</v>
      </c>
      <c r="B73" s="236" t="s">
        <v>355</v>
      </c>
      <c r="C73" s="252" t="s">
        <v>356</v>
      </c>
      <c r="D73" s="237" t="s">
        <v>347</v>
      </c>
      <c r="E73" s="238">
        <v>1</v>
      </c>
      <c r="F73" s="239"/>
      <c r="G73" s="240">
        <f>ROUND(E73*F73,2)</f>
        <v>0</v>
      </c>
      <c r="H73" s="239"/>
      <c r="I73" s="240">
        <f>ROUND(E73*H73,2)</f>
        <v>0</v>
      </c>
      <c r="J73" s="239"/>
      <c r="K73" s="240">
        <f>ROUND(E73*J73,2)</f>
        <v>0</v>
      </c>
      <c r="L73" s="240">
        <v>21</v>
      </c>
      <c r="M73" s="240">
        <f>G73*(1+L73/100)</f>
        <v>0</v>
      </c>
      <c r="N73" s="238">
        <v>0.26469999999999999</v>
      </c>
      <c r="O73" s="238">
        <f>ROUND(E73*N73,2)</f>
        <v>0.26</v>
      </c>
      <c r="P73" s="238">
        <v>0</v>
      </c>
      <c r="Q73" s="238">
        <f>ROUND(E73*P73,2)</f>
        <v>0</v>
      </c>
      <c r="R73" s="240" t="s">
        <v>277</v>
      </c>
      <c r="S73" s="240" t="s">
        <v>188</v>
      </c>
      <c r="T73" s="241" t="s">
        <v>188</v>
      </c>
      <c r="U73" s="220">
        <v>1.5509999999999999</v>
      </c>
      <c r="V73" s="220">
        <f>ROUND(E73*U73,2)</f>
        <v>1.55</v>
      </c>
      <c r="W73" s="220"/>
      <c r="X73" s="220" t="s">
        <v>226</v>
      </c>
      <c r="Y73" s="220" t="s">
        <v>191</v>
      </c>
      <c r="Z73" s="210"/>
      <c r="AA73" s="210"/>
      <c r="AB73" s="210"/>
      <c r="AC73" s="210"/>
      <c r="AD73" s="210"/>
      <c r="AE73" s="210"/>
      <c r="AF73" s="210"/>
      <c r="AG73" s="210" t="s">
        <v>227</v>
      </c>
      <c r="AH73" s="210"/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ht="33.75" outlineLevel="2" x14ac:dyDescent="0.2">
      <c r="A74" s="217"/>
      <c r="B74" s="218"/>
      <c r="C74" s="263" t="s">
        <v>348</v>
      </c>
      <c r="D74" s="262"/>
      <c r="E74" s="262"/>
      <c r="F74" s="262"/>
      <c r="G74" s="262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10"/>
      <c r="AA74" s="210"/>
      <c r="AB74" s="210"/>
      <c r="AC74" s="210"/>
      <c r="AD74" s="210"/>
      <c r="AE74" s="210"/>
      <c r="AF74" s="210"/>
      <c r="AG74" s="210" t="s">
        <v>229</v>
      </c>
      <c r="AH74" s="210"/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43" t="str">
        <f>C74</f>
        <v>odbouráním dosavadního krytu, podkladu, nadezdívky nebo prstence s odklizením vybouraných hmot do 3 m, zarovnání plochy nadezdívky cementovou maltou, podbetonování nebo podezdění rámu, odstranění a znovuosazení rámu, poklopu, mříže, krycího hrnce nebo hydrantu, úpravy a doplnění krytu popř. podkladu vozovky v místě provedené výškové úpravy,</v>
      </c>
      <c r="BB74" s="210"/>
      <c r="BC74" s="210"/>
      <c r="BD74" s="210"/>
      <c r="BE74" s="210"/>
      <c r="BF74" s="210"/>
      <c r="BG74" s="210"/>
      <c r="BH74" s="210"/>
    </row>
    <row r="75" spans="1:60" outlineLevel="2" x14ac:dyDescent="0.2">
      <c r="A75" s="217"/>
      <c r="B75" s="218"/>
      <c r="C75" s="264" t="s">
        <v>359</v>
      </c>
      <c r="D75" s="258"/>
      <c r="E75" s="259"/>
      <c r="F75" s="220"/>
      <c r="G75" s="220"/>
      <c r="H75" s="220"/>
      <c r="I75" s="220"/>
      <c r="J75" s="220"/>
      <c r="K75" s="220"/>
      <c r="L75" s="220"/>
      <c r="M75" s="220"/>
      <c r="N75" s="219"/>
      <c r="O75" s="219"/>
      <c r="P75" s="219"/>
      <c r="Q75" s="219"/>
      <c r="R75" s="220"/>
      <c r="S75" s="220"/>
      <c r="T75" s="220"/>
      <c r="U75" s="220"/>
      <c r="V75" s="220"/>
      <c r="W75" s="220"/>
      <c r="X75" s="220"/>
      <c r="Y75" s="220"/>
      <c r="Z75" s="210"/>
      <c r="AA75" s="210"/>
      <c r="AB75" s="210"/>
      <c r="AC75" s="210"/>
      <c r="AD75" s="210"/>
      <c r="AE75" s="210"/>
      <c r="AF75" s="210"/>
      <c r="AG75" s="210" t="s">
        <v>231</v>
      </c>
      <c r="AH75" s="210">
        <v>0</v>
      </c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3" x14ac:dyDescent="0.2">
      <c r="A76" s="217"/>
      <c r="B76" s="218"/>
      <c r="C76" s="264" t="s">
        <v>1313</v>
      </c>
      <c r="D76" s="258"/>
      <c r="E76" s="259">
        <v>1</v>
      </c>
      <c r="F76" s="220"/>
      <c r="G76" s="220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10"/>
      <c r="AA76" s="210"/>
      <c r="AB76" s="210"/>
      <c r="AC76" s="210"/>
      <c r="AD76" s="210"/>
      <c r="AE76" s="210"/>
      <c r="AF76" s="210"/>
      <c r="AG76" s="210" t="s">
        <v>231</v>
      </c>
      <c r="AH76" s="210">
        <v>0</v>
      </c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ht="33.75" outlineLevel="1" x14ac:dyDescent="0.2">
      <c r="A77" s="235">
        <v>13</v>
      </c>
      <c r="B77" s="236" t="s">
        <v>782</v>
      </c>
      <c r="C77" s="252" t="s">
        <v>783</v>
      </c>
      <c r="D77" s="237" t="s">
        <v>784</v>
      </c>
      <c r="E77" s="238">
        <v>1</v>
      </c>
      <c r="F77" s="239"/>
      <c r="G77" s="240">
        <f>ROUND(E77*F77,2)</f>
        <v>0</v>
      </c>
      <c r="H77" s="239"/>
      <c r="I77" s="240">
        <f>ROUND(E77*H77,2)</f>
        <v>0</v>
      </c>
      <c r="J77" s="239"/>
      <c r="K77" s="240">
        <f>ROUND(E77*J77,2)</f>
        <v>0</v>
      </c>
      <c r="L77" s="240">
        <v>21</v>
      </c>
      <c r="M77" s="240">
        <f>G77*(1+L77/100)</f>
        <v>0</v>
      </c>
      <c r="N77" s="238">
        <v>0</v>
      </c>
      <c r="O77" s="238">
        <f>ROUND(E77*N77,2)</f>
        <v>0</v>
      </c>
      <c r="P77" s="238">
        <v>0</v>
      </c>
      <c r="Q77" s="238">
        <f>ROUND(E77*P77,2)</f>
        <v>0</v>
      </c>
      <c r="R77" s="240"/>
      <c r="S77" s="240" t="s">
        <v>203</v>
      </c>
      <c r="T77" s="241" t="s">
        <v>189</v>
      </c>
      <c r="U77" s="220">
        <v>0</v>
      </c>
      <c r="V77" s="220">
        <f>ROUND(E77*U77,2)</f>
        <v>0</v>
      </c>
      <c r="W77" s="220"/>
      <c r="X77" s="220" t="s">
        <v>226</v>
      </c>
      <c r="Y77" s="220" t="s">
        <v>191</v>
      </c>
      <c r="Z77" s="210"/>
      <c r="AA77" s="210"/>
      <c r="AB77" s="210"/>
      <c r="AC77" s="210"/>
      <c r="AD77" s="210"/>
      <c r="AE77" s="210"/>
      <c r="AF77" s="210"/>
      <c r="AG77" s="210" t="s">
        <v>227</v>
      </c>
      <c r="AH77" s="210"/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2" x14ac:dyDescent="0.2">
      <c r="A78" s="217"/>
      <c r="B78" s="218"/>
      <c r="C78" s="264" t="s">
        <v>785</v>
      </c>
      <c r="D78" s="258"/>
      <c r="E78" s="259"/>
      <c r="F78" s="220"/>
      <c r="G78" s="220"/>
      <c r="H78" s="220"/>
      <c r="I78" s="220"/>
      <c r="J78" s="220"/>
      <c r="K78" s="220"/>
      <c r="L78" s="220"/>
      <c r="M78" s="220"/>
      <c r="N78" s="219"/>
      <c r="O78" s="219"/>
      <c r="P78" s="219"/>
      <c r="Q78" s="219"/>
      <c r="R78" s="220"/>
      <c r="S78" s="220"/>
      <c r="T78" s="220"/>
      <c r="U78" s="220"/>
      <c r="V78" s="220"/>
      <c r="W78" s="220"/>
      <c r="X78" s="220"/>
      <c r="Y78" s="220"/>
      <c r="Z78" s="210"/>
      <c r="AA78" s="210"/>
      <c r="AB78" s="210"/>
      <c r="AC78" s="210"/>
      <c r="AD78" s="210"/>
      <c r="AE78" s="210"/>
      <c r="AF78" s="210"/>
      <c r="AG78" s="210" t="s">
        <v>231</v>
      </c>
      <c r="AH78" s="210">
        <v>0</v>
      </c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outlineLevel="3" x14ac:dyDescent="0.2">
      <c r="A79" s="217"/>
      <c r="B79" s="218"/>
      <c r="C79" s="264" t="s">
        <v>325</v>
      </c>
      <c r="D79" s="258"/>
      <c r="E79" s="259"/>
      <c r="F79" s="220"/>
      <c r="G79" s="220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10"/>
      <c r="AA79" s="210"/>
      <c r="AB79" s="210"/>
      <c r="AC79" s="210"/>
      <c r="AD79" s="210"/>
      <c r="AE79" s="210"/>
      <c r="AF79" s="210"/>
      <c r="AG79" s="210" t="s">
        <v>231</v>
      </c>
      <c r="AH79" s="210">
        <v>0</v>
      </c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outlineLevel="3" x14ac:dyDescent="0.2">
      <c r="A80" s="217"/>
      <c r="B80" s="218"/>
      <c r="C80" s="264" t="s">
        <v>1315</v>
      </c>
      <c r="D80" s="258"/>
      <c r="E80" s="259"/>
      <c r="F80" s="220"/>
      <c r="G80" s="220"/>
      <c r="H80" s="220"/>
      <c r="I80" s="220"/>
      <c r="J80" s="220"/>
      <c r="K80" s="220"/>
      <c r="L80" s="220"/>
      <c r="M80" s="220"/>
      <c r="N80" s="219"/>
      <c r="O80" s="219"/>
      <c r="P80" s="219"/>
      <c r="Q80" s="219"/>
      <c r="R80" s="220"/>
      <c r="S80" s="220"/>
      <c r="T80" s="220"/>
      <c r="U80" s="220"/>
      <c r="V80" s="220"/>
      <c r="W80" s="220"/>
      <c r="X80" s="220"/>
      <c r="Y80" s="220"/>
      <c r="Z80" s="210"/>
      <c r="AA80" s="210"/>
      <c r="AB80" s="210"/>
      <c r="AC80" s="210"/>
      <c r="AD80" s="210"/>
      <c r="AE80" s="210"/>
      <c r="AF80" s="210"/>
      <c r="AG80" s="210" t="s">
        <v>231</v>
      </c>
      <c r="AH80" s="210">
        <v>0</v>
      </c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outlineLevel="3" x14ac:dyDescent="0.2">
      <c r="A81" s="217"/>
      <c r="B81" s="218"/>
      <c r="C81" s="264" t="s">
        <v>1316</v>
      </c>
      <c r="D81" s="258"/>
      <c r="E81" s="259">
        <v>1</v>
      </c>
      <c r="F81" s="220"/>
      <c r="G81" s="220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10"/>
      <c r="AA81" s="210"/>
      <c r="AB81" s="210"/>
      <c r="AC81" s="210"/>
      <c r="AD81" s="210"/>
      <c r="AE81" s="210"/>
      <c r="AF81" s="210"/>
      <c r="AG81" s="210" t="s">
        <v>231</v>
      </c>
      <c r="AH81" s="210">
        <v>0</v>
      </c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ht="22.5" outlineLevel="1" x14ac:dyDescent="0.2">
      <c r="A82" s="235">
        <v>14</v>
      </c>
      <c r="B82" s="236" t="s">
        <v>1317</v>
      </c>
      <c r="C82" s="252" t="s">
        <v>1318</v>
      </c>
      <c r="D82" s="237" t="s">
        <v>784</v>
      </c>
      <c r="E82" s="238">
        <v>1</v>
      </c>
      <c r="F82" s="239"/>
      <c r="G82" s="240">
        <f>ROUND(E82*F82,2)</f>
        <v>0</v>
      </c>
      <c r="H82" s="239"/>
      <c r="I82" s="240">
        <f>ROUND(E82*H82,2)</f>
        <v>0</v>
      </c>
      <c r="J82" s="239"/>
      <c r="K82" s="240">
        <f>ROUND(E82*J82,2)</f>
        <v>0</v>
      </c>
      <c r="L82" s="240">
        <v>21</v>
      </c>
      <c r="M82" s="240">
        <f>G82*(1+L82/100)</f>
        <v>0</v>
      </c>
      <c r="N82" s="238">
        <v>0</v>
      </c>
      <c r="O82" s="238">
        <f>ROUND(E82*N82,2)</f>
        <v>0</v>
      </c>
      <c r="P82" s="238">
        <v>0</v>
      </c>
      <c r="Q82" s="238">
        <f>ROUND(E82*P82,2)</f>
        <v>0</v>
      </c>
      <c r="R82" s="240"/>
      <c r="S82" s="240" t="s">
        <v>203</v>
      </c>
      <c r="T82" s="241" t="s">
        <v>189</v>
      </c>
      <c r="U82" s="220">
        <v>0</v>
      </c>
      <c r="V82" s="220">
        <f>ROUND(E82*U82,2)</f>
        <v>0</v>
      </c>
      <c r="W82" s="220"/>
      <c r="X82" s="220" t="s">
        <v>226</v>
      </c>
      <c r="Y82" s="220" t="s">
        <v>191</v>
      </c>
      <c r="Z82" s="210"/>
      <c r="AA82" s="210"/>
      <c r="AB82" s="210"/>
      <c r="AC82" s="210"/>
      <c r="AD82" s="210"/>
      <c r="AE82" s="210"/>
      <c r="AF82" s="210"/>
      <c r="AG82" s="210" t="s">
        <v>227</v>
      </c>
      <c r="AH82" s="210"/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outlineLevel="2" x14ac:dyDescent="0.2">
      <c r="A83" s="217"/>
      <c r="B83" s="218"/>
      <c r="C83" s="264" t="s">
        <v>1319</v>
      </c>
      <c r="D83" s="258"/>
      <c r="E83" s="259"/>
      <c r="F83" s="220"/>
      <c r="G83" s="220"/>
      <c r="H83" s="220"/>
      <c r="I83" s="220"/>
      <c r="J83" s="220"/>
      <c r="K83" s="220"/>
      <c r="L83" s="220"/>
      <c r="M83" s="220"/>
      <c r="N83" s="219"/>
      <c r="O83" s="219"/>
      <c r="P83" s="219"/>
      <c r="Q83" s="219"/>
      <c r="R83" s="220"/>
      <c r="S83" s="220"/>
      <c r="T83" s="220"/>
      <c r="U83" s="220"/>
      <c r="V83" s="220"/>
      <c r="W83" s="220"/>
      <c r="X83" s="220"/>
      <c r="Y83" s="220"/>
      <c r="Z83" s="210"/>
      <c r="AA83" s="210"/>
      <c r="AB83" s="210"/>
      <c r="AC83" s="210"/>
      <c r="AD83" s="210"/>
      <c r="AE83" s="210"/>
      <c r="AF83" s="210"/>
      <c r="AG83" s="210" t="s">
        <v>231</v>
      </c>
      <c r="AH83" s="210">
        <v>0</v>
      </c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outlineLevel="3" x14ac:dyDescent="0.2">
      <c r="A84" s="217"/>
      <c r="B84" s="218"/>
      <c r="C84" s="264" t="s">
        <v>325</v>
      </c>
      <c r="D84" s="258"/>
      <c r="E84" s="259"/>
      <c r="F84" s="220"/>
      <c r="G84" s="220"/>
      <c r="H84" s="220"/>
      <c r="I84" s="220"/>
      <c r="J84" s="220"/>
      <c r="K84" s="220"/>
      <c r="L84" s="220"/>
      <c r="M84" s="220"/>
      <c r="N84" s="219"/>
      <c r="O84" s="219"/>
      <c r="P84" s="219"/>
      <c r="Q84" s="219"/>
      <c r="R84" s="220"/>
      <c r="S84" s="220"/>
      <c r="T84" s="220"/>
      <c r="U84" s="220"/>
      <c r="V84" s="220"/>
      <c r="W84" s="220"/>
      <c r="X84" s="220"/>
      <c r="Y84" s="220"/>
      <c r="Z84" s="210"/>
      <c r="AA84" s="210"/>
      <c r="AB84" s="210"/>
      <c r="AC84" s="210"/>
      <c r="AD84" s="210"/>
      <c r="AE84" s="210"/>
      <c r="AF84" s="210"/>
      <c r="AG84" s="210" t="s">
        <v>231</v>
      </c>
      <c r="AH84" s="210">
        <v>0</v>
      </c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</row>
    <row r="85" spans="1:60" outlineLevel="3" x14ac:dyDescent="0.2">
      <c r="A85" s="217"/>
      <c r="B85" s="218"/>
      <c r="C85" s="264" t="s">
        <v>1315</v>
      </c>
      <c r="D85" s="258"/>
      <c r="E85" s="259"/>
      <c r="F85" s="220"/>
      <c r="G85" s="220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10"/>
      <c r="AA85" s="210"/>
      <c r="AB85" s="210"/>
      <c r="AC85" s="210"/>
      <c r="AD85" s="210"/>
      <c r="AE85" s="210"/>
      <c r="AF85" s="210"/>
      <c r="AG85" s="210" t="s">
        <v>231</v>
      </c>
      <c r="AH85" s="210">
        <v>0</v>
      </c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outlineLevel="3" x14ac:dyDescent="0.2">
      <c r="A86" s="217"/>
      <c r="B86" s="218"/>
      <c r="C86" s="264" t="s">
        <v>1320</v>
      </c>
      <c r="D86" s="258"/>
      <c r="E86" s="259">
        <v>1</v>
      </c>
      <c r="F86" s="220"/>
      <c r="G86" s="220"/>
      <c r="H86" s="220"/>
      <c r="I86" s="220"/>
      <c r="J86" s="220"/>
      <c r="K86" s="220"/>
      <c r="L86" s="220"/>
      <c r="M86" s="220"/>
      <c r="N86" s="219"/>
      <c r="O86" s="219"/>
      <c r="P86" s="219"/>
      <c r="Q86" s="219"/>
      <c r="R86" s="220"/>
      <c r="S86" s="220"/>
      <c r="T86" s="220"/>
      <c r="U86" s="220"/>
      <c r="V86" s="220"/>
      <c r="W86" s="220"/>
      <c r="X86" s="220"/>
      <c r="Y86" s="220"/>
      <c r="Z86" s="210"/>
      <c r="AA86" s="210"/>
      <c r="AB86" s="210"/>
      <c r="AC86" s="210"/>
      <c r="AD86" s="210"/>
      <c r="AE86" s="210"/>
      <c r="AF86" s="210"/>
      <c r="AG86" s="210" t="s">
        <v>231</v>
      </c>
      <c r="AH86" s="210">
        <v>0</v>
      </c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ht="33.75" outlineLevel="1" x14ac:dyDescent="0.2">
      <c r="A87" s="235">
        <v>15</v>
      </c>
      <c r="B87" s="236" t="s">
        <v>1321</v>
      </c>
      <c r="C87" s="252" t="s">
        <v>1322</v>
      </c>
      <c r="D87" s="237" t="s">
        <v>784</v>
      </c>
      <c r="E87" s="238">
        <v>5</v>
      </c>
      <c r="F87" s="239"/>
      <c r="G87" s="240">
        <f>ROUND(E87*F87,2)</f>
        <v>0</v>
      </c>
      <c r="H87" s="239"/>
      <c r="I87" s="240">
        <f>ROUND(E87*H87,2)</f>
        <v>0</v>
      </c>
      <c r="J87" s="239"/>
      <c r="K87" s="240">
        <f>ROUND(E87*J87,2)</f>
        <v>0</v>
      </c>
      <c r="L87" s="240">
        <v>21</v>
      </c>
      <c r="M87" s="240">
        <f>G87*(1+L87/100)</f>
        <v>0</v>
      </c>
      <c r="N87" s="238">
        <v>0</v>
      </c>
      <c r="O87" s="238">
        <f>ROUND(E87*N87,2)</f>
        <v>0</v>
      </c>
      <c r="P87" s="238">
        <v>0</v>
      </c>
      <c r="Q87" s="238">
        <f>ROUND(E87*P87,2)</f>
        <v>0</v>
      </c>
      <c r="R87" s="240"/>
      <c r="S87" s="240" t="s">
        <v>203</v>
      </c>
      <c r="T87" s="241" t="s">
        <v>189</v>
      </c>
      <c r="U87" s="220">
        <v>0</v>
      </c>
      <c r="V87" s="220">
        <f>ROUND(E87*U87,2)</f>
        <v>0</v>
      </c>
      <c r="W87" s="220"/>
      <c r="X87" s="220" t="s">
        <v>226</v>
      </c>
      <c r="Y87" s="220" t="s">
        <v>191</v>
      </c>
      <c r="Z87" s="210"/>
      <c r="AA87" s="210"/>
      <c r="AB87" s="210"/>
      <c r="AC87" s="210"/>
      <c r="AD87" s="210"/>
      <c r="AE87" s="210"/>
      <c r="AF87" s="210"/>
      <c r="AG87" s="210" t="s">
        <v>227</v>
      </c>
      <c r="AH87" s="210"/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outlineLevel="2" x14ac:dyDescent="0.2">
      <c r="A88" s="217"/>
      <c r="B88" s="218"/>
      <c r="C88" s="264" t="s">
        <v>1323</v>
      </c>
      <c r="D88" s="258"/>
      <c r="E88" s="259"/>
      <c r="F88" s="220"/>
      <c r="G88" s="220"/>
      <c r="H88" s="220"/>
      <c r="I88" s="220"/>
      <c r="J88" s="220"/>
      <c r="K88" s="220"/>
      <c r="L88" s="220"/>
      <c r="M88" s="220"/>
      <c r="N88" s="219"/>
      <c r="O88" s="219"/>
      <c r="P88" s="219"/>
      <c r="Q88" s="219"/>
      <c r="R88" s="220"/>
      <c r="S88" s="220"/>
      <c r="T88" s="220"/>
      <c r="U88" s="220"/>
      <c r="V88" s="220"/>
      <c r="W88" s="220"/>
      <c r="X88" s="220"/>
      <c r="Y88" s="220"/>
      <c r="Z88" s="210"/>
      <c r="AA88" s="210"/>
      <c r="AB88" s="210"/>
      <c r="AC88" s="210"/>
      <c r="AD88" s="210"/>
      <c r="AE88" s="210"/>
      <c r="AF88" s="210"/>
      <c r="AG88" s="210" t="s">
        <v>231</v>
      </c>
      <c r="AH88" s="210">
        <v>0</v>
      </c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</row>
    <row r="89" spans="1:60" outlineLevel="3" x14ac:dyDescent="0.2">
      <c r="A89" s="217"/>
      <c r="B89" s="218"/>
      <c r="C89" s="264" t="s">
        <v>325</v>
      </c>
      <c r="D89" s="258"/>
      <c r="E89" s="259"/>
      <c r="F89" s="220"/>
      <c r="G89" s="220"/>
      <c r="H89" s="220"/>
      <c r="I89" s="220"/>
      <c r="J89" s="220"/>
      <c r="K89" s="220"/>
      <c r="L89" s="220"/>
      <c r="M89" s="220"/>
      <c r="N89" s="219"/>
      <c r="O89" s="219"/>
      <c r="P89" s="219"/>
      <c r="Q89" s="219"/>
      <c r="R89" s="220"/>
      <c r="S89" s="220"/>
      <c r="T89" s="220"/>
      <c r="U89" s="220"/>
      <c r="V89" s="220"/>
      <c r="W89" s="220"/>
      <c r="X89" s="220"/>
      <c r="Y89" s="220"/>
      <c r="Z89" s="210"/>
      <c r="AA89" s="210"/>
      <c r="AB89" s="210"/>
      <c r="AC89" s="210"/>
      <c r="AD89" s="210"/>
      <c r="AE89" s="210"/>
      <c r="AF89" s="210"/>
      <c r="AG89" s="210" t="s">
        <v>231</v>
      </c>
      <c r="AH89" s="210">
        <v>0</v>
      </c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outlineLevel="3" x14ac:dyDescent="0.2">
      <c r="A90" s="217"/>
      <c r="B90" s="218"/>
      <c r="C90" s="264" t="s">
        <v>1315</v>
      </c>
      <c r="D90" s="258"/>
      <c r="E90" s="259"/>
      <c r="F90" s="220"/>
      <c r="G90" s="220"/>
      <c r="H90" s="220"/>
      <c r="I90" s="220"/>
      <c r="J90" s="220"/>
      <c r="K90" s="220"/>
      <c r="L90" s="220"/>
      <c r="M90" s="220"/>
      <c r="N90" s="219"/>
      <c r="O90" s="219"/>
      <c r="P90" s="219"/>
      <c r="Q90" s="219"/>
      <c r="R90" s="220"/>
      <c r="S90" s="220"/>
      <c r="T90" s="220"/>
      <c r="U90" s="220"/>
      <c r="V90" s="220"/>
      <c r="W90" s="220"/>
      <c r="X90" s="220"/>
      <c r="Y90" s="220"/>
      <c r="Z90" s="210"/>
      <c r="AA90" s="210"/>
      <c r="AB90" s="210"/>
      <c r="AC90" s="210"/>
      <c r="AD90" s="210"/>
      <c r="AE90" s="210"/>
      <c r="AF90" s="210"/>
      <c r="AG90" s="210" t="s">
        <v>231</v>
      </c>
      <c r="AH90" s="210">
        <v>0</v>
      </c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outlineLevel="3" x14ac:dyDescent="0.2">
      <c r="A91" s="217"/>
      <c r="B91" s="218"/>
      <c r="C91" s="264" t="s">
        <v>1324</v>
      </c>
      <c r="D91" s="258"/>
      <c r="E91" s="259">
        <v>5</v>
      </c>
      <c r="F91" s="220"/>
      <c r="G91" s="220"/>
      <c r="H91" s="220"/>
      <c r="I91" s="220"/>
      <c r="J91" s="220"/>
      <c r="K91" s="220"/>
      <c r="L91" s="220"/>
      <c r="M91" s="220"/>
      <c r="N91" s="219"/>
      <c r="O91" s="219"/>
      <c r="P91" s="219"/>
      <c r="Q91" s="219"/>
      <c r="R91" s="220"/>
      <c r="S91" s="220"/>
      <c r="T91" s="220"/>
      <c r="U91" s="220"/>
      <c r="V91" s="220"/>
      <c r="W91" s="220"/>
      <c r="X91" s="220"/>
      <c r="Y91" s="220"/>
      <c r="Z91" s="210"/>
      <c r="AA91" s="210"/>
      <c r="AB91" s="210"/>
      <c r="AC91" s="210"/>
      <c r="AD91" s="210"/>
      <c r="AE91" s="210"/>
      <c r="AF91" s="210"/>
      <c r="AG91" s="210" t="s">
        <v>231</v>
      </c>
      <c r="AH91" s="210">
        <v>0</v>
      </c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x14ac:dyDescent="0.2">
      <c r="A92" s="225" t="s">
        <v>183</v>
      </c>
      <c r="B92" s="226" t="s">
        <v>141</v>
      </c>
      <c r="C92" s="251" t="s">
        <v>142</v>
      </c>
      <c r="D92" s="227"/>
      <c r="E92" s="228"/>
      <c r="F92" s="229"/>
      <c r="G92" s="229">
        <f>SUMIF(AG93:AG115,"&lt;&gt;NOR",G93:G115)</f>
        <v>0</v>
      </c>
      <c r="H92" s="229"/>
      <c r="I92" s="229">
        <f>SUM(I93:I115)</f>
        <v>0</v>
      </c>
      <c r="J92" s="229"/>
      <c r="K92" s="229">
        <f>SUM(K93:K115)</f>
        <v>0</v>
      </c>
      <c r="L92" s="229"/>
      <c r="M92" s="229">
        <f>SUM(M93:M115)</f>
        <v>0</v>
      </c>
      <c r="N92" s="228"/>
      <c r="O92" s="228">
        <f>SUM(O93:O115)</f>
        <v>0.08</v>
      </c>
      <c r="P92" s="228"/>
      <c r="Q92" s="228">
        <f>SUM(Q93:Q115)</f>
        <v>0</v>
      </c>
      <c r="R92" s="229"/>
      <c r="S92" s="229"/>
      <c r="T92" s="230"/>
      <c r="U92" s="224"/>
      <c r="V92" s="224">
        <f>SUM(V93:V115)</f>
        <v>6.08</v>
      </c>
      <c r="W92" s="224"/>
      <c r="X92" s="224"/>
      <c r="Y92" s="224"/>
      <c r="AG92" t="s">
        <v>184</v>
      </c>
    </row>
    <row r="93" spans="1:60" outlineLevel="1" x14ac:dyDescent="0.2">
      <c r="A93" s="235">
        <v>16</v>
      </c>
      <c r="B93" s="236" t="s">
        <v>396</v>
      </c>
      <c r="C93" s="252" t="s">
        <v>397</v>
      </c>
      <c r="D93" s="237" t="s">
        <v>293</v>
      </c>
      <c r="E93" s="238">
        <v>17.45</v>
      </c>
      <c r="F93" s="239"/>
      <c r="G93" s="240">
        <f>ROUND(E93*F93,2)</f>
        <v>0</v>
      </c>
      <c r="H93" s="239"/>
      <c r="I93" s="240">
        <f>ROUND(E93*H93,2)</f>
        <v>0</v>
      </c>
      <c r="J93" s="239"/>
      <c r="K93" s="240">
        <f>ROUND(E93*J93,2)</f>
        <v>0</v>
      </c>
      <c r="L93" s="240">
        <v>21</v>
      </c>
      <c r="M93" s="240">
        <f>G93*(1+L93/100)</f>
        <v>0</v>
      </c>
      <c r="N93" s="238">
        <v>4.3E-3</v>
      </c>
      <c r="O93" s="238">
        <f>ROUND(E93*N93,2)</f>
        <v>0.08</v>
      </c>
      <c r="P93" s="238">
        <v>0</v>
      </c>
      <c r="Q93" s="238">
        <f>ROUND(E93*P93,2)</f>
        <v>0</v>
      </c>
      <c r="R93" s="240" t="s">
        <v>277</v>
      </c>
      <c r="S93" s="240" t="s">
        <v>188</v>
      </c>
      <c r="T93" s="241" t="s">
        <v>188</v>
      </c>
      <c r="U93" s="220">
        <v>0.20799999999999999</v>
      </c>
      <c r="V93" s="220">
        <f>ROUND(E93*U93,2)</f>
        <v>3.63</v>
      </c>
      <c r="W93" s="220"/>
      <c r="X93" s="220" t="s">
        <v>226</v>
      </c>
      <c r="Y93" s="220" t="s">
        <v>191</v>
      </c>
      <c r="Z93" s="210"/>
      <c r="AA93" s="210"/>
      <c r="AB93" s="210"/>
      <c r="AC93" s="210"/>
      <c r="AD93" s="210"/>
      <c r="AE93" s="210"/>
      <c r="AF93" s="210"/>
      <c r="AG93" s="210" t="s">
        <v>227</v>
      </c>
      <c r="AH93" s="210"/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outlineLevel="2" x14ac:dyDescent="0.2">
      <c r="A94" s="217"/>
      <c r="B94" s="218"/>
      <c r="C94" s="263" t="s">
        <v>398</v>
      </c>
      <c r="D94" s="262"/>
      <c r="E94" s="262"/>
      <c r="F94" s="262"/>
      <c r="G94" s="262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10"/>
      <c r="AA94" s="210"/>
      <c r="AB94" s="210"/>
      <c r="AC94" s="210"/>
      <c r="AD94" s="210"/>
      <c r="AE94" s="210"/>
      <c r="AF94" s="210"/>
      <c r="AG94" s="210" t="s">
        <v>229</v>
      </c>
      <c r="AH94" s="210"/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outlineLevel="2" x14ac:dyDescent="0.2">
      <c r="A95" s="217"/>
      <c r="B95" s="218"/>
      <c r="C95" s="264" t="s">
        <v>399</v>
      </c>
      <c r="D95" s="258"/>
      <c r="E95" s="259"/>
      <c r="F95" s="220"/>
      <c r="G95" s="220"/>
      <c r="H95" s="220"/>
      <c r="I95" s="220"/>
      <c r="J95" s="220"/>
      <c r="K95" s="220"/>
      <c r="L95" s="220"/>
      <c r="M95" s="220"/>
      <c r="N95" s="219"/>
      <c r="O95" s="219"/>
      <c r="P95" s="219"/>
      <c r="Q95" s="219"/>
      <c r="R95" s="220"/>
      <c r="S95" s="220"/>
      <c r="T95" s="220"/>
      <c r="U95" s="220"/>
      <c r="V95" s="220"/>
      <c r="W95" s="220"/>
      <c r="X95" s="220"/>
      <c r="Y95" s="220"/>
      <c r="Z95" s="210"/>
      <c r="AA95" s="210"/>
      <c r="AB95" s="210"/>
      <c r="AC95" s="210"/>
      <c r="AD95" s="210"/>
      <c r="AE95" s="210"/>
      <c r="AF95" s="210"/>
      <c r="AG95" s="210" t="s">
        <v>231</v>
      </c>
      <c r="AH95" s="210">
        <v>0</v>
      </c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outlineLevel="3" x14ac:dyDescent="0.2">
      <c r="A96" s="217"/>
      <c r="B96" s="218"/>
      <c r="C96" s="264" t="s">
        <v>1325</v>
      </c>
      <c r="D96" s="258"/>
      <c r="E96" s="259">
        <v>17.45</v>
      </c>
      <c r="F96" s="220"/>
      <c r="G96" s="220"/>
      <c r="H96" s="220"/>
      <c r="I96" s="220"/>
      <c r="J96" s="220"/>
      <c r="K96" s="220"/>
      <c r="L96" s="220"/>
      <c r="M96" s="220"/>
      <c r="N96" s="219"/>
      <c r="O96" s="219"/>
      <c r="P96" s="219"/>
      <c r="Q96" s="219"/>
      <c r="R96" s="220"/>
      <c r="S96" s="220"/>
      <c r="T96" s="220"/>
      <c r="U96" s="220"/>
      <c r="V96" s="220"/>
      <c r="W96" s="220"/>
      <c r="X96" s="220"/>
      <c r="Y96" s="220"/>
      <c r="Z96" s="210"/>
      <c r="AA96" s="210"/>
      <c r="AB96" s="210"/>
      <c r="AC96" s="210"/>
      <c r="AD96" s="210"/>
      <c r="AE96" s="210"/>
      <c r="AF96" s="210"/>
      <c r="AG96" s="210" t="s">
        <v>231</v>
      </c>
      <c r="AH96" s="210">
        <v>5</v>
      </c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outlineLevel="1" x14ac:dyDescent="0.2">
      <c r="A97" s="235">
        <v>17</v>
      </c>
      <c r="B97" s="236" t="s">
        <v>401</v>
      </c>
      <c r="C97" s="252" t="s">
        <v>402</v>
      </c>
      <c r="D97" s="237" t="s">
        <v>293</v>
      </c>
      <c r="E97" s="238">
        <v>17.45</v>
      </c>
      <c r="F97" s="239"/>
      <c r="G97" s="240">
        <f>ROUND(E97*F97,2)</f>
        <v>0</v>
      </c>
      <c r="H97" s="239"/>
      <c r="I97" s="240">
        <f>ROUND(E97*H97,2)</f>
        <v>0</v>
      </c>
      <c r="J97" s="239"/>
      <c r="K97" s="240">
        <f>ROUND(E97*J97,2)</f>
        <v>0</v>
      </c>
      <c r="L97" s="240">
        <v>21</v>
      </c>
      <c r="M97" s="240">
        <f>G97*(1+L97/100)</f>
        <v>0</v>
      </c>
      <c r="N97" s="238">
        <v>1.0000000000000001E-5</v>
      </c>
      <c r="O97" s="238">
        <f>ROUND(E97*N97,2)</f>
        <v>0</v>
      </c>
      <c r="P97" s="238">
        <v>0</v>
      </c>
      <c r="Q97" s="238">
        <f>ROUND(E97*P97,2)</f>
        <v>0</v>
      </c>
      <c r="R97" s="240" t="s">
        <v>277</v>
      </c>
      <c r="S97" s="240" t="s">
        <v>188</v>
      </c>
      <c r="T97" s="241" t="s">
        <v>188</v>
      </c>
      <c r="U97" s="220">
        <v>3.5999999999999997E-2</v>
      </c>
      <c r="V97" s="220">
        <f>ROUND(E97*U97,2)</f>
        <v>0.63</v>
      </c>
      <c r="W97" s="220"/>
      <c r="X97" s="220" t="s">
        <v>226</v>
      </c>
      <c r="Y97" s="220" t="s">
        <v>191</v>
      </c>
      <c r="Z97" s="210"/>
      <c r="AA97" s="210"/>
      <c r="AB97" s="210"/>
      <c r="AC97" s="210"/>
      <c r="AD97" s="210"/>
      <c r="AE97" s="210"/>
      <c r="AF97" s="210"/>
      <c r="AG97" s="210" t="s">
        <v>227</v>
      </c>
      <c r="AH97" s="210"/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outlineLevel="2" x14ac:dyDescent="0.2">
      <c r="A98" s="217"/>
      <c r="B98" s="218"/>
      <c r="C98" s="263" t="s">
        <v>403</v>
      </c>
      <c r="D98" s="262"/>
      <c r="E98" s="262"/>
      <c r="F98" s="262"/>
      <c r="G98" s="262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10"/>
      <c r="AA98" s="210"/>
      <c r="AB98" s="210"/>
      <c r="AC98" s="210"/>
      <c r="AD98" s="210"/>
      <c r="AE98" s="210"/>
      <c r="AF98" s="210"/>
      <c r="AG98" s="210" t="s">
        <v>229</v>
      </c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</row>
    <row r="99" spans="1:60" outlineLevel="2" x14ac:dyDescent="0.2">
      <c r="A99" s="217"/>
      <c r="B99" s="218"/>
      <c r="C99" s="264" t="s">
        <v>404</v>
      </c>
      <c r="D99" s="258"/>
      <c r="E99" s="259"/>
      <c r="F99" s="220"/>
      <c r="G99" s="220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10"/>
      <c r="AA99" s="210"/>
      <c r="AB99" s="210"/>
      <c r="AC99" s="210"/>
      <c r="AD99" s="210"/>
      <c r="AE99" s="210"/>
      <c r="AF99" s="210"/>
      <c r="AG99" s="210" t="s">
        <v>231</v>
      </c>
      <c r="AH99" s="210">
        <v>0</v>
      </c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outlineLevel="3" x14ac:dyDescent="0.2">
      <c r="A100" s="217"/>
      <c r="B100" s="218"/>
      <c r="C100" s="264" t="s">
        <v>405</v>
      </c>
      <c r="D100" s="258"/>
      <c r="E100" s="259"/>
      <c r="F100" s="220"/>
      <c r="G100" s="220"/>
      <c r="H100" s="220"/>
      <c r="I100" s="220"/>
      <c r="J100" s="220"/>
      <c r="K100" s="220"/>
      <c r="L100" s="220"/>
      <c r="M100" s="220"/>
      <c r="N100" s="219"/>
      <c r="O100" s="219"/>
      <c r="P100" s="219"/>
      <c r="Q100" s="219"/>
      <c r="R100" s="220"/>
      <c r="S100" s="220"/>
      <c r="T100" s="220"/>
      <c r="U100" s="220"/>
      <c r="V100" s="220"/>
      <c r="W100" s="220"/>
      <c r="X100" s="220"/>
      <c r="Y100" s="220"/>
      <c r="Z100" s="210"/>
      <c r="AA100" s="210"/>
      <c r="AB100" s="210"/>
      <c r="AC100" s="210"/>
      <c r="AD100" s="210"/>
      <c r="AE100" s="210"/>
      <c r="AF100" s="210"/>
      <c r="AG100" s="210" t="s">
        <v>231</v>
      </c>
      <c r="AH100" s="210">
        <v>0</v>
      </c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</row>
    <row r="101" spans="1:60" outlineLevel="3" x14ac:dyDescent="0.2">
      <c r="A101" s="217"/>
      <c r="B101" s="218"/>
      <c r="C101" s="264" t="s">
        <v>1326</v>
      </c>
      <c r="D101" s="258"/>
      <c r="E101" s="259">
        <v>17.45</v>
      </c>
      <c r="F101" s="220"/>
      <c r="G101" s="220"/>
      <c r="H101" s="220"/>
      <c r="I101" s="220"/>
      <c r="J101" s="220"/>
      <c r="K101" s="220"/>
      <c r="L101" s="220"/>
      <c r="M101" s="220"/>
      <c r="N101" s="219"/>
      <c r="O101" s="219"/>
      <c r="P101" s="219"/>
      <c r="Q101" s="219"/>
      <c r="R101" s="220"/>
      <c r="S101" s="220"/>
      <c r="T101" s="220"/>
      <c r="U101" s="220"/>
      <c r="V101" s="220"/>
      <c r="W101" s="220"/>
      <c r="X101" s="220"/>
      <c r="Y101" s="220"/>
      <c r="Z101" s="210"/>
      <c r="AA101" s="210"/>
      <c r="AB101" s="210"/>
      <c r="AC101" s="210"/>
      <c r="AD101" s="210"/>
      <c r="AE101" s="210"/>
      <c r="AF101" s="210"/>
      <c r="AG101" s="210" t="s">
        <v>231</v>
      </c>
      <c r="AH101" s="210">
        <v>5</v>
      </c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</row>
    <row r="102" spans="1:60" outlineLevel="1" x14ac:dyDescent="0.2">
      <c r="A102" s="235">
        <v>18</v>
      </c>
      <c r="B102" s="236" t="s">
        <v>409</v>
      </c>
      <c r="C102" s="252" t="s">
        <v>410</v>
      </c>
      <c r="D102" s="237" t="s">
        <v>293</v>
      </c>
      <c r="E102" s="238">
        <v>17.45</v>
      </c>
      <c r="F102" s="239"/>
      <c r="G102" s="240">
        <f>ROUND(E102*F102,2)</f>
        <v>0</v>
      </c>
      <c r="H102" s="239"/>
      <c r="I102" s="240">
        <f>ROUND(E102*H102,2)</f>
        <v>0</v>
      </c>
      <c r="J102" s="239"/>
      <c r="K102" s="240">
        <f>ROUND(E102*J102,2)</f>
        <v>0</v>
      </c>
      <c r="L102" s="240">
        <v>21</v>
      </c>
      <c r="M102" s="240">
        <f>G102*(1+L102/100)</f>
        <v>0</v>
      </c>
      <c r="N102" s="238">
        <v>0</v>
      </c>
      <c r="O102" s="238">
        <f>ROUND(E102*N102,2)</f>
        <v>0</v>
      </c>
      <c r="P102" s="238">
        <v>0</v>
      </c>
      <c r="Q102" s="238">
        <f>ROUND(E102*P102,2)</f>
        <v>0</v>
      </c>
      <c r="R102" s="240" t="s">
        <v>277</v>
      </c>
      <c r="S102" s="240" t="s">
        <v>188</v>
      </c>
      <c r="T102" s="241" t="s">
        <v>188</v>
      </c>
      <c r="U102" s="220">
        <v>6.7000000000000004E-2</v>
      </c>
      <c r="V102" s="220">
        <f>ROUND(E102*U102,2)</f>
        <v>1.17</v>
      </c>
      <c r="W102" s="220"/>
      <c r="X102" s="220" t="s">
        <v>226</v>
      </c>
      <c r="Y102" s="220" t="s">
        <v>191</v>
      </c>
      <c r="Z102" s="210"/>
      <c r="AA102" s="210"/>
      <c r="AB102" s="210"/>
      <c r="AC102" s="210"/>
      <c r="AD102" s="210"/>
      <c r="AE102" s="210"/>
      <c r="AF102" s="210"/>
      <c r="AG102" s="210" t="s">
        <v>227</v>
      </c>
      <c r="AH102" s="210"/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1:60" outlineLevel="2" x14ac:dyDescent="0.2">
      <c r="A103" s="217"/>
      <c r="B103" s="218"/>
      <c r="C103" s="263" t="s">
        <v>411</v>
      </c>
      <c r="D103" s="262"/>
      <c r="E103" s="262"/>
      <c r="F103" s="262"/>
      <c r="G103" s="262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10"/>
      <c r="AA103" s="210"/>
      <c r="AB103" s="210"/>
      <c r="AC103" s="210"/>
      <c r="AD103" s="210"/>
      <c r="AE103" s="210"/>
      <c r="AF103" s="210"/>
      <c r="AG103" s="210" t="s">
        <v>229</v>
      </c>
      <c r="AH103" s="210"/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outlineLevel="2" x14ac:dyDescent="0.2">
      <c r="A104" s="217"/>
      <c r="B104" s="218"/>
      <c r="C104" s="264" t="s">
        <v>412</v>
      </c>
      <c r="D104" s="258"/>
      <c r="E104" s="259"/>
      <c r="F104" s="220"/>
      <c r="G104" s="220"/>
      <c r="H104" s="220"/>
      <c r="I104" s="220"/>
      <c r="J104" s="220"/>
      <c r="K104" s="220"/>
      <c r="L104" s="220"/>
      <c r="M104" s="220"/>
      <c r="N104" s="219"/>
      <c r="O104" s="219"/>
      <c r="P104" s="219"/>
      <c r="Q104" s="219"/>
      <c r="R104" s="220"/>
      <c r="S104" s="220"/>
      <c r="T104" s="220"/>
      <c r="U104" s="220"/>
      <c r="V104" s="220"/>
      <c r="W104" s="220"/>
      <c r="X104" s="220"/>
      <c r="Y104" s="220"/>
      <c r="Z104" s="210"/>
      <c r="AA104" s="210"/>
      <c r="AB104" s="210"/>
      <c r="AC104" s="210"/>
      <c r="AD104" s="210"/>
      <c r="AE104" s="210"/>
      <c r="AF104" s="210"/>
      <c r="AG104" s="210" t="s">
        <v>231</v>
      </c>
      <c r="AH104" s="210">
        <v>0</v>
      </c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</row>
    <row r="105" spans="1:60" outlineLevel="3" x14ac:dyDescent="0.2">
      <c r="A105" s="217"/>
      <c r="B105" s="218"/>
      <c r="C105" s="264" t="s">
        <v>405</v>
      </c>
      <c r="D105" s="258"/>
      <c r="E105" s="259"/>
      <c r="F105" s="220"/>
      <c r="G105" s="220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10"/>
      <c r="AA105" s="210"/>
      <c r="AB105" s="210"/>
      <c r="AC105" s="210"/>
      <c r="AD105" s="210"/>
      <c r="AE105" s="210"/>
      <c r="AF105" s="210"/>
      <c r="AG105" s="210" t="s">
        <v>231</v>
      </c>
      <c r="AH105" s="210">
        <v>0</v>
      </c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1:60" outlineLevel="3" x14ac:dyDescent="0.2">
      <c r="A106" s="217"/>
      <c r="B106" s="218"/>
      <c r="C106" s="264" t="s">
        <v>325</v>
      </c>
      <c r="D106" s="258"/>
      <c r="E106" s="259"/>
      <c r="F106" s="220"/>
      <c r="G106" s="220"/>
      <c r="H106" s="220"/>
      <c r="I106" s="220"/>
      <c r="J106" s="220"/>
      <c r="K106" s="220"/>
      <c r="L106" s="220"/>
      <c r="M106" s="220"/>
      <c r="N106" s="219"/>
      <c r="O106" s="219"/>
      <c r="P106" s="219"/>
      <c r="Q106" s="219"/>
      <c r="R106" s="220"/>
      <c r="S106" s="220"/>
      <c r="T106" s="220"/>
      <c r="U106" s="220"/>
      <c r="V106" s="220"/>
      <c r="W106" s="220"/>
      <c r="X106" s="220"/>
      <c r="Y106" s="220"/>
      <c r="Z106" s="210"/>
      <c r="AA106" s="210"/>
      <c r="AB106" s="210"/>
      <c r="AC106" s="210"/>
      <c r="AD106" s="210"/>
      <c r="AE106" s="210"/>
      <c r="AF106" s="210"/>
      <c r="AG106" s="210" t="s">
        <v>231</v>
      </c>
      <c r="AH106" s="210">
        <v>0</v>
      </c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</row>
    <row r="107" spans="1:60" outlineLevel="3" x14ac:dyDescent="0.2">
      <c r="A107" s="217"/>
      <c r="B107" s="218"/>
      <c r="C107" s="264" t="s">
        <v>1307</v>
      </c>
      <c r="D107" s="258"/>
      <c r="E107" s="259"/>
      <c r="F107" s="220"/>
      <c r="G107" s="220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10"/>
      <c r="AA107" s="210"/>
      <c r="AB107" s="210"/>
      <c r="AC107" s="210"/>
      <c r="AD107" s="210"/>
      <c r="AE107" s="210"/>
      <c r="AF107" s="210"/>
      <c r="AG107" s="210" t="s">
        <v>231</v>
      </c>
      <c r="AH107" s="210">
        <v>0</v>
      </c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outlineLevel="3" x14ac:dyDescent="0.2">
      <c r="A108" s="217"/>
      <c r="B108" s="218"/>
      <c r="C108" s="264" t="s">
        <v>1327</v>
      </c>
      <c r="D108" s="258"/>
      <c r="E108" s="259">
        <v>6.05</v>
      </c>
      <c r="F108" s="220"/>
      <c r="G108" s="220"/>
      <c r="H108" s="220"/>
      <c r="I108" s="220"/>
      <c r="J108" s="220"/>
      <c r="K108" s="220"/>
      <c r="L108" s="220"/>
      <c r="M108" s="220"/>
      <c r="N108" s="219"/>
      <c r="O108" s="219"/>
      <c r="P108" s="219"/>
      <c r="Q108" s="219"/>
      <c r="R108" s="220"/>
      <c r="S108" s="220"/>
      <c r="T108" s="220"/>
      <c r="U108" s="220"/>
      <c r="V108" s="220"/>
      <c r="W108" s="220"/>
      <c r="X108" s="220"/>
      <c r="Y108" s="220"/>
      <c r="Z108" s="210"/>
      <c r="AA108" s="210"/>
      <c r="AB108" s="210"/>
      <c r="AC108" s="210"/>
      <c r="AD108" s="210"/>
      <c r="AE108" s="210"/>
      <c r="AF108" s="210"/>
      <c r="AG108" s="210" t="s">
        <v>231</v>
      </c>
      <c r="AH108" s="210">
        <v>0</v>
      </c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</row>
    <row r="109" spans="1:60" outlineLevel="3" x14ac:dyDescent="0.2">
      <c r="A109" s="217"/>
      <c r="B109" s="218"/>
      <c r="C109" s="264" t="s">
        <v>1328</v>
      </c>
      <c r="D109" s="258"/>
      <c r="E109" s="259">
        <v>6</v>
      </c>
      <c r="F109" s="220"/>
      <c r="G109" s="220"/>
      <c r="H109" s="220"/>
      <c r="I109" s="220"/>
      <c r="J109" s="220"/>
      <c r="K109" s="220"/>
      <c r="L109" s="220"/>
      <c r="M109" s="220"/>
      <c r="N109" s="219"/>
      <c r="O109" s="219"/>
      <c r="P109" s="219"/>
      <c r="Q109" s="219"/>
      <c r="R109" s="220"/>
      <c r="S109" s="220"/>
      <c r="T109" s="220"/>
      <c r="U109" s="220"/>
      <c r="V109" s="220"/>
      <c r="W109" s="220"/>
      <c r="X109" s="220"/>
      <c r="Y109" s="220"/>
      <c r="Z109" s="210"/>
      <c r="AA109" s="210"/>
      <c r="AB109" s="210"/>
      <c r="AC109" s="210"/>
      <c r="AD109" s="210"/>
      <c r="AE109" s="210"/>
      <c r="AF109" s="210"/>
      <c r="AG109" s="210" t="s">
        <v>231</v>
      </c>
      <c r="AH109" s="210">
        <v>0</v>
      </c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</row>
    <row r="110" spans="1:60" outlineLevel="3" x14ac:dyDescent="0.2">
      <c r="A110" s="217"/>
      <c r="B110" s="218"/>
      <c r="C110" s="264" t="s">
        <v>1329</v>
      </c>
      <c r="D110" s="258"/>
      <c r="E110" s="259">
        <v>5.4</v>
      </c>
      <c r="F110" s="220"/>
      <c r="G110" s="220"/>
      <c r="H110" s="220"/>
      <c r="I110" s="220"/>
      <c r="J110" s="220"/>
      <c r="K110" s="220"/>
      <c r="L110" s="220"/>
      <c r="M110" s="220"/>
      <c r="N110" s="219"/>
      <c r="O110" s="219"/>
      <c r="P110" s="219"/>
      <c r="Q110" s="219"/>
      <c r="R110" s="220"/>
      <c r="S110" s="220"/>
      <c r="T110" s="220"/>
      <c r="U110" s="220"/>
      <c r="V110" s="220"/>
      <c r="W110" s="220"/>
      <c r="X110" s="220"/>
      <c r="Y110" s="220"/>
      <c r="Z110" s="210"/>
      <c r="AA110" s="210"/>
      <c r="AB110" s="210"/>
      <c r="AC110" s="210"/>
      <c r="AD110" s="210"/>
      <c r="AE110" s="210"/>
      <c r="AF110" s="210"/>
      <c r="AG110" s="210" t="s">
        <v>231</v>
      </c>
      <c r="AH110" s="210">
        <v>0</v>
      </c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</row>
    <row r="111" spans="1:60" outlineLevel="1" x14ac:dyDescent="0.2">
      <c r="A111" s="235">
        <v>19</v>
      </c>
      <c r="B111" s="236" t="s">
        <v>428</v>
      </c>
      <c r="C111" s="252" t="s">
        <v>429</v>
      </c>
      <c r="D111" s="237" t="s">
        <v>293</v>
      </c>
      <c r="E111" s="238">
        <v>17.45</v>
      </c>
      <c r="F111" s="239"/>
      <c r="G111" s="240">
        <f>ROUND(E111*F111,2)</f>
        <v>0</v>
      </c>
      <c r="H111" s="239"/>
      <c r="I111" s="240">
        <f>ROUND(E111*H111,2)</f>
        <v>0</v>
      </c>
      <c r="J111" s="239"/>
      <c r="K111" s="240">
        <f>ROUND(E111*J111,2)</f>
        <v>0</v>
      </c>
      <c r="L111" s="240">
        <v>21</v>
      </c>
      <c r="M111" s="240">
        <f>G111*(1+L111/100)</f>
        <v>0</v>
      </c>
      <c r="N111" s="238">
        <v>0</v>
      </c>
      <c r="O111" s="238">
        <f>ROUND(E111*N111,2)</f>
        <v>0</v>
      </c>
      <c r="P111" s="238">
        <v>0</v>
      </c>
      <c r="Q111" s="238">
        <f>ROUND(E111*P111,2)</f>
        <v>0</v>
      </c>
      <c r="R111" s="240" t="s">
        <v>277</v>
      </c>
      <c r="S111" s="240" t="s">
        <v>188</v>
      </c>
      <c r="T111" s="241" t="s">
        <v>188</v>
      </c>
      <c r="U111" s="220">
        <v>3.6999999999999998E-2</v>
      </c>
      <c r="V111" s="220">
        <f>ROUND(E111*U111,2)</f>
        <v>0.65</v>
      </c>
      <c r="W111" s="220"/>
      <c r="X111" s="220" t="s">
        <v>226</v>
      </c>
      <c r="Y111" s="220" t="s">
        <v>191</v>
      </c>
      <c r="Z111" s="210"/>
      <c r="AA111" s="210"/>
      <c r="AB111" s="210"/>
      <c r="AC111" s="210"/>
      <c r="AD111" s="210"/>
      <c r="AE111" s="210"/>
      <c r="AF111" s="210"/>
      <c r="AG111" s="210" t="s">
        <v>227</v>
      </c>
      <c r="AH111" s="210"/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</row>
    <row r="112" spans="1:60" outlineLevel="2" x14ac:dyDescent="0.2">
      <c r="A112" s="217"/>
      <c r="B112" s="218"/>
      <c r="C112" s="263" t="s">
        <v>430</v>
      </c>
      <c r="D112" s="262"/>
      <c r="E112" s="262"/>
      <c r="F112" s="262"/>
      <c r="G112" s="262"/>
      <c r="H112" s="220"/>
      <c r="I112" s="220"/>
      <c r="J112" s="220"/>
      <c r="K112" s="220"/>
      <c r="L112" s="220"/>
      <c r="M112" s="220"/>
      <c r="N112" s="219"/>
      <c r="O112" s="219"/>
      <c r="P112" s="219"/>
      <c r="Q112" s="219"/>
      <c r="R112" s="220"/>
      <c r="S112" s="220"/>
      <c r="T112" s="220"/>
      <c r="U112" s="220"/>
      <c r="V112" s="220"/>
      <c r="W112" s="220"/>
      <c r="X112" s="220"/>
      <c r="Y112" s="220"/>
      <c r="Z112" s="210"/>
      <c r="AA112" s="210"/>
      <c r="AB112" s="210"/>
      <c r="AC112" s="210"/>
      <c r="AD112" s="210"/>
      <c r="AE112" s="210"/>
      <c r="AF112" s="210"/>
      <c r="AG112" s="210" t="s">
        <v>229</v>
      </c>
      <c r="AH112" s="210"/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</row>
    <row r="113" spans="1:60" outlineLevel="2" x14ac:dyDescent="0.2">
      <c r="A113" s="217"/>
      <c r="B113" s="218"/>
      <c r="C113" s="264" t="s">
        <v>431</v>
      </c>
      <c r="D113" s="258"/>
      <c r="E113" s="259"/>
      <c r="F113" s="220"/>
      <c r="G113" s="220"/>
      <c r="H113" s="220"/>
      <c r="I113" s="220"/>
      <c r="J113" s="220"/>
      <c r="K113" s="220"/>
      <c r="L113" s="220"/>
      <c r="M113" s="220"/>
      <c r="N113" s="219"/>
      <c r="O113" s="219"/>
      <c r="P113" s="219"/>
      <c r="Q113" s="219"/>
      <c r="R113" s="220"/>
      <c r="S113" s="220"/>
      <c r="T113" s="220"/>
      <c r="U113" s="220"/>
      <c r="V113" s="220"/>
      <c r="W113" s="220"/>
      <c r="X113" s="220"/>
      <c r="Y113" s="220"/>
      <c r="Z113" s="210"/>
      <c r="AA113" s="210"/>
      <c r="AB113" s="210"/>
      <c r="AC113" s="210"/>
      <c r="AD113" s="210"/>
      <c r="AE113" s="210"/>
      <c r="AF113" s="210"/>
      <c r="AG113" s="210" t="s">
        <v>231</v>
      </c>
      <c r="AH113" s="210">
        <v>0</v>
      </c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</row>
    <row r="114" spans="1:60" outlineLevel="3" x14ac:dyDescent="0.2">
      <c r="A114" s="217"/>
      <c r="B114" s="218"/>
      <c r="C114" s="264" t="s">
        <v>405</v>
      </c>
      <c r="D114" s="258"/>
      <c r="E114" s="259"/>
      <c r="F114" s="220"/>
      <c r="G114" s="220"/>
      <c r="H114" s="220"/>
      <c r="I114" s="220"/>
      <c r="J114" s="220"/>
      <c r="K114" s="220"/>
      <c r="L114" s="220"/>
      <c r="M114" s="220"/>
      <c r="N114" s="219"/>
      <c r="O114" s="219"/>
      <c r="P114" s="219"/>
      <c r="Q114" s="219"/>
      <c r="R114" s="220"/>
      <c r="S114" s="220"/>
      <c r="T114" s="220"/>
      <c r="U114" s="220"/>
      <c r="V114" s="220"/>
      <c r="W114" s="220"/>
      <c r="X114" s="220"/>
      <c r="Y114" s="220"/>
      <c r="Z114" s="210"/>
      <c r="AA114" s="210"/>
      <c r="AB114" s="210"/>
      <c r="AC114" s="210"/>
      <c r="AD114" s="210"/>
      <c r="AE114" s="210"/>
      <c r="AF114" s="210"/>
      <c r="AG114" s="210" t="s">
        <v>231</v>
      </c>
      <c r="AH114" s="210">
        <v>0</v>
      </c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10"/>
      <c r="BB114" s="210"/>
      <c r="BC114" s="210"/>
      <c r="BD114" s="210"/>
      <c r="BE114" s="210"/>
      <c r="BF114" s="210"/>
      <c r="BG114" s="210"/>
      <c r="BH114" s="210"/>
    </row>
    <row r="115" spans="1:60" outlineLevel="3" x14ac:dyDescent="0.2">
      <c r="A115" s="217"/>
      <c r="B115" s="218"/>
      <c r="C115" s="264" t="s">
        <v>1326</v>
      </c>
      <c r="D115" s="258"/>
      <c r="E115" s="259">
        <v>17.45</v>
      </c>
      <c r="F115" s="220"/>
      <c r="G115" s="220"/>
      <c r="H115" s="220"/>
      <c r="I115" s="220"/>
      <c r="J115" s="220"/>
      <c r="K115" s="220"/>
      <c r="L115" s="220"/>
      <c r="M115" s="220"/>
      <c r="N115" s="219"/>
      <c r="O115" s="219"/>
      <c r="P115" s="219"/>
      <c r="Q115" s="219"/>
      <c r="R115" s="220"/>
      <c r="S115" s="220"/>
      <c r="T115" s="220"/>
      <c r="U115" s="220"/>
      <c r="V115" s="220"/>
      <c r="W115" s="220"/>
      <c r="X115" s="220"/>
      <c r="Y115" s="220"/>
      <c r="Z115" s="210"/>
      <c r="AA115" s="210"/>
      <c r="AB115" s="210"/>
      <c r="AC115" s="210"/>
      <c r="AD115" s="210"/>
      <c r="AE115" s="210"/>
      <c r="AF115" s="210"/>
      <c r="AG115" s="210" t="s">
        <v>231</v>
      </c>
      <c r="AH115" s="210">
        <v>5</v>
      </c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</row>
    <row r="116" spans="1:60" x14ac:dyDescent="0.2">
      <c r="A116" s="225" t="s">
        <v>183</v>
      </c>
      <c r="B116" s="226" t="s">
        <v>143</v>
      </c>
      <c r="C116" s="251" t="s">
        <v>144</v>
      </c>
      <c r="D116" s="227"/>
      <c r="E116" s="228"/>
      <c r="F116" s="229"/>
      <c r="G116" s="229">
        <f>SUMIF(AG117:AG121,"&lt;&gt;NOR",G117:G121)</f>
        <v>0</v>
      </c>
      <c r="H116" s="229"/>
      <c r="I116" s="229">
        <f>SUM(I117:I121)</f>
        <v>0</v>
      </c>
      <c r="J116" s="229"/>
      <c r="K116" s="229">
        <f>SUM(K117:K121)</f>
        <v>0</v>
      </c>
      <c r="L116" s="229"/>
      <c r="M116" s="229">
        <f>SUM(M117:M121)</f>
        <v>0</v>
      </c>
      <c r="N116" s="228"/>
      <c r="O116" s="228">
        <f>SUM(O117:O121)</f>
        <v>0</v>
      </c>
      <c r="P116" s="228"/>
      <c r="Q116" s="228">
        <f>SUM(Q117:Q121)</f>
        <v>0</v>
      </c>
      <c r="R116" s="229"/>
      <c r="S116" s="229"/>
      <c r="T116" s="230"/>
      <c r="U116" s="224"/>
      <c r="V116" s="224">
        <f>SUM(V117:V121)</f>
        <v>1.5</v>
      </c>
      <c r="W116" s="224"/>
      <c r="X116" s="224"/>
      <c r="Y116" s="224"/>
      <c r="AG116" t="s">
        <v>184</v>
      </c>
    </row>
    <row r="117" spans="1:60" outlineLevel="1" x14ac:dyDescent="0.2">
      <c r="A117" s="235">
        <v>20</v>
      </c>
      <c r="B117" s="236" t="s">
        <v>442</v>
      </c>
      <c r="C117" s="252" t="s">
        <v>443</v>
      </c>
      <c r="D117" s="237" t="s">
        <v>434</v>
      </c>
      <c r="E117" s="238">
        <v>93.628879999999995</v>
      </c>
      <c r="F117" s="239"/>
      <c r="G117" s="240">
        <f>ROUND(E117*F117,2)</f>
        <v>0</v>
      </c>
      <c r="H117" s="239"/>
      <c r="I117" s="240">
        <f>ROUND(E117*H117,2)</f>
        <v>0</v>
      </c>
      <c r="J117" s="239"/>
      <c r="K117" s="240">
        <f>ROUND(E117*J117,2)</f>
        <v>0</v>
      </c>
      <c r="L117" s="240">
        <v>21</v>
      </c>
      <c r="M117" s="240">
        <f>G117*(1+L117/100)</f>
        <v>0</v>
      </c>
      <c r="N117" s="238">
        <v>0</v>
      </c>
      <c r="O117" s="238">
        <f>ROUND(E117*N117,2)</f>
        <v>0</v>
      </c>
      <c r="P117" s="238">
        <v>0</v>
      </c>
      <c r="Q117" s="238">
        <f>ROUND(E117*P117,2)</f>
        <v>0</v>
      </c>
      <c r="R117" s="240" t="s">
        <v>277</v>
      </c>
      <c r="S117" s="240" t="s">
        <v>188</v>
      </c>
      <c r="T117" s="241" t="s">
        <v>188</v>
      </c>
      <c r="U117" s="220">
        <v>1.6E-2</v>
      </c>
      <c r="V117" s="220">
        <f>ROUND(E117*U117,2)</f>
        <v>1.5</v>
      </c>
      <c r="W117" s="220"/>
      <c r="X117" s="220" t="s">
        <v>444</v>
      </c>
      <c r="Y117" s="220" t="s">
        <v>191</v>
      </c>
      <c r="Z117" s="210"/>
      <c r="AA117" s="210"/>
      <c r="AB117" s="210"/>
      <c r="AC117" s="210"/>
      <c r="AD117" s="210"/>
      <c r="AE117" s="210"/>
      <c r="AF117" s="210"/>
      <c r="AG117" s="210" t="s">
        <v>445</v>
      </c>
      <c r="AH117" s="210"/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</row>
    <row r="118" spans="1:60" outlineLevel="2" x14ac:dyDescent="0.2">
      <c r="A118" s="217"/>
      <c r="B118" s="218"/>
      <c r="C118" s="263" t="s">
        <v>446</v>
      </c>
      <c r="D118" s="262"/>
      <c r="E118" s="262"/>
      <c r="F118" s="262"/>
      <c r="G118" s="262"/>
      <c r="H118" s="220"/>
      <c r="I118" s="220"/>
      <c r="J118" s="220"/>
      <c r="K118" s="220"/>
      <c r="L118" s="220"/>
      <c r="M118" s="220"/>
      <c r="N118" s="219"/>
      <c r="O118" s="219"/>
      <c r="P118" s="219"/>
      <c r="Q118" s="219"/>
      <c r="R118" s="220"/>
      <c r="S118" s="220"/>
      <c r="T118" s="220"/>
      <c r="U118" s="220"/>
      <c r="V118" s="220"/>
      <c r="W118" s="220"/>
      <c r="X118" s="220"/>
      <c r="Y118" s="220"/>
      <c r="Z118" s="210"/>
      <c r="AA118" s="210"/>
      <c r="AB118" s="210"/>
      <c r="AC118" s="210"/>
      <c r="AD118" s="210"/>
      <c r="AE118" s="210"/>
      <c r="AF118" s="210"/>
      <c r="AG118" s="210" t="s">
        <v>229</v>
      </c>
      <c r="AH118" s="210"/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</row>
    <row r="119" spans="1:60" outlineLevel="2" x14ac:dyDescent="0.2">
      <c r="A119" s="217"/>
      <c r="B119" s="218"/>
      <c r="C119" s="264" t="s">
        <v>447</v>
      </c>
      <c r="D119" s="258"/>
      <c r="E119" s="259"/>
      <c r="F119" s="220"/>
      <c r="G119" s="220"/>
      <c r="H119" s="220"/>
      <c r="I119" s="220"/>
      <c r="J119" s="220"/>
      <c r="K119" s="220"/>
      <c r="L119" s="220"/>
      <c r="M119" s="220"/>
      <c r="N119" s="219"/>
      <c r="O119" s="219"/>
      <c r="P119" s="219"/>
      <c r="Q119" s="219"/>
      <c r="R119" s="220"/>
      <c r="S119" s="220"/>
      <c r="T119" s="220"/>
      <c r="U119" s="220"/>
      <c r="V119" s="220"/>
      <c r="W119" s="220"/>
      <c r="X119" s="220"/>
      <c r="Y119" s="220"/>
      <c r="Z119" s="210"/>
      <c r="AA119" s="210"/>
      <c r="AB119" s="210"/>
      <c r="AC119" s="210"/>
      <c r="AD119" s="210"/>
      <c r="AE119" s="210"/>
      <c r="AF119" s="210"/>
      <c r="AG119" s="210" t="s">
        <v>231</v>
      </c>
      <c r="AH119" s="210">
        <v>0</v>
      </c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</row>
    <row r="120" spans="1:60" outlineLevel="3" x14ac:dyDescent="0.2">
      <c r="A120" s="217"/>
      <c r="B120" s="218"/>
      <c r="C120" s="264" t="s">
        <v>1330</v>
      </c>
      <c r="D120" s="258"/>
      <c r="E120" s="259"/>
      <c r="F120" s="220"/>
      <c r="G120" s="220"/>
      <c r="H120" s="220"/>
      <c r="I120" s="220"/>
      <c r="J120" s="220"/>
      <c r="K120" s="220"/>
      <c r="L120" s="220"/>
      <c r="M120" s="220"/>
      <c r="N120" s="219"/>
      <c r="O120" s="219"/>
      <c r="P120" s="219"/>
      <c r="Q120" s="219"/>
      <c r="R120" s="220"/>
      <c r="S120" s="220"/>
      <c r="T120" s="220"/>
      <c r="U120" s="220"/>
      <c r="V120" s="220"/>
      <c r="W120" s="220"/>
      <c r="X120" s="220"/>
      <c r="Y120" s="220"/>
      <c r="Z120" s="210"/>
      <c r="AA120" s="210"/>
      <c r="AB120" s="210"/>
      <c r="AC120" s="210"/>
      <c r="AD120" s="210"/>
      <c r="AE120" s="210"/>
      <c r="AF120" s="210"/>
      <c r="AG120" s="210" t="s">
        <v>231</v>
      </c>
      <c r="AH120" s="210">
        <v>0</v>
      </c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</row>
    <row r="121" spans="1:60" outlineLevel="3" x14ac:dyDescent="0.2">
      <c r="A121" s="217"/>
      <c r="B121" s="218"/>
      <c r="C121" s="264" t="s">
        <v>1331</v>
      </c>
      <c r="D121" s="258"/>
      <c r="E121" s="259">
        <v>93.628879999999995</v>
      </c>
      <c r="F121" s="220"/>
      <c r="G121" s="220"/>
      <c r="H121" s="220"/>
      <c r="I121" s="220"/>
      <c r="J121" s="220"/>
      <c r="K121" s="220"/>
      <c r="L121" s="220"/>
      <c r="M121" s="220"/>
      <c r="N121" s="219"/>
      <c r="O121" s="219"/>
      <c r="P121" s="219"/>
      <c r="Q121" s="219"/>
      <c r="R121" s="220"/>
      <c r="S121" s="220"/>
      <c r="T121" s="220"/>
      <c r="U121" s="220"/>
      <c r="V121" s="220"/>
      <c r="W121" s="220"/>
      <c r="X121" s="220"/>
      <c r="Y121" s="220"/>
      <c r="Z121" s="210"/>
      <c r="AA121" s="210"/>
      <c r="AB121" s="210"/>
      <c r="AC121" s="210"/>
      <c r="AD121" s="210"/>
      <c r="AE121" s="210"/>
      <c r="AF121" s="210"/>
      <c r="AG121" s="210" t="s">
        <v>231</v>
      </c>
      <c r="AH121" s="210">
        <v>0</v>
      </c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</row>
    <row r="122" spans="1:60" x14ac:dyDescent="0.2">
      <c r="A122" s="225" t="s">
        <v>183</v>
      </c>
      <c r="B122" s="226" t="s">
        <v>147</v>
      </c>
      <c r="C122" s="251" t="s">
        <v>148</v>
      </c>
      <c r="D122" s="227"/>
      <c r="E122" s="228"/>
      <c r="F122" s="229"/>
      <c r="G122" s="229">
        <f>SUMIF(AG123:AG140,"&lt;&gt;NOR",G123:G140)</f>
        <v>0</v>
      </c>
      <c r="H122" s="229"/>
      <c r="I122" s="229">
        <f>SUM(I123:I140)</f>
        <v>0</v>
      </c>
      <c r="J122" s="229"/>
      <c r="K122" s="229">
        <f>SUM(K123:K140)</f>
        <v>0</v>
      </c>
      <c r="L122" s="229"/>
      <c r="M122" s="229">
        <f>SUM(M123:M140)</f>
        <v>0</v>
      </c>
      <c r="N122" s="228"/>
      <c r="O122" s="228">
        <f>SUM(O123:O140)</f>
        <v>0</v>
      </c>
      <c r="P122" s="228"/>
      <c r="Q122" s="228">
        <f>SUM(Q123:Q140)</f>
        <v>0</v>
      </c>
      <c r="R122" s="229"/>
      <c r="S122" s="229"/>
      <c r="T122" s="230"/>
      <c r="U122" s="224"/>
      <c r="V122" s="224">
        <f>SUM(V123:V140)</f>
        <v>0.75000000000000011</v>
      </c>
      <c r="W122" s="224"/>
      <c r="X122" s="224"/>
      <c r="Y122" s="224"/>
      <c r="AG122" t="s">
        <v>184</v>
      </c>
    </row>
    <row r="123" spans="1:60" outlineLevel="1" x14ac:dyDescent="0.2">
      <c r="A123" s="235">
        <v>21</v>
      </c>
      <c r="B123" s="236" t="s">
        <v>456</v>
      </c>
      <c r="C123" s="252" t="s">
        <v>457</v>
      </c>
      <c r="D123" s="237" t="s">
        <v>434</v>
      </c>
      <c r="E123" s="238">
        <v>3.5026299999999999</v>
      </c>
      <c r="F123" s="239"/>
      <c r="G123" s="240">
        <f>ROUND(E123*F123,2)</f>
        <v>0</v>
      </c>
      <c r="H123" s="239"/>
      <c r="I123" s="240">
        <f>ROUND(E123*H123,2)</f>
        <v>0</v>
      </c>
      <c r="J123" s="239"/>
      <c r="K123" s="240">
        <f>ROUND(E123*J123,2)</f>
        <v>0</v>
      </c>
      <c r="L123" s="240">
        <v>21</v>
      </c>
      <c r="M123" s="240">
        <f>G123*(1+L123/100)</f>
        <v>0</v>
      </c>
      <c r="N123" s="238">
        <v>0</v>
      </c>
      <c r="O123" s="238">
        <f>ROUND(E123*N123,2)</f>
        <v>0</v>
      </c>
      <c r="P123" s="238">
        <v>0</v>
      </c>
      <c r="Q123" s="238">
        <f>ROUND(E123*P123,2)</f>
        <v>0</v>
      </c>
      <c r="R123" s="240" t="s">
        <v>458</v>
      </c>
      <c r="S123" s="240" t="s">
        <v>188</v>
      </c>
      <c r="T123" s="241" t="s">
        <v>188</v>
      </c>
      <c r="U123" s="220">
        <v>0.16</v>
      </c>
      <c r="V123" s="220">
        <f>ROUND(E123*U123,2)</f>
        <v>0.56000000000000005</v>
      </c>
      <c r="W123" s="220"/>
      <c r="X123" s="220" t="s">
        <v>226</v>
      </c>
      <c r="Y123" s="220" t="s">
        <v>191</v>
      </c>
      <c r="Z123" s="210"/>
      <c r="AA123" s="210"/>
      <c r="AB123" s="210"/>
      <c r="AC123" s="210"/>
      <c r="AD123" s="210"/>
      <c r="AE123" s="210"/>
      <c r="AF123" s="210"/>
      <c r="AG123" s="210" t="s">
        <v>227</v>
      </c>
      <c r="AH123" s="210"/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</row>
    <row r="124" spans="1:60" ht="22.5" outlineLevel="2" x14ac:dyDescent="0.2">
      <c r="A124" s="217"/>
      <c r="B124" s="218"/>
      <c r="C124" s="263" t="s">
        <v>459</v>
      </c>
      <c r="D124" s="262"/>
      <c r="E124" s="262"/>
      <c r="F124" s="262"/>
      <c r="G124" s="262"/>
      <c r="H124" s="220"/>
      <c r="I124" s="220"/>
      <c r="J124" s="220"/>
      <c r="K124" s="220"/>
      <c r="L124" s="220"/>
      <c r="M124" s="220"/>
      <c r="N124" s="219"/>
      <c r="O124" s="219"/>
      <c r="P124" s="219"/>
      <c r="Q124" s="219"/>
      <c r="R124" s="220"/>
      <c r="S124" s="220"/>
      <c r="T124" s="220"/>
      <c r="U124" s="220"/>
      <c r="V124" s="220"/>
      <c r="W124" s="220"/>
      <c r="X124" s="220"/>
      <c r="Y124" s="220"/>
      <c r="Z124" s="210"/>
      <c r="AA124" s="210"/>
      <c r="AB124" s="210"/>
      <c r="AC124" s="210"/>
      <c r="AD124" s="210"/>
      <c r="AE124" s="210"/>
      <c r="AF124" s="210"/>
      <c r="AG124" s="210" t="s">
        <v>229</v>
      </c>
      <c r="AH124" s="210"/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43" t="str">
        <f>C124</f>
        <v>se složením a hrubým urovnáním nebo s přeložením na jiný dopravní prostředek kromě lodi, vč. příplatku za každých dalších i započatých 1000 m přes 1000 m,</v>
      </c>
      <c r="BB124" s="210"/>
      <c r="BC124" s="210"/>
      <c r="BD124" s="210"/>
      <c r="BE124" s="210"/>
      <c r="BF124" s="210"/>
      <c r="BG124" s="210"/>
      <c r="BH124" s="210"/>
    </row>
    <row r="125" spans="1:60" outlineLevel="2" x14ac:dyDescent="0.2">
      <c r="A125" s="217"/>
      <c r="B125" s="218"/>
      <c r="C125" s="264" t="s">
        <v>460</v>
      </c>
      <c r="D125" s="258"/>
      <c r="E125" s="259"/>
      <c r="F125" s="220"/>
      <c r="G125" s="220"/>
      <c r="H125" s="220"/>
      <c r="I125" s="220"/>
      <c r="J125" s="220"/>
      <c r="K125" s="220"/>
      <c r="L125" s="220"/>
      <c r="M125" s="220"/>
      <c r="N125" s="219"/>
      <c r="O125" s="219"/>
      <c r="P125" s="219"/>
      <c r="Q125" s="219"/>
      <c r="R125" s="220"/>
      <c r="S125" s="220"/>
      <c r="T125" s="220"/>
      <c r="U125" s="220"/>
      <c r="V125" s="220"/>
      <c r="W125" s="220"/>
      <c r="X125" s="220"/>
      <c r="Y125" s="220"/>
      <c r="Z125" s="210"/>
      <c r="AA125" s="210"/>
      <c r="AB125" s="210"/>
      <c r="AC125" s="210"/>
      <c r="AD125" s="210"/>
      <c r="AE125" s="210"/>
      <c r="AF125" s="210"/>
      <c r="AG125" s="210" t="s">
        <v>231</v>
      </c>
      <c r="AH125" s="210">
        <v>0</v>
      </c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</row>
    <row r="126" spans="1:60" outlineLevel="3" x14ac:dyDescent="0.2">
      <c r="A126" s="217"/>
      <c r="B126" s="218"/>
      <c r="C126" s="264" t="s">
        <v>1332</v>
      </c>
      <c r="D126" s="258"/>
      <c r="E126" s="259">
        <v>3.5026299999999999</v>
      </c>
      <c r="F126" s="220"/>
      <c r="G126" s="220"/>
      <c r="H126" s="220"/>
      <c r="I126" s="220"/>
      <c r="J126" s="220"/>
      <c r="K126" s="220"/>
      <c r="L126" s="220"/>
      <c r="M126" s="220"/>
      <c r="N126" s="219"/>
      <c r="O126" s="219"/>
      <c r="P126" s="219"/>
      <c r="Q126" s="219"/>
      <c r="R126" s="220"/>
      <c r="S126" s="220"/>
      <c r="T126" s="220"/>
      <c r="U126" s="220"/>
      <c r="V126" s="220"/>
      <c r="W126" s="220"/>
      <c r="X126" s="220"/>
      <c r="Y126" s="220"/>
      <c r="Z126" s="210"/>
      <c r="AA126" s="210"/>
      <c r="AB126" s="210"/>
      <c r="AC126" s="210"/>
      <c r="AD126" s="210"/>
      <c r="AE126" s="210"/>
      <c r="AF126" s="210"/>
      <c r="AG126" s="210" t="s">
        <v>231</v>
      </c>
      <c r="AH126" s="210">
        <v>5</v>
      </c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10"/>
      <c r="AT126" s="210"/>
      <c r="AU126" s="210"/>
      <c r="AV126" s="210"/>
      <c r="AW126" s="210"/>
      <c r="AX126" s="210"/>
      <c r="AY126" s="210"/>
      <c r="AZ126" s="210"/>
      <c r="BA126" s="210"/>
      <c r="BB126" s="210"/>
      <c r="BC126" s="210"/>
      <c r="BD126" s="210"/>
      <c r="BE126" s="210"/>
      <c r="BF126" s="210"/>
      <c r="BG126" s="210"/>
      <c r="BH126" s="210"/>
    </row>
    <row r="127" spans="1:60" outlineLevel="1" x14ac:dyDescent="0.2">
      <c r="A127" s="235">
        <v>22</v>
      </c>
      <c r="B127" s="236" t="s">
        <v>463</v>
      </c>
      <c r="C127" s="252" t="s">
        <v>464</v>
      </c>
      <c r="D127" s="237" t="s">
        <v>434</v>
      </c>
      <c r="E127" s="238">
        <v>3.5026299999999999</v>
      </c>
      <c r="F127" s="239"/>
      <c r="G127" s="240">
        <f>ROUND(E127*F127,2)</f>
        <v>0</v>
      </c>
      <c r="H127" s="239"/>
      <c r="I127" s="240">
        <f>ROUND(E127*H127,2)</f>
        <v>0</v>
      </c>
      <c r="J127" s="239"/>
      <c r="K127" s="240">
        <f>ROUND(E127*J127,2)</f>
        <v>0</v>
      </c>
      <c r="L127" s="240">
        <v>21</v>
      </c>
      <c r="M127" s="240">
        <f>G127*(1+L127/100)</f>
        <v>0</v>
      </c>
      <c r="N127" s="238">
        <v>0</v>
      </c>
      <c r="O127" s="238">
        <f>ROUND(E127*N127,2)</f>
        <v>0</v>
      </c>
      <c r="P127" s="238">
        <v>0</v>
      </c>
      <c r="Q127" s="238">
        <f>ROUND(E127*P127,2)</f>
        <v>0</v>
      </c>
      <c r="R127" s="240" t="s">
        <v>465</v>
      </c>
      <c r="S127" s="240" t="s">
        <v>188</v>
      </c>
      <c r="T127" s="241" t="s">
        <v>188</v>
      </c>
      <c r="U127" s="220">
        <v>4.2000000000000003E-2</v>
      </c>
      <c r="V127" s="220">
        <f>ROUND(E127*U127,2)</f>
        <v>0.15</v>
      </c>
      <c r="W127" s="220"/>
      <c r="X127" s="220" t="s">
        <v>226</v>
      </c>
      <c r="Y127" s="220" t="s">
        <v>191</v>
      </c>
      <c r="Z127" s="210"/>
      <c r="AA127" s="210"/>
      <c r="AB127" s="210"/>
      <c r="AC127" s="210"/>
      <c r="AD127" s="210"/>
      <c r="AE127" s="210"/>
      <c r="AF127" s="210"/>
      <c r="AG127" s="210" t="s">
        <v>227</v>
      </c>
      <c r="AH127" s="210"/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10"/>
      <c r="AT127" s="210"/>
      <c r="AU127" s="210"/>
      <c r="AV127" s="210"/>
      <c r="AW127" s="210"/>
      <c r="AX127" s="210"/>
      <c r="AY127" s="210"/>
      <c r="AZ127" s="210"/>
      <c r="BA127" s="210"/>
      <c r="BB127" s="210"/>
      <c r="BC127" s="210"/>
      <c r="BD127" s="210"/>
      <c r="BE127" s="210"/>
      <c r="BF127" s="210"/>
      <c r="BG127" s="210"/>
      <c r="BH127" s="210"/>
    </row>
    <row r="128" spans="1:60" outlineLevel="2" x14ac:dyDescent="0.2">
      <c r="A128" s="217"/>
      <c r="B128" s="218"/>
      <c r="C128" s="263" t="s">
        <v>466</v>
      </c>
      <c r="D128" s="262"/>
      <c r="E128" s="262"/>
      <c r="F128" s="262"/>
      <c r="G128" s="262"/>
      <c r="H128" s="220"/>
      <c r="I128" s="220"/>
      <c r="J128" s="220"/>
      <c r="K128" s="220"/>
      <c r="L128" s="220"/>
      <c r="M128" s="220"/>
      <c r="N128" s="219"/>
      <c r="O128" s="219"/>
      <c r="P128" s="219"/>
      <c r="Q128" s="219"/>
      <c r="R128" s="220"/>
      <c r="S128" s="220"/>
      <c r="T128" s="220"/>
      <c r="U128" s="220"/>
      <c r="V128" s="220"/>
      <c r="W128" s="220"/>
      <c r="X128" s="220"/>
      <c r="Y128" s="220"/>
      <c r="Z128" s="210"/>
      <c r="AA128" s="210"/>
      <c r="AB128" s="210"/>
      <c r="AC128" s="210"/>
      <c r="AD128" s="210"/>
      <c r="AE128" s="210"/>
      <c r="AF128" s="210"/>
      <c r="AG128" s="210" t="s">
        <v>229</v>
      </c>
      <c r="AH128" s="210"/>
      <c r="AI128" s="210"/>
      <c r="AJ128" s="210"/>
      <c r="AK128" s="210"/>
      <c r="AL128" s="210"/>
      <c r="AM128" s="210"/>
      <c r="AN128" s="210"/>
      <c r="AO128" s="210"/>
      <c r="AP128" s="210"/>
      <c r="AQ128" s="210"/>
      <c r="AR128" s="210"/>
      <c r="AS128" s="210"/>
      <c r="AT128" s="210"/>
      <c r="AU128" s="210"/>
      <c r="AV128" s="210"/>
      <c r="AW128" s="210"/>
      <c r="AX128" s="210"/>
      <c r="AY128" s="210"/>
      <c r="AZ128" s="210"/>
      <c r="BA128" s="210"/>
      <c r="BB128" s="210"/>
      <c r="BC128" s="210"/>
      <c r="BD128" s="210"/>
      <c r="BE128" s="210"/>
      <c r="BF128" s="210"/>
      <c r="BG128" s="210"/>
      <c r="BH128" s="210"/>
    </row>
    <row r="129" spans="1:60" outlineLevel="2" x14ac:dyDescent="0.2">
      <c r="A129" s="217"/>
      <c r="B129" s="218"/>
      <c r="C129" s="264" t="s">
        <v>467</v>
      </c>
      <c r="D129" s="258"/>
      <c r="E129" s="259"/>
      <c r="F129" s="220"/>
      <c r="G129" s="220"/>
      <c r="H129" s="220"/>
      <c r="I129" s="220"/>
      <c r="J129" s="220"/>
      <c r="K129" s="220"/>
      <c r="L129" s="220"/>
      <c r="M129" s="220"/>
      <c r="N129" s="219"/>
      <c r="O129" s="219"/>
      <c r="P129" s="219"/>
      <c r="Q129" s="219"/>
      <c r="R129" s="220"/>
      <c r="S129" s="220"/>
      <c r="T129" s="220"/>
      <c r="U129" s="220"/>
      <c r="V129" s="220"/>
      <c r="W129" s="220"/>
      <c r="X129" s="220"/>
      <c r="Y129" s="220"/>
      <c r="Z129" s="210"/>
      <c r="AA129" s="210"/>
      <c r="AB129" s="210"/>
      <c r="AC129" s="210"/>
      <c r="AD129" s="210"/>
      <c r="AE129" s="210"/>
      <c r="AF129" s="210"/>
      <c r="AG129" s="210" t="s">
        <v>231</v>
      </c>
      <c r="AH129" s="210">
        <v>0</v>
      </c>
      <c r="AI129" s="210"/>
      <c r="AJ129" s="210"/>
      <c r="AK129" s="210"/>
      <c r="AL129" s="210"/>
      <c r="AM129" s="210"/>
      <c r="AN129" s="210"/>
      <c r="AO129" s="210"/>
      <c r="AP129" s="210"/>
      <c r="AQ129" s="210"/>
      <c r="AR129" s="210"/>
      <c r="AS129" s="210"/>
      <c r="AT129" s="210"/>
      <c r="AU129" s="210"/>
      <c r="AV129" s="210"/>
      <c r="AW129" s="210"/>
      <c r="AX129" s="210"/>
      <c r="AY129" s="210"/>
      <c r="AZ129" s="210"/>
      <c r="BA129" s="210"/>
      <c r="BB129" s="210"/>
      <c r="BC129" s="210"/>
      <c r="BD129" s="210"/>
      <c r="BE129" s="210"/>
      <c r="BF129" s="210"/>
      <c r="BG129" s="210"/>
      <c r="BH129" s="210"/>
    </row>
    <row r="130" spans="1:60" outlineLevel="3" x14ac:dyDescent="0.2">
      <c r="A130" s="217"/>
      <c r="B130" s="218"/>
      <c r="C130" s="264" t="s">
        <v>470</v>
      </c>
      <c r="D130" s="258"/>
      <c r="E130" s="259"/>
      <c r="F130" s="220"/>
      <c r="G130" s="220"/>
      <c r="H130" s="220"/>
      <c r="I130" s="220"/>
      <c r="J130" s="220"/>
      <c r="K130" s="220"/>
      <c r="L130" s="220"/>
      <c r="M130" s="220"/>
      <c r="N130" s="219"/>
      <c r="O130" s="219"/>
      <c r="P130" s="219"/>
      <c r="Q130" s="219"/>
      <c r="R130" s="220"/>
      <c r="S130" s="220"/>
      <c r="T130" s="220"/>
      <c r="U130" s="220"/>
      <c r="V130" s="220"/>
      <c r="W130" s="220"/>
      <c r="X130" s="220"/>
      <c r="Y130" s="220"/>
      <c r="Z130" s="210"/>
      <c r="AA130" s="210"/>
      <c r="AB130" s="210"/>
      <c r="AC130" s="210"/>
      <c r="AD130" s="210"/>
      <c r="AE130" s="210"/>
      <c r="AF130" s="210"/>
      <c r="AG130" s="210" t="s">
        <v>231</v>
      </c>
      <c r="AH130" s="210">
        <v>0</v>
      </c>
      <c r="AI130" s="210"/>
      <c r="AJ130" s="210"/>
      <c r="AK130" s="210"/>
      <c r="AL130" s="210"/>
      <c r="AM130" s="210"/>
      <c r="AN130" s="210"/>
      <c r="AO130" s="210"/>
      <c r="AP130" s="210"/>
      <c r="AQ130" s="210"/>
      <c r="AR130" s="210"/>
      <c r="AS130" s="210"/>
      <c r="AT130" s="210"/>
      <c r="AU130" s="210"/>
      <c r="AV130" s="210"/>
      <c r="AW130" s="210"/>
      <c r="AX130" s="210"/>
      <c r="AY130" s="210"/>
      <c r="AZ130" s="210"/>
      <c r="BA130" s="210"/>
      <c r="BB130" s="210"/>
      <c r="BC130" s="210"/>
      <c r="BD130" s="210"/>
      <c r="BE130" s="210"/>
      <c r="BF130" s="210"/>
      <c r="BG130" s="210"/>
      <c r="BH130" s="210"/>
    </row>
    <row r="131" spans="1:60" outlineLevel="3" x14ac:dyDescent="0.2">
      <c r="A131" s="217"/>
      <c r="B131" s="218"/>
      <c r="C131" s="264" t="s">
        <v>890</v>
      </c>
      <c r="D131" s="258"/>
      <c r="E131" s="259"/>
      <c r="F131" s="220"/>
      <c r="G131" s="220"/>
      <c r="H131" s="220"/>
      <c r="I131" s="220"/>
      <c r="J131" s="220"/>
      <c r="K131" s="220"/>
      <c r="L131" s="220"/>
      <c r="M131" s="220"/>
      <c r="N131" s="219"/>
      <c r="O131" s="219"/>
      <c r="P131" s="219"/>
      <c r="Q131" s="219"/>
      <c r="R131" s="220"/>
      <c r="S131" s="220"/>
      <c r="T131" s="220"/>
      <c r="U131" s="220"/>
      <c r="V131" s="220"/>
      <c r="W131" s="220"/>
      <c r="X131" s="220"/>
      <c r="Y131" s="220"/>
      <c r="Z131" s="210"/>
      <c r="AA131" s="210"/>
      <c r="AB131" s="210"/>
      <c r="AC131" s="210"/>
      <c r="AD131" s="210"/>
      <c r="AE131" s="210"/>
      <c r="AF131" s="210"/>
      <c r="AG131" s="210" t="s">
        <v>231</v>
      </c>
      <c r="AH131" s="210">
        <v>7</v>
      </c>
      <c r="AI131" s="210"/>
      <c r="AJ131" s="210"/>
      <c r="AK131" s="210"/>
      <c r="AL131" s="210"/>
      <c r="AM131" s="210"/>
      <c r="AN131" s="210"/>
      <c r="AO131" s="210"/>
      <c r="AP131" s="210"/>
      <c r="AQ131" s="210"/>
      <c r="AR131" s="210"/>
      <c r="AS131" s="210"/>
      <c r="AT131" s="210"/>
      <c r="AU131" s="210"/>
      <c r="AV131" s="210"/>
      <c r="AW131" s="210"/>
      <c r="AX131" s="210"/>
      <c r="AY131" s="210"/>
      <c r="AZ131" s="210"/>
      <c r="BA131" s="210"/>
      <c r="BB131" s="210"/>
      <c r="BC131" s="210"/>
      <c r="BD131" s="210"/>
      <c r="BE131" s="210"/>
      <c r="BF131" s="210"/>
      <c r="BG131" s="210"/>
      <c r="BH131" s="210"/>
    </row>
    <row r="132" spans="1:60" outlineLevel="3" x14ac:dyDescent="0.2">
      <c r="A132" s="217"/>
      <c r="B132" s="218"/>
      <c r="C132" s="264" t="s">
        <v>1333</v>
      </c>
      <c r="D132" s="258"/>
      <c r="E132" s="259">
        <v>3.5026299999999999</v>
      </c>
      <c r="F132" s="220"/>
      <c r="G132" s="220"/>
      <c r="H132" s="220"/>
      <c r="I132" s="220"/>
      <c r="J132" s="220"/>
      <c r="K132" s="220"/>
      <c r="L132" s="220"/>
      <c r="M132" s="220"/>
      <c r="N132" s="219"/>
      <c r="O132" s="219"/>
      <c r="P132" s="219"/>
      <c r="Q132" s="219"/>
      <c r="R132" s="220"/>
      <c r="S132" s="220"/>
      <c r="T132" s="220"/>
      <c r="U132" s="220"/>
      <c r="V132" s="220"/>
      <c r="W132" s="220"/>
      <c r="X132" s="220"/>
      <c r="Y132" s="220"/>
      <c r="Z132" s="210"/>
      <c r="AA132" s="210"/>
      <c r="AB132" s="210"/>
      <c r="AC132" s="210"/>
      <c r="AD132" s="210"/>
      <c r="AE132" s="210"/>
      <c r="AF132" s="210"/>
      <c r="AG132" s="210" t="s">
        <v>231</v>
      </c>
      <c r="AH132" s="210">
        <v>7</v>
      </c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10"/>
      <c r="BB132" s="210"/>
      <c r="BC132" s="210"/>
      <c r="BD132" s="210"/>
      <c r="BE132" s="210"/>
      <c r="BF132" s="210"/>
      <c r="BG132" s="210"/>
      <c r="BH132" s="210"/>
    </row>
    <row r="133" spans="1:60" outlineLevel="1" x14ac:dyDescent="0.2">
      <c r="A133" s="235">
        <v>23</v>
      </c>
      <c r="B133" s="236" t="s">
        <v>473</v>
      </c>
      <c r="C133" s="252" t="s">
        <v>474</v>
      </c>
      <c r="D133" s="237" t="s">
        <v>434</v>
      </c>
      <c r="E133" s="238">
        <v>31.523689999999998</v>
      </c>
      <c r="F133" s="239"/>
      <c r="G133" s="240">
        <f>ROUND(E133*F133,2)</f>
        <v>0</v>
      </c>
      <c r="H133" s="239"/>
      <c r="I133" s="240">
        <f>ROUND(E133*H133,2)</f>
        <v>0</v>
      </c>
      <c r="J133" s="239"/>
      <c r="K133" s="240">
        <f>ROUND(E133*J133,2)</f>
        <v>0</v>
      </c>
      <c r="L133" s="240">
        <v>21</v>
      </c>
      <c r="M133" s="240">
        <f>G133*(1+L133/100)</f>
        <v>0</v>
      </c>
      <c r="N133" s="238">
        <v>0</v>
      </c>
      <c r="O133" s="238">
        <f>ROUND(E133*N133,2)</f>
        <v>0</v>
      </c>
      <c r="P133" s="238">
        <v>0</v>
      </c>
      <c r="Q133" s="238">
        <f>ROUND(E133*P133,2)</f>
        <v>0</v>
      </c>
      <c r="R133" s="240" t="s">
        <v>465</v>
      </c>
      <c r="S133" s="240" t="s">
        <v>188</v>
      </c>
      <c r="T133" s="241" t="s">
        <v>188</v>
      </c>
      <c r="U133" s="220">
        <v>0</v>
      </c>
      <c r="V133" s="220">
        <f>ROUND(E133*U133,2)</f>
        <v>0</v>
      </c>
      <c r="W133" s="220"/>
      <c r="X133" s="220" t="s">
        <v>226</v>
      </c>
      <c r="Y133" s="220" t="s">
        <v>191</v>
      </c>
      <c r="Z133" s="210"/>
      <c r="AA133" s="210"/>
      <c r="AB133" s="210"/>
      <c r="AC133" s="210"/>
      <c r="AD133" s="210"/>
      <c r="AE133" s="210"/>
      <c r="AF133" s="210"/>
      <c r="AG133" s="210" t="s">
        <v>227</v>
      </c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</row>
    <row r="134" spans="1:60" outlineLevel="2" x14ac:dyDescent="0.2">
      <c r="A134" s="217"/>
      <c r="B134" s="218"/>
      <c r="C134" s="263" t="s">
        <v>466</v>
      </c>
      <c r="D134" s="262"/>
      <c r="E134" s="262"/>
      <c r="F134" s="262"/>
      <c r="G134" s="262"/>
      <c r="H134" s="220"/>
      <c r="I134" s="220"/>
      <c r="J134" s="220"/>
      <c r="K134" s="220"/>
      <c r="L134" s="220"/>
      <c r="M134" s="220"/>
      <c r="N134" s="219"/>
      <c r="O134" s="219"/>
      <c r="P134" s="219"/>
      <c r="Q134" s="219"/>
      <c r="R134" s="220"/>
      <c r="S134" s="220"/>
      <c r="T134" s="220"/>
      <c r="U134" s="220"/>
      <c r="V134" s="220"/>
      <c r="W134" s="220"/>
      <c r="X134" s="220"/>
      <c r="Y134" s="220"/>
      <c r="Z134" s="210"/>
      <c r="AA134" s="210"/>
      <c r="AB134" s="210"/>
      <c r="AC134" s="210"/>
      <c r="AD134" s="210"/>
      <c r="AE134" s="210"/>
      <c r="AF134" s="210"/>
      <c r="AG134" s="210" t="s">
        <v>229</v>
      </c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</row>
    <row r="135" spans="1:60" outlineLevel="2" x14ac:dyDescent="0.2">
      <c r="A135" s="217"/>
      <c r="B135" s="218"/>
      <c r="C135" s="264" t="s">
        <v>475</v>
      </c>
      <c r="D135" s="258"/>
      <c r="E135" s="259"/>
      <c r="F135" s="220"/>
      <c r="G135" s="220"/>
      <c r="H135" s="220"/>
      <c r="I135" s="220"/>
      <c r="J135" s="220"/>
      <c r="K135" s="220"/>
      <c r="L135" s="220"/>
      <c r="M135" s="220"/>
      <c r="N135" s="219"/>
      <c r="O135" s="219"/>
      <c r="P135" s="219"/>
      <c r="Q135" s="219"/>
      <c r="R135" s="220"/>
      <c r="S135" s="220"/>
      <c r="T135" s="220"/>
      <c r="U135" s="220"/>
      <c r="V135" s="220"/>
      <c r="W135" s="220"/>
      <c r="X135" s="220"/>
      <c r="Y135" s="220"/>
      <c r="Z135" s="210"/>
      <c r="AA135" s="210"/>
      <c r="AB135" s="210"/>
      <c r="AC135" s="210"/>
      <c r="AD135" s="210"/>
      <c r="AE135" s="210"/>
      <c r="AF135" s="210"/>
      <c r="AG135" s="210" t="s">
        <v>231</v>
      </c>
      <c r="AH135" s="210">
        <v>0</v>
      </c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</row>
    <row r="136" spans="1:60" outlineLevel="3" x14ac:dyDescent="0.2">
      <c r="A136" s="217"/>
      <c r="B136" s="218"/>
      <c r="C136" s="264" t="s">
        <v>1334</v>
      </c>
      <c r="D136" s="258"/>
      <c r="E136" s="259">
        <v>31.523689999999998</v>
      </c>
      <c r="F136" s="220"/>
      <c r="G136" s="220"/>
      <c r="H136" s="220"/>
      <c r="I136" s="220"/>
      <c r="J136" s="220"/>
      <c r="K136" s="220"/>
      <c r="L136" s="220"/>
      <c r="M136" s="220"/>
      <c r="N136" s="219"/>
      <c r="O136" s="219"/>
      <c r="P136" s="219"/>
      <c r="Q136" s="219"/>
      <c r="R136" s="220"/>
      <c r="S136" s="220"/>
      <c r="T136" s="220"/>
      <c r="U136" s="220"/>
      <c r="V136" s="220"/>
      <c r="W136" s="220"/>
      <c r="X136" s="220"/>
      <c r="Y136" s="220"/>
      <c r="Z136" s="210"/>
      <c r="AA136" s="210"/>
      <c r="AB136" s="210"/>
      <c r="AC136" s="210"/>
      <c r="AD136" s="210"/>
      <c r="AE136" s="210"/>
      <c r="AF136" s="210"/>
      <c r="AG136" s="210" t="s">
        <v>231</v>
      </c>
      <c r="AH136" s="210">
        <v>5</v>
      </c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</row>
    <row r="137" spans="1:60" outlineLevel="1" x14ac:dyDescent="0.2">
      <c r="A137" s="235">
        <v>24</v>
      </c>
      <c r="B137" s="236" t="s">
        <v>477</v>
      </c>
      <c r="C137" s="252" t="s">
        <v>478</v>
      </c>
      <c r="D137" s="237" t="s">
        <v>434</v>
      </c>
      <c r="E137" s="238">
        <v>3.5026299999999999</v>
      </c>
      <c r="F137" s="239"/>
      <c r="G137" s="240">
        <f>ROUND(E137*F137,2)</f>
        <v>0</v>
      </c>
      <c r="H137" s="239"/>
      <c r="I137" s="240">
        <f>ROUND(E137*H137,2)</f>
        <v>0</v>
      </c>
      <c r="J137" s="239"/>
      <c r="K137" s="240">
        <f>ROUND(E137*J137,2)</f>
        <v>0</v>
      </c>
      <c r="L137" s="240">
        <v>21</v>
      </c>
      <c r="M137" s="240">
        <f>G137*(1+L137/100)</f>
        <v>0</v>
      </c>
      <c r="N137" s="238">
        <v>0</v>
      </c>
      <c r="O137" s="238">
        <f>ROUND(E137*N137,2)</f>
        <v>0</v>
      </c>
      <c r="P137" s="238">
        <v>0</v>
      </c>
      <c r="Q137" s="238">
        <f>ROUND(E137*P137,2)</f>
        <v>0</v>
      </c>
      <c r="R137" s="240" t="s">
        <v>465</v>
      </c>
      <c r="S137" s="240" t="s">
        <v>188</v>
      </c>
      <c r="T137" s="241" t="s">
        <v>188</v>
      </c>
      <c r="U137" s="220">
        <v>0.01</v>
      </c>
      <c r="V137" s="220">
        <f>ROUND(E137*U137,2)</f>
        <v>0.04</v>
      </c>
      <c r="W137" s="220"/>
      <c r="X137" s="220" t="s">
        <v>226</v>
      </c>
      <c r="Y137" s="220" t="s">
        <v>191</v>
      </c>
      <c r="Z137" s="210"/>
      <c r="AA137" s="210"/>
      <c r="AB137" s="210"/>
      <c r="AC137" s="210"/>
      <c r="AD137" s="210"/>
      <c r="AE137" s="210"/>
      <c r="AF137" s="210"/>
      <c r="AG137" s="210" t="s">
        <v>227</v>
      </c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</row>
    <row r="138" spans="1:60" outlineLevel="2" x14ac:dyDescent="0.2">
      <c r="A138" s="217"/>
      <c r="B138" s="218"/>
      <c r="C138" s="263" t="s">
        <v>479</v>
      </c>
      <c r="D138" s="262"/>
      <c r="E138" s="262"/>
      <c r="F138" s="262"/>
      <c r="G138" s="262"/>
      <c r="H138" s="220"/>
      <c r="I138" s="220"/>
      <c r="J138" s="220"/>
      <c r="K138" s="220"/>
      <c r="L138" s="220"/>
      <c r="M138" s="220"/>
      <c r="N138" s="219"/>
      <c r="O138" s="219"/>
      <c r="P138" s="219"/>
      <c r="Q138" s="219"/>
      <c r="R138" s="220"/>
      <c r="S138" s="220"/>
      <c r="T138" s="220"/>
      <c r="U138" s="220"/>
      <c r="V138" s="220"/>
      <c r="W138" s="220"/>
      <c r="X138" s="220"/>
      <c r="Y138" s="220"/>
      <c r="Z138" s="210"/>
      <c r="AA138" s="210"/>
      <c r="AB138" s="210"/>
      <c r="AC138" s="210"/>
      <c r="AD138" s="210"/>
      <c r="AE138" s="210"/>
      <c r="AF138" s="210"/>
      <c r="AG138" s="210" t="s">
        <v>229</v>
      </c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</row>
    <row r="139" spans="1:60" outlineLevel="2" x14ac:dyDescent="0.2">
      <c r="A139" s="217"/>
      <c r="B139" s="218"/>
      <c r="C139" s="264" t="s">
        <v>480</v>
      </c>
      <c r="D139" s="258"/>
      <c r="E139" s="259"/>
      <c r="F139" s="220"/>
      <c r="G139" s="220"/>
      <c r="H139" s="220"/>
      <c r="I139" s="220"/>
      <c r="J139" s="220"/>
      <c r="K139" s="220"/>
      <c r="L139" s="220"/>
      <c r="M139" s="220"/>
      <c r="N139" s="219"/>
      <c r="O139" s="219"/>
      <c r="P139" s="219"/>
      <c r="Q139" s="219"/>
      <c r="R139" s="220"/>
      <c r="S139" s="220"/>
      <c r="T139" s="220"/>
      <c r="U139" s="220"/>
      <c r="V139" s="220"/>
      <c r="W139" s="220"/>
      <c r="X139" s="220"/>
      <c r="Y139" s="220"/>
      <c r="Z139" s="210"/>
      <c r="AA139" s="210"/>
      <c r="AB139" s="210"/>
      <c r="AC139" s="210"/>
      <c r="AD139" s="210"/>
      <c r="AE139" s="210"/>
      <c r="AF139" s="210"/>
      <c r="AG139" s="210" t="s">
        <v>231</v>
      </c>
      <c r="AH139" s="210">
        <v>0</v>
      </c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</row>
    <row r="140" spans="1:60" outlineLevel="3" x14ac:dyDescent="0.2">
      <c r="A140" s="217"/>
      <c r="B140" s="218"/>
      <c r="C140" s="264" t="s">
        <v>1332</v>
      </c>
      <c r="D140" s="258"/>
      <c r="E140" s="259">
        <v>3.5026299999999999</v>
      </c>
      <c r="F140" s="220"/>
      <c r="G140" s="220"/>
      <c r="H140" s="220"/>
      <c r="I140" s="220"/>
      <c r="J140" s="220"/>
      <c r="K140" s="220"/>
      <c r="L140" s="220"/>
      <c r="M140" s="220"/>
      <c r="N140" s="219"/>
      <c r="O140" s="219"/>
      <c r="P140" s="219"/>
      <c r="Q140" s="219"/>
      <c r="R140" s="220"/>
      <c r="S140" s="220"/>
      <c r="T140" s="220"/>
      <c r="U140" s="220"/>
      <c r="V140" s="220"/>
      <c r="W140" s="220"/>
      <c r="X140" s="220"/>
      <c r="Y140" s="220"/>
      <c r="Z140" s="210"/>
      <c r="AA140" s="210"/>
      <c r="AB140" s="210"/>
      <c r="AC140" s="210"/>
      <c r="AD140" s="210"/>
      <c r="AE140" s="210"/>
      <c r="AF140" s="210"/>
      <c r="AG140" s="210" t="s">
        <v>231</v>
      </c>
      <c r="AH140" s="210">
        <v>5</v>
      </c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</row>
    <row r="141" spans="1:60" x14ac:dyDescent="0.2">
      <c r="A141" s="225" t="s">
        <v>183</v>
      </c>
      <c r="B141" s="226" t="s">
        <v>150</v>
      </c>
      <c r="C141" s="251" t="s">
        <v>151</v>
      </c>
      <c r="D141" s="227"/>
      <c r="E141" s="228"/>
      <c r="F141" s="229"/>
      <c r="G141" s="229">
        <f>SUMIF(AG142:AG146,"&lt;&gt;NOR",G142:G146)</f>
        <v>0</v>
      </c>
      <c r="H141" s="229"/>
      <c r="I141" s="229">
        <f>SUM(I142:I146)</f>
        <v>0</v>
      </c>
      <c r="J141" s="229"/>
      <c r="K141" s="229">
        <f>SUM(K142:K146)</f>
        <v>0</v>
      </c>
      <c r="L141" s="229"/>
      <c r="M141" s="229">
        <f>SUM(M142:M146)</f>
        <v>0</v>
      </c>
      <c r="N141" s="228"/>
      <c r="O141" s="228">
        <f>SUM(O142:O146)</f>
        <v>0</v>
      </c>
      <c r="P141" s="228"/>
      <c r="Q141" s="228">
        <f>SUM(Q142:Q146)</f>
        <v>0</v>
      </c>
      <c r="R141" s="229"/>
      <c r="S141" s="229"/>
      <c r="T141" s="230"/>
      <c r="U141" s="224"/>
      <c r="V141" s="224">
        <f>SUM(V142:V146)</f>
        <v>0</v>
      </c>
      <c r="W141" s="224"/>
      <c r="X141" s="224"/>
      <c r="Y141" s="224"/>
      <c r="AG141" t="s">
        <v>184</v>
      </c>
    </row>
    <row r="142" spans="1:60" outlineLevel="1" x14ac:dyDescent="0.2">
      <c r="A142" s="235">
        <v>25</v>
      </c>
      <c r="B142" s="236" t="s">
        <v>481</v>
      </c>
      <c r="C142" s="252" t="s">
        <v>805</v>
      </c>
      <c r="D142" s="237" t="s">
        <v>434</v>
      </c>
      <c r="E142" s="238">
        <v>3.5026299999999999</v>
      </c>
      <c r="F142" s="239"/>
      <c r="G142" s="240">
        <f>ROUND(E142*F142,2)</f>
        <v>0</v>
      </c>
      <c r="H142" s="239"/>
      <c r="I142" s="240">
        <f>ROUND(E142*H142,2)</f>
        <v>0</v>
      </c>
      <c r="J142" s="239"/>
      <c r="K142" s="240">
        <f>ROUND(E142*J142,2)</f>
        <v>0</v>
      </c>
      <c r="L142" s="240">
        <v>21</v>
      </c>
      <c r="M142" s="240">
        <f>G142*(1+L142/100)</f>
        <v>0</v>
      </c>
      <c r="N142" s="238">
        <v>0</v>
      </c>
      <c r="O142" s="238">
        <f>ROUND(E142*N142,2)</f>
        <v>0</v>
      </c>
      <c r="P142" s="238">
        <v>0</v>
      </c>
      <c r="Q142" s="238">
        <f>ROUND(E142*P142,2)</f>
        <v>0</v>
      </c>
      <c r="R142" s="240" t="s">
        <v>483</v>
      </c>
      <c r="S142" s="240" t="s">
        <v>188</v>
      </c>
      <c r="T142" s="241" t="s">
        <v>188</v>
      </c>
      <c r="U142" s="220">
        <v>0</v>
      </c>
      <c r="V142" s="220">
        <f>ROUND(E142*U142,2)</f>
        <v>0</v>
      </c>
      <c r="W142" s="220"/>
      <c r="X142" s="220" t="s">
        <v>226</v>
      </c>
      <c r="Y142" s="220" t="s">
        <v>191</v>
      </c>
      <c r="Z142" s="210"/>
      <c r="AA142" s="210"/>
      <c r="AB142" s="210"/>
      <c r="AC142" s="210"/>
      <c r="AD142" s="210"/>
      <c r="AE142" s="210"/>
      <c r="AF142" s="210"/>
      <c r="AG142" s="210" t="s">
        <v>227</v>
      </c>
      <c r="AH142" s="210"/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</row>
    <row r="143" spans="1:60" outlineLevel="2" x14ac:dyDescent="0.2">
      <c r="A143" s="217"/>
      <c r="B143" s="218"/>
      <c r="C143" s="264" t="s">
        <v>484</v>
      </c>
      <c r="D143" s="258"/>
      <c r="E143" s="259"/>
      <c r="F143" s="220"/>
      <c r="G143" s="220"/>
      <c r="H143" s="220"/>
      <c r="I143" s="220"/>
      <c r="J143" s="220"/>
      <c r="K143" s="220"/>
      <c r="L143" s="220"/>
      <c r="M143" s="220"/>
      <c r="N143" s="219"/>
      <c r="O143" s="219"/>
      <c r="P143" s="219"/>
      <c r="Q143" s="219"/>
      <c r="R143" s="220"/>
      <c r="S143" s="220"/>
      <c r="T143" s="220"/>
      <c r="U143" s="220"/>
      <c r="V143" s="220"/>
      <c r="W143" s="220"/>
      <c r="X143" s="220"/>
      <c r="Y143" s="220"/>
      <c r="Z143" s="210"/>
      <c r="AA143" s="210"/>
      <c r="AB143" s="210"/>
      <c r="AC143" s="210"/>
      <c r="AD143" s="210"/>
      <c r="AE143" s="210"/>
      <c r="AF143" s="210"/>
      <c r="AG143" s="210" t="s">
        <v>231</v>
      </c>
      <c r="AH143" s="210">
        <v>0</v>
      </c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  <c r="BD143" s="210"/>
      <c r="BE143" s="210"/>
      <c r="BF143" s="210"/>
      <c r="BG143" s="210"/>
      <c r="BH143" s="210"/>
    </row>
    <row r="144" spans="1:60" outlineLevel="3" x14ac:dyDescent="0.2">
      <c r="A144" s="217"/>
      <c r="B144" s="218"/>
      <c r="C144" s="264" t="s">
        <v>470</v>
      </c>
      <c r="D144" s="258"/>
      <c r="E144" s="259"/>
      <c r="F144" s="220"/>
      <c r="G144" s="220"/>
      <c r="H144" s="220"/>
      <c r="I144" s="220"/>
      <c r="J144" s="220"/>
      <c r="K144" s="220"/>
      <c r="L144" s="220"/>
      <c r="M144" s="220"/>
      <c r="N144" s="219"/>
      <c r="O144" s="219"/>
      <c r="P144" s="219"/>
      <c r="Q144" s="219"/>
      <c r="R144" s="220"/>
      <c r="S144" s="220"/>
      <c r="T144" s="220"/>
      <c r="U144" s="220"/>
      <c r="V144" s="220"/>
      <c r="W144" s="220"/>
      <c r="X144" s="220"/>
      <c r="Y144" s="220"/>
      <c r="Z144" s="210"/>
      <c r="AA144" s="210"/>
      <c r="AB144" s="210"/>
      <c r="AC144" s="210"/>
      <c r="AD144" s="210"/>
      <c r="AE144" s="210"/>
      <c r="AF144" s="210"/>
      <c r="AG144" s="210" t="s">
        <v>231</v>
      </c>
      <c r="AH144" s="210">
        <v>0</v>
      </c>
      <c r="AI144" s="210"/>
      <c r="AJ144" s="210"/>
      <c r="AK144" s="210"/>
      <c r="AL144" s="210"/>
      <c r="AM144" s="210"/>
      <c r="AN144" s="210"/>
      <c r="AO144" s="210"/>
      <c r="AP144" s="210"/>
      <c r="AQ144" s="210"/>
      <c r="AR144" s="210"/>
      <c r="AS144" s="210"/>
      <c r="AT144" s="210"/>
      <c r="AU144" s="210"/>
      <c r="AV144" s="210"/>
      <c r="AW144" s="210"/>
      <c r="AX144" s="210"/>
      <c r="AY144" s="210"/>
      <c r="AZ144" s="210"/>
      <c r="BA144" s="210"/>
      <c r="BB144" s="210"/>
      <c r="BC144" s="210"/>
      <c r="BD144" s="210"/>
      <c r="BE144" s="210"/>
      <c r="BF144" s="210"/>
      <c r="BG144" s="210"/>
      <c r="BH144" s="210"/>
    </row>
    <row r="145" spans="1:60" outlineLevel="3" x14ac:dyDescent="0.2">
      <c r="A145" s="217"/>
      <c r="B145" s="218"/>
      <c r="C145" s="264" t="s">
        <v>890</v>
      </c>
      <c r="D145" s="258"/>
      <c r="E145" s="259"/>
      <c r="F145" s="220"/>
      <c r="G145" s="220"/>
      <c r="H145" s="220"/>
      <c r="I145" s="220"/>
      <c r="J145" s="220"/>
      <c r="K145" s="220"/>
      <c r="L145" s="220"/>
      <c r="M145" s="220"/>
      <c r="N145" s="219"/>
      <c r="O145" s="219"/>
      <c r="P145" s="219"/>
      <c r="Q145" s="219"/>
      <c r="R145" s="220"/>
      <c r="S145" s="220"/>
      <c r="T145" s="220"/>
      <c r="U145" s="220"/>
      <c r="V145" s="220"/>
      <c r="W145" s="220"/>
      <c r="X145" s="220"/>
      <c r="Y145" s="220"/>
      <c r="Z145" s="210"/>
      <c r="AA145" s="210"/>
      <c r="AB145" s="210"/>
      <c r="AC145" s="210"/>
      <c r="AD145" s="210"/>
      <c r="AE145" s="210"/>
      <c r="AF145" s="210"/>
      <c r="AG145" s="210" t="s">
        <v>231</v>
      </c>
      <c r="AH145" s="210">
        <v>7</v>
      </c>
      <c r="AI145" s="210"/>
      <c r="AJ145" s="210"/>
      <c r="AK145" s="210"/>
      <c r="AL145" s="210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210"/>
      <c r="BA145" s="210"/>
      <c r="BB145" s="210"/>
      <c r="BC145" s="210"/>
      <c r="BD145" s="210"/>
      <c r="BE145" s="210"/>
      <c r="BF145" s="210"/>
      <c r="BG145" s="210"/>
      <c r="BH145" s="210"/>
    </row>
    <row r="146" spans="1:60" outlineLevel="3" x14ac:dyDescent="0.2">
      <c r="A146" s="217"/>
      <c r="B146" s="218"/>
      <c r="C146" s="264" t="s">
        <v>1333</v>
      </c>
      <c r="D146" s="258"/>
      <c r="E146" s="259">
        <v>3.5026299999999999</v>
      </c>
      <c r="F146" s="220"/>
      <c r="G146" s="220"/>
      <c r="H146" s="220"/>
      <c r="I146" s="220"/>
      <c r="J146" s="220"/>
      <c r="K146" s="220"/>
      <c r="L146" s="220"/>
      <c r="M146" s="220"/>
      <c r="N146" s="219"/>
      <c r="O146" s="219"/>
      <c r="P146" s="219"/>
      <c r="Q146" s="219"/>
      <c r="R146" s="220"/>
      <c r="S146" s="220"/>
      <c r="T146" s="220"/>
      <c r="U146" s="220"/>
      <c r="V146" s="220"/>
      <c r="W146" s="220"/>
      <c r="X146" s="220"/>
      <c r="Y146" s="220"/>
      <c r="Z146" s="210"/>
      <c r="AA146" s="210"/>
      <c r="AB146" s="210"/>
      <c r="AC146" s="210"/>
      <c r="AD146" s="210"/>
      <c r="AE146" s="210"/>
      <c r="AF146" s="210"/>
      <c r="AG146" s="210" t="s">
        <v>231</v>
      </c>
      <c r="AH146" s="210">
        <v>7</v>
      </c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  <c r="BD146" s="210"/>
      <c r="BE146" s="210"/>
      <c r="BF146" s="210"/>
      <c r="BG146" s="210"/>
      <c r="BH146" s="210"/>
    </row>
    <row r="147" spans="1:60" x14ac:dyDescent="0.2">
      <c r="A147" s="3"/>
      <c r="B147" s="4"/>
      <c r="C147" s="255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AE147">
        <v>12</v>
      </c>
      <c r="AF147">
        <v>21</v>
      </c>
      <c r="AG147" t="s">
        <v>169</v>
      </c>
    </row>
    <row r="148" spans="1:60" x14ac:dyDescent="0.2">
      <c r="A148" s="213"/>
      <c r="B148" s="214" t="s">
        <v>29</v>
      </c>
      <c r="C148" s="256"/>
      <c r="D148" s="215"/>
      <c r="E148" s="216"/>
      <c r="F148" s="216"/>
      <c r="G148" s="234">
        <f>G8+G30+G60+G92+G116+G122+G141</f>
        <v>0</v>
      </c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AE148">
        <f>SUMIF(L7:L146,AE147,G7:G146)</f>
        <v>0</v>
      </c>
      <c r="AF148">
        <f>SUMIF(L7:L146,AF147,G7:G146)</f>
        <v>0</v>
      </c>
      <c r="AG148" t="s">
        <v>219</v>
      </c>
    </row>
    <row r="149" spans="1:60" x14ac:dyDescent="0.2">
      <c r="C149" s="257"/>
      <c r="D149" s="10"/>
      <c r="AG149" t="s">
        <v>220</v>
      </c>
    </row>
    <row r="150" spans="1:60" x14ac:dyDescent="0.2">
      <c r="D150" s="10"/>
    </row>
    <row r="151" spans="1:60" x14ac:dyDescent="0.2">
      <c r="D151" s="10"/>
    </row>
    <row r="152" spans="1:60" x14ac:dyDescent="0.2">
      <c r="D152" s="10"/>
    </row>
    <row r="153" spans="1:60" x14ac:dyDescent="0.2">
      <c r="D153" s="10"/>
    </row>
    <row r="154" spans="1:60" x14ac:dyDescent="0.2">
      <c r="D154" s="10"/>
    </row>
    <row r="155" spans="1:60" x14ac:dyDescent="0.2">
      <c r="D155" s="10"/>
    </row>
    <row r="156" spans="1:60" x14ac:dyDescent="0.2">
      <c r="D156" s="10"/>
    </row>
    <row r="157" spans="1:60" x14ac:dyDescent="0.2">
      <c r="D157" s="10"/>
    </row>
    <row r="158" spans="1:60" x14ac:dyDescent="0.2">
      <c r="D158" s="10"/>
    </row>
    <row r="159" spans="1:60" x14ac:dyDescent="0.2">
      <c r="D159" s="10"/>
    </row>
    <row r="160" spans="1:60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LOUH2YouiP40rS4iq98BqfU2WL5usu0tKhlZ8PuUi0yJN3W0VmhLUTujc9vhzfqbnpGkHx4ADFMWyTJj6j3UsA==" saltValue="fl36Rdg3xROe1Oaosglqig==" spinCount="100000" sheet="1" formatRows="0"/>
  <mergeCells count="24">
    <mergeCell ref="C112:G112"/>
    <mergeCell ref="C118:G118"/>
    <mergeCell ref="C124:G124"/>
    <mergeCell ref="C128:G128"/>
    <mergeCell ref="C134:G134"/>
    <mergeCell ref="C138:G138"/>
    <mergeCell ref="C66:G66"/>
    <mergeCell ref="C70:G70"/>
    <mergeCell ref="C74:G74"/>
    <mergeCell ref="C94:G94"/>
    <mergeCell ref="C98:G98"/>
    <mergeCell ref="C103:G103"/>
    <mergeCell ref="C31:G31"/>
    <mergeCell ref="C33:G33"/>
    <mergeCell ref="C38:G38"/>
    <mergeCell ref="C45:G45"/>
    <mergeCell ref="C52:G52"/>
    <mergeCell ref="C62:G62"/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O109"/>
  <sheetViews>
    <sheetView showGridLines="0" tabSelected="1" topLeftCell="B1" zoomScaleNormal="100" zoomScaleSheetLayoutView="75" workbookViewId="0">
      <selection activeCell="B14" sqref="B14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52" customWidth="1"/>
    <col min="4" max="4" width="13" style="52" customWidth="1"/>
    <col min="5" max="5" width="9.7109375" style="52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</cols>
  <sheetData>
    <row r="1" spans="1:15" ht="33.75" customHeight="1" x14ac:dyDescent="0.2">
      <c r="A1" s="47" t="s">
        <v>36</v>
      </c>
      <c r="B1" s="75" t="s">
        <v>41</v>
      </c>
      <c r="C1" s="76"/>
      <c r="D1" s="76"/>
      <c r="E1" s="76"/>
      <c r="F1" s="76"/>
      <c r="G1" s="76"/>
      <c r="H1" s="76"/>
      <c r="I1" s="76"/>
      <c r="J1" s="77"/>
    </row>
    <row r="2" spans="1:15" ht="36" customHeight="1" x14ac:dyDescent="0.2">
      <c r="A2" s="2"/>
      <c r="B2" s="106" t="s">
        <v>22</v>
      </c>
      <c r="C2" s="107"/>
      <c r="D2" s="108" t="s">
        <v>44</v>
      </c>
      <c r="E2" s="109" t="s">
        <v>45</v>
      </c>
      <c r="F2" s="110"/>
      <c r="G2" s="110"/>
      <c r="H2" s="110"/>
      <c r="I2" s="110"/>
      <c r="J2" s="111"/>
      <c r="O2" s="1"/>
    </row>
    <row r="3" spans="1:15" ht="27" hidden="1" customHeight="1" x14ac:dyDescent="0.2">
      <c r="A3" s="2"/>
      <c r="B3" s="112"/>
      <c r="C3" s="107"/>
      <c r="D3" s="113"/>
      <c r="E3" s="114"/>
      <c r="F3" s="115"/>
      <c r="G3" s="115"/>
      <c r="H3" s="115"/>
      <c r="I3" s="115"/>
      <c r="J3" s="116"/>
    </row>
    <row r="4" spans="1:15" ht="23.25" customHeight="1" x14ac:dyDescent="0.2">
      <c r="A4" s="2"/>
      <c r="B4" s="117"/>
      <c r="C4" s="118"/>
      <c r="D4" s="119"/>
      <c r="E4" s="120"/>
      <c r="F4" s="120"/>
      <c r="G4" s="120"/>
      <c r="H4" s="120"/>
      <c r="I4" s="120"/>
      <c r="J4" s="121"/>
    </row>
    <row r="5" spans="1:15" ht="24" customHeight="1" x14ac:dyDescent="0.2">
      <c r="A5" s="2"/>
      <c r="B5" s="31" t="s">
        <v>42</v>
      </c>
      <c r="D5" s="122" t="s">
        <v>46</v>
      </c>
      <c r="E5" s="89"/>
      <c r="F5" s="89"/>
      <c r="G5" s="89"/>
      <c r="H5" s="18" t="s">
        <v>40</v>
      </c>
      <c r="I5" s="126" t="s">
        <v>50</v>
      </c>
      <c r="J5" s="8"/>
    </row>
    <row r="6" spans="1:15" ht="15.75" customHeight="1" x14ac:dyDescent="0.2">
      <c r="A6" s="2"/>
      <c r="B6" s="28"/>
      <c r="C6" s="55"/>
      <c r="D6" s="123" t="s">
        <v>47</v>
      </c>
      <c r="E6" s="90"/>
      <c r="F6" s="90"/>
      <c r="G6" s="90"/>
      <c r="H6" s="18" t="s">
        <v>34</v>
      </c>
      <c r="I6" s="126" t="s">
        <v>51</v>
      </c>
      <c r="J6" s="8"/>
    </row>
    <row r="7" spans="1:15" ht="15.75" customHeight="1" x14ac:dyDescent="0.2">
      <c r="A7" s="2"/>
      <c r="B7" s="29"/>
      <c r="C7" s="56"/>
      <c r="D7" s="125" t="s">
        <v>49</v>
      </c>
      <c r="E7" s="124" t="s">
        <v>48</v>
      </c>
      <c r="F7" s="91"/>
      <c r="G7" s="91"/>
      <c r="H7" s="24"/>
      <c r="I7" s="23"/>
      <c r="J7" s="34"/>
    </row>
    <row r="8" spans="1:15" ht="24" hidden="1" customHeight="1" x14ac:dyDescent="0.2">
      <c r="A8" s="2"/>
      <c r="B8" s="31" t="s">
        <v>20</v>
      </c>
      <c r="D8" s="51"/>
      <c r="H8" s="18" t="s">
        <v>40</v>
      </c>
      <c r="I8" s="22"/>
      <c r="J8" s="8"/>
    </row>
    <row r="9" spans="1:15" ht="15.75" hidden="1" customHeight="1" x14ac:dyDescent="0.2">
      <c r="A9" s="2"/>
      <c r="B9" s="2"/>
      <c r="D9" s="51"/>
      <c r="H9" s="18" t="s">
        <v>34</v>
      </c>
      <c r="I9" s="22"/>
      <c r="J9" s="8"/>
    </row>
    <row r="10" spans="1:15" ht="15.75" hidden="1" customHeight="1" x14ac:dyDescent="0.2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 x14ac:dyDescent="0.2">
      <c r="A11" s="2"/>
      <c r="B11" s="31" t="s">
        <v>19</v>
      </c>
      <c r="D11" s="127"/>
      <c r="E11" s="127"/>
      <c r="F11" s="127"/>
      <c r="G11" s="127"/>
      <c r="H11" s="18" t="s">
        <v>40</v>
      </c>
      <c r="I11" s="132"/>
      <c r="J11" s="8"/>
    </row>
    <row r="12" spans="1:15" ht="15.75" customHeight="1" x14ac:dyDescent="0.2">
      <c r="A12" s="2"/>
      <c r="B12" s="28"/>
      <c r="C12" s="55"/>
      <c r="D12" s="128"/>
      <c r="E12" s="128"/>
      <c r="F12" s="128"/>
      <c r="G12" s="128"/>
      <c r="H12" s="18" t="s">
        <v>34</v>
      </c>
      <c r="I12" s="132"/>
      <c r="J12" s="8"/>
    </row>
    <row r="13" spans="1:15" ht="15.75" customHeight="1" x14ac:dyDescent="0.2">
      <c r="A13" s="2"/>
      <c r="B13" s="29"/>
      <c r="C13" s="56"/>
      <c r="D13" s="131"/>
      <c r="E13" s="129"/>
      <c r="F13" s="130"/>
      <c r="G13" s="130"/>
      <c r="H13" s="19"/>
      <c r="I13" s="23"/>
      <c r="J13" s="34"/>
    </row>
    <row r="14" spans="1:15" ht="24" customHeight="1" x14ac:dyDescent="0.2">
      <c r="A14" s="2"/>
      <c r="B14" s="43" t="s">
        <v>21</v>
      </c>
      <c r="C14" s="58"/>
      <c r="D14" s="276" t="s">
        <v>43</v>
      </c>
      <c r="E14" s="277"/>
      <c r="F14" s="277"/>
      <c r="G14" s="277"/>
      <c r="H14" s="45"/>
      <c r="I14" s="44"/>
      <c r="J14" s="46"/>
    </row>
    <row r="15" spans="1:15" ht="32.25" customHeight="1" x14ac:dyDescent="0.2">
      <c r="A15" s="2"/>
      <c r="B15" s="35" t="s">
        <v>32</v>
      </c>
      <c r="C15" s="59"/>
      <c r="D15" s="54"/>
      <c r="E15" s="84"/>
      <c r="F15" s="84"/>
      <c r="G15" s="85"/>
      <c r="H15" s="85"/>
      <c r="I15" s="85" t="s">
        <v>29</v>
      </c>
      <c r="J15" s="86"/>
    </row>
    <row r="16" spans="1:15" ht="23.25" customHeight="1" x14ac:dyDescent="0.2">
      <c r="A16" s="194" t="s">
        <v>24</v>
      </c>
      <c r="B16" s="38" t="s">
        <v>24</v>
      </c>
      <c r="C16" s="60"/>
      <c r="D16" s="61"/>
      <c r="E16" s="81"/>
      <c r="F16" s="82"/>
      <c r="G16" s="81"/>
      <c r="H16" s="82"/>
      <c r="I16" s="81">
        <f>SUMIF(F89:F105,A16,I89:I105)+SUMIF(F89:F105,"PSU",I89:I105)</f>
        <v>0</v>
      </c>
      <c r="J16" s="83"/>
    </row>
    <row r="17" spans="1:10" ht="23.25" customHeight="1" x14ac:dyDescent="0.2">
      <c r="A17" s="194" t="s">
        <v>25</v>
      </c>
      <c r="B17" s="38" t="s">
        <v>25</v>
      </c>
      <c r="C17" s="60"/>
      <c r="D17" s="61"/>
      <c r="E17" s="81"/>
      <c r="F17" s="82"/>
      <c r="G17" s="81"/>
      <c r="H17" s="82"/>
      <c r="I17" s="81">
        <f>SUMIF(F89:F105,A17,I89:I105)</f>
        <v>0</v>
      </c>
      <c r="J17" s="83"/>
    </row>
    <row r="18" spans="1:10" ht="23.25" customHeight="1" x14ac:dyDescent="0.2">
      <c r="A18" s="194" t="s">
        <v>26</v>
      </c>
      <c r="B18" s="38" t="s">
        <v>26</v>
      </c>
      <c r="C18" s="60"/>
      <c r="D18" s="61"/>
      <c r="E18" s="81"/>
      <c r="F18" s="82"/>
      <c r="G18" s="81"/>
      <c r="H18" s="82"/>
      <c r="I18" s="81">
        <f>SUMIF(F89:F105,A18,I89:I105)</f>
        <v>0</v>
      </c>
      <c r="J18" s="83"/>
    </row>
    <row r="19" spans="1:10" ht="23.25" customHeight="1" x14ac:dyDescent="0.2">
      <c r="A19" s="194" t="s">
        <v>152</v>
      </c>
      <c r="B19" s="38" t="s">
        <v>27</v>
      </c>
      <c r="C19" s="60"/>
      <c r="D19" s="61"/>
      <c r="E19" s="81"/>
      <c r="F19" s="82"/>
      <c r="G19" s="81"/>
      <c r="H19" s="82"/>
      <c r="I19" s="81">
        <f>SUMIF(F89:F105,A19,I89:I105)</f>
        <v>0</v>
      </c>
      <c r="J19" s="83"/>
    </row>
    <row r="20" spans="1:10" ht="23.25" customHeight="1" x14ac:dyDescent="0.2">
      <c r="A20" s="194" t="s">
        <v>153</v>
      </c>
      <c r="B20" s="38" t="s">
        <v>28</v>
      </c>
      <c r="C20" s="60"/>
      <c r="D20" s="61"/>
      <c r="E20" s="81"/>
      <c r="F20" s="82"/>
      <c r="G20" s="81"/>
      <c r="H20" s="82"/>
      <c r="I20" s="81">
        <f>SUMIF(F89:F105,A20,I89:I105)</f>
        <v>0</v>
      </c>
      <c r="J20" s="83"/>
    </row>
    <row r="21" spans="1:10" ht="23.25" customHeight="1" x14ac:dyDescent="0.2">
      <c r="A21" s="2"/>
      <c r="B21" s="48" t="s">
        <v>29</v>
      </c>
      <c r="C21" s="62"/>
      <c r="D21" s="63"/>
      <c r="E21" s="87"/>
      <c r="F21" s="88"/>
      <c r="G21" s="87"/>
      <c r="H21" s="88"/>
      <c r="I21" s="87">
        <f>SUM(I16:J20)</f>
        <v>0</v>
      </c>
      <c r="J21" s="97"/>
    </row>
    <row r="22" spans="1:10" ht="33" customHeight="1" x14ac:dyDescent="0.2">
      <c r="A22" s="2"/>
      <c r="B22" s="42" t="s">
        <v>33</v>
      </c>
      <c r="C22" s="60"/>
      <c r="D22" s="61"/>
      <c r="E22" s="64"/>
      <c r="F22" s="39"/>
      <c r="G22" s="33"/>
      <c r="H22" s="33"/>
      <c r="I22" s="33"/>
      <c r="J22" s="40"/>
    </row>
    <row r="23" spans="1:10" ht="23.25" customHeight="1" x14ac:dyDescent="0.2">
      <c r="A23" s="2">
        <f>ZakladDPHSni*SazbaDPH1/100</f>
        <v>0</v>
      </c>
      <c r="B23" s="38" t="s">
        <v>12</v>
      </c>
      <c r="C23" s="60"/>
      <c r="D23" s="61"/>
      <c r="E23" s="65">
        <v>12</v>
      </c>
      <c r="F23" s="39" t="s">
        <v>0</v>
      </c>
      <c r="G23" s="95">
        <f>ZakladDPHSniVypocet</f>
        <v>0</v>
      </c>
      <c r="H23" s="96"/>
      <c r="I23" s="96"/>
      <c r="J23" s="40" t="str">
        <f t="shared" ref="J23:J28" si="0">Mena</f>
        <v>CZK</v>
      </c>
    </row>
    <row r="24" spans="1:10" ht="23.25" customHeight="1" x14ac:dyDescent="0.2">
      <c r="A24" s="2">
        <f>(A23-INT(A23))*100</f>
        <v>0</v>
      </c>
      <c r="B24" s="38" t="s">
        <v>13</v>
      </c>
      <c r="C24" s="60"/>
      <c r="D24" s="61"/>
      <c r="E24" s="65">
        <f>SazbaDPH1</f>
        <v>12</v>
      </c>
      <c r="F24" s="39" t="s">
        <v>0</v>
      </c>
      <c r="G24" s="93">
        <f>A23</f>
        <v>0</v>
      </c>
      <c r="H24" s="94"/>
      <c r="I24" s="94"/>
      <c r="J24" s="40" t="str">
        <f t="shared" si="0"/>
        <v>CZK</v>
      </c>
    </row>
    <row r="25" spans="1:10" ht="23.25" customHeight="1" x14ac:dyDescent="0.2">
      <c r="A25" s="2">
        <f>ZakladDPHZakl*SazbaDPH2/100</f>
        <v>0</v>
      </c>
      <c r="B25" s="38" t="s">
        <v>14</v>
      </c>
      <c r="C25" s="60"/>
      <c r="D25" s="61"/>
      <c r="E25" s="65">
        <v>21</v>
      </c>
      <c r="F25" s="39" t="s">
        <v>0</v>
      </c>
      <c r="G25" s="95">
        <f>ZakladDPHZaklVypocet</f>
        <v>0</v>
      </c>
      <c r="H25" s="96"/>
      <c r="I25" s="96"/>
      <c r="J25" s="40" t="str">
        <f t="shared" si="0"/>
        <v>CZK</v>
      </c>
    </row>
    <row r="26" spans="1:10" ht="23.25" customHeight="1" x14ac:dyDescent="0.2">
      <c r="A26" s="2">
        <f>(A25-INT(A25))*100</f>
        <v>0</v>
      </c>
      <c r="B26" s="32" t="s">
        <v>15</v>
      </c>
      <c r="C26" s="66"/>
      <c r="D26" s="54"/>
      <c r="E26" s="67">
        <f>SazbaDPH2</f>
        <v>21</v>
      </c>
      <c r="F26" s="30" t="s">
        <v>0</v>
      </c>
      <c r="G26" s="78">
        <f>A25</f>
        <v>0</v>
      </c>
      <c r="H26" s="79"/>
      <c r="I26" s="79"/>
      <c r="J26" s="37" t="str">
        <f t="shared" si="0"/>
        <v>CZK</v>
      </c>
    </row>
    <row r="27" spans="1:10" ht="23.25" customHeight="1" thickBot="1" x14ac:dyDescent="0.25">
      <c r="A27" s="2">
        <f>ZakladDPHSni+DPHSni+ZakladDPHZakl+DPHZakl</f>
        <v>0</v>
      </c>
      <c r="B27" s="31" t="s">
        <v>4</v>
      </c>
      <c r="C27" s="68"/>
      <c r="D27" s="69"/>
      <c r="E27" s="68"/>
      <c r="F27" s="16"/>
      <c r="G27" s="80">
        <f>CenaCelkem-(ZakladDPHSni+DPHSni+ZakladDPHZakl+DPHZakl)</f>
        <v>0</v>
      </c>
      <c r="H27" s="80"/>
      <c r="I27" s="80"/>
      <c r="J27" s="41" t="str">
        <f t="shared" si="0"/>
        <v>CZK</v>
      </c>
    </row>
    <row r="28" spans="1:10" ht="27.75" hidden="1" customHeight="1" thickBot="1" x14ac:dyDescent="0.25">
      <c r="A28" s="2"/>
      <c r="B28" s="163" t="s">
        <v>23</v>
      </c>
      <c r="C28" s="164"/>
      <c r="D28" s="164"/>
      <c r="E28" s="165"/>
      <c r="F28" s="166"/>
      <c r="G28" s="167">
        <f>ZakladDPHSniVypocet+ZakladDPHZaklVypocet</f>
        <v>0</v>
      </c>
      <c r="H28" s="167"/>
      <c r="I28" s="167"/>
      <c r="J28" s="168" t="str">
        <f t="shared" si="0"/>
        <v>CZK</v>
      </c>
    </row>
    <row r="29" spans="1:10" ht="27.75" customHeight="1" thickBot="1" x14ac:dyDescent="0.25">
      <c r="A29" s="2">
        <f>(A27-INT(A27))*100</f>
        <v>0</v>
      </c>
      <c r="B29" s="163" t="s">
        <v>35</v>
      </c>
      <c r="C29" s="169"/>
      <c r="D29" s="169"/>
      <c r="E29" s="169"/>
      <c r="F29" s="170"/>
      <c r="G29" s="171">
        <f>A27</f>
        <v>0</v>
      </c>
      <c r="H29" s="171"/>
      <c r="I29" s="171"/>
      <c r="J29" s="172" t="s">
        <v>94</v>
      </c>
    </row>
    <row r="30" spans="1:10" ht="12.75" customHeight="1" x14ac:dyDescent="0.2">
      <c r="A30" s="2"/>
      <c r="B30" s="2"/>
      <c r="J30" s="9"/>
    </row>
    <row r="31" spans="1:10" ht="30" customHeight="1" x14ac:dyDescent="0.2">
      <c r="A31" s="2"/>
      <c r="B31" s="2"/>
      <c r="J31" s="9"/>
    </row>
    <row r="32" spans="1:10" ht="18.75" customHeight="1" x14ac:dyDescent="0.2">
      <c r="A32" s="2"/>
      <c r="B32" s="17"/>
      <c r="C32" s="70" t="s">
        <v>11</v>
      </c>
      <c r="D32" s="71"/>
      <c r="E32" s="71"/>
      <c r="F32" s="15" t="s">
        <v>10</v>
      </c>
      <c r="G32" s="26"/>
      <c r="H32" s="27"/>
      <c r="I32" s="26"/>
      <c r="J32" s="9"/>
    </row>
    <row r="33" spans="1:10" ht="47.25" customHeight="1" x14ac:dyDescent="0.2">
      <c r="A33" s="2"/>
      <c r="B33" s="2"/>
      <c r="J33" s="9"/>
    </row>
    <row r="34" spans="1:10" s="21" customFormat="1" ht="18.75" customHeight="1" x14ac:dyDescent="0.2">
      <c r="A34" s="20"/>
      <c r="B34" s="20"/>
      <c r="C34" s="72"/>
      <c r="D34" s="98"/>
      <c r="E34" s="99"/>
      <c r="G34" s="100"/>
      <c r="H34" s="101"/>
      <c r="I34" s="101"/>
      <c r="J34" s="25"/>
    </row>
    <row r="35" spans="1:10" ht="12.75" customHeight="1" x14ac:dyDescent="0.2">
      <c r="A35" s="2"/>
      <c r="B35" s="2"/>
      <c r="D35" s="92" t="s">
        <v>2</v>
      </c>
      <c r="E35" s="92"/>
      <c r="H35" s="10" t="s">
        <v>3</v>
      </c>
      <c r="J35" s="9"/>
    </row>
    <row r="36" spans="1:10" ht="13.5" customHeight="1" thickBot="1" x14ac:dyDescent="0.25">
      <c r="A36" s="11"/>
      <c r="B36" s="11"/>
      <c r="C36" s="73"/>
      <c r="D36" s="73"/>
      <c r="E36" s="73"/>
      <c r="F36" s="12"/>
      <c r="G36" s="12"/>
      <c r="H36" s="12"/>
      <c r="I36" s="12"/>
      <c r="J36" s="13"/>
    </row>
    <row r="37" spans="1:10" ht="27" customHeight="1" x14ac:dyDescent="0.2">
      <c r="B37" s="135" t="s">
        <v>16</v>
      </c>
      <c r="C37" s="136"/>
      <c r="D37" s="136"/>
      <c r="E37" s="136"/>
      <c r="F37" s="137"/>
      <c r="G37" s="137"/>
      <c r="H37" s="137"/>
      <c r="I37" s="137"/>
      <c r="J37" s="138"/>
    </row>
    <row r="38" spans="1:10" ht="25.5" customHeight="1" x14ac:dyDescent="0.2">
      <c r="A38" s="134" t="s">
        <v>37</v>
      </c>
      <c r="B38" s="139" t="s">
        <v>17</v>
      </c>
      <c r="C38" s="140" t="s">
        <v>5</v>
      </c>
      <c r="D38" s="140"/>
      <c r="E38" s="140"/>
      <c r="F38" s="141" t="str">
        <f>B23</f>
        <v>Základ pro sníženou DPH</v>
      </c>
      <c r="G38" s="141" t="str">
        <f>B25</f>
        <v>Základ pro základní DPH</v>
      </c>
      <c r="H38" s="142" t="s">
        <v>18</v>
      </c>
      <c r="I38" s="142" t="s">
        <v>1</v>
      </c>
      <c r="J38" s="143" t="s">
        <v>0</v>
      </c>
    </row>
    <row r="39" spans="1:10" ht="25.5" hidden="1" customHeight="1" x14ac:dyDescent="0.2">
      <c r="A39" s="134">
        <v>1</v>
      </c>
      <c r="B39" s="144" t="s">
        <v>52</v>
      </c>
      <c r="C39" s="145"/>
      <c r="D39" s="145"/>
      <c r="E39" s="145"/>
      <c r="F39" s="146">
        <f>'VN01 R965.VN.1 Naklady'!AE26+'SO01 R965.1.01 Pol'!AE278+'SO01 R965.1.02 Pol'!AE319+'SO01 R965.1.03 Pol'!AE265+'SO02 R965.2.01 Pol'!AE212+'SO02 R965.2.02 Pol'!AE85+'SO02 R965.2.03 Pol'!AE214+'SO03 R965.3.01 Pol'!AE128+'SO03 R965.3.02 Pol'!AE505+'SO04 R965.4.01 Pol'!AE115+'SO04 R965.4.02 Pol'!AE505+'SO05 R965.5.01 Pol'!AE107+'SO06 R965.6.01 Pol'!AE148</f>
        <v>0</v>
      </c>
      <c r="G39" s="147">
        <f>'VN01 R965.VN.1 Naklady'!AF26+'SO01 R965.1.01 Pol'!AF278+'SO01 R965.1.02 Pol'!AF319+'SO01 R965.1.03 Pol'!AF265+'SO02 R965.2.01 Pol'!AF212+'SO02 R965.2.02 Pol'!AF85+'SO02 R965.2.03 Pol'!AF214+'SO03 R965.3.01 Pol'!AF128+'SO03 R965.3.02 Pol'!AF505+'SO04 R965.4.01 Pol'!AF115+'SO04 R965.4.02 Pol'!AF505+'SO05 R965.5.01 Pol'!AF107+'SO06 R965.6.01 Pol'!AF148</f>
        <v>0</v>
      </c>
      <c r="H39" s="148">
        <f>(F39*SazbaDPH1/100)+(G39*SazbaDPH2/100)</f>
        <v>0</v>
      </c>
      <c r="I39" s="148">
        <f>F39+G39+H39</f>
        <v>0</v>
      </c>
      <c r="J39" s="149" t="str">
        <f>IF(_xlfn.SINGLE(CenaCelkemVypocet)=0,"",I39/_xlfn.SINGLE(CenaCelkemVypocet)*100)</f>
        <v/>
      </c>
    </row>
    <row r="40" spans="1:10" ht="50.1" customHeight="1" x14ac:dyDescent="0.2">
      <c r="A40" s="134">
        <v>2</v>
      </c>
      <c r="B40" s="150"/>
      <c r="C40" s="151" t="s">
        <v>53</v>
      </c>
      <c r="D40" s="151"/>
      <c r="E40" s="151"/>
      <c r="F40" s="152">
        <f>'VN01 R965.VN.1 Naklady'!AE26</f>
        <v>0</v>
      </c>
      <c r="G40" s="153">
        <f>'VN01 R965.VN.1 Naklady'!AF26</f>
        <v>0</v>
      </c>
      <c r="H40" s="153">
        <f>(F40*SazbaDPH1/100)+(G40*SazbaDPH2/100)</f>
        <v>0</v>
      </c>
      <c r="I40" s="153">
        <f>F40+G40+H40</f>
        <v>0</v>
      </c>
      <c r="J40" s="154" t="str">
        <f>IF(_xlfn.SINGLE(CenaCelkemVypocet)=0,"",I40/_xlfn.SINGLE(CenaCelkemVypocet)*100)</f>
        <v/>
      </c>
    </row>
    <row r="41" spans="1:10" ht="50.1" customHeight="1" x14ac:dyDescent="0.2">
      <c r="A41" s="134">
        <v>3</v>
      </c>
      <c r="B41" s="155" t="s">
        <v>54</v>
      </c>
      <c r="C41" s="145" t="s">
        <v>55</v>
      </c>
      <c r="D41" s="145"/>
      <c r="E41" s="145"/>
      <c r="F41" s="156">
        <f>'VN01 R965.VN.1 Naklady'!AE26</f>
        <v>0</v>
      </c>
      <c r="G41" s="148">
        <f>'VN01 R965.VN.1 Naklady'!AF26</f>
        <v>0</v>
      </c>
      <c r="H41" s="148">
        <f>(F41*SazbaDPH1/100)+(G41*SazbaDPH2/100)</f>
        <v>0</v>
      </c>
      <c r="I41" s="148">
        <f>F41+G41+H41</f>
        <v>0</v>
      </c>
      <c r="J41" s="149" t="str">
        <f>IF(_xlfn.SINGLE(CenaCelkemVypocet)=0,"",I41/_xlfn.SINGLE(CenaCelkemVypocet)*100)</f>
        <v/>
      </c>
    </row>
    <row r="42" spans="1:10" ht="50.1" customHeight="1" x14ac:dyDescent="0.2">
      <c r="A42" s="134">
        <v>2</v>
      </c>
      <c r="B42" s="150"/>
      <c r="C42" s="151" t="s">
        <v>56</v>
      </c>
      <c r="D42" s="151"/>
      <c r="E42" s="151"/>
      <c r="F42" s="152"/>
      <c r="G42" s="153"/>
      <c r="H42" s="153">
        <f>(F42*SazbaDPH1/100)+(G42*SazbaDPH2/100)</f>
        <v>0</v>
      </c>
      <c r="I42" s="153"/>
      <c r="J42" s="154"/>
    </row>
    <row r="43" spans="1:10" ht="50.1" customHeight="1" x14ac:dyDescent="0.2">
      <c r="A43" s="134">
        <v>2</v>
      </c>
      <c r="B43" s="150" t="s">
        <v>57</v>
      </c>
      <c r="C43" s="151" t="s">
        <v>58</v>
      </c>
      <c r="D43" s="151"/>
      <c r="E43" s="151"/>
      <c r="F43" s="152">
        <f>'SO01 R965.1.01 Pol'!AE278+'SO01 R965.1.02 Pol'!AE319+'SO01 R965.1.03 Pol'!AE265</f>
        <v>0</v>
      </c>
      <c r="G43" s="153">
        <f>'SO01 R965.1.01 Pol'!AF278+'SO01 R965.1.02 Pol'!AF319+'SO01 R965.1.03 Pol'!AF265</f>
        <v>0</v>
      </c>
      <c r="H43" s="153">
        <f>(F43*SazbaDPH1/100)+(G43*SazbaDPH2/100)</f>
        <v>0</v>
      </c>
      <c r="I43" s="153">
        <f>F43+G43+H43</f>
        <v>0</v>
      </c>
      <c r="J43" s="154" t="str">
        <f>IF(_xlfn.SINGLE(CenaCelkemVypocet)=0,"",I43/_xlfn.SINGLE(CenaCelkemVypocet)*100)</f>
        <v/>
      </c>
    </row>
    <row r="44" spans="1:10" ht="50.1" customHeight="1" x14ac:dyDescent="0.2">
      <c r="A44" s="134">
        <v>3</v>
      </c>
      <c r="B44" s="155" t="s">
        <v>59</v>
      </c>
      <c r="C44" s="145" t="s">
        <v>60</v>
      </c>
      <c r="D44" s="145"/>
      <c r="E44" s="145"/>
      <c r="F44" s="156">
        <f>'SO01 R965.1.01 Pol'!AE278</f>
        <v>0</v>
      </c>
      <c r="G44" s="148">
        <f>'SO01 R965.1.01 Pol'!AF278</f>
        <v>0</v>
      </c>
      <c r="H44" s="148">
        <f>(F44*SazbaDPH1/100)+(G44*SazbaDPH2/100)</f>
        <v>0</v>
      </c>
      <c r="I44" s="148">
        <f>F44+G44+H44</f>
        <v>0</v>
      </c>
      <c r="J44" s="149" t="str">
        <f>IF(_xlfn.SINGLE(CenaCelkemVypocet)=0,"",I44/_xlfn.SINGLE(CenaCelkemVypocet)*100)</f>
        <v/>
      </c>
    </row>
    <row r="45" spans="1:10" ht="50.1" customHeight="1" x14ac:dyDescent="0.2">
      <c r="A45" s="134">
        <v>3</v>
      </c>
      <c r="B45" s="155" t="s">
        <v>61</v>
      </c>
      <c r="C45" s="145" t="s">
        <v>62</v>
      </c>
      <c r="D45" s="145"/>
      <c r="E45" s="145"/>
      <c r="F45" s="156">
        <f>'SO01 R965.1.02 Pol'!AE319</f>
        <v>0</v>
      </c>
      <c r="G45" s="148">
        <f>'SO01 R965.1.02 Pol'!AF319</f>
        <v>0</v>
      </c>
      <c r="H45" s="148">
        <f>(F45*SazbaDPH1/100)+(G45*SazbaDPH2/100)</f>
        <v>0</v>
      </c>
      <c r="I45" s="148">
        <f>F45+G45+H45</f>
        <v>0</v>
      </c>
      <c r="J45" s="149" t="str">
        <f>IF(_xlfn.SINGLE(CenaCelkemVypocet)=0,"",I45/_xlfn.SINGLE(CenaCelkemVypocet)*100)</f>
        <v/>
      </c>
    </row>
    <row r="46" spans="1:10" ht="50.1" customHeight="1" x14ac:dyDescent="0.2">
      <c r="A46" s="134">
        <v>3</v>
      </c>
      <c r="B46" s="155" t="s">
        <v>63</v>
      </c>
      <c r="C46" s="145" t="s">
        <v>64</v>
      </c>
      <c r="D46" s="145"/>
      <c r="E46" s="145"/>
      <c r="F46" s="156">
        <f>'SO01 R965.1.03 Pol'!AE265</f>
        <v>0</v>
      </c>
      <c r="G46" s="148">
        <f>'SO01 R965.1.03 Pol'!AF265</f>
        <v>0</v>
      </c>
      <c r="H46" s="148">
        <f>(F46*SazbaDPH1/100)+(G46*SazbaDPH2/100)</f>
        <v>0</v>
      </c>
      <c r="I46" s="148">
        <f>F46+G46+H46</f>
        <v>0</v>
      </c>
      <c r="J46" s="149" t="str">
        <f>IF(_xlfn.SINGLE(CenaCelkemVypocet)=0,"",I46/_xlfn.SINGLE(CenaCelkemVypocet)*100)</f>
        <v/>
      </c>
    </row>
    <row r="47" spans="1:10" ht="50.1" customHeight="1" x14ac:dyDescent="0.2">
      <c r="A47" s="134">
        <v>2</v>
      </c>
      <c r="B47" s="150" t="s">
        <v>65</v>
      </c>
      <c r="C47" s="151" t="s">
        <v>66</v>
      </c>
      <c r="D47" s="151"/>
      <c r="E47" s="151"/>
      <c r="F47" s="152">
        <f>'SO02 R965.2.01 Pol'!AE212+'SO02 R965.2.02 Pol'!AE85+'SO02 R965.2.03 Pol'!AE214</f>
        <v>0</v>
      </c>
      <c r="G47" s="153">
        <f>'SO02 R965.2.01 Pol'!AF212+'SO02 R965.2.02 Pol'!AF85+'SO02 R965.2.03 Pol'!AF214</f>
        <v>0</v>
      </c>
      <c r="H47" s="153">
        <f>(F47*SazbaDPH1/100)+(G47*SazbaDPH2/100)</f>
        <v>0</v>
      </c>
      <c r="I47" s="153">
        <f>F47+G47+H47</f>
        <v>0</v>
      </c>
      <c r="J47" s="154" t="str">
        <f>IF(_xlfn.SINGLE(CenaCelkemVypocet)=0,"",I47/_xlfn.SINGLE(CenaCelkemVypocet)*100)</f>
        <v/>
      </c>
    </row>
    <row r="48" spans="1:10" ht="50.1" customHeight="1" x14ac:dyDescent="0.2">
      <c r="A48" s="134">
        <v>3</v>
      </c>
      <c r="B48" s="155" t="s">
        <v>67</v>
      </c>
      <c r="C48" s="145" t="s">
        <v>68</v>
      </c>
      <c r="D48" s="145"/>
      <c r="E48" s="145"/>
      <c r="F48" s="156">
        <f>'SO02 R965.2.01 Pol'!AE212</f>
        <v>0</v>
      </c>
      <c r="G48" s="148">
        <f>'SO02 R965.2.01 Pol'!AF212</f>
        <v>0</v>
      </c>
      <c r="H48" s="148">
        <f>(F48*SazbaDPH1/100)+(G48*SazbaDPH2/100)</f>
        <v>0</v>
      </c>
      <c r="I48" s="148">
        <f>F48+G48+H48</f>
        <v>0</v>
      </c>
      <c r="J48" s="149" t="str">
        <f>IF(_xlfn.SINGLE(CenaCelkemVypocet)=0,"",I48/_xlfn.SINGLE(CenaCelkemVypocet)*100)</f>
        <v/>
      </c>
    </row>
    <row r="49" spans="1:10" ht="50.1" customHeight="1" x14ac:dyDescent="0.2">
      <c r="A49" s="134">
        <v>3</v>
      </c>
      <c r="B49" s="155" t="s">
        <v>69</v>
      </c>
      <c r="C49" s="145" t="s">
        <v>70</v>
      </c>
      <c r="D49" s="145"/>
      <c r="E49" s="145"/>
      <c r="F49" s="156">
        <f>'SO02 R965.2.02 Pol'!AE85</f>
        <v>0</v>
      </c>
      <c r="G49" s="148">
        <f>'SO02 R965.2.02 Pol'!AF85</f>
        <v>0</v>
      </c>
      <c r="H49" s="148">
        <f>(F49*SazbaDPH1/100)+(G49*SazbaDPH2/100)</f>
        <v>0</v>
      </c>
      <c r="I49" s="148">
        <f>F49+G49+H49</f>
        <v>0</v>
      </c>
      <c r="J49" s="149" t="str">
        <f>IF(_xlfn.SINGLE(CenaCelkemVypocet)=0,"",I49/_xlfn.SINGLE(CenaCelkemVypocet)*100)</f>
        <v/>
      </c>
    </row>
    <row r="50" spans="1:10" ht="50.1" customHeight="1" x14ac:dyDescent="0.2">
      <c r="A50" s="134">
        <v>3</v>
      </c>
      <c r="B50" s="155" t="s">
        <v>71</v>
      </c>
      <c r="C50" s="145" t="s">
        <v>72</v>
      </c>
      <c r="D50" s="145"/>
      <c r="E50" s="145"/>
      <c r="F50" s="156">
        <f>'SO02 R965.2.03 Pol'!AE214</f>
        <v>0</v>
      </c>
      <c r="G50" s="148">
        <f>'SO02 R965.2.03 Pol'!AF214</f>
        <v>0</v>
      </c>
      <c r="H50" s="148">
        <f>(F50*SazbaDPH1/100)+(G50*SazbaDPH2/100)</f>
        <v>0</v>
      </c>
      <c r="I50" s="148">
        <f>F50+G50+H50</f>
        <v>0</v>
      </c>
      <c r="J50" s="149" t="str">
        <f>IF(_xlfn.SINGLE(CenaCelkemVypocet)=0,"",I50/_xlfn.SINGLE(CenaCelkemVypocet)*100)</f>
        <v/>
      </c>
    </row>
    <row r="51" spans="1:10" ht="50.1" customHeight="1" x14ac:dyDescent="0.2">
      <c r="A51" s="134">
        <v>2</v>
      </c>
      <c r="B51" s="150" t="s">
        <v>73</v>
      </c>
      <c r="C51" s="151" t="s">
        <v>74</v>
      </c>
      <c r="D51" s="151"/>
      <c r="E51" s="151"/>
      <c r="F51" s="152">
        <f>'SO03 R965.3.01 Pol'!AE128+'SO03 R965.3.02 Pol'!AE505</f>
        <v>0</v>
      </c>
      <c r="G51" s="153">
        <f>'SO03 R965.3.01 Pol'!AF128+'SO03 R965.3.02 Pol'!AF505</f>
        <v>0</v>
      </c>
      <c r="H51" s="153">
        <f>(F51*SazbaDPH1/100)+(G51*SazbaDPH2/100)</f>
        <v>0</v>
      </c>
      <c r="I51" s="153">
        <f>F51+G51+H51</f>
        <v>0</v>
      </c>
      <c r="J51" s="154" t="str">
        <f>IF(_xlfn.SINGLE(CenaCelkemVypocet)=0,"",I51/_xlfn.SINGLE(CenaCelkemVypocet)*100)</f>
        <v/>
      </c>
    </row>
    <row r="52" spans="1:10" ht="50.1" customHeight="1" x14ac:dyDescent="0.2">
      <c r="A52" s="134">
        <v>3</v>
      </c>
      <c r="B52" s="155" t="s">
        <v>75</v>
      </c>
      <c r="C52" s="145" t="s">
        <v>76</v>
      </c>
      <c r="D52" s="145"/>
      <c r="E52" s="145"/>
      <c r="F52" s="156">
        <f>'SO03 R965.3.01 Pol'!AE128</f>
        <v>0</v>
      </c>
      <c r="G52" s="148">
        <f>'SO03 R965.3.01 Pol'!AF128</f>
        <v>0</v>
      </c>
      <c r="H52" s="148">
        <f>(F52*SazbaDPH1/100)+(G52*SazbaDPH2/100)</f>
        <v>0</v>
      </c>
      <c r="I52" s="148">
        <f>F52+G52+H52</f>
        <v>0</v>
      </c>
      <c r="J52" s="149" t="str">
        <f>IF(_xlfn.SINGLE(CenaCelkemVypocet)=0,"",I52/_xlfn.SINGLE(CenaCelkemVypocet)*100)</f>
        <v/>
      </c>
    </row>
    <row r="53" spans="1:10" ht="50.1" customHeight="1" x14ac:dyDescent="0.2">
      <c r="A53" s="134">
        <v>3</v>
      </c>
      <c r="B53" s="155" t="s">
        <v>77</v>
      </c>
      <c r="C53" s="145" t="s">
        <v>78</v>
      </c>
      <c r="D53" s="145"/>
      <c r="E53" s="145"/>
      <c r="F53" s="156">
        <f>'SO03 R965.3.02 Pol'!AE505</f>
        <v>0</v>
      </c>
      <c r="G53" s="148">
        <f>'SO03 R965.3.02 Pol'!AF505</f>
        <v>0</v>
      </c>
      <c r="H53" s="148">
        <f>(F53*SazbaDPH1/100)+(G53*SazbaDPH2/100)</f>
        <v>0</v>
      </c>
      <c r="I53" s="148">
        <f>F53+G53+H53</f>
        <v>0</v>
      </c>
      <c r="J53" s="149" t="str">
        <f>IF(_xlfn.SINGLE(CenaCelkemVypocet)=0,"",I53/_xlfn.SINGLE(CenaCelkemVypocet)*100)</f>
        <v/>
      </c>
    </row>
    <row r="54" spans="1:10" ht="50.1" customHeight="1" x14ac:dyDescent="0.2">
      <c r="A54" s="134">
        <v>2</v>
      </c>
      <c r="B54" s="150" t="s">
        <v>79</v>
      </c>
      <c r="C54" s="151" t="s">
        <v>80</v>
      </c>
      <c r="D54" s="151"/>
      <c r="E54" s="151"/>
      <c r="F54" s="152">
        <f>'SO04 R965.4.01 Pol'!AE115+'SO04 R965.4.02 Pol'!AE505</f>
        <v>0</v>
      </c>
      <c r="G54" s="153">
        <f>'SO04 R965.4.01 Pol'!AF115+'SO04 R965.4.02 Pol'!AF505</f>
        <v>0</v>
      </c>
      <c r="H54" s="153">
        <f>(F54*SazbaDPH1/100)+(G54*SazbaDPH2/100)</f>
        <v>0</v>
      </c>
      <c r="I54" s="153">
        <f>F54+G54+H54</f>
        <v>0</v>
      </c>
      <c r="J54" s="154" t="str">
        <f>IF(_xlfn.SINGLE(CenaCelkemVypocet)=0,"",I54/_xlfn.SINGLE(CenaCelkemVypocet)*100)</f>
        <v/>
      </c>
    </row>
    <row r="55" spans="1:10" ht="50.1" customHeight="1" x14ac:dyDescent="0.2">
      <c r="A55" s="134">
        <v>3</v>
      </c>
      <c r="B55" s="155" t="s">
        <v>81</v>
      </c>
      <c r="C55" s="145" t="s">
        <v>82</v>
      </c>
      <c r="D55" s="145"/>
      <c r="E55" s="145"/>
      <c r="F55" s="156">
        <f>'SO04 R965.4.01 Pol'!AE115</f>
        <v>0</v>
      </c>
      <c r="G55" s="148">
        <f>'SO04 R965.4.01 Pol'!AF115</f>
        <v>0</v>
      </c>
      <c r="H55" s="148">
        <f>(F55*SazbaDPH1/100)+(G55*SazbaDPH2/100)</f>
        <v>0</v>
      </c>
      <c r="I55" s="148">
        <f>F55+G55+H55</f>
        <v>0</v>
      </c>
      <c r="J55" s="149" t="str">
        <f>IF(_xlfn.SINGLE(CenaCelkemVypocet)=0,"",I55/_xlfn.SINGLE(CenaCelkemVypocet)*100)</f>
        <v/>
      </c>
    </row>
    <row r="56" spans="1:10" ht="50.1" customHeight="1" x14ac:dyDescent="0.2">
      <c r="A56" s="134">
        <v>3</v>
      </c>
      <c r="B56" s="155" t="s">
        <v>83</v>
      </c>
      <c r="C56" s="145" t="s">
        <v>84</v>
      </c>
      <c r="D56" s="145"/>
      <c r="E56" s="145"/>
      <c r="F56" s="156">
        <f>'SO04 R965.4.02 Pol'!AE505</f>
        <v>0</v>
      </c>
      <c r="G56" s="148">
        <f>'SO04 R965.4.02 Pol'!AF505</f>
        <v>0</v>
      </c>
      <c r="H56" s="148">
        <f>(F56*SazbaDPH1/100)+(G56*SazbaDPH2/100)</f>
        <v>0</v>
      </c>
      <c r="I56" s="148">
        <f>F56+G56+H56</f>
        <v>0</v>
      </c>
      <c r="J56" s="149" t="str">
        <f>IF(_xlfn.SINGLE(CenaCelkemVypocet)=0,"",I56/_xlfn.SINGLE(CenaCelkemVypocet)*100)</f>
        <v/>
      </c>
    </row>
    <row r="57" spans="1:10" ht="50.1" customHeight="1" x14ac:dyDescent="0.2">
      <c r="A57" s="134">
        <v>2</v>
      </c>
      <c r="B57" s="150" t="s">
        <v>85</v>
      </c>
      <c r="C57" s="151" t="s">
        <v>86</v>
      </c>
      <c r="D57" s="151"/>
      <c r="E57" s="151"/>
      <c r="F57" s="152">
        <f>'SO05 R965.5.01 Pol'!AE107</f>
        <v>0</v>
      </c>
      <c r="G57" s="153">
        <f>'SO05 R965.5.01 Pol'!AF107</f>
        <v>0</v>
      </c>
      <c r="H57" s="153">
        <f>(F57*SazbaDPH1/100)+(G57*SazbaDPH2/100)</f>
        <v>0</v>
      </c>
      <c r="I57" s="153">
        <f>F57+G57+H57</f>
        <v>0</v>
      </c>
      <c r="J57" s="154" t="str">
        <f>IF(_xlfn.SINGLE(CenaCelkemVypocet)=0,"",I57/_xlfn.SINGLE(CenaCelkemVypocet)*100)</f>
        <v/>
      </c>
    </row>
    <row r="58" spans="1:10" ht="50.1" customHeight="1" x14ac:dyDescent="0.2">
      <c r="A58" s="134">
        <v>3</v>
      </c>
      <c r="B58" s="155" t="s">
        <v>87</v>
      </c>
      <c r="C58" s="145" t="s">
        <v>88</v>
      </c>
      <c r="D58" s="145"/>
      <c r="E58" s="145"/>
      <c r="F58" s="156">
        <f>'SO05 R965.5.01 Pol'!AE107</f>
        <v>0</v>
      </c>
      <c r="G58" s="148">
        <f>'SO05 R965.5.01 Pol'!AF107</f>
        <v>0</v>
      </c>
      <c r="H58" s="148">
        <f>(F58*SazbaDPH1/100)+(G58*SazbaDPH2/100)</f>
        <v>0</v>
      </c>
      <c r="I58" s="148">
        <f>F58+G58+H58</f>
        <v>0</v>
      </c>
      <c r="J58" s="149" t="str">
        <f>IF(_xlfn.SINGLE(CenaCelkemVypocet)=0,"",I58/_xlfn.SINGLE(CenaCelkemVypocet)*100)</f>
        <v/>
      </c>
    </row>
    <row r="59" spans="1:10" ht="50.1" customHeight="1" x14ac:dyDescent="0.2">
      <c r="A59" s="134">
        <v>2</v>
      </c>
      <c r="B59" s="150" t="s">
        <v>89</v>
      </c>
      <c r="C59" s="151" t="s">
        <v>90</v>
      </c>
      <c r="D59" s="151"/>
      <c r="E59" s="151"/>
      <c r="F59" s="152">
        <f>'SO06 R965.6.01 Pol'!AE148</f>
        <v>0</v>
      </c>
      <c r="G59" s="153">
        <f>'SO06 R965.6.01 Pol'!AF148</f>
        <v>0</v>
      </c>
      <c r="H59" s="153">
        <f>(F59*SazbaDPH1/100)+(G59*SazbaDPH2/100)</f>
        <v>0</v>
      </c>
      <c r="I59" s="153">
        <f>F59+G59+H59</f>
        <v>0</v>
      </c>
      <c r="J59" s="154" t="str">
        <f>IF(_xlfn.SINGLE(CenaCelkemVypocet)=0,"",I59/_xlfn.SINGLE(CenaCelkemVypocet)*100)</f>
        <v/>
      </c>
    </row>
    <row r="60" spans="1:10" ht="50.1" customHeight="1" x14ac:dyDescent="0.2">
      <c r="A60" s="134">
        <v>3</v>
      </c>
      <c r="B60" s="155" t="s">
        <v>91</v>
      </c>
      <c r="C60" s="145" t="s">
        <v>92</v>
      </c>
      <c r="D60" s="145"/>
      <c r="E60" s="145"/>
      <c r="F60" s="156">
        <f>'SO06 R965.6.01 Pol'!AE148</f>
        <v>0</v>
      </c>
      <c r="G60" s="148">
        <f>'SO06 R965.6.01 Pol'!AF148</f>
        <v>0</v>
      </c>
      <c r="H60" s="148">
        <f>(F60*SazbaDPH1/100)+(G60*SazbaDPH2/100)</f>
        <v>0</v>
      </c>
      <c r="I60" s="148">
        <f>F60+G60+H60</f>
        <v>0</v>
      </c>
      <c r="J60" s="149" t="str">
        <f>IF(_xlfn.SINGLE(CenaCelkemVypocet)=0,"",I60/_xlfn.SINGLE(CenaCelkemVypocet)*100)</f>
        <v/>
      </c>
    </row>
    <row r="61" spans="1:10" ht="25.5" customHeight="1" x14ac:dyDescent="0.2">
      <c r="A61" s="134"/>
      <c r="B61" s="157" t="s">
        <v>93</v>
      </c>
      <c r="C61" s="158"/>
      <c r="D61" s="158"/>
      <c r="E61" s="159"/>
      <c r="F61" s="160">
        <f>SUMIF(A39:A60,"=1",F39:F60)</f>
        <v>0</v>
      </c>
      <c r="G61" s="161">
        <f>SUMIF(A39:A60,"=1",G39:G60)</f>
        <v>0</v>
      </c>
      <c r="H61" s="161">
        <f>SUMIF(A39:A60,"=1",H39:H60)</f>
        <v>0</v>
      </c>
      <c r="I61" s="161">
        <f>SUMIF(A39:A60,"=1",I39:I60)</f>
        <v>0</v>
      </c>
      <c r="J61" s="162">
        <f>SUMIF(A39:A60,"=1",J39:J60)</f>
        <v>0</v>
      </c>
    </row>
    <row r="63" spans="1:10" x14ac:dyDescent="0.2">
      <c r="A63" t="s">
        <v>95</v>
      </c>
      <c r="B63" t="s">
        <v>96</v>
      </c>
    </row>
    <row r="64" spans="1:10" x14ac:dyDescent="0.2">
      <c r="A64" t="s">
        <v>97</v>
      </c>
      <c r="B64" t="s">
        <v>98</v>
      </c>
    </row>
    <row r="65" spans="1:2" x14ac:dyDescent="0.2">
      <c r="A65" t="s">
        <v>99</v>
      </c>
      <c r="B65" t="s">
        <v>100</v>
      </c>
    </row>
    <row r="66" spans="1:2" x14ac:dyDescent="0.2">
      <c r="A66" t="s">
        <v>99</v>
      </c>
      <c r="B66" t="s">
        <v>101</v>
      </c>
    </row>
    <row r="67" spans="1:2" x14ac:dyDescent="0.2">
      <c r="A67" t="s">
        <v>99</v>
      </c>
      <c r="B67" t="s">
        <v>102</v>
      </c>
    </row>
    <row r="68" spans="1:2" x14ac:dyDescent="0.2">
      <c r="A68" t="s">
        <v>97</v>
      </c>
      <c r="B68" t="s">
        <v>103</v>
      </c>
    </row>
    <row r="69" spans="1:2" x14ac:dyDescent="0.2">
      <c r="A69" t="s">
        <v>99</v>
      </c>
      <c r="B69" t="s">
        <v>104</v>
      </c>
    </row>
    <row r="70" spans="1:2" x14ac:dyDescent="0.2">
      <c r="A70" t="s">
        <v>99</v>
      </c>
      <c r="B70" t="s">
        <v>105</v>
      </c>
    </row>
    <row r="71" spans="1:2" x14ac:dyDescent="0.2">
      <c r="A71" t="s">
        <v>99</v>
      </c>
      <c r="B71" t="s">
        <v>106</v>
      </c>
    </row>
    <row r="72" spans="1:2" x14ac:dyDescent="0.2">
      <c r="A72" t="s">
        <v>97</v>
      </c>
      <c r="B72" t="s">
        <v>107</v>
      </c>
    </row>
    <row r="73" spans="1:2" x14ac:dyDescent="0.2">
      <c r="A73" t="s">
        <v>99</v>
      </c>
      <c r="B73" t="s">
        <v>108</v>
      </c>
    </row>
    <row r="74" spans="1:2" x14ac:dyDescent="0.2">
      <c r="A74" t="s">
        <v>99</v>
      </c>
      <c r="B74" t="s">
        <v>109</v>
      </c>
    </row>
    <row r="75" spans="1:2" x14ac:dyDescent="0.2">
      <c r="A75" t="s">
        <v>97</v>
      </c>
      <c r="B75" t="s">
        <v>110</v>
      </c>
    </row>
    <row r="76" spans="1:2" x14ac:dyDescent="0.2">
      <c r="A76" t="s">
        <v>99</v>
      </c>
      <c r="B76" t="s">
        <v>111</v>
      </c>
    </row>
    <row r="77" spans="1:2" x14ac:dyDescent="0.2">
      <c r="A77" t="s">
        <v>99</v>
      </c>
      <c r="B77" t="s">
        <v>112</v>
      </c>
    </row>
    <row r="78" spans="1:2" x14ac:dyDescent="0.2">
      <c r="A78" t="s">
        <v>97</v>
      </c>
      <c r="B78" t="s">
        <v>113</v>
      </c>
    </row>
    <row r="79" spans="1:2" x14ac:dyDescent="0.2">
      <c r="A79" t="s">
        <v>99</v>
      </c>
      <c r="B79" t="s">
        <v>114</v>
      </c>
    </row>
    <row r="80" spans="1:2" x14ac:dyDescent="0.2">
      <c r="A80" t="s">
        <v>97</v>
      </c>
      <c r="B80" t="s">
        <v>115</v>
      </c>
    </row>
    <row r="81" spans="1:10" x14ac:dyDescent="0.2">
      <c r="A81" t="s">
        <v>99</v>
      </c>
      <c r="B81" t="s">
        <v>116</v>
      </c>
    </row>
    <row r="82" spans="1:10" x14ac:dyDescent="0.2">
      <c r="A82" t="s">
        <v>97</v>
      </c>
      <c r="B82" t="s">
        <v>117</v>
      </c>
    </row>
    <row r="83" spans="1:10" x14ac:dyDescent="0.2">
      <c r="A83" t="s">
        <v>99</v>
      </c>
      <c r="B83" t="s">
        <v>118</v>
      </c>
    </row>
    <row r="86" spans="1:10" ht="15.75" x14ac:dyDescent="0.25">
      <c r="B86" s="173" t="s">
        <v>119</v>
      </c>
    </row>
    <row r="88" spans="1:10" ht="25.5" customHeight="1" x14ac:dyDescent="0.2">
      <c r="A88" s="175"/>
      <c r="B88" s="178" t="s">
        <v>17</v>
      </c>
      <c r="C88" s="178" t="s">
        <v>5</v>
      </c>
      <c r="D88" s="179"/>
      <c r="E88" s="179"/>
      <c r="F88" s="180" t="s">
        <v>120</v>
      </c>
      <c r="G88" s="180"/>
      <c r="H88" s="180"/>
      <c r="I88" s="180" t="s">
        <v>29</v>
      </c>
      <c r="J88" s="180" t="s">
        <v>0</v>
      </c>
    </row>
    <row r="89" spans="1:10" ht="36.75" customHeight="1" x14ac:dyDescent="0.2">
      <c r="A89" s="176"/>
      <c r="B89" s="181" t="s">
        <v>121</v>
      </c>
      <c r="C89" s="182" t="s">
        <v>122</v>
      </c>
      <c r="D89" s="183"/>
      <c r="E89" s="183"/>
      <c r="F89" s="190" t="s">
        <v>24</v>
      </c>
      <c r="G89" s="191"/>
      <c r="H89" s="191"/>
      <c r="I89" s="191">
        <f>'SO01 R965.1.01 Pol'!G8+'SO01 R965.1.02 Pol'!G8+'SO01 R965.1.03 Pol'!G8+'SO02 R965.2.01 Pol'!G8+'SO02 R965.2.02 Pol'!G8+'SO02 R965.2.03 Pol'!G8+'SO03 R965.3.02 Pol'!G8+'SO04 R965.4.02 Pol'!G8</f>
        <v>0</v>
      </c>
      <c r="J89" s="187" t="str">
        <f>IF(I106=0,"",I89/I106*100)</f>
        <v/>
      </c>
    </row>
    <row r="90" spans="1:10" ht="36.75" customHeight="1" x14ac:dyDescent="0.2">
      <c r="A90" s="176"/>
      <c r="B90" s="181" t="s">
        <v>123</v>
      </c>
      <c r="C90" s="182" t="s">
        <v>124</v>
      </c>
      <c r="D90" s="183"/>
      <c r="E90" s="183"/>
      <c r="F90" s="190" t="s">
        <v>24</v>
      </c>
      <c r="G90" s="191"/>
      <c r="H90" s="191"/>
      <c r="I90" s="191">
        <f>'SO01 R965.1.01 Pol'!G49+'SO01 R965.1.02 Pol'!G94+'SO01 R965.1.03 Pol'!G83+'SO02 R965.2.01 Pol'!G49+'SO02 R965.2.02 Pol'!G18+'SO02 R965.2.03 Pol'!G79+'SO03 R965.3.01 Pol'!G8+'SO03 R965.3.02 Pol'!G101+'SO04 R965.4.01 Pol'!G8+'SO04 R965.4.02 Pol'!G101+'SO05 R965.5.01 Pol'!G8+'SO06 R965.6.01 Pol'!G8</f>
        <v>0</v>
      </c>
      <c r="J90" s="187" t="str">
        <f>IF(I106=0,"",I90/I106*100)</f>
        <v/>
      </c>
    </row>
    <row r="91" spans="1:10" ht="36.75" customHeight="1" x14ac:dyDescent="0.2">
      <c r="A91" s="176"/>
      <c r="B91" s="181" t="s">
        <v>125</v>
      </c>
      <c r="C91" s="182" t="s">
        <v>126</v>
      </c>
      <c r="D91" s="183"/>
      <c r="E91" s="183"/>
      <c r="F91" s="190" t="s">
        <v>24</v>
      </c>
      <c r="G91" s="191"/>
      <c r="H91" s="191"/>
      <c r="I91" s="191">
        <f>'SO03 R965.3.02 Pol'!G119+'SO04 R965.4.02 Pol'!G139</f>
        <v>0</v>
      </c>
      <c r="J91" s="187" t="str">
        <f>IF(I106=0,"",I91/I106*100)</f>
        <v/>
      </c>
    </row>
    <row r="92" spans="1:10" ht="36.75" customHeight="1" x14ac:dyDescent="0.2">
      <c r="A92" s="176"/>
      <c r="B92" s="181" t="s">
        <v>127</v>
      </c>
      <c r="C92" s="182" t="s">
        <v>128</v>
      </c>
      <c r="D92" s="183"/>
      <c r="E92" s="183"/>
      <c r="F92" s="190" t="s">
        <v>24</v>
      </c>
      <c r="G92" s="191"/>
      <c r="H92" s="191"/>
      <c r="I92" s="191">
        <f>'SO03 R965.3.02 Pol'!G149+'SO04 R965.4.02 Pol'!G167</f>
        <v>0</v>
      </c>
      <c r="J92" s="187" t="str">
        <f>IF(I106=0,"",I92/I106*100)</f>
        <v/>
      </c>
    </row>
    <row r="93" spans="1:10" ht="36.75" customHeight="1" x14ac:dyDescent="0.2">
      <c r="A93" s="176"/>
      <c r="B93" s="181" t="s">
        <v>129</v>
      </c>
      <c r="C93" s="182" t="s">
        <v>130</v>
      </c>
      <c r="D93" s="183"/>
      <c r="E93" s="183"/>
      <c r="F93" s="190" t="s">
        <v>24</v>
      </c>
      <c r="G93" s="191"/>
      <c r="H93" s="191"/>
      <c r="I93" s="191">
        <f>'SO01 R965.1.01 Pol'!G84+'SO02 R965.2.01 Pol'!G88+'SO02 R965.2.02 Pol'!G31+'SO03 R965.3.01 Pol'!G30+'SO04 R965.4.01 Pol'!G30+'SO05 R965.5.01 Pol'!G30+'SO06 R965.6.01 Pol'!G30</f>
        <v>0</v>
      </c>
      <c r="J93" s="187" t="str">
        <f>IF(I106=0,"",I93/I106*100)</f>
        <v/>
      </c>
    </row>
    <row r="94" spans="1:10" ht="36.75" customHeight="1" x14ac:dyDescent="0.2">
      <c r="A94" s="176"/>
      <c r="B94" s="181" t="s">
        <v>131</v>
      </c>
      <c r="C94" s="182" t="s">
        <v>132</v>
      </c>
      <c r="D94" s="183"/>
      <c r="E94" s="183"/>
      <c r="F94" s="190" t="s">
        <v>24</v>
      </c>
      <c r="G94" s="191"/>
      <c r="H94" s="191"/>
      <c r="I94" s="191">
        <f>'SO01 R965.1.02 Pol'!G129+'SO01 R965.1.03 Pol'!G109+'SO02 R965.2.03 Pol'!G105+'SO03 R965.3.02 Pol'!G193+'SO04 R965.4.02 Pol'!G211</f>
        <v>0</v>
      </c>
      <c r="J94" s="187" t="str">
        <f>IF(I106=0,"",I94/I106*100)</f>
        <v/>
      </c>
    </row>
    <row r="95" spans="1:10" ht="36.75" customHeight="1" x14ac:dyDescent="0.2">
      <c r="A95" s="176"/>
      <c r="B95" s="181" t="s">
        <v>133</v>
      </c>
      <c r="C95" s="182" t="s">
        <v>134</v>
      </c>
      <c r="D95" s="183"/>
      <c r="E95" s="183"/>
      <c r="F95" s="190" t="s">
        <v>24</v>
      </c>
      <c r="G95" s="191"/>
      <c r="H95" s="191"/>
      <c r="I95" s="191">
        <f>'SO03 R965.3.02 Pol'!G223+'SO04 R965.4.02 Pol'!G241</f>
        <v>0</v>
      </c>
      <c r="J95" s="187" t="str">
        <f>IF(I106=0,"",I95/I106*100)</f>
        <v/>
      </c>
    </row>
    <row r="96" spans="1:10" ht="36.75" customHeight="1" x14ac:dyDescent="0.2">
      <c r="A96" s="176"/>
      <c r="B96" s="181" t="s">
        <v>135</v>
      </c>
      <c r="C96" s="182" t="s">
        <v>136</v>
      </c>
      <c r="D96" s="183"/>
      <c r="E96" s="183"/>
      <c r="F96" s="190" t="s">
        <v>24</v>
      </c>
      <c r="G96" s="191"/>
      <c r="H96" s="191"/>
      <c r="I96" s="191">
        <f>'SO01 R965.1.02 Pol'!G152+'SO01 R965.1.03 Pol'!G130+'SO03 R965.3.02 Pol'!G248+'SO04 R965.4.02 Pol'!G266</f>
        <v>0</v>
      </c>
      <c r="J96" s="187" t="str">
        <f>IF(I106=0,"",I96/I106*100)</f>
        <v/>
      </c>
    </row>
    <row r="97" spans="1:10" ht="36.75" customHeight="1" x14ac:dyDescent="0.2">
      <c r="A97" s="176"/>
      <c r="B97" s="181" t="s">
        <v>137</v>
      </c>
      <c r="C97" s="182" t="s">
        <v>138</v>
      </c>
      <c r="D97" s="183"/>
      <c r="E97" s="183"/>
      <c r="F97" s="190" t="s">
        <v>24</v>
      </c>
      <c r="G97" s="191"/>
      <c r="H97" s="191"/>
      <c r="I97" s="191">
        <f>'SO03 R965.3.02 Pol'!G305+'SO04 R965.4.02 Pol'!G291</f>
        <v>0</v>
      </c>
      <c r="J97" s="187" t="str">
        <f>IF(I106=0,"",I97/I106*100)</f>
        <v/>
      </c>
    </row>
    <row r="98" spans="1:10" ht="36.75" customHeight="1" x14ac:dyDescent="0.2">
      <c r="A98" s="176"/>
      <c r="B98" s="181" t="s">
        <v>139</v>
      </c>
      <c r="C98" s="182" t="s">
        <v>140</v>
      </c>
      <c r="D98" s="183"/>
      <c r="E98" s="183"/>
      <c r="F98" s="190" t="s">
        <v>24</v>
      </c>
      <c r="G98" s="191"/>
      <c r="H98" s="191"/>
      <c r="I98" s="191">
        <f>'SO01 R965.1.01 Pol'!G121+'SO02 R965.2.01 Pol'!G117+'SO03 R965.3.01 Pol'!G53+'SO04 R965.4.02 Pol'!G306+'SO06 R965.6.01 Pol'!G60</f>
        <v>0</v>
      </c>
      <c r="J98" s="187" t="str">
        <f>IF(I106=0,"",I98/I106*100)</f>
        <v/>
      </c>
    </row>
    <row r="99" spans="1:10" ht="36.75" customHeight="1" x14ac:dyDescent="0.2">
      <c r="A99" s="176"/>
      <c r="B99" s="181" t="s">
        <v>141</v>
      </c>
      <c r="C99" s="182" t="s">
        <v>142</v>
      </c>
      <c r="D99" s="183"/>
      <c r="E99" s="183"/>
      <c r="F99" s="190" t="s">
        <v>24</v>
      </c>
      <c r="G99" s="191"/>
      <c r="H99" s="191"/>
      <c r="I99" s="191">
        <f>'SO01 R965.1.01 Pol'!G142+'SO01 R965.1.02 Pol'!G194+'SO01 R965.1.03 Pol'!G172+'SO02 R965.2.01 Pol'!G130+'SO02 R965.2.02 Pol'!G36+'SO02 R965.2.03 Pol'!G114+'SO03 R965.3.01 Pol'!G58+'SO03 R965.3.02 Pol'!G326+'SO04 R965.4.01 Pol'!G58+'SO04 R965.4.02 Pol'!G314+'SO05 R965.5.01 Pol'!G51+'SO06 R965.6.01 Pol'!G92</f>
        <v>0</v>
      </c>
      <c r="J99" s="187" t="str">
        <f>IF(I106=0,"",I99/I106*100)</f>
        <v/>
      </c>
    </row>
    <row r="100" spans="1:10" ht="36.75" customHeight="1" x14ac:dyDescent="0.2">
      <c r="A100" s="176"/>
      <c r="B100" s="181" t="s">
        <v>143</v>
      </c>
      <c r="C100" s="182" t="s">
        <v>144</v>
      </c>
      <c r="D100" s="183"/>
      <c r="E100" s="183"/>
      <c r="F100" s="190" t="s">
        <v>24</v>
      </c>
      <c r="G100" s="191"/>
      <c r="H100" s="191"/>
      <c r="I100" s="191">
        <f>'SO01 R965.1.01 Pol'!G236+'SO01 R965.1.02 Pol'!G276+'SO01 R965.1.03 Pol'!G223+'SO02 R965.2.01 Pol'!G176+'SO02 R965.2.02 Pol'!G47+'SO02 R965.2.03 Pol'!G175+'SO03 R965.3.01 Pol'!G96+'SO03 R965.3.02 Pol'!G433+'SO04 R965.4.01 Pol'!G83+'SO04 R965.4.02 Pol'!G428+'SO05 R965.5.01 Pol'!G75+'SO06 R965.6.01 Pol'!G116</f>
        <v>0</v>
      </c>
      <c r="J100" s="187" t="str">
        <f>IF(I106=0,"",I100/I106*100)</f>
        <v/>
      </c>
    </row>
    <row r="101" spans="1:10" ht="36.75" customHeight="1" x14ac:dyDescent="0.2">
      <c r="A101" s="176"/>
      <c r="B101" s="181" t="s">
        <v>145</v>
      </c>
      <c r="C101" s="182" t="s">
        <v>146</v>
      </c>
      <c r="D101" s="183"/>
      <c r="E101" s="183"/>
      <c r="F101" s="190" t="s">
        <v>25</v>
      </c>
      <c r="G101" s="191"/>
      <c r="H101" s="191"/>
      <c r="I101" s="191">
        <f>'SO03 R965.3.02 Pol'!G439+'SO04 R965.4.02 Pol'!G434</f>
        <v>0</v>
      </c>
      <c r="J101" s="187" t="str">
        <f>IF(I106=0,"",I101/I106*100)</f>
        <v/>
      </c>
    </row>
    <row r="102" spans="1:10" ht="36.75" customHeight="1" x14ac:dyDescent="0.2">
      <c r="A102" s="176"/>
      <c r="B102" s="181" t="s">
        <v>147</v>
      </c>
      <c r="C102" s="182" t="s">
        <v>148</v>
      </c>
      <c r="D102" s="183"/>
      <c r="E102" s="183"/>
      <c r="F102" s="190" t="s">
        <v>149</v>
      </c>
      <c r="G102" s="191"/>
      <c r="H102" s="191"/>
      <c r="I102" s="191">
        <f>'SO01 R965.1.01 Pol'!G242+'SO01 R965.1.02 Pol'!G282+'SO01 R965.1.03 Pol'!G229+'SO02 R965.2.01 Pol'!G182+'SO02 R965.2.02 Pol'!G53+'SO02 R965.2.03 Pol'!G181+'SO03 R965.3.01 Pol'!G102+'SO03 R965.3.02 Pol'!G474+'SO04 R965.4.01 Pol'!G89+'SO04 R965.4.02 Pol'!G469+'SO05 R965.5.01 Pol'!G81+'SO06 R965.6.01 Pol'!G122</f>
        <v>0</v>
      </c>
      <c r="J102" s="187" t="str">
        <f>IF(I106=0,"",I102/I106*100)</f>
        <v/>
      </c>
    </row>
    <row r="103" spans="1:10" ht="36.75" customHeight="1" x14ac:dyDescent="0.2">
      <c r="A103" s="176"/>
      <c r="B103" s="181" t="s">
        <v>150</v>
      </c>
      <c r="C103" s="182" t="s">
        <v>151</v>
      </c>
      <c r="D103" s="183"/>
      <c r="E103" s="183"/>
      <c r="F103" s="190" t="s">
        <v>149</v>
      </c>
      <c r="G103" s="191"/>
      <c r="H103" s="191"/>
      <c r="I103" s="191">
        <f>'SO01 R965.1.01 Pol'!G269+'SO01 R965.1.02 Pol'!G303+'SO01 R965.1.03 Pol'!G250+'SO02 R965.2.01 Pol'!G203+'SO02 R965.2.02 Pol'!G75+'SO02 R965.2.03 Pol'!G202+'SO03 R965.3.01 Pol'!G121+'SO03 R965.3.02 Pol'!G495+'SO04 R965.4.01 Pol'!G108+'SO04 R965.4.02 Pol'!G490+'SO05 R965.5.01 Pol'!G100+'SO06 R965.6.01 Pol'!G141</f>
        <v>0</v>
      </c>
      <c r="J103" s="187" t="str">
        <f>IF(I106=0,"",I103/I106*100)</f>
        <v/>
      </c>
    </row>
    <row r="104" spans="1:10" ht="36.75" customHeight="1" x14ac:dyDescent="0.2">
      <c r="A104" s="176"/>
      <c r="B104" s="181" t="s">
        <v>152</v>
      </c>
      <c r="C104" s="182" t="s">
        <v>27</v>
      </c>
      <c r="D104" s="183"/>
      <c r="E104" s="183"/>
      <c r="F104" s="190" t="s">
        <v>152</v>
      </c>
      <c r="G104" s="191"/>
      <c r="H104" s="191"/>
      <c r="I104" s="191">
        <f>'VN01 R965.VN.1 Naklady'!G8</f>
        <v>0</v>
      </c>
      <c r="J104" s="187" t="str">
        <f>IF(I106=0,"",I104/I106*100)</f>
        <v/>
      </c>
    </row>
    <row r="105" spans="1:10" ht="36.75" customHeight="1" x14ac:dyDescent="0.2">
      <c r="A105" s="176"/>
      <c r="B105" s="181" t="s">
        <v>153</v>
      </c>
      <c r="C105" s="182" t="s">
        <v>28</v>
      </c>
      <c r="D105" s="183"/>
      <c r="E105" s="183"/>
      <c r="F105" s="190" t="s">
        <v>153</v>
      </c>
      <c r="G105" s="191"/>
      <c r="H105" s="191"/>
      <c r="I105" s="191">
        <f>'VN01 R965.VN.1 Naklady'!G21</f>
        <v>0</v>
      </c>
      <c r="J105" s="187" t="str">
        <f>IF(I106=0,"",I105/I106*100)</f>
        <v/>
      </c>
    </row>
    <row r="106" spans="1:10" ht="25.5" customHeight="1" x14ac:dyDescent="0.2">
      <c r="A106" s="177"/>
      <c r="B106" s="184" t="s">
        <v>1</v>
      </c>
      <c r="C106" s="185"/>
      <c r="D106" s="186"/>
      <c r="E106" s="186"/>
      <c r="F106" s="192"/>
      <c r="G106" s="193"/>
      <c r="H106" s="193"/>
      <c r="I106" s="193">
        <f>SUM(I89:I105)</f>
        <v>0</v>
      </c>
      <c r="J106" s="188">
        <f>SUM(J89:J105)</f>
        <v>0</v>
      </c>
    </row>
    <row r="107" spans="1:10" x14ac:dyDescent="0.2">
      <c r="F107" s="133"/>
      <c r="G107" s="133"/>
      <c r="H107" s="133"/>
      <c r="I107" s="133"/>
      <c r="J107" s="189"/>
    </row>
    <row r="108" spans="1:10" x14ac:dyDescent="0.2">
      <c r="F108" s="133"/>
      <c r="G108" s="133"/>
      <c r="H108" s="133"/>
      <c r="I108" s="133"/>
      <c r="J108" s="189"/>
    </row>
    <row r="109" spans="1:10" x14ac:dyDescent="0.2">
      <c r="F109" s="133"/>
      <c r="G109" s="133"/>
      <c r="H109" s="133"/>
      <c r="I109" s="133"/>
      <c r="J109" s="189"/>
    </row>
  </sheetData>
  <sheetProtection algorithmName="SHA-512" hashValue="9pVOQ3cjnaWYJo9LKOpP2YvOC+GpfORMq5VZTKNuGLBezpx83L+3o3+WaCJigZ6gGV489fKpwx0Y1YLADZFoIg==" saltValue="t5uiVmubnpKTH0ZWboWpoQ==" spinCount="100000" sheet="1" formatRows="0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82">
    <mergeCell ref="C101:E101"/>
    <mergeCell ref="C102:E102"/>
    <mergeCell ref="C103:E103"/>
    <mergeCell ref="C104:E104"/>
    <mergeCell ref="C105:E105"/>
    <mergeCell ref="C96:E96"/>
    <mergeCell ref="C97:E97"/>
    <mergeCell ref="C98:E98"/>
    <mergeCell ref="C99:E99"/>
    <mergeCell ref="C100:E100"/>
    <mergeCell ref="C91:E91"/>
    <mergeCell ref="C92:E92"/>
    <mergeCell ref="C93:E93"/>
    <mergeCell ref="C94:E94"/>
    <mergeCell ref="C95:E95"/>
    <mergeCell ref="C59:E59"/>
    <mergeCell ref="C60:E60"/>
    <mergeCell ref="B61:E61"/>
    <mergeCell ref="C89:E89"/>
    <mergeCell ref="C90:E90"/>
    <mergeCell ref="C54:E54"/>
    <mergeCell ref="C55:E55"/>
    <mergeCell ref="C56:E56"/>
    <mergeCell ref="C57:E57"/>
    <mergeCell ref="C58:E58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D14:G14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83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 x14ac:dyDescent="0.2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 x14ac:dyDescent="0.2">
      <c r="A1" s="102" t="s">
        <v>6</v>
      </c>
      <c r="B1" s="102"/>
      <c r="C1" s="103"/>
      <c r="D1" s="102"/>
      <c r="E1" s="102"/>
      <c r="F1" s="102"/>
      <c r="G1" s="102"/>
    </row>
    <row r="2" spans="1:7" ht="24.95" customHeight="1" x14ac:dyDescent="0.2">
      <c r="A2" s="50" t="s">
        <v>7</v>
      </c>
      <c r="B2" s="49"/>
      <c r="C2" s="104"/>
      <c r="D2" s="104"/>
      <c r="E2" s="104"/>
      <c r="F2" s="104"/>
      <c r="G2" s="105"/>
    </row>
    <row r="3" spans="1:7" ht="24.95" customHeight="1" x14ac:dyDescent="0.2">
      <c r="A3" s="50" t="s">
        <v>8</v>
      </c>
      <c r="B3" s="49"/>
      <c r="C3" s="104"/>
      <c r="D3" s="104"/>
      <c r="E3" s="104"/>
      <c r="F3" s="104"/>
      <c r="G3" s="105"/>
    </row>
    <row r="4" spans="1:7" ht="24.95" customHeight="1" x14ac:dyDescent="0.2">
      <c r="A4" s="50" t="s">
        <v>9</v>
      </c>
      <c r="B4" s="49"/>
      <c r="C4" s="104"/>
      <c r="D4" s="104"/>
      <c r="E4" s="104"/>
      <c r="F4" s="104"/>
      <c r="G4" s="105"/>
    </row>
    <row r="5" spans="1:7" x14ac:dyDescent="0.2">
      <c r="B5" s="4"/>
      <c r="C5" s="5"/>
      <c r="D5" s="6"/>
    </row>
  </sheetData>
  <sheetProtection algorithmName="SHA-512" hashValue="vUHDJ0jUQ8TVkZCvEM9JpnIRw2BJajEgxObVsiEmUa600yrrkc/QGqte6erMRb9uP1yQJnm3IevwgQk3VIERqQ==" saltValue="pKTIIVwu4nMFEd9myaORZw==" spinCount="100000" sheet="1" formatRows="0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F51D7-CAE6-40C7-933F-B078FBF9560E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5" t="s">
        <v>154</v>
      </c>
      <c r="B1" s="195"/>
      <c r="C1" s="195"/>
      <c r="D1" s="195"/>
      <c r="E1" s="195"/>
      <c r="F1" s="195"/>
      <c r="G1" s="195"/>
      <c r="AG1" t="s">
        <v>155</v>
      </c>
    </row>
    <row r="2" spans="1:60" ht="24.95" customHeight="1" x14ac:dyDescent="0.2">
      <c r="A2" s="196" t="s">
        <v>7</v>
      </c>
      <c r="B2" s="49" t="s">
        <v>44</v>
      </c>
      <c r="C2" s="199" t="s">
        <v>45</v>
      </c>
      <c r="D2" s="197"/>
      <c r="E2" s="197"/>
      <c r="F2" s="197"/>
      <c r="G2" s="198"/>
      <c r="AG2" t="s">
        <v>156</v>
      </c>
    </row>
    <row r="3" spans="1:60" ht="24.95" customHeight="1" x14ac:dyDescent="0.2">
      <c r="A3" s="196" t="s">
        <v>8</v>
      </c>
      <c r="B3" s="49" t="s">
        <v>157</v>
      </c>
      <c r="C3" s="199" t="s">
        <v>55</v>
      </c>
      <c r="D3" s="197"/>
      <c r="E3" s="197"/>
      <c r="F3" s="197"/>
      <c r="G3" s="198"/>
      <c r="AC3" s="174" t="s">
        <v>158</v>
      </c>
      <c r="AG3" t="s">
        <v>159</v>
      </c>
    </row>
    <row r="4" spans="1:60" ht="24.95" customHeight="1" x14ac:dyDescent="0.2">
      <c r="A4" s="200" t="s">
        <v>9</v>
      </c>
      <c r="B4" s="201" t="s">
        <v>54</v>
      </c>
      <c r="C4" s="202" t="s">
        <v>55</v>
      </c>
      <c r="D4" s="203"/>
      <c r="E4" s="203"/>
      <c r="F4" s="203"/>
      <c r="G4" s="204"/>
      <c r="AG4" t="s">
        <v>160</v>
      </c>
    </row>
    <row r="5" spans="1:60" x14ac:dyDescent="0.2">
      <c r="D5" s="10"/>
    </row>
    <row r="6" spans="1:60" ht="38.25" x14ac:dyDescent="0.2">
      <c r="A6" s="206" t="s">
        <v>161</v>
      </c>
      <c r="B6" s="208" t="s">
        <v>162</v>
      </c>
      <c r="C6" s="208" t="s">
        <v>163</v>
      </c>
      <c r="D6" s="207" t="s">
        <v>164</v>
      </c>
      <c r="E6" s="206" t="s">
        <v>165</v>
      </c>
      <c r="F6" s="205" t="s">
        <v>166</v>
      </c>
      <c r="G6" s="206" t="s">
        <v>29</v>
      </c>
      <c r="H6" s="209" t="s">
        <v>30</v>
      </c>
      <c r="I6" s="209" t="s">
        <v>167</v>
      </c>
      <c r="J6" s="209" t="s">
        <v>31</v>
      </c>
      <c r="K6" s="209" t="s">
        <v>168</v>
      </c>
      <c r="L6" s="209" t="s">
        <v>169</v>
      </c>
      <c r="M6" s="209" t="s">
        <v>170</v>
      </c>
      <c r="N6" s="209" t="s">
        <v>171</v>
      </c>
      <c r="O6" s="209" t="s">
        <v>172</v>
      </c>
      <c r="P6" s="209" t="s">
        <v>173</v>
      </c>
      <c r="Q6" s="209" t="s">
        <v>174</v>
      </c>
      <c r="R6" s="209" t="s">
        <v>175</v>
      </c>
      <c r="S6" s="209" t="s">
        <v>176</v>
      </c>
      <c r="T6" s="209" t="s">
        <v>177</v>
      </c>
      <c r="U6" s="209" t="s">
        <v>178</v>
      </c>
      <c r="V6" s="209" t="s">
        <v>179</v>
      </c>
      <c r="W6" s="209" t="s">
        <v>180</v>
      </c>
      <c r="X6" s="209" t="s">
        <v>181</v>
      </c>
      <c r="Y6" s="209" t="s">
        <v>182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5" t="s">
        <v>183</v>
      </c>
      <c r="B8" s="226" t="s">
        <v>152</v>
      </c>
      <c r="C8" s="251" t="s">
        <v>27</v>
      </c>
      <c r="D8" s="227"/>
      <c r="E8" s="228"/>
      <c r="F8" s="229"/>
      <c r="G8" s="229">
        <f>SUMIF(AG9:AG20,"&lt;&gt;NOR",G9:G20)</f>
        <v>0</v>
      </c>
      <c r="H8" s="229"/>
      <c r="I8" s="229">
        <f>SUM(I9:I20)</f>
        <v>0</v>
      </c>
      <c r="J8" s="229"/>
      <c r="K8" s="229">
        <f>SUM(K9:K20)</f>
        <v>0</v>
      </c>
      <c r="L8" s="229"/>
      <c r="M8" s="229">
        <f>SUM(M9:M20)</f>
        <v>0</v>
      </c>
      <c r="N8" s="228"/>
      <c r="O8" s="228">
        <f>SUM(O9:O20)</f>
        <v>0</v>
      </c>
      <c r="P8" s="228"/>
      <c r="Q8" s="228">
        <f>SUM(Q9:Q20)</f>
        <v>0</v>
      </c>
      <c r="R8" s="229"/>
      <c r="S8" s="229"/>
      <c r="T8" s="230"/>
      <c r="U8" s="224"/>
      <c r="V8" s="224">
        <f>SUM(V9:V20)</f>
        <v>0</v>
      </c>
      <c r="W8" s="224"/>
      <c r="X8" s="224"/>
      <c r="Y8" s="224"/>
      <c r="AG8" t="s">
        <v>184</v>
      </c>
    </row>
    <row r="9" spans="1:60" outlineLevel="1" x14ac:dyDescent="0.2">
      <c r="A9" s="235">
        <v>1</v>
      </c>
      <c r="B9" s="236" t="s">
        <v>185</v>
      </c>
      <c r="C9" s="252" t="s">
        <v>186</v>
      </c>
      <c r="D9" s="237" t="s">
        <v>187</v>
      </c>
      <c r="E9" s="238">
        <v>1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/>
      <c r="S9" s="240" t="s">
        <v>188</v>
      </c>
      <c r="T9" s="241" t="s">
        <v>189</v>
      </c>
      <c r="U9" s="220">
        <v>0</v>
      </c>
      <c r="V9" s="220">
        <f>ROUND(E9*U9,2)</f>
        <v>0</v>
      </c>
      <c r="W9" s="220"/>
      <c r="X9" s="220" t="s">
        <v>190</v>
      </c>
      <c r="Y9" s="220" t="s">
        <v>191</v>
      </c>
      <c r="Z9" s="210"/>
      <c r="AA9" s="210"/>
      <c r="AB9" s="210"/>
      <c r="AC9" s="210"/>
      <c r="AD9" s="210"/>
      <c r="AE9" s="210"/>
      <c r="AF9" s="210"/>
      <c r="AG9" s="210" t="s">
        <v>192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">
      <c r="A10" s="217"/>
      <c r="B10" s="218"/>
      <c r="C10" s="253" t="s">
        <v>193</v>
      </c>
      <c r="D10" s="242"/>
      <c r="E10" s="242"/>
      <c r="F10" s="242"/>
      <c r="G10" s="242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194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1" x14ac:dyDescent="0.2">
      <c r="A11" s="235">
        <v>2</v>
      </c>
      <c r="B11" s="236" t="s">
        <v>195</v>
      </c>
      <c r="C11" s="252" t="s">
        <v>196</v>
      </c>
      <c r="D11" s="237" t="s">
        <v>187</v>
      </c>
      <c r="E11" s="238">
        <v>1</v>
      </c>
      <c r="F11" s="239"/>
      <c r="G11" s="240">
        <f>ROUND(E11*F11,2)</f>
        <v>0</v>
      </c>
      <c r="H11" s="239"/>
      <c r="I11" s="240">
        <f>ROUND(E11*H11,2)</f>
        <v>0</v>
      </c>
      <c r="J11" s="239"/>
      <c r="K11" s="240">
        <f>ROUND(E11*J11,2)</f>
        <v>0</v>
      </c>
      <c r="L11" s="240">
        <v>21</v>
      </c>
      <c r="M11" s="240">
        <f>G11*(1+L11/100)</f>
        <v>0</v>
      </c>
      <c r="N11" s="238">
        <v>0</v>
      </c>
      <c r="O11" s="238">
        <f>ROUND(E11*N11,2)</f>
        <v>0</v>
      </c>
      <c r="P11" s="238">
        <v>0</v>
      </c>
      <c r="Q11" s="238">
        <f>ROUND(E11*P11,2)</f>
        <v>0</v>
      </c>
      <c r="R11" s="240"/>
      <c r="S11" s="240" t="s">
        <v>188</v>
      </c>
      <c r="T11" s="241" t="s">
        <v>189</v>
      </c>
      <c r="U11" s="220">
        <v>0</v>
      </c>
      <c r="V11" s="220">
        <f>ROUND(E11*U11,2)</f>
        <v>0</v>
      </c>
      <c r="W11" s="220"/>
      <c r="X11" s="220" t="s">
        <v>190</v>
      </c>
      <c r="Y11" s="220" t="s">
        <v>191</v>
      </c>
      <c r="Z11" s="210"/>
      <c r="AA11" s="210"/>
      <c r="AB11" s="210"/>
      <c r="AC11" s="210"/>
      <c r="AD11" s="210"/>
      <c r="AE11" s="210"/>
      <c r="AF11" s="210"/>
      <c r="AG11" s="210" t="s">
        <v>192</v>
      </c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2" x14ac:dyDescent="0.2">
      <c r="A12" s="217"/>
      <c r="B12" s="218"/>
      <c r="C12" s="253" t="s">
        <v>197</v>
      </c>
      <c r="D12" s="242"/>
      <c r="E12" s="242"/>
      <c r="F12" s="242"/>
      <c r="G12" s="242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10"/>
      <c r="AA12" s="210"/>
      <c r="AB12" s="210"/>
      <c r="AC12" s="210"/>
      <c r="AD12" s="210"/>
      <c r="AE12" s="210"/>
      <c r="AF12" s="210"/>
      <c r="AG12" s="210" t="s">
        <v>194</v>
      </c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1" x14ac:dyDescent="0.2">
      <c r="A13" s="235">
        <v>3</v>
      </c>
      <c r="B13" s="236" t="s">
        <v>198</v>
      </c>
      <c r="C13" s="252" t="s">
        <v>199</v>
      </c>
      <c r="D13" s="237" t="s">
        <v>187</v>
      </c>
      <c r="E13" s="238">
        <v>1</v>
      </c>
      <c r="F13" s="239"/>
      <c r="G13" s="240">
        <f>ROUND(E13*F13,2)</f>
        <v>0</v>
      </c>
      <c r="H13" s="239"/>
      <c r="I13" s="240">
        <f>ROUND(E13*H13,2)</f>
        <v>0</v>
      </c>
      <c r="J13" s="239"/>
      <c r="K13" s="240">
        <f>ROUND(E13*J13,2)</f>
        <v>0</v>
      </c>
      <c r="L13" s="240">
        <v>21</v>
      </c>
      <c r="M13" s="240">
        <f>G13*(1+L13/100)</f>
        <v>0</v>
      </c>
      <c r="N13" s="238">
        <v>0</v>
      </c>
      <c r="O13" s="238">
        <f>ROUND(E13*N13,2)</f>
        <v>0</v>
      </c>
      <c r="P13" s="238">
        <v>0</v>
      </c>
      <c r="Q13" s="238">
        <f>ROUND(E13*P13,2)</f>
        <v>0</v>
      </c>
      <c r="R13" s="240"/>
      <c r="S13" s="240" t="s">
        <v>188</v>
      </c>
      <c r="T13" s="241" t="s">
        <v>189</v>
      </c>
      <c r="U13" s="220">
        <v>0</v>
      </c>
      <c r="V13" s="220">
        <f>ROUND(E13*U13,2)</f>
        <v>0</v>
      </c>
      <c r="W13" s="220"/>
      <c r="X13" s="220" t="s">
        <v>190</v>
      </c>
      <c r="Y13" s="220" t="s">
        <v>191</v>
      </c>
      <c r="Z13" s="210"/>
      <c r="AA13" s="210"/>
      <c r="AB13" s="210"/>
      <c r="AC13" s="210"/>
      <c r="AD13" s="210"/>
      <c r="AE13" s="210"/>
      <c r="AF13" s="210"/>
      <c r="AG13" s="210" t="s">
        <v>192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33.75" outlineLevel="2" x14ac:dyDescent="0.2">
      <c r="A14" s="217"/>
      <c r="B14" s="218"/>
      <c r="C14" s="253" t="s">
        <v>200</v>
      </c>
      <c r="D14" s="242"/>
      <c r="E14" s="242"/>
      <c r="F14" s="242"/>
      <c r="G14" s="242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194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43" t="str">
        <f>C14</f>
        <v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v>
      </c>
      <c r="BB14" s="210"/>
      <c r="BC14" s="210"/>
      <c r="BD14" s="210"/>
      <c r="BE14" s="210"/>
      <c r="BF14" s="210"/>
      <c r="BG14" s="210"/>
      <c r="BH14" s="210"/>
    </row>
    <row r="15" spans="1:60" outlineLevel="1" x14ac:dyDescent="0.2">
      <c r="A15" s="244">
        <v>4</v>
      </c>
      <c r="B15" s="245" t="s">
        <v>201</v>
      </c>
      <c r="C15" s="254" t="s">
        <v>202</v>
      </c>
      <c r="D15" s="246" t="s">
        <v>187</v>
      </c>
      <c r="E15" s="247">
        <v>1</v>
      </c>
      <c r="F15" s="248"/>
      <c r="G15" s="249">
        <f>ROUND(E15*F15,2)</f>
        <v>0</v>
      </c>
      <c r="H15" s="248"/>
      <c r="I15" s="249">
        <f>ROUND(E15*H15,2)</f>
        <v>0</v>
      </c>
      <c r="J15" s="248"/>
      <c r="K15" s="249">
        <f>ROUND(E15*J15,2)</f>
        <v>0</v>
      </c>
      <c r="L15" s="249">
        <v>21</v>
      </c>
      <c r="M15" s="249">
        <f>G15*(1+L15/100)</f>
        <v>0</v>
      </c>
      <c r="N15" s="247">
        <v>0</v>
      </c>
      <c r="O15" s="247">
        <f>ROUND(E15*N15,2)</f>
        <v>0</v>
      </c>
      <c r="P15" s="247">
        <v>0</v>
      </c>
      <c r="Q15" s="247">
        <f>ROUND(E15*P15,2)</f>
        <v>0</v>
      </c>
      <c r="R15" s="249"/>
      <c r="S15" s="249" t="s">
        <v>203</v>
      </c>
      <c r="T15" s="250" t="s">
        <v>189</v>
      </c>
      <c r="U15" s="220">
        <v>0</v>
      </c>
      <c r="V15" s="220">
        <f>ROUND(E15*U15,2)</f>
        <v>0</v>
      </c>
      <c r="W15" s="220"/>
      <c r="X15" s="220" t="s">
        <v>190</v>
      </c>
      <c r="Y15" s="220" t="s">
        <v>191</v>
      </c>
      <c r="Z15" s="210"/>
      <c r="AA15" s="210"/>
      <c r="AB15" s="210"/>
      <c r="AC15" s="210"/>
      <c r="AD15" s="210"/>
      <c r="AE15" s="210"/>
      <c r="AF15" s="210"/>
      <c r="AG15" s="210" t="s">
        <v>192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1" x14ac:dyDescent="0.2">
      <c r="A16" s="244">
        <v>5</v>
      </c>
      <c r="B16" s="245" t="s">
        <v>204</v>
      </c>
      <c r="C16" s="254" t="s">
        <v>205</v>
      </c>
      <c r="D16" s="246" t="s">
        <v>187</v>
      </c>
      <c r="E16" s="247">
        <v>1</v>
      </c>
      <c r="F16" s="248"/>
      <c r="G16" s="249">
        <f>ROUND(E16*F16,2)</f>
        <v>0</v>
      </c>
      <c r="H16" s="248"/>
      <c r="I16" s="249">
        <f>ROUND(E16*H16,2)</f>
        <v>0</v>
      </c>
      <c r="J16" s="248"/>
      <c r="K16" s="249">
        <f>ROUND(E16*J16,2)</f>
        <v>0</v>
      </c>
      <c r="L16" s="249">
        <v>21</v>
      </c>
      <c r="M16" s="249">
        <f>G16*(1+L16/100)</f>
        <v>0</v>
      </c>
      <c r="N16" s="247">
        <v>0</v>
      </c>
      <c r="O16" s="247">
        <f>ROUND(E16*N16,2)</f>
        <v>0</v>
      </c>
      <c r="P16" s="247">
        <v>0</v>
      </c>
      <c r="Q16" s="247">
        <f>ROUND(E16*P16,2)</f>
        <v>0</v>
      </c>
      <c r="R16" s="249"/>
      <c r="S16" s="249" t="s">
        <v>203</v>
      </c>
      <c r="T16" s="250" t="s">
        <v>189</v>
      </c>
      <c r="U16" s="220">
        <v>0</v>
      </c>
      <c r="V16" s="220">
        <f>ROUND(E16*U16,2)</f>
        <v>0</v>
      </c>
      <c r="W16" s="220"/>
      <c r="X16" s="220" t="s">
        <v>190</v>
      </c>
      <c r="Y16" s="220" t="s">
        <v>191</v>
      </c>
      <c r="Z16" s="210"/>
      <c r="AA16" s="210"/>
      <c r="AB16" s="210"/>
      <c r="AC16" s="210"/>
      <c r="AD16" s="210"/>
      <c r="AE16" s="210"/>
      <c r="AF16" s="210"/>
      <c r="AG16" s="210" t="s">
        <v>192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1" x14ac:dyDescent="0.2">
      <c r="A17" s="235">
        <v>6</v>
      </c>
      <c r="B17" s="236" t="s">
        <v>206</v>
      </c>
      <c r="C17" s="252" t="s">
        <v>207</v>
      </c>
      <c r="D17" s="237" t="s">
        <v>187</v>
      </c>
      <c r="E17" s="238">
        <v>1</v>
      </c>
      <c r="F17" s="239"/>
      <c r="G17" s="240">
        <f>ROUND(E17*F17,2)</f>
        <v>0</v>
      </c>
      <c r="H17" s="239"/>
      <c r="I17" s="240">
        <f>ROUND(E17*H17,2)</f>
        <v>0</v>
      </c>
      <c r="J17" s="239"/>
      <c r="K17" s="240">
        <f>ROUND(E17*J17,2)</f>
        <v>0</v>
      </c>
      <c r="L17" s="240">
        <v>21</v>
      </c>
      <c r="M17" s="240">
        <f>G17*(1+L17/100)</f>
        <v>0</v>
      </c>
      <c r="N17" s="238">
        <v>0</v>
      </c>
      <c r="O17" s="238">
        <f>ROUND(E17*N17,2)</f>
        <v>0</v>
      </c>
      <c r="P17" s="238">
        <v>0</v>
      </c>
      <c r="Q17" s="238">
        <f>ROUND(E17*P17,2)</f>
        <v>0</v>
      </c>
      <c r="R17" s="240"/>
      <c r="S17" s="240" t="s">
        <v>203</v>
      </c>
      <c r="T17" s="241" t="s">
        <v>189</v>
      </c>
      <c r="U17" s="220">
        <v>0</v>
      </c>
      <c r="V17" s="220">
        <f>ROUND(E17*U17,2)</f>
        <v>0</v>
      </c>
      <c r="W17" s="220"/>
      <c r="X17" s="220" t="s">
        <v>190</v>
      </c>
      <c r="Y17" s="220" t="s">
        <v>191</v>
      </c>
      <c r="Z17" s="210"/>
      <c r="AA17" s="210"/>
      <c r="AB17" s="210"/>
      <c r="AC17" s="210"/>
      <c r="AD17" s="210"/>
      <c r="AE17" s="210"/>
      <c r="AF17" s="210"/>
      <c r="AG17" s="210" t="s">
        <v>192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ht="22.5" outlineLevel="2" x14ac:dyDescent="0.2">
      <c r="A18" s="217"/>
      <c r="B18" s="218"/>
      <c r="C18" s="253" t="s">
        <v>208</v>
      </c>
      <c r="D18" s="242"/>
      <c r="E18" s="242"/>
      <c r="F18" s="242"/>
      <c r="G18" s="242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194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43" t="str">
        <f>C18</f>
        <v>Náklady zhotovitele, související s prováděním zkoušek a revizí předepsaných technickými normami nebo objednatelem a které jsou pro provedení díla nezbytné.</v>
      </c>
      <c r="BB18" s="210"/>
      <c r="BC18" s="210"/>
      <c r="BD18" s="210"/>
      <c r="BE18" s="210"/>
      <c r="BF18" s="210"/>
      <c r="BG18" s="210"/>
      <c r="BH18" s="210"/>
    </row>
    <row r="19" spans="1:60" outlineLevel="1" x14ac:dyDescent="0.2">
      <c r="A19" s="244">
        <v>7</v>
      </c>
      <c r="B19" s="245" t="s">
        <v>209</v>
      </c>
      <c r="C19" s="254" t="s">
        <v>210</v>
      </c>
      <c r="D19" s="246" t="s">
        <v>187</v>
      </c>
      <c r="E19" s="247">
        <v>1</v>
      </c>
      <c r="F19" s="248"/>
      <c r="G19" s="249">
        <f>ROUND(E19*F19,2)</f>
        <v>0</v>
      </c>
      <c r="H19" s="248"/>
      <c r="I19" s="249">
        <f>ROUND(E19*H19,2)</f>
        <v>0</v>
      </c>
      <c r="J19" s="248"/>
      <c r="K19" s="249">
        <f>ROUND(E19*J19,2)</f>
        <v>0</v>
      </c>
      <c r="L19" s="249">
        <v>21</v>
      </c>
      <c r="M19" s="249">
        <f>G19*(1+L19/100)</f>
        <v>0</v>
      </c>
      <c r="N19" s="247">
        <v>0</v>
      </c>
      <c r="O19" s="247">
        <f>ROUND(E19*N19,2)</f>
        <v>0</v>
      </c>
      <c r="P19" s="247">
        <v>0</v>
      </c>
      <c r="Q19" s="247">
        <f>ROUND(E19*P19,2)</f>
        <v>0</v>
      </c>
      <c r="R19" s="249"/>
      <c r="S19" s="249" t="s">
        <v>203</v>
      </c>
      <c r="T19" s="250" t="s">
        <v>189</v>
      </c>
      <c r="U19" s="220">
        <v>0</v>
      </c>
      <c r="V19" s="220">
        <f>ROUND(E19*U19,2)</f>
        <v>0</v>
      </c>
      <c r="W19" s="220"/>
      <c r="X19" s="220" t="s">
        <v>190</v>
      </c>
      <c r="Y19" s="220" t="s">
        <v>191</v>
      </c>
      <c r="Z19" s="210"/>
      <c r="AA19" s="210"/>
      <c r="AB19" s="210"/>
      <c r="AC19" s="210"/>
      <c r="AD19" s="210"/>
      <c r="AE19" s="210"/>
      <c r="AF19" s="210"/>
      <c r="AG19" s="210" t="s">
        <v>192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1" x14ac:dyDescent="0.2">
      <c r="A20" s="244">
        <v>8</v>
      </c>
      <c r="B20" s="245" t="s">
        <v>211</v>
      </c>
      <c r="C20" s="254" t="s">
        <v>212</v>
      </c>
      <c r="D20" s="246" t="s">
        <v>187</v>
      </c>
      <c r="E20" s="247">
        <v>1</v>
      </c>
      <c r="F20" s="248"/>
      <c r="G20" s="249">
        <f>ROUND(E20*F20,2)</f>
        <v>0</v>
      </c>
      <c r="H20" s="248"/>
      <c r="I20" s="249">
        <f>ROUND(E20*H20,2)</f>
        <v>0</v>
      </c>
      <c r="J20" s="248"/>
      <c r="K20" s="249">
        <f>ROUND(E20*J20,2)</f>
        <v>0</v>
      </c>
      <c r="L20" s="249">
        <v>21</v>
      </c>
      <c r="M20" s="249">
        <f>G20*(1+L20/100)</f>
        <v>0</v>
      </c>
      <c r="N20" s="247">
        <v>0</v>
      </c>
      <c r="O20" s="247">
        <f>ROUND(E20*N20,2)</f>
        <v>0</v>
      </c>
      <c r="P20" s="247">
        <v>0</v>
      </c>
      <c r="Q20" s="247">
        <f>ROUND(E20*P20,2)</f>
        <v>0</v>
      </c>
      <c r="R20" s="249"/>
      <c r="S20" s="249" t="s">
        <v>203</v>
      </c>
      <c r="T20" s="250" t="s">
        <v>189</v>
      </c>
      <c r="U20" s="220">
        <v>0</v>
      </c>
      <c r="V20" s="220">
        <f>ROUND(E20*U20,2)</f>
        <v>0</v>
      </c>
      <c r="W20" s="220"/>
      <c r="X20" s="220" t="s">
        <v>190</v>
      </c>
      <c r="Y20" s="220" t="s">
        <v>191</v>
      </c>
      <c r="Z20" s="210"/>
      <c r="AA20" s="210"/>
      <c r="AB20" s="210"/>
      <c r="AC20" s="210"/>
      <c r="AD20" s="210"/>
      <c r="AE20" s="210"/>
      <c r="AF20" s="210"/>
      <c r="AG20" s="210" t="s">
        <v>192</v>
      </c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x14ac:dyDescent="0.2">
      <c r="A21" s="225" t="s">
        <v>183</v>
      </c>
      <c r="B21" s="226" t="s">
        <v>153</v>
      </c>
      <c r="C21" s="251" t="s">
        <v>28</v>
      </c>
      <c r="D21" s="227"/>
      <c r="E21" s="228"/>
      <c r="F21" s="229"/>
      <c r="G21" s="229">
        <f>SUMIF(AG22:AG24,"&lt;&gt;NOR",G22:G24)</f>
        <v>0</v>
      </c>
      <c r="H21" s="229"/>
      <c r="I21" s="229">
        <f>SUM(I22:I24)</f>
        <v>0</v>
      </c>
      <c r="J21" s="229"/>
      <c r="K21" s="229">
        <f>SUM(K22:K24)</f>
        <v>0</v>
      </c>
      <c r="L21" s="229"/>
      <c r="M21" s="229">
        <f>SUM(M22:M24)</f>
        <v>0</v>
      </c>
      <c r="N21" s="228"/>
      <c r="O21" s="228">
        <f>SUM(O22:O24)</f>
        <v>0</v>
      </c>
      <c r="P21" s="228"/>
      <c r="Q21" s="228">
        <f>SUM(Q22:Q24)</f>
        <v>0</v>
      </c>
      <c r="R21" s="229"/>
      <c r="S21" s="229"/>
      <c r="T21" s="230"/>
      <c r="U21" s="224"/>
      <c r="V21" s="224">
        <f>SUM(V22:V24)</f>
        <v>0</v>
      </c>
      <c r="W21" s="224"/>
      <c r="X21" s="224"/>
      <c r="Y21" s="224"/>
      <c r="AG21" t="s">
        <v>184</v>
      </c>
    </row>
    <row r="22" spans="1:60" outlineLevel="1" x14ac:dyDescent="0.2">
      <c r="A22" s="235">
        <v>9</v>
      </c>
      <c r="B22" s="236" t="s">
        <v>213</v>
      </c>
      <c r="C22" s="252" t="s">
        <v>214</v>
      </c>
      <c r="D22" s="237" t="s">
        <v>187</v>
      </c>
      <c r="E22" s="238">
        <v>1</v>
      </c>
      <c r="F22" s="239"/>
      <c r="G22" s="240">
        <f>ROUND(E22*F22,2)</f>
        <v>0</v>
      </c>
      <c r="H22" s="239"/>
      <c r="I22" s="240">
        <f>ROUND(E22*H22,2)</f>
        <v>0</v>
      </c>
      <c r="J22" s="239"/>
      <c r="K22" s="240">
        <f>ROUND(E22*J22,2)</f>
        <v>0</v>
      </c>
      <c r="L22" s="240">
        <v>21</v>
      </c>
      <c r="M22" s="240">
        <f>G22*(1+L22/100)</f>
        <v>0</v>
      </c>
      <c r="N22" s="238">
        <v>0</v>
      </c>
      <c r="O22" s="238">
        <f>ROUND(E22*N22,2)</f>
        <v>0</v>
      </c>
      <c r="P22" s="238">
        <v>0</v>
      </c>
      <c r="Q22" s="238">
        <f>ROUND(E22*P22,2)</f>
        <v>0</v>
      </c>
      <c r="R22" s="240"/>
      <c r="S22" s="240" t="s">
        <v>188</v>
      </c>
      <c r="T22" s="241" t="s">
        <v>189</v>
      </c>
      <c r="U22" s="220">
        <v>0</v>
      </c>
      <c r="V22" s="220">
        <f>ROUND(E22*U22,2)</f>
        <v>0</v>
      </c>
      <c r="W22" s="220"/>
      <c r="X22" s="220" t="s">
        <v>190</v>
      </c>
      <c r="Y22" s="220" t="s">
        <v>191</v>
      </c>
      <c r="Z22" s="210"/>
      <c r="AA22" s="210"/>
      <c r="AB22" s="210"/>
      <c r="AC22" s="210"/>
      <c r="AD22" s="210"/>
      <c r="AE22" s="210"/>
      <c r="AF22" s="210"/>
      <c r="AG22" s="210" t="s">
        <v>192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2" x14ac:dyDescent="0.2">
      <c r="A23" s="217"/>
      <c r="B23" s="218"/>
      <c r="C23" s="253" t="s">
        <v>215</v>
      </c>
      <c r="D23" s="242"/>
      <c r="E23" s="242"/>
      <c r="F23" s="242"/>
      <c r="G23" s="242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194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43" t="str">
        <f>C23</f>
        <v>Náklady zhotovitele, které vzniknou v souvislosti s povinnostmi zhotovitele při předání a převzetí díla.</v>
      </c>
      <c r="BB23" s="210"/>
      <c r="BC23" s="210"/>
      <c r="BD23" s="210"/>
      <c r="BE23" s="210"/>
      <c r="BF23" s="210"/>
      <c r="BG23" s="210"/>
      <c r="BH23" s="210"/>
    </row>
    <row r="24" spans="1:60" outlineLevel="1" x14ac:dyDescent="0.2">
      <c r="A24" s="235">
        <v>10</v>
      </c>
      <c r="B24" s="236" t="s">
        <v>216</v>
      </c>
      <c r="C24" s="252" t="s">
        <v>217</v>
      </c>
      <c r="D24" s="237" t="s">
        <v>218</v>
      </c>
      <c r="E24" s="238">
        <v>1</v>
      </c>
      <c r="F24" s="239"/>
      <c r="G24" s="240">
        <f>ROUND(E24*F24,2)</f>
        <v>0</v>
      </c>
      <c r="H24" s="239"/>
      <c r="I24" s="240">
        <f>ROUND(E24*H24,2)</f>
        <v>0</v>
      </c>
      <c r="J24" s="239"/>
      <c r="K24" s="240">
        <f>ROUND(E24*J24,2)</f>
        <v>0</v>
      </c>
      <c r="L24" s="240">
        <v>21</v>
      </c>
      <c r="M24" s="240">
        <f>G24*(1+L24/100)</f>
        <v>0</v>
      </c>
      <c r="N24" s="238">
        <v>0</v>
      </c>
      <c r="O24" s="238">
        <f>ROUND(E24*N24,2)</f>
        <v>0</v>
      </c>
      <c r="P24" s="238">
        <v>0</v>
      </c>
      <c r="Q24" s="238">
        <f>ROUND(E24*P24,2)</f>
        <v>0</v>
      </c>
      <c r="R24" s="240"/>
      <c r="S24" s="240" t="s">
        <v>203</v>
      </c>
      <c r="T24" s="241" t="s">
        <v>189</v>
      </c>
      <c r="U24" s="220">
        <v>0</v>
      </c>
      <c r="V24" s="220">
        <f>ROUND(E24*U24,2)</f>
        <v>0</v>
      </c>
      <c r="W24" s="220"/>
      <c r="X24" s="220" t="s">
        <v>190</v>
      </c>
      <c r="Y24" s="220" t="s">
        <v>191</v>
      </c>
      <c r="Z24" s="210"/>
      <c r="AA24" s="210"/>
      <c r="AB24" s="210"/>
      <c r="AC24" s="210"/>
      <c r="AD24" s="210"/>
      <c r="AE24" s="210"/>
      <c r="AF24" s="210"/>
      <c r="AG24" s="210" t="s">
        <v>192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x14ac:dyDescent="0.2">
      <c r="A25" s="3"/>
      <c r="B25" s="4"/>
      <c r="C25" s="255"/>
      <c r="D25" s="6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AE25">
        <v>12</v>
      </c>
      <c r="AF25">
        <v>21</v>
      </c>
      <c r="AG25" t="s">
        <v>169</v>
      </c>
    </row>
    <row r="26" spans="1:60" x14ac:dyDescent="0.2">
      <c r="A26" s="213"/>
      <c r="B26" s="214" t="s">
        <v>29</v>
      </c>
      <c r="C26" s="256"/>
      <c r="D26" s="215"/>
      <c r="E26" s="216"/>
      <c r="F26" s="216"/>
      <c r="G26" s="234">
        <f>G8+G21</f>
        <v>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AE26">
        <f>SUMIF(L7:L24,AE25,G7:G24)</f>
        <v>0</v>
      </c>
      <c r="AF26">
        <f>SUMIF(L7:L24,AF25,G7:G24)</f>
        <v>0</v>
      </c>
      <c r="AG26" t="s">
        <v>219</v>
      </c>
    </row>
    <row r="27" spans="1:60" x14ac:dyDescent="0.2">
      <c r="C27" s="257"/>
      <c r="D27" s="10"/>
      <c r="AG27" t="s">
        <v>220</v>
      </c>
    </row>
    <row r="28" spans="1:60" x14ac:dyDescent="0.2">
      <c r="D28" s="10"/>
    </row>
    <row r="29" spans="1:60" x14ac:dyDescent="0.2">
      <c r="D29" s="10"/>
    </row>
    <row r="30" spans="1:60" x14ac:dyDescent="0.2">
      <c r="D30" s="10"/>
    </row>
    <row r="31" spans="1:60" x14ac:dyDescent="0.2">
      <c r="D31" s="10"/>
    </row>
    <row r="32" spans="1:60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xi+7SS3juUxnnwyeTEhp+2qY8L9YfyGLsism4eWNEnG1M1UcFhHgcyC1ZXoQvvJZRE1i2v75/ebNSvvY/3DJdQ==" saltValue="Pc6MczWFncWeWzacewMofA==" spinCount="100000" sheet="1" formatRows="0"/>
  <mergeCells count="9">
    <mergeCell ref="C14:G14"/>
    <mergeCell ref="C18:G18"/>
    <mergeCell ref="C23:G23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215C7-6C25-4DE8-9AC4-B03EB4D6C737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5" t="s">
        <v>221</v>
      </c>
      <c r="B1" s="195"/>
      <c r="C1" s="195"/>
      <c r="D1" s="195"/>
      <c r="E1" s="195"/>
      <c r="F1" s="195"/>
      <c r="G1" s="195"/>
      <c r="AG1" t="s">
        <v>155</v>
      </c>
    </row>
    <row r="2" spans="1:60" ht="24.95" customHeight="1" x14ac:dyDescent="0.2">
      <c r="A2" s="196" t="s">
        <v>7</v>
      </c>
      <c r="B2" s="49" t="s">
        <v>44</v>
      </c>
      <c r="C2" s="199" t="s">
        <v>45</v>
      </c>
      <c r="D2" s="197"/>
      <c r="E2" s="197"/>
      <c r="F2" s="197"/>
      <c r="G2" s="198"/>
      <c r="AG2" t="s">
        <v>156</v>
      </c>
    </row>
    <row r="3" spans="1:60" ht="24.95" customHeight="1" x14ac:dyDescent="0.2">
      <c r="A3" s="196" t="s">
        <v>8</v>
      </c>
      <c r="B3" s="49" t="s">
        <v>57</v>
      </c>
      <c r="C3" s="199" t="s">
        <v>58</v>
      </c>
      <c r="D3" s="197"/>
      <c r="E3" s="197"/>
      <c r="F3" s="197"/>
      <c r="G3" s="198"/>
      <c r="AC3" s="174" t="s">
        <v>156</v>
      </c>
      <c r="AG3" t="s">
        <v>159</v>
      </c>
    </row>
    <row r="4" spans="1:60" ht="24.95" customHeight="1" x14ac:dyDescent="0.2">
      <c r="A4" s="200" t="s">
        <v>9</v>
      </c>
      <c r="B4" s="201" t="s">
        <v>59</v>
      </c>
      <c r="C4" s="202" t="s">
        <v>60</v>
      </c>
      <c r="D4" s="203"/>
      <c r="E4" s="203"/>
      <c r="F4" s="203"/>
      <c r="G4" s="204"/>
      <c r="AG4" t="s">
        <v>160</v>
      </c>
    </row>
    <row r="5" spans="1:60" x14ac:dyDescent="0.2">
      <c r="D5" s="10"/>
    </row>
    <row r="6" spans="1:60" ht="38.25" x14ac:dyDescent="0.2">
      <c r="A6" s="206" t="s">
        <v>161</v>
      </c>
      <c r="B6" s="208" t="s">
        <v>162</v>
      </c>
      <c r="C6" s="208" t="s">
        <v>163</v>
      </c>
      <c r="D6" s="207" t="s">
        <v>164</v>
      </c>
      <c r="E6" s="206" t="s">
        <v>165</v>
      </c>
      <c r="F6" s="205" t="s">
        <v>166</v>
      </c>
      <c r="G6" s="206" t="s">
        <v>29</v>
      </c>
      <c r="H6" s="209" t="s">
        <v>30</v>
      </c>
      <c r="I6" s="209" t="s">
        <v>167</v>
      </c>
      <c r="J6" s="209" t="s">
        <v>31</v>
      </c>
      <c r="K6" s="209" t="s">
        <v>168</v>
      </c>
      <c r="L6" s="209" t="s">
        <v>169</v>
      </c>
      <c r="M6" s="209" t="s">
        <v>170</v>
      </c>
      <c r="N6" s="209" t="s">
        <v>171</v>
      </c>
      <c r="O6" s="209" t="s">
        <v>172</v>
      </c>
      <c r="P6" s="209" t="s">
        <v>173</v>
      </c>
      <c r="Q6" s="209" t="s">
        <v>174</v>
      </c>
      <c r="R6" s="209" t="s">
        <v>175</v>
      </c>
      <c r="S6" s="209" t="s">
        <v>176</v>
      </c>
      <c r="T6" s="209" t="s">
        <v>177</v>
      </c>
      <c r="U6" s="209" t="s">
        <v>178</v>
      </c>
      <c r="V6" s="209" t="s">
        <v>179</v>
      </c>
      <c r="W6" s="209" t="s">
        <v>180</v>
      </c>
      <c r="X6" s="209" t="s">
        <v>181</v>
      </c>
      <c r="Y6" s="209" t="s">
        <v>182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5" t="s">
        <v>183</v>
      </c>
      <c r="B8" s="226" t="s">
        <v>121</v>
      </c>
      <c r="C8" s="251" t="s">
        <v>122</v>
      </c>
      <c r="D8" s="227"/>
      <c r="E8" s="228"/>
      <c r="F8" s="229"/>
      <c r="G8" s="229">
        <f>SUMIF(AG9:AG48,"&lt;&gt;NOR",G9:G48)</f>
        <v>0</v>
      </c>
      <c r="H8" s="229"/>
      <c r="I8" s="229">
        <f>SUM(I9:I48)</f>
        <v>0</v>
      </c>
      <c r="J8" s="229"/>
      <c r="K8" s="229">
        <f>SUM(K9:K48)</f>
        <v>0</v>
      </c>
      <c r="L8" s="229"/>
      <c r="M8" s="229">
        <f>SUM(M9:M48)</f>
        <v>0</v>
      </c>
      <c r="N8" s="228"/>
      <c r="O8" s="228">
        <f>SUM(O9:O48)</f>
        <v>0</v>
      </c>
      <c r="P8" s="228"/>
      <c r="Q8" s="228">
        <f>SUM(Q9:Q48)</f>
        <v>0</v>
      </c>
      <c r="R8" s="229"/>
      <c r="S8" s="229"/>
      <c r="T8" s="230"/>
      <c r="U8" s="224"/>
      <c r="V8" s="224">
        <f>SUM(V9:V48)</f>
        <v>0.08</v>
      </c>
      <c r="W8" s="224"/>
      <c r="X8" s="224"/>
      <c r="Y8" s="224"/>
      <c r="AG8" t="s">
        <v>184</v>
      </c>
    </row>
    <row r="9" spans="1:60" outlineLevel="1" x14ac:dyDescent="0.2">
      <c r="A9" s="235">
        <v>1</v>
      </c>
      <c r="B9" s="236" t="s">
        <v>222</v>
      </c>
      <c r="C9" s="252" t="s">
        <v>223</v>
      </c>
      <c r="D9" s="237" t="s">
        <v>224</v>
      </c>
      <c r="E9" s="238">
        <v>6.25E-2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 t="s">
        <v>225</v>
      </c>
      <c r="S9" s="240" t="s">
        <v>188</v>
      </c>
      <c r="T9" s="241" t="s">
        <v>188</v>
      </c>
      <c r="U9" s="220">
        <v>0.36499999999999999</v>
      </c>
      <c r="V9" s="220">
        <f>ROUND(E9*U9,2)</f>
        <v>0.02</v>
      </c>
      <c r="W9" s="220"/>
      <c r="X9" s="220" t="s">
        <v>226</v>
      </c>
      <c r="Y9" s="220" t="s">
        <v>191</v>
      </c>
      <c r="Z9" s="210"/>
      <c r="AA9" s="210"/>
      <c r="AB9" s="210"/>
      <c r="AC9" s="210"/>
      <c r="AD9" s="210"/>
      <c r="AE9" s="210"/>
      <c r="AF9" s="210"/>
      <c r="AG9" s="210" t="s">
        <v>227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ht="22.5" outlineLevel="2" x14ac:dyDescent="0.2">
      <c r="A10" s="217"/>
      <c r="B10" s="218"/>
      <c r="C10" s="263" t="s">
        <v>228</v>
      </c>
      <c r="D10" s="262"/>
      <c r="E10" s="262"/>
      <c r="F10" s="262"/>
      <c r="G10" s="262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229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43" t="str">
        <f>C10</f>
        <v>zapažených i nezapažených s urovnáním dna do předepsaného profilu a spádu, s přehozením výkopku na přilehlém terénu na vzdálenost do 3 m od podélné osy rýhy nebo s naložením výkopku na dopravní prostředek.</v>
      </c>
      <c r="BB10" s="210"/>
      <c r="BC10" s="210"/>
      <c r="BD10" s="210"/>
      <c r="BE10" s="210"/>
      <c r="BF10" s="210"/>
      <c r="BG10" s="210"/>
      <c r="BH10" s="210"/>
    </row>
    <row r="11" spans="1:60" outlineLevel="2" x14ac:dyDescent="0.2">
      <c r="A11" s="217"/>
      <c r="B11" s="218"/>
      <c r="C11" s="264" t="s">
        <v>230</v>
      </c>
      <c r="D11" s="258"/>
      <c r="E11" s="259"/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231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3" x14ac:dyDescent="0.2">
      <c r="A12" s="217"/>
      <c r="B12" s="218"/>
      <c r="C12" s="264" t="s">
        <v>232</v>
      </c>
      <c r="D12" s="258"/>
      <c r="E12" s="259"/>
      <c r="F12" s="220"/>
      <c r="G12" s="220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10"/>
      <c r="AA12" s="210"/>
      <c r="AB12" s="210"/>
      <c r="AC12" s="210"/>
      <c r="AD12" s="210"/>
      <c r="AE12" s="210"/>
      <c r="AF12" s="210"/>
      <c r="AG12" s="210" t="s">
        <v>231</v>
      </c>
      <c r="AH12" s="210">
        <v>0</v>
      </c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3" x14ac:dyDescent="0.2">
      <c r="A13" s="217"/>
      <c r="B13" s="218"/>
      <c r="C13" s="265" t="s">
        <v>233</v>
      </c>
      <c r="D13" s="260"/>
      <c r="E13" s="261"/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231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3" x14ac:dyDescent="0.2">
      <c r="A14" s="217"/>
      <c r="B14" s="218"/>
      <c r="C14" s="266" t="s">
        <v>234</v>
      </c>
      <c r="D14" s="260"/>
      <c r="E14" s="261">
        <v>6.25E-2</v>
      </c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231</v>
      </c>
      <c r="AH14" s="210">
        <v>2</v>
      </c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3" x14ac:dyDescent="0.2">
      <c r="A15" s="217"/>
      <c r="B15" s="218"/>
      <c r="C15" s="265" t="s">
        <v>235</v>
      </c>
      <c r="D15" s="260"/>
      <c r="E15" s="261"/>
      <c r="F15" s="220"/>
      <c r="G15" s="220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10"/>
      <c r="AA15" s="210"/>
      <c r="AB15" s="210"/>
      <c r="AC15" s="210"/>
      <c r="AD15" s="210"/>
      <c r="AE15" s="210"/>
      <c r="AF15" s="210"/>
      <c r="AG15" s="210" t="s">
        <v>231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3" x14ac:dyDescent="0.2">
      <c r="A16" s="217"/>
      <c r="B16" s="218"/>
      <c r="C16" s="264" t="s">
        <v>236</v>
      </c>
      <c r="D16" s="258"/>
      <c r="E16" s="259">
        <v>6.25E-2</v>
      </c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231</v>
      </c>
      <c r="AH16" s="210">
        <v>5</v>
      </c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1" x14ac:dyDescent="0.2">
      <c r="A17" s="235">
        <v>2</v>
      </c>
      <c r="B17" s="236" t="s">
        <v>237</v>
      </c>
      <c r="C17" s="252" t="s">
        <v>238</v>
      </c>
      <c r="D17" s="237" t="s">
        <v>224</v>
      </c>
      <c r="E17" s="238">
        <v>3.125E-2</v>
      </c>
      <c r="F17" s="239"/>
      <c r="G17" s="240">
        <f>ROUND(E17*F17,2)</f>
        <v>0</v>
      </c>
      <c r="H17" s="239"/>
      <c r="I17" s="240">
        <f>ROUND(E17*H17,2)</f>
        <v>0</v>
      </c>
      <c r="J17" s="239"/>
      <c r="K17" s="240">
        <f>ROUND(E17*J17,2)</f>
        <v>0</v>
      </c>
      <c r="L17" s="240">
        <v>21</v>
      </c>
      <c r="M17" s="240">
        <f>G17*(1+L17/100)</f>
        <v>0</v>
      </c>
      <c r="N17" s="238">
        <v>0</v>
      </c>
      <c r="O17" s="238">
        <f>ROUND(E17*N17,2)</f>
        <v>0</v>
      </c>
      <c r="P17" s="238">
        <v>0</v>
      </c>
      <c r="Q17" s="238">
        <f>ROUND(E17*P17,2)</f>
        <v>0</v>
      </c>
      <c r="R17" s="240" t="s">
        <v>225</v>
      </c>
      <c r="S17" s="240" t="s">
        <v>188</v>
      </c>
      <c r="T17" s="241" t="s">
        <v>188</v>
      </c>
      <c r="U17" s="220">
        <v>0.64680000000000004</v>
      </c>
      <c r="V17" s="220">
        <f>ROUND(E17*U17,2)</f>
        <v>0.02</v>
      </c>
      <c r="W17" s="220"/>
      <c r="X17" s="220" t="s">
        <v>226</v>
      </c>
      <c r="Y17" s="220" t="s">
        <v>191</v>
      </c>
      <c r="Z17" s="210"/>
      <c r="AA17" s="210"/>
      <c r="AB17" s="210"/>
      <c r="AC17" s="210"/>
      <c r="AD17" s="210"/>
      <c r="AE17" s="210"/>
      <c r="AF17" s="210"/>
      <c r="AG17" s="210" t="s">
        <v>227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ht="22.5" outlineLevel="2" x14ac:dyDescent="0.2">
      <c r="A18" s="217"/>
      <c r="B18" s="218"/>
      <c r="C18" s="263" t="s">
        <v>228</v>
      </c>
      <c r="D18" s="262"/>
      <c r="E18" s="262"/>
      <c r="F18" s="262"/>
      <c r="G18" s="262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229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43" t="str">
        <f>C18</f>
        <v>zapažených i nezapažených s urovnáním dna do předepsaného profilu a spádu, s přehozením výkopku na přilehlém terénu na vzdálenost do 3 m od podélné osy rýhy nebo s naložením výkopku na dopravní prostředek.</v>
      </c>
      <c r="BB18" s="210"/>
      <c r="BC18" s="210"/>
      <c r="BD18" s="210"/>
      <c r="BE18" s="210"/>
      <c r="BF18" s="210"/>
      <c r="BG18" s="210"/>
      <c r="BH18" s="210"/>
    </row>
    <row r="19" spans="1:60" outlineLevel="2" x14ac:dyDescent="0.2">
      <c r="A19" s="217"/>
      <c r="B19" s="218"/>
      <c r="C19" s="264" t="s">
        <v>239</v>
      </c>
      <c r="D19" s="258"/>
      <c r="E19" s="259"/>
      <c r="F19" s="220"/>
      <c r="G19" s="220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10"/>
      <c r="AA19" s="210"/>
      <c r="AB19" s="210"/>
      <c r="AC19" s="210"/>
      <c r="AD19" s="210"/>
      <c r="AE19" s="210"/>
      <c r="AF19" s="210"/>
      <c r="AG19" s="210" t="s">
        <v>231</v>
      </c>
      <c r="AH19" s="210">
        <v>0</v>
      </c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3" x14ac:dyDescent="0.2">
      <c r="A20" s="217"/>
      <c r="B20" s="218"/>
      <c r="C20" s="264" t="s">
        <v>240</v>
      </c>
      <c r="D20" s="258"/>
      <c r="E20" s="259"/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231</v>
      </c>
      <c r="AH20" s="210">
        <v>0</v>
      </c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3" x14ac:dyDescent="0.2">
      <c r="A21" s="217"/>
      <c r="B21" s="218"/>
      <c r="C21" s="264" t="s">
        <v>241</v>
      </c>
      <c r="D21" s="258"/>
      <c r="E21" s="259">
        <v>3.125E-2</v>
      </c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231</v>
      </c>
      <c r="AH21" s="210">
        <v>5</v>
      </c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ht="22.5" outlineLevel="1" x14ac:dyDescent="0.2">
      <c r="A22" s="235">
        <v>3</v>
      </c>
      <c r="B22" s="236" t="s">
        <v>242</v>
      </c>
      <c r="C22" s="252" t="s">
        <v>243</v>
      </c>
      <c r="D22" s="237" t="s">
        <v>224</v>
      </c>
      <c r="E22" s="238">
        <v>6.25E-2</v>
      </c>
      <c r="F22" s="239"/>
      <c r="G22" s="240">
        <f>ROUND(E22*F22,2)</f>
        <v>0</v>
      </c>
      <c r="H22" s="239"/>
      <c r="I22" s="240">
        <f>ROUND(E22*H22,2)</f>
        <v>0</v>
      </c>
      <c r="J22" s="239"/>
      <c r="K22" s="240">
        <f>ROUND(E22*J22,2)</f>
        <v>0</v>
      </c>
      <c r="L22" s="240">
        <v>21</v>
      </c>
      <c r="M22" s="240">
        <f>G22*(1+L22/100)</f>
        <v>0</v>
      </c>
      <c r="N22" s="238">
        <v>0</v>
      </c>
      <c r="O22" s="238">
        <f>ROUND(E22*N22,2)</f>
        <v>0</v>
      </c>
      <c r="P22" s="238">
        <v>0</v>
      </c>
      <c r="Q22" s="238">
        <f>ROUND(E22*P22,2)</f>
        <v>0</v>
      </c>
      <c r="R22" s="240" t="s">
        <v>225</v>
      </c>
      <c r="S22" s="240" t="s">
        <v>188</v>
      </c>
      <c r="T22" s="241" t="s">
        <v>188</v>
      </c>
      <c r="U22" s="220">
        <v>1.0999999999999999E-2</v>
      </c>
      <c r="V22" s="220">
        <f>ROUND(E22*U22,2)</f>
        <v>0</v>
      </c>
      <c r="W22" s="220"/>
      <c r="X22" s="220" t="s">
        <v>226</v>
      </c>
      <c r="Y22" s="220" t="s">
        <v>191</v>
      </c>
      <c r="Z22" s="210"/>
      <c r="AA22" s="210"/>
      <c r="AB22" s="210"/>
      <c r="AC22" s="210"/>
      <c r="AD22" s="210"/>
      <c r="AE22" s="210"/>
      <c r="AF22" s="210"/>
      <c r="AG22" s="210" t="s">
        <v>227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2" x14ac:dyDescent="0.2">
      <c r="A23" s="217"/>
      <c r="B23" s="218"/>
      <c r="C23" s="263" t="s">
        <v>244</v>
      </c>
      <c r="D23" s="262"/>
      <c r="E23" s="262"/>
      <c r="F23" s="262"/>
      <c r="G23" s="262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229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2" x14ac:dyDescent="0.2">
      <c r="A24" s="217"/>
      <c r="B24" s="218"/>
      <c r="C24" s="264" t="s">
        <v>245</v>
      </c>
      <c r="D24" s="258"/>
      <c r="E24" s="259"/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231</v>
      </c>
      <c r="AH24" s="210">
        <v>0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3" x14ac:dyDescent="0.2">
      <c r="A25" s="217"/>
      <c r="B25" s="218"/>
      <c r="C25" s="264" t="s">
        <v>246</v>
      </c>
      <c r="D25" s="258"/>
      <c r="E25" s="259"/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231</v>
      </c>
      <c r="AH25" s="210">
        <v>0</v>
      </c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3" x14ac:dyDescent="0.2">
      <c r="A26" s="217"/>
      <c r="B26" s="218"/>
      <c r="C26" s="264" t="s">
        <v>247</v>
      </c>
      <c r="D26" s="258"/>
      <c r="E26" s="259">
        <v>6.25E-2</v>
      </c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231</v>
      </c>
      <c r="AH26" s="210">
        <v>5</v>
      </c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ht="22.5" outlineLevel="1" x14ac:dyDescent="0.2">
      <c r="A27" s="235">
        <v>4</v>
      </c>
      <c r="B27" s="236" t="s">
        <v>248</v>
      </c>
      <c r="C27" s="252" t="s">
        <v>249</v>
      </c>
      <c r="D27" s="237" t="s">
        <v>224</v>
      </c>
      <c r="E27" s="238">
        <v>0.3125</v>
      </c>
      <c r="F27" s="239"/>
      <c r="G27" s="240">
        <f>ROUND(E27*F27,2)</f>
        <v>0</v>
      </c>
      <c r="H27" s="239"/>
      <c r="I27" s="240">
        <f>ROUND(E27*H27,2)</f>
        <v>0</v>
      </c>
      <c r="J27" s="239"/>
      <c r="K27" s="240">
        <f>ROUND(E27*J27,2)</f>
        <v>0</v>
      </c>
      <c r="L27" s="240">
        <v>21</v>
      </c>
      <c r="M27" s="240">
        <f>G27*(1+L27/100)</f>
        <v>0</v>
      </c>
      <c r="N27" s="238">
        <v>0</v>
      </c>
      <c r="O27" s="238">
        <f>ROUND(E27*N27,2)</f>
        <v>0</v>
      </c>
      <c r="P27" s="238">
        <v>0</v>
      </c>
      <c r="Q27" s="238">
        <f>ROUND(E27*P27,2)</f>
        <v>0</v>
      </c>
      <c r="R27" s="240" t="s">
        <v>225</v>
      </c>
      <c r="S27" s="240" t="s">
        <v>188</v>
      </c>
      <c r="T27" s="241" t="s">
        <v>188</v>
      </c>
      <c r="U27" s="220">
        <v>0</v>
      </c>
      <c r="V27" s="220">
        <f>ROUND(E27*U27,2)</f>
        <v>0</v>
      </c>
      <c r="W27" s="220"/>
      <c r="X27" s="220" t="s">
        <v>226</v>
      </c>
      <c r="Y27" s="220" t="s">
        <v>191</v>
      </c>
      <c r="Z27" s="210"/>
      <c r="AA27" s="210"/>
      <c r="AB27" s="210"/>
      <c r="AC27" s="210"/>
      <c r="AD27" s="210"/>
      <c r="AE27" s="210"/>
      <c r="AF27" s="210"/>
      <c r="AG27" s="210" t="s">
        <v>227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2" x14ac:dyDescent="0.2">
      <c r="A28" s="217"/>
      <c r="B28" s="218"/>
      <c r="C28" s="263" t="s">
        <v>244</v>
      </c>
      <c r="D28" s="262"/>
      <c r="E28" s="262"/>
      <c r="F28" s="262"/>
      <c r="G28" s="262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229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2" x14ac:dyDescent="0.2">
      <c r="A29" s="217"/>
      <c r="B29" s="218"/>
      <c r="C29" s="264" t="s">
        <v>250</v>
      </c>
      <c r="D29" s="258"/>
      <c r="E29" s="259"/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231</v>
      </c>
      <c r="AH29" s="210">
        <v>0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3" x14ac:dyDescent="0.2">
      <c r="A30" s="217"/>
      <c r="B30" s="218"/>
      <c r="C30" s="264" t="s">
        <v>251</v>
      </c>
      <c r="D30" s="258"/>
      <c r="E30" s="259"/>
      <c r="F30" s="220"/>
      <c r="G30" s="220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231</v>
      </c>
      <c r="AH30" s="210">
        <v>0</v>
      </c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3" x14ac:dyDescent="0.2">
      <c r="A31" s="217"/>
      <c r="B31" s="218"/>
      <c r="C31" s="264" t="s">
        <v>252</v>
      </c>
      <c r="D31" s="258"/>
      <c r="E31" s="259">
        <v>0.3125</v>
      </c>
      <c r="F31" s="220"/>
      <c r="G31" s="220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231</v>
      </c>
      <c r="AH31" s="210">
        <v>5</v>
      </c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ht="22.5" outlineLevel="1" x14ac:dyDescent="0.2">
      <c r="A32" s="235">
        <v>5</v>
      </c>
      <c r="B32" s="236" t="s">
        <v>253</v>
      </c>
      <c r="C32" s="252" t="s">
        <v>254</v>
      </c>
      <c r="D32" s="237" t="s">
        <v>224</v>
      </c>
      <c r="E32" s="238">
        <v>6.25E-2</v>
      </c>
      <c r="F32" s="239"/>
      <c r="G32" s="240">
        <f>ROUND(E32*F32,2)</f>
        <v>0</v>
      </c>
      <c r="H32" s="239"/>
      <c r="I32" s="240">
        <f>ROUND(E32*H32,2)</f>
        <v>0</v>
      </c>
      <c r="J32" s="239"/>
      <c r="K32" s="240">
        <f>ROUND(E32*J32,2)</f>
        <v>0</v>
      </c>
      <c r="L32" s="240">
        <v>21</v>
      </c>
      <c r="M32" s="240">
        <f>G32*(1+L32/100)</f>
        <v>0</v>
      </c>
      <c r="N32" s="238">
        <v>0</v>
      </c>
      <c r="O32" s="238">
        <f>ROUND(E32*N32,2)</f>
        <v>0</v>
      </c>
      <c r="P32" s="238">
        <v>0</v>
      </c>
      <c r="Q32" s="238">
        <f>ROUND(E32*P32,2)</f>
        <v>0</v>
      </c>
      <c r="R32" s="240" t="s">
        <v>225</v>
      </c>
      <c r="S32" s="240" t="s">
        <v>188</v>
      </c>
      <c r="T32" s="241" t="s">
        <v>188</v>
      </c>
      <c r="U32" s="220">
        <v>8.9999999999999993E-3</v>
      </c>
      <c r="V32" s="220">
        <f>ROUND(E32*U32,2)</f>
        <v>0</v>
      </c>
      <c r="W32" s="220"/>
      <c r="X32" s="220" t="s">
        <v>226</v>
      </c>
      <c r="Y32" s="220" t="s">
        <v>191</v>
      </c>
      <c r="Z32" s="210"/>
      <c r="AA32" s="210"/>
      <c r="AB32" s="210"/>
      <c r="AC32" s="210"/>
      <c r="AD32" s="210"/>
      <c r="AE32" s="210"/>
      <c r="AF32" s="210"/>
      <c r="AG32" s="210" t="s">
        <v>255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2" x14ac:dyDescent="0.2">
      <c r="A33" s="217"/>
      <c r="B33" s="218"/>
      <c r="C33" s="264" t="s">
        <v>256</v>
      </c>
      <c r="D33" s="258"/>
      <c r="E33" s="259"/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231</v>
      </c>
      <c r="AH33" s="210">
        <v>0</v>
      </c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3" x14ac:dyDescent="0.2">
      <c r="A34" s="217"/>
      <c r="B34" s="218"/>
      <c r="C34" s="264" t="s">
        <v>257</v>
      </c>
      <c r="D34" s="258"/>
      <c r="E34" s="259"/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231</v>
      </c>
      <c r="AH34" s="210">
        <v>0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3" x14ac:dyDescent="0.2">
      <c r="A35" s="217"/>
      <c r="B35" s="218"/>
      <c r="C35" s="264" t="s">
        <v>258</v>
      </c>
      <c r="D35" s="258"/>
      <c r="E35" s="259">
        <v>6.25E-2</v>
      </c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231</v>
      </c>
      <c r="AH35" s="210">
        <v>5</v>
      </c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1" x14ac:dyDescent="0.2">
      <c r="A36" s="235">
        <v>6</v>
      </c>
      <c r="B36" s="236" t="s">
        <v>259</v>
      </c>
      <c r="C36" s="252" t="s">
        <v>260</v>
      </c>
      <c r="D36" s="237" t="s">
        <v>261</v>
      </c>
      <c r="E36" s="238">
        <v>0.25</v>
      </c>
      <c r="F36" s="239"/>
      <c r="G36" s="240">
        <f>ROUND(E36*F36,2)</f>
        <v>0</v>
      </c>
      <c r="H36" s="239"/>
      <c r="I36" s="240">
        <f>ROUND(E36*H36,2)</f>
        <v>0</v>
      </c>
      <c r="J36" s="239"/>
      <c r="K36" s="240">
        <f>ROUND(E36*J36,2)</f>
        <v>0</v>
      </c>
      <c r="L36" s="240">
        <v>21</v>
      </c>
      <c r="M36" s="240">
        <f>G36*(1+L36/100)</f>
        <v>0</v>
      </c>
      <c r="N36" s="238">
        <v>0</v>
      </c>
      <c r="O36" s="238">
        <f>ROUND(E36*N36,2)</f>
        <v>0</v>
      </c>
      <c r="P36" s="238">
        <v>0</v>
      </c>
      <c r="Q36" s="238">
        <f>ROUND(E36*P36,2)</f>
        <v>0</v>
      </c>
      <c r="R36" s="240" t="s">
        <v>225</v>
      </c>
      <c r="S36" s="240" t="s">
        <v>188</v>
      </c>
      <c r="T36" s="241" t="s">
        <v>188</v>
      </c>
      <c r="U36" s="220">
        <v>1.7999999999999999E-2</v>
      </c>
      <c r="V36" s="220">
        <f>ROUND(E36*U36,2)</f>
        <v>0</v>
      </c>
      <c r="W36" s="220"/>
      <c r="X36" s="220" t="s">
        <v>226</v>
      </c>
      <c r="Y36" s="220" t="s">
        <v>191</v>
      </c>
      <c r="Z36" s="210"/>
      <c r="AA36" s="210"/>
      <c r="AB36" s="210"/>
      <c r="AC36" s="210"/>
      <c r="AD36" s="210"/>
      <c r="AE36" s="210"/>
      <c r="AF36" s="210"/>
      <c r="AG36" s="210" t="s">
        <v>255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2" x14ac:dyDescent="0.2">
      <c r="A37" s="217"/>
      <c r="B37" s="218"/>
      <c r="C37" s="263" t="s">
        <v>262</v>
      </c>
      <c r="D37" s="262"/>
      <c r="E37" s="262"/>
      <c r="F37" s="262"/>
      <c r="G37" s="262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10"/>
      <c r="AA37" s="210"/>
      <c r="AB37" s="210"/>
      <c r="AC37" s="210"/>
      <c r="AD37" s="210"/>
      <c r="AE37" s="210"/>
      <c r="AF37" s="210"/>
      <c r="AG37" s="210" t="s">
        <v>229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2" x14ac:dyDescent="0.2">
      <c r="A38" s="217"/>
      <c r="B38" s="218"/>
      <c r="C38" s="264" t="s">
        <v>263</v>
      </c>
      <c r="D38" s="258"/>
      <c r="E38" s="259"/>
      <c r="F38" s="220"/>
      <c r="G38" s="220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231</v>
      </c>
      <c r="AH38" s="210">
        <v>0</v>
      </c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3" x14ac:dyDescent="0.2">
      <c r="A39" s="217"/>
      <c r="B39" s="218"/>
      <c r="C39" s="264" t="s">
        <v>264</v>
      </c>
      <c r="D39" s="258"/>
      <c r="E39" s="259"/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231</v>
      </c>
      <c r="AH39" s="210">
        <v>0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3" x14ac:dyDescent="0.2">
      <c r="A40" s="217"/>
      <c r="B40" s="218"/>
      <c r="C40" s="264" t="s">
        <v>265</v>
      </c>
      <c r="D40" s="258"/>
      <c r="E40" s="259">
        <v>0.25</v>
      </c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231</v>
      </c>
      <c r="AH40" s="210">
        <v>5</v>
      </c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1" x14ac:dyDescent="0.2">
      <c r="A41" s="235">
        <v>7</v>
      </c>
      <c r="B41" s="236" t="s">
        <v>266</v>
      </c>
      <c r="C41" s="252" t="s">
        <v>267</v>
      </c>
      <c r="D41" s="237" t="s">
        <v>224</v>
      </c>
      <c r="E41" s="238">
        <v>6.25E-2</v>
      </c>
      <c r="F41" s="239"/>
      <c r="G41" s="240">
        <f>ROUND(E41*F41,2)</f>
        <v>0</v>
      </c>
      <c r="H41" s="239"/>
      <c r="I41" s="240">
        <f>ROUND(E41*H41,2)</f>
        <v>0</v>
      </c>
      <c r="J41" s="239"/>
      <c r="K41" s="240">
        <f>ROUND(E41*J41,2)</f>
        <v>0</v>
      </c>
      <c r="L41" s="240">
        <v>21</v>
      </c>
      <c r="M41" s="240">
        <f>G41*(1+L41/100)</f>
        <v>0</v>
      </c>
      <c r="N41" s="238">
        <v>0</v>
      </c>
      <c r="O41" s="238">
        <f>ROUND(E41*N41,2)</f>
        <v>0</v>
      </c>
      <c r="P41" s="238">
        <v>0</v>
      </c>
      <c r="Q41" s="238">
        <f>ROUND(E41*P41,2)</f>
        <v>0</v>
      </c>
      <c r="R41" s="240" t="s">
        <v>225</v>
      </c>
      <c r="S41" s="240" t="s">
        <v>188</v>
      </c>
      <c r="T41" s="241" t="s">
        <v>188</v>
      </c>
      <c r="U41" s="220">
        <v>0</v>
      </c>
      <c r="V41" s="220">
        <f>ROUND(E41*U41,2)</f>
        <v>0</v>
      </c>
      <c r="W41" s="220"/>
      <c r="X41" s="220" t="s">
        <v>226</v>
      </c>
      <c r="Y41" s="220" t="s">
        <v>191</v>
      </c>
      <c r="Z41" s="210"/>
      <c r="AA41" s="210"/>
      <c r="AB41" s="210"/>
      <c r="AC41" s="210"/>
      <c r="AD41" s="210"/>
      <c r="AE41" s="210"/>
      <c r="AF41" s="210"/>
      <c r="AG41" s="210" t="s">
        <v>227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2" x14ac:dyDescent="0.2">
      <c r="A42" s="217"/>
      <c r="B42" s="218"/>
      <c r="C42" s="264" t="s">
        <v>268</v>
      </c>
      <c r="D42" s="258"/>
      <c r="E42" s="259"/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231</v>
      </c>
      <c r="AH42" s="210">
        <v>0</v>
      </c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3" x14ac:dyDescent="0.2">
      <c r="A43" s="217"/>
      <c r="B43" s="218"/>
      <c r="C43" s="264" t="s">
        <v>257</v>
      </c>
      <c r="D43" s="258"/>
      <c r="E43" s="259"/>
      <c r="F43" s="220"/>
      <c r="G43" s="220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231</v>
      </c>
      <c r="AH43" s="210">
        <v>0</v>
      </c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3" x14ac:dyDescent="0.2">
      <c r="A44" s="217"/>
      <c r="B44" s="218"/>
      <c r="C44" s="264" t="s">
        <v>269</v>
      </c>
      <c r="D44" s="258"/>
      <c r="E44" s="259">
        <v>6.25E-2</v>
      </c>
      <c r="F44" s="220"/>
      <c r="G44" s="220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10"/>
      <c r="AA44" s="210"/>
      <c r="AB44" s="210"/>
      <c r="AC44" s="210"/>
      <c r="AD44" s="210"/>
      <c r="AE44" s="210"/>
      <c r="AF44" s="210"/>
      <c r="AG44" s="210" t="s">
        <v>231</v>
      </c>
      <c r="AH44" s="210">
        <v>5</v>
      </c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ht="22.5" outlineLevel="1" x14ac:dyDescent="0.2">
      <c r="A45" s="235">
        <v>8</v>
      </c>
      <c r="B45" s="236" t="s">
        <v>270</v>
      </c>
      <c r="C45" s="252" t="s">
        <v>271</v>
      </c>
      <c r="D45" s="237" t="s">
        <v>261</v>
      </c>
      <c r="E45" s="238">
        <v>0.25</v>
      </c>
      <c r="F45" s="239"/>
      <c r="G45" s="240">
        <f>ROUND(E45*F45,2)</f>
        <v>0</v>
      </c>
      <c r="H45" s="239"/>
      <c r="I45" s="240">
        <f>ROUND(E45*H45,2)</f>
        <v>0</v>
      </c>
      <c r="J45" s="239"/>
      <c r="K45" s="240">
        <f>ROUND(E45*J45,2)</f>
        <v>0</v>
      </c>
      <c r="L45" s="240">
        <v>21</v>
      </c>
      <c r="M45" s="240">
        <f>G45*(1+L45/100)</f>
        <v>0</v>
      </c>
      <c r="N45" s="238">
        <v>0</v>
      </c>
      <c r="O45" s="238">
        <f>ROUND(E45*N45,2)</f>
        <v>0</v>
      </c>
      <c r="P45" s="238">
        <v>0</v>
      </c>
      <c r="Q45" s="238">
        <f>ROUND(E45*P45,2)</f>
        <v>0</v>
      </c>
      <c r="R45" s="240" t="s">
        <v>225</v>
      </c>
      <c r="S45" s="240" t="s">
        <v>188</v>
      </c>
      <c r="T45" s="241" t="s">
        <v>188</v>
      </c>
      <c r="U45" s="220">
        <v>0.15</v>
      </c>
      <c r="V45" s="220">
        <f>ROUND(E45*U45,2)</f>
        <v>0.04</v>
      </c>
      <c r="W45" s="220"/>
      <c r="X45" s="220" t="s">
        <v>226</v>
      </c>
      <c r="Y45" s="220" t="s">
        <v>191</v>
      </c>
      <c r="Z45" s="210"/>
      <c r="AA45" s="210"/>
      <c r="AB45" s="210"/>
      <c r="AC45" s="210"/>
      <c r="AD45" s="210"/>
      <c r="AE45" s="210"/>
      <c r="AF45" s="210"/>
      <c r="AG45" s="210" t="s">
        <v>227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2" x14ac:dyDescent="0.2">
      <c r="A46" s="217"/>
      <c r="B46" s="218"/>
      <c r="C46" s="263" t="s">
        <v>272</v>
      </c>
      <c r="D46" s="262"/>
      <c r="E46" s="262"/>
      <c r="F46" s="262"/>
      <c r="G46" s="262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229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43" t="str">
        <f>C46</f>
        <v>z rostlé horniny tř.1 - 4 pod násypy z hornin soudržných do 92% PS a hornin nesoudržných sypkých relativní ulehlosti I(d) do 0,8</v>
      </c>
      <c r="BB46" s="210"/>
      <c r="BC46" s="210"/>
      <c r="BD46" s="210"/>
      <c r="BE46" s="210"/>
      <c r="BF46" s="210"/>
      <c r="BG46" s="210"/>
      <c r="BH46" s="210"/>
    </row>
    <row r="47" spans="1:60" outlineLevel="2" x14ac:dyDescent="0.2">
      <c r="A47" s="217"/>
      <c r="B47" s="218"/>
      <c r="C47" s="264" t="s">
        <v>273</v>
      </c>
      <c r="D47" s="258"/>
      <c r="E47" s="259"/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10"/>
      <c r="AA47" s="210"/>
      <c r="AB47" s="210"/>
      <c r="AC47" s="210"/>
      <c r="AD47" s="210"/>
      <c r="AE47" s="210"/>
      <c r="AF47" s="210"/>
      <c r="AG47" s="210" t="s">
        <v>231</v>
      </c>
      <c r="AH47" s="210">
        <v>0</v>
      </c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3" x14ac:dyDescent="0.2">
      <c r="A48" s="217"/>
      <c r="B48" s="218"/>
      <c r="C48" s="264" t="s">
        <v>274</v>
      </c>
      <c r="D48" s="258"/>
      <c r="E48" s="259">
        <v>0.25</v>
      </c>
      <c r="F48" s="220"/>
      <c r="G48" s="220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10"/>
      <c r="AA48" s="210"/>
      <c r="AB48" s="210"/>
      <c r="AC48" s="210"/>
      <c r="AD48" s="210"/>
      <c r="AE48" s="210"/>
      <c r="AF48" s="210"/>
      <c r="AG48" s="210" t="s">
        <v>231</v>
      </c>
      <c r="AH48" s="210">
        <v>5</v>
      </c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x14ac:dyDescent="0.2">
      <c r="A49" s="225" t="s">
        <v>183</v>
      </c>
      <c r="B49" s="226" t="s">
        <v>123</v>
      </c>
      <c r="C49" s="251" t="s">
        <v>124</v>
      </c>
      <c r="D49" s="227"/>
      <c r="E49" s="228"/>
      <c r="F49" s="229"/>
      <c r="G49" s="229">
        <f>SUMIF(AG50:AG83,"&lt;&gt;NOR",G50:G83)</f>
        <v>0</v>
      </c>
      <c r="H49" s="229"/>
      <c r="I49" s="229">
        <f>SUM(I50:I83)</f>
        <v>0</v>
      </c>
      <c r="J49" s="229"/>
      <c r="K49" s="229">
        <f>SUM(K50:K83)</f>
        <v>0</v>
      </c>
      <c r="L49" s="229"/>
      <c r="M49" s="229">
        <f>SUM(M50:M83)</f>
        <v>0</v>
      </c>
      <c r="N49" s="228"/>
      <c r="O49" s="228">
        <f>SUM(O50:O83)</f>
        <v>0</v>
      </c>
      <c r="P49" s="228"/>
      <c r="Q49" s="228">
        <f>SUM(Q50:Q83)</f>
        <v>378.81000000000006</v>
      </c>
      <c r="R49" s="229"/>
      <c r="S49" s="229"/>
      <c r="T49" s="230"/>
      <c r="U49" s="224"/>
      <c r="V49" s="224">
        <f>SUM(V50:V83)</f>
        <v>185.76999999999998</v>
      </c>
      <c r="W49" s="224"/>
      <c r="X49" s="224"/>
      <c r="Y49" s="224"/>
      <c r="AG49" t="s">
        <v>184</v>
      </c>
    </row>
    <row r="50" spans="1:60" ht="22.5" outlineLevel="1" x14ac:dyDescent="0.2">
      <c r="A50" s="235">
        <v>9</v>
      </c>
      <c r="B50" s="236" t="s">
        <v>275</v>
      </c>
      <c r="C50" s="252" t="s">
        <v>276</v>
      </c>
      <c r="D50" s="237" t="s">
        <v>261</v>
      </c>
      <c r="E50" s="238">
        <v>0.25</v>
      </c>
      <c r="F50" s="239"/>
      <c r="G50" s="240">
        <f>ROUND(E50*F50,2)</f>
        <v>0</v>
      </c>
      <c r="H50" s="239"/>
      <c r="I50" s="240">
        <f>ROUND(E50*H50,2)</f>
        <v>0</v>
      </c>
      <c r="J50" s="239"/>
      <c r="K50" s="240">
        <f>ROUND(E50*J50,2)</f>
        <v>0</v>
      </c>
      <c r="L50" s="240">
        <v>21</v>
      </c>
      <c r="M50" s="240">
        <f>G50*(1+L50/100)</f>
        <v>0</v>
      </c>
      <c r="N50" s="238">
        <v>0</v>
      </c>
      <c r="O50" s="238">
        <f>ROUND(E50*N50,2)</f>
        <v>0</v>
      </c>
      <c r="P50" s="238">
        <v>0.33</v>
      </c>
      <c r="Q50" s="238">
        <f>ROUND(E50*P50,2)</f>
        <v>0.08</v>
      </c>
      <c r="R50" s="240" t="s">
        <v>277</v>
      </c>
      <c r="S50" s="240" t="s">
        <v>188</v>
      </c>
      <c r="T50" s="241" t="s">
        <v>188</v>
      </c>
      <c r="U50" s="220">
        <v>0.06</v>
      </c>
      <c r="V50" s="220">
        <f>ROUND(E50*U50,2)</f>
        <v>0.02</v>
      </c>
      <c r="W50" s="220"/>
      <c r="X50" s="220" t="s">
        <v>226</v>
      </c>
      <c r="Y50" s="220" t="s">
        <v>191</v>
      </c>
      <c r="Z50" s="210"/>
      <c r="AA50" s="210"/>
      <c r="AB50" s="210"/>
      <c r="AC50" s="210"/>
      <c r="AD50" s="210"/>
      <c r="AE50" s="210"/>
      <c r="AF50" s="210"/>
      <c r="AG50" s="210" t="s">
        <v>227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2" x14ac:dyDescent="0.2">
      <c r="A51" s="217"/>
      <c r="B51" s="218"/>
      <c r="C51" s="264" t="s">
        <v>278</v>
      </c>
      <c r="D51" s="258"/>
      <c r="E51" s="259"/>
      <c r="F51" s="220"/>
      <c r="G51" s="220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10"/>
      <c r="AA51" s="210"/>
      <c r="AB51" s="210"/>
      <c r="AC51" s="210"/>
      <c r="AD51" s="210"/>
      <c r="AE51" s="210"/>
      <c r="AF51" s="210"/>
      <c r="AG51" s="210" t="s">
        <v>231</v>
      </c>
      <c r="AH51" s="210">
        <v>0</v>
      </c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3" x14ac:dyDescent="0.2">
      <c r="A52" s="217"/>
      <c r="B52" s="218"/>
      <c r="C52" s="264" t="s">
        <v>279</v>
      </c>
      <c r="D52" s="258"/>
      <c r="E52" s="259"/>
      <c r="F52" s="220"/>
      <c r="G52" s="220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10"/>
      <c r="AA52" s="210"/>
      <c r="AB52" s="210"/>
      <c r="AC52" s="210"/>
      <c r="AD52" s="210"/>
      <c r="AE52" s="210"/>
      <c r="AF52" s="210"/>
      <c r="AG52" s="210" t="s">
        <v>231</v>
      </c>
      <c r="AH52" s="210">
        <v>0</v>
      </c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3" x14ac:dyDescent="0.2">
      <c r="A53" s="217"/>
      <c r="B53" s="218"/>
      <c r="C53" s="264" t="s">
        <v>265</v>
      </c>
      <c r="D53" s="258"/>
      <c r="E53" s="259">
        <v>0.25</v>
      </c>
      <c r="F53" s="220"/>
      <c r="G53" s="220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10"/>
      <c r="AA53" s="210"/>
      <c r="AB53" s="210"/>
      <c r="AC53" s="210"/>
      <c r="AD53" s="210"/>
      <c r="AE53" s="210"/>
      <c r="AF53" s="210"/>
      <c r="AG53" s="210" t="s">
        <v>231</v>
      </c>
      <c r="AH53" s="210">
        <v>5</v>
      </c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ht="22.5" outlineLevel="1" x14ac:dyDescent="0.2">
      <c r="A54" s="235">
        <v>10</v>
      </c>
      <c r="B54" s="236" t="s">
        <v>280</v>
      </c>
      <c r="C54" s="252" t="s">
        <v>281</v>
      </c>
      <c r="D54" s="237" t="s">
        <v>261</v>
      </c>
      <c r="E54" s="238">
        <v>292.36173000000002</v>
      </c>
      <c r="F54" s="239"/>
      <c r="G54" s="240">
        <f>ROUND(E54*F54,2)</f>
        <v>0</v>
      </c>
      <c r="H54" s="239"/>
      <c r="I54" s="240">
        <f>ROUND(E54*H54,2)</f>
        <v>0</v>
      </c>
      <c r="J54" s="239"/>
      <c r="K54" s="240">
        <f>ROUND(E54*J54,2)</f>
        <v>0</v>
      </c>
      <c r="L54" s="240">
        <v>21</v>
      </c>
      <c r="M54" s="240">
        <f>G54*(1+L54/100)</f>
        <v>0</v>
      </c>
      <c r="N54" s="238">
        <v>0</v>
      </c>
      <c r="O54" s="238">
        <f>ROUND(E54*N54,2)</f>
        <v>0</v>
      </c>
      <c r="P54" s="238">
        <v>0.13200000000000001</v>
      </c>
      <c r="Q54" s="238">
        <f>ROUND(E54*P54,2)</f>
        <v>38.590000000000003</v>
      </c>
      <c r="R54" s="240" t="s">
        <v>277</v>
      </c>
      <c r="S54" s="240" t="s">
        <v>188</v>
      </c>
      <c r="T54" s="241" t="s">
        <v>188</v>
      </c>
      <c r="U54" s="220">
        <v>8.0799999999999997E-2</v>
      </c>
      <c r="V54" s="220">
        <f>ROUND(E54*U54,2)</f>
        <v>23.62</v>
      </c>
      <c r="W54" s="220"/>
      <c r="X54" s="220" t="s">
        <v>226</v>
      </c>
      <c r="Y54" s="220" t="s">
        <v>191</v>
      </c>
      <c r="Z54" s="210"/>
      <c r="AA54" s="210"/>
      <c r="AB54" s="210"/>
      <c r="AC54" s="210"/>
      <c r="AD54" s="210"/>
      <c r="AE54" s="210"/>
      <c r="AF54" s="210"/>
      <c r="AG54" s="210" t="s">
        <v>255</v>
      </c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ht="22.5" outlineLevel="2" x14ac:dyDescent="0.2">
      <c r="A55" s="217"/>
      <c r="B55" s="218"/>
      <c r="C55" s="263" t="s">
        <v>282</v>
      </c>
      <c r="D55" s="262"/>
      <c r="E55" s="262"/>
      <c r="F55" s="262"/>
      <c r="G55" s="262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10"/>
      <c r="AA55" s="210"/>
      <c r="AB55" s="210"/>
      <c r="AC55" s="210"/>
      <c r="AD55" s="210"/>
      <c r="AE55" s="210"/>
      <c r="AF55" s="210"/>
      <c r="AG55" s="210" t="s">
        <v>229</v>
      </c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43" t="str">
        <f>C55</f>
        <v>s naložením na dopravní prostředek, očištění povrchu od frézované plochy, opotřebování frézovacích nástrojů (nožů, upínacích kroužků, držáků) nutné ruční odstranění (vybourání) živičného krytu kolem překážek,</v>
      </c>
      <c r="BB55" s="210"/>
      <c r="BC55" s="210"/>
      <c r="BD55" s="210"/>
      <c r="BE55" s="210"/>
      <c r="BF55" s="210"/>
      <c r="BG55" s="210"/>
      <c r="BH55" s="210"/>
    </row>
    <row r="56" spans="1:60" outlineLevel="2" x14ac:dyDescent="0.2">
      <c r="A56" s="217"/>
      <c r="B56" s="218"/>
      <c r="C56" s="264" t="s">
        <v>283</v>
      </c>
      <c r="D56" s="258"/>
      <c r="E56" s="259"/>
      <c r="F56" s="220"/>
      <c r="G56" s="220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10"/>
      <c r="AA56" s="210"/>
      <c r="AB56" s="210"/>
      <c r="AC56" s="210"/>
      <c r="AD56" s="210"/>
      <c r="AE56" s="210"/>
      <c r="AF56" s="210"/>
      <c r="AG56" s="210" t="s">
        <v>231</v>
      </c>
      <c r="AH56" s="210">
        <v>0</v>
      </c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3" x14ac:dyDescent="0.2">
      <c r="A57" s="217"/>
      <c r="B57" s="218"/>
      <c r="C57" s="264" t="s">
        <v>284</v>
      </c>
      <c r="D57" s="258"/>
      <c r="E57" s="259"/>
      <c r="F57" s="220"/>
      <c r="G57" s="220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10"/>
      <c r="AA57" s="210"/>
      <c r="AB57" s="210"/>
      <c r="AC57" s="210"/>
      <c r="AD57" s="210"/>
      <c r="AE57" s="210"/>
      <c r="AF57" s="210"/>
      <c r="AG57" s="210" t="s">
        <v>231</v>
      </c>
      <c r="AH57" s="210">
        <v>0</v>
      </c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3" x14ac:dyDescent="0.2">
      <c r="A58" s="217"/>
      <c r="B58" s="218"/>
      <c r="C58" s="264" t="s">
        <v>285</v>
      </c>
      <c r="D58" s="258"/>
      <c r="E58" s="259">
        <v>292.36173000000002</v>
      </c>
      <c r="F58" s="220"/>
      <c r="G58" s="220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10"/>
      <c r="AA58" s="210"/>
      <c r="AB58" s="210"/>
      <c r="AC58" s="210"/>
      <c r="AD58" s="210"/>
      <c r="AE58" s="210"/>
      <c r="AF58" s="210"/>
      <c r="AG58" s="210" t="s">
        <v>231</v>
      </c>
      <c r="AH58" s="210">
        <v>5</v>
      </c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ht="33.75" outlineLevel="1" x14ac:dyDescent="0.2">
      <c r="A59" s="235">
        <v>11</v>
      </c>
      <c r="B59" s="236" t="s">
        <v>286</v>
      </c>
      <c r="C59" s="252" t="s">
        <v>287</v>
      </c>
      <c r="D59" s="237" t="s">
        <v>261</v>
      </c>
      <c r="E59" s="238">
        <v>2923.6172900000001</v>
      </c>
      <c r="F59" s="239"/>
      <c r="G59" s="240">
        <f>ROUND(E59*F59,2)</f>
        <v>0</v>
      </c>
      <c r="H59" s="239"/>
      <c r="I59" s="240">
        <f>ROUND(E59*H59,2)</f>
        <v>0</v>
      </c>
      <c r="J59" s="239"/>
      <c r="K59" s="240">
        <f>ROUND(E59*J59,2)</f>
        <v>0</v>
      </c>
      <c r="L59" s="240">
        <v>21</v>
      </c>
      <c r="M59" s="240">
        <f>G59*(1+L59/100)</f>
        <v>0</v>
      </c>
      <c r="N59" s="238">
        <v>0</v>
      </c>
      <c r="O59" s="238">
        <f>ROUND(E59*N59,2)</f>
        <v>0</v>
      </c>
      <c r="P59" s="238">
        <v>0.11</v>
      </c>
      <c r="Q59" s="238">
        <f>ROUND(E59*P59,2)</f>
        <v>321.60000000000002</v>
      </c>
      <c r="R59" s="240" t="s">
        <v>277</v>
      </c>
      <c r="S59" s="240" t="s">
        <v>188</v>
      </c>
      <c r="T59" s="241" t="s">
        <v>188</v>
      </c>
      <c r="U59" s="220">
        <v>5.1499999999999997E-2</v>
      </c>
      <c r="V59" s="220">
        <f>ROUND(E59*U59,2)</f>
        <v>150.57</v>
      </c>
      <c r="W59" s="220"/>
      <c r="X59" s="220" t="s">
        <v>226</v>
      </c>
      <c r="Y59" s="220" t="s">
        <v>191</v>
      </c>
      <c r="Z59" s="210"/>
      <c r="AA59" s="210"/>
      <c r="AB59" s="210"/>
      <c r="AC59" s="210"/>
      <c r="AD59" s="210"/>
      <c r="AE59" s="210"/>
      <c r="AF59" s="210"/>
      <c r="AG59" s="210" t="s">
        <v>255</v>
      </c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ht="22.5" outlineLevel="2" x14ac:dyDescent="0.2">
      <c r="A60" s="217"/>
      <c r="B60" s="218"/>
      <c r="C60" s="263" t="s">
        <v>282</v>
      </c>
      <c r="D60" s="262"/>
      <c r="E60" s="262"/>
      <c r="F60" s="262"/>
      <c r="G60" s="262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10"/>
      <c r="AA60" s="210"/>
      <c r="AB60" s="210"/>
      <c r="AC60" s="210"/>
      <c r="AD60" s="210"/>
      <c r="AE60" s="210"/>
      <c r="AF60" s="210"/>
      <c r="AG60" s="210" t="s">
        <v>229</v>
      </c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43" t="str">
        <f>C60</f>
        <v>s naložením na dopravní prostředek, očištění povrchu od frézované plochy, opotřebování frézovacích nástrojů (nožů, upínacích kroužků, držáků) nutné ruční odstranění (vybourání) živičného krytu kolem překážek,</v>
      </c>
      <c r="BB60" s="210"/>
      <c r="BC60" s="210"/>
      <c r="BD60" s="210"/>
      <c r="BE60" s="210"/>
      <c r="BF60" s="210"/>
      <c r="BG60" s="210"/>
      <c r="BH60" s="210"/>
    </row>
    <row r="61" spans="1:60" outlineLevel="2" x14ac:dyDescent="0.2">
      <c r="A61" s="217"/>
      <c r="B61" s="218"/>
      <c r="C61" s="264" t="s">
        <v>288</v>
      </c>
      <c r="D61" s="258"/>
      <c r="E61" s="259"/>
      <c r="F61" s="220"/>
      <c r="G61" s="220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10"/>
      <c r="AA61" s="210"/>
      <c r="AB61" s="210"/>
      <c r="AC61" s="210"/>
      <c r="AD61" s="210"/>
      <c r="AE61" s="210"/>
      <c r="AF61" s="210"/>
      <c r="AG61" s="210" t="s">
        <v>231</v>
      </c>
      <c r="AH61" s="210">
        <v>0</v>
      </c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3" x14ac:dyDescent="0.2">
      <c r="A62" s="217"/>
      <c r="B62" s="218"/>
      <c r="C62" s="264" t="s">
        <v>289</v>
      </c>
      <c r="D62" s="258"/>
      <c r="E62" s="259"/>
      <c r="F62" s="220"/>
      <c r="G62" s="220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10"/>
      <c r="AA62" s="210"/>
      <c r="AB62" s="210"/>
      <c r="AC62" s="210"/>
      <c r="AD62" s="210"/>
      <c r="AE62" s="210"/>
      <c r="AF62" s="210"/>
      <c r="AG62" s="210" t="s">
        <v>231</v>
      </c>
      <c r="AH62" s="210">
        <v>0</v>
      </c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3" x14ac:dyDescent="0.2">
      <c r="A63" s="217"/>
      <c r="B63" s="218"/>
      <c r="C63" s="264" t="s">
        <v>290</v>
      </c>
      <c r="D63" s="258"/>
      <c r="E63" s="259">
        <v>2923.6172900000001</v>
      </c>
      <c r="F63" s="220"/>
      <c r="G63" s="220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10"/>
      <c r="AA63" s="210"/>
      <c r="AB63" s="210"/>
      <c r="AC63" s="210"/>
      <c r="AD63" s="210"/>
      <c r="AE63" s="210"/>
      <c r="AF63" s="210"/>
      <c r="AG63" s="210" t="s">
        <v>231</v>
      </c>
      <c r="AH63" s="210">
        <v>5</v>
      </c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1" x14ac:dyDescent="0.2">
      <c r="A64" s="235">
        <v>12</v>
      </c>
      <c r="B64" s="236" t="s">
        <v>291</v>
      </c>
      <c r="C64" s="252" t="s">
        <v>292</v>
      </c>
      <c r="D64" s="237" t="s">
        <v>293</v>
      </c>
      <c r="E64" s="238">
        <v>1</v>
      </c>
      <c r="F64" s="239"/>
      <c r="G64" s="240">
        <f>ROUND(E64*F64,2)</f>
        <v>0</v>
      </c>
      <c r="H64" s="239"/>
      <c r="I64" s="240">
        <f>ROUND(E64*H64,2)</f>
        <v>0</v>
      </c>
      <c r="J64" s="239"/>
      <c r="K64" s="240">
        <f>ROUND(E64*J64,2)</f>
        <v>0</v>
      </c>
      <c r="L64" s="240">
        <v>21</v>
      </c>
      <c r="M64" s="240">
        <f>G64*(1+L64/100)</f>
        <v>0</v>
      </c>
      <c r="N64" s="238">
        <v>0</v>
      </c>
      <c r="O64" s="238">
        <f>ROUND(E64*N64,2)</f>
        <v>0</v>
      </c>
      <c r="P64" s="238">
        <v>0.115</v>
      </c>
      <c r="Q64" s="238">
        <f>ROUND(E64*P64,2)</f>
        <v>0.12</v>
      </c>
      <c r="R64" s="240" t="s">
        <v>277</v>
      </c>
      <c r="S64" s="240" t="s">
        <v>188</v>
      </c>
      <c r="T64" s="241" t="s">
        <v>188</v>
      </c>
      <c r="U64" s="220">
        <v>0.13700000000000001</v>
      </c>
      <c r="V64" s="220">
        <f>ROUND(E64*U64,2)</f>
        <v>0.14000000000000001</v>
      </c>
      <c r="W64" s="220"/>
      <c r="X64" s="220" t="s">
        <v>226</v>
      </c>
      <c r="Y64" s="220" t="s">
        <v>191</v>
      </c>
      <c r="Z64" s="210"/>
      <c r="AA64" s="210"/>
      <c r="AB64" s="210"/>
      <c r="AC64" s="210"/>
      <c r="AD64" s="210"/>
      <c r="AE64" s="210"/>
      <c r="AF64" s="210"/>
      <c r="AG64" s="210" t="s">
        <v>227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2" x14ac:dyDescent="0.2">
      <c r="A65" s="217"/>
      <c r="B65" s="218"/>
      <c r="C65" s="263" t="s">
        <v>294</v>
      </c>
      <c r="D65" s="262"/>
      <c r="E65" s="262"/>
      <c r="F65" s="262"/>
      <c r="G65" s="262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10"/>
      <c r="AA65" s="210"/>
      <c r="AB65" s="210"/>
      <c r="AC65" s="210"/>
      <c r="AD65" s="210"/>
      <c r="AE65" s="210"/>
      <c r="AF65" s="210"/>
      <c r="AG65" s="210" t="s">
        <v>229</v>
      </c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43" t="str">
        <f>C65</f>
        <v>s vybouráním lože, s přemístěním hmot na skládku na vzdálenost do 3 m nebo naložením na dopravní prostředek</v>
      </c>
      <c r="BB65" s="210"/>
      <c r="BC65" s="210"/>
      <c r="BD65" s="210"/>
      <c r="BE65" s="210"/>
      <c r="BF65" s="210"/>
      <c r="BG65" s="210"/>
      <c r="BH65" s="210"/>
    </row>
    <row r="66" spans="1:60" outlineLevel="2" x14ac:dyDescent="0.2">
      <c r="A66" s="217"/>
      <c r="B66" s="218"/>
      <c r="C66" s="264" t="s">
        <v>295</v>
      </c>
      <c r="D66" s="258"/>
      <c r="E66" s="259"/>
      <c r="F66" s="220"/>
      <c r="G66" s="220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10"/>
      <c r="AA66" s="210"/>
      <c r="AB66" s="210"/>
      <c r="AC66" s="210"/>
      <c r="AD66" s="210"/>
      <c r="AE66" s="210"/>
      <c r="AF66" s="210"/>
      <c r="AG66" s="210" t="s">
        <v>231</v>
      </c>
      <c r="AH66" s="210">
        <v>0</v>
      </c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3" x14ac:dyDescent="0.2">
      <c r="A67" s="217"/>
      <c r="B67" s="218"/>
      <c r="C67" s="264" t="s">
        <v>296</v>
      </c>
      <c r="D67" s="258"/>
      <c r="E67" s="259">
        <v>1</v>
      </c>
      <c r="F67" s="220"/>
      <c r="G67" s="220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10"/>
      <c r="AA67" s="210"/>
      <c r="AB67" s="210"/>
      <c r="AC67" s="210"/>
      <c r="AD67" s="210"/>
      <c r="AE67" s="210"/>
      <c r="AF67" s="210"/>
      <c r="AG67" s="210" t="s">
        <v>231</v>
      </c>
      <c r="AH67" s="210">
        <v>5</v>
      </c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1" x14ac:dyDescent="0.2">
      <c r="A68" s="235">
        <v>13</v>
      </c>
      <c r="B68" s="236" t="s">
        <v>297</v>
      </c>
      <c r="C68" s="252" t="s">
        <v>298</v>
      </c>
      <c r="D68" s="237" t="s">
        <v>261</v>
      </c>
      <c r="E68" s="238">
        <v>3215.9790200000002</v>
      </c>
      <c r="F68" s="239"/>
      <c r="G68" s="240">
        <f>ROUND(E68*F68,2)</f>
        <v>0</v>
      </c>
      <c r="H68" s="239"/>
      <c r="I68" s="240">
        <f>ROUND(E68*H68,2)</f>
        <v>0</v>
      </c>
      <c r="J68" s="239"/>
      <c r="K68" s="240">
        <f>ROUND(E68*J68,2)</f>
        <v>0</v>
      </c>
      <c r="L68" s="240">
        <v>21</v>
      </c>
      <c r="M68" s="240">
        <f>G68*(1+L68/100)</f>
        <v>0</v>
      </c>
      <c r="N68" s="238">
        <v>0</v>
      </c>
      <c r="O68" s="238">
        <f>ROUND(E68*N68,2)</f>
        <v>0</v>
      </c>
      <c r="P68" s="238">
        <v>0</v>
      </c>
      <c r="Q68" s="238">
        <f>ROUND(E68*P68,2)</f>
        <v>0</v>
      </c>
      <c r="R68" s="240" t="s">
        <v>277</v>
      </c>
      <c r="S68" s="240" t="s">
        <v>188</v>
      </c>
      <c r="T68" s="241" t="s">
        <v>188</v>
      </c>
      <c r="U68" s="220">
        <v>2E-3</v>
      </c>
      <c r="V68" s="220">
        <f>ROUND(E68*U68,2)</f>
        <v>6.43</v>
      </c>
      <c r="W68" s="220"/>
      <c r="X68" s="220" t="s">
        <v>226</v>
      </c>
      <c r="Y68" s="220" t="s">
        <v>191</v>
      </c>
      <c r="Z68" s="210"/>
      <c r="AA68" s="210"/>
      <c r="AB68" s="210"/>
      <c r="AC68" s="210"/>
      <c r="AD68" s="210"/>
      <c r="AE68" s="210"/>
      <c r="AF68" s="210"/>
      <c r="AG68" s="210" t="s">
        <v>227</v>
      </c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2" x14ac:dyDescent="0.2">
      <c r="A69" s="217"/>
      <c r="B69" s="218"/>
      <c r="C69" s="264" t="s">
        <v>299</v>
      </c>
      <c r="D69" s="258"/>
      <c r="E69" s="259"/>
      <c r="F69" s="220"/>
      <c r="G69" s="220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10"/>
      <c r="AA69" s="210"/>
      <c r="AB69" s="210"/>
      <c r="AC69" s="210"/>
      <c r="AD69" s="210"/>
      <c r="AE69" s="210"/>
      <c r="AF69" s="210"/>
      <c r="AG69" s="210" t="s">
        <v>231</v>
      </c>
      <c r="AH69" s="210">
        <v>0</v>
      </c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3" x14ac:dyDescent="0.2">
      <c r="A70" s="217"/>
      <c r="B70" s="218"/>
      <c r="C70" s="264" t="s">
        <v>284</v>
      </c>
      <c r="D70" s="258"/>
      <c r="E70" s="259"/>
      <c r="F70" s="220"/>
      <c r="G70" s="220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10"/>
      <c r="AA70" s="210"/>
      <c r="AB70" s="210"/>
      <c r="AC70" s="210"/>
      <c r="AD70" s="210"/>
      <c r="AE70" s="210"/>
      <c r="AF70" s="210"/>
      <c r="AG70" s="210" t="s">
        <v>231</v>
      </c>
      <c r="AH70" s="210">
        <v>0</v>
      </c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3" x14ac:dyDescent="0.2">
      <c r="A71" s="217"/>
      <c r="B71" s="218"/>
      <c r="C71" s="264" t="s">
        <v>285</v>
      </c>
      <c r="D71" s="258"/>
      <c r="E71" s="259">
        <v>292.36173000000002</v>
      </c>
      <c r="F71" s="220"/>
      <c r="G71" s="220"/>
      <c r="H71" s="220"/>
      <c r="I71" s="220"/>
      <c r="J71" s="220"/>
      <c r="K71" s="220"/>
      <c r="L71" s="220"/>
      <c r="M71" s="220"/>
      <c r="N71" s="219"/>
      <c r="O71" s="219"/>
      <c r="P71" s="219"/>
      <c r="Q71" s="219"/>
      <c r="R71" s="220"/>
      <c r="S71" s="220"/>
      <c r="T71" s="220"/>
      <c r="U71" s="220"/>
      <c r="V71" s="220"/>
      <c r="W71" s="220"/>
      <c r="X71" s="220"/>
      <c r="Y71" s="220"/>
      <c r="Z71" s="210"/>
      <c r="AA71" s="210"/>
      <c r="AB71" s="210"/>
      <c r="AC71" s="210"/>
      <c r="AD71" s="210"/>
      <c r="AE71" s="210"/>
      <c r="AF71" s="210"/>
      <c r="AG71" s="210" t="s">
        <v>231</v>
      </c>
      <c r="AH71" s="210">
        <v>5</v>
      </c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3" x14ac:dyDescent="0.2">
      <c r="A72" s="217"/>
      <c r="B72" s="218"/>
      <c r="C72" s="264" t="s">
        <v>289</v>
      </c>
      <c r="D72" s="258"/>
      <c r="E72" s="259"/>
      <c r="F72" s="220"/>
      <c r="G72" s="220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10"/>
      <c r="AA72" s="210"/>
      <c r="AB72" s="210"/>
      <c r="AC72" s="210"/>
      <c r="AD72" s="210"/>
      <c r="AE72" s="210"/>
      <c r="AF72" s="210"/>
      <c r="AG72" s="210" t="s">
        <v>231</v>
      </c>
      <c r="AH72" s="210">
        <v>0</v>
      </c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3" x14ac:dyDescent="0.2">
      <c r="A73" s="217"/>
      <c r="B73" s="218"/>
      <c r="C73" s="264" t="s">
        <v>290</v>
      </c>
      <c r="D73" s="258"/>
      <c r="E73" s="259">
        <v>2923.6172900000001</v>
      </c>
      <c r="F73" s="220"/>
      <c r="G73" s="220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10"/>
      <c r="AA73" s="210"/>
      <c r="AB73" s="210"/>
      <c r="AC73" s="210"/>
      <c r="AD73" s="210"/>
      <c r="AE73" s="210"/>
      <c r="AF73" s="210"/>
      <c r="AG73" s="210" t="s">
        <v>231</v>
      </c>
      <c r="AH73" s="210">
        <v>5</v>
      </c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outlineLevel="1" x14ac:dyDescent="0.2">
      <c r="A74" s="235">
        <v>14</v>
      </c>
      <c r="B74" s="236" t="s">
        <v>300</v>
      </c>
      <c r="C74" s="252" t="s">
        <v>301</v>
      </c>
      <c r="D74" s="237" t="s">
        <v>261</v>
      </c>
      <c r="E74" s="238">
        <v>146.18086</v>
      </c>
      <c r="F74" s="239"/>
      <c r="G74" s="240">
        <f>ROUND(E74*F74,2)</f>
        <v>0</v>
      </c>
      <c r="H74" s="239"/>
      <c r="I74" s="240">
        <f>ROUND(E74*H74,2)</f>
        <v>0</v>
      </c>
      <c r="J74" s="239"/>
      <c r="K74" s="240">
        <f>ROUND(E74*J74,2)</f>
        <v>0</v>
      </c>
      <c r="L74" s="240">
        <v>21</v>
      </c>
      <c r="M74" s="240">
        <f>G74*(1+L74/100)</f>
        <v>0</v>
      </c>
      <c r="N74" s="238">
        <v>0</v>
      </c>
      <c r="O74" s="238">
        <f>ROUND(E74*N74,2)</f>
        <v>0</v>
      </c>
      <c r="P74" s="238">
        <v>0.126</v>
      </c>
      <c r="Q74" s="238">
        <f>ROUND(E74*P74,2)</f>
        <v>18.420000000000002</v>
      </c>
      <c r="R74" s="240" t="s">
        <v>277</v>
      </c>
      <c r="S74" s="240" t="s">
        <v>188</v>
      </c>
      <c r="T74" s="241" t="s">
        <v>188</v>
      </c>
      <c r="U74" s="220">
        <v>3.4000000000000002E-2</v>
      </c>
      <c r="V74" s="220">
        <f>ROUND(E74*U74,2)</f>
        <v>4.97</v>
      </c>
      <c r="W74" s="220"/>
      <c r="X74" s="220" t="s">
        <v>226</v>
      </c>
      <c r="Y74" s="220" t="s">
        <v>191</v>
      </c>
      <c r="Z74" s="210"/>
      <c r="AA74" s="210"/>
      <c r="AB74" s="210"/>
      <c r="AC74" s="210"/>
      <c r="AD74" s="210"/>
      <c r="AE74" s="210"/>
      <c r="AF74" s="210"/>
      <c r="AG74" s="210" t="s">
        <v>227</v>
      </c>
      <c r="AH74" s="210"/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outlineLevel="2" x14ac:dyDescent="0.2">
      <c r="A75" s="217"/>
      <c r="B75" s="218"/>
      <c r="C75" s="264" t="s">
        <v>302</v>
      </c>
      <c r="D75" s="258"/>
      <c r="E75" s="259"/>
      <c r="F75" s="220"/>
      <c r="G75" s="220"/>
      <c r="H75" s="220"/>
      <c r="I75" s="220"/>
      <c r="J75" s="220"/>
      <c r="K75" s="220"/>
      <c r="L75" s="220"/>
      <c r="M75" s="220"/>
      <c r="N75" s="219"/>
      <c r="O75" s="219"/>
      <c r="P75" s="219"/>
      <c r="Q75" s="219"/>
      <c r="R75" s="220"/>
      <c r="S75" s="220"/>
      <c r="T75" s="220"/>
      <c r="U75" s="220"/>
      <c r="V75" s="220"/>
      <c r="W75" s="220"/>
      <c r="X75" s="220"/>
      <c r="Y75" s="220"/>
      <c r="Z75" s="210"/>
      <c r="AA75" s="210"/>
      <c r="AB75" s="210"/>
      <c r="AC75" s="210"/>
      <c r="AD75" s="210"/>
      <c r="AE75" s="210"/>
      <c r="AF75" s="210"/>
      <c r="AG75" s="210" t="s">
        <v>231</v>
      </c>
      <c r="AH75" s="210">
        <v>0</v>
      </c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3" x14ac:dyDescent="0.2">
      <c r="A76" s="217"/>
      <c r="B76" s="218"/>
      <c r="C76" s="264" t="s">
        <v>303</v>
      </c>
      <c r="D76" s="258"/>
      <c r="E76" s="259"/>
      <c r="F76" s="220"/>
      <c r="G76" s="220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10"/>
      <c r="AA76" s="210"/>
      <c r="AB76" s="210"/>
      <c r="AC76" s="210"/>
      <c r="AD76" s="210"/>
      <c r="AE76" s="210"/>
      <c r="AF76" s="210"/>
      <c r="AG76" s="210" t="s">
        <v>231</v>
      </c>
      <c r="AH76" s="210">
        <v>0</v>
      </c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3" x14ac:dyDescent="0.2">
      <c r="A77" s="217"/>
      <c r="B77" s="218"/>
      <c r="C77" s="264" t="s">
        <v>289</v>
      </c>
      <c r="D77" s="258"/>
      <c r="E77" s="259"/>
      <c r="F77" s="220"/>
      <c r="G77" s="220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10"/>
      <c r="AA77" s="210"/>
      <c r="AB77" s="210"/>
      <c r="AC77" s="210"/>
      <c r="AD77" s="210"/>
      <c r="AE77" s="210"/>
      <c r="AF77" s="210"/>
      <c r="AG77" s="210" t="s">
        <v>231</v>
      </c>
      <c r="AH77" s="210">
        <v>0</v>
      </c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3" x14ac:dyDescent="0.2">
      <c r="A78" s="217"/>
      <c r="B78" s="218"/>
      <c r="C78" s="264" t="s">
        <v>304</v>
      </c>
      <c r="D78" s="258"/>
      <c r="E78" s="259">
        <v>146.18086</v>
      </c>
      <c r="F78" s="220"/>
      <c r="G78" s="220"/>
      <c r="H78" s="220"/>
      <c r="I78" s="220"/>
      <c r="J78" s="220"/>
      <c r="K78" s="220"/>
      <c r="L78" s="220"/>
      <c r="M78" s="220"/>
      <c r="N78" s="219"/>
      <c r="O78" s="219"/>
      <c r="P78" s="219"/>
      <c r="Q78" s="219"/>
      <c r="R78" s="220"/>
      <c r="S78" s="220"/>
      <c r="T78" s="220"/>
      <c r="U78" s="220"/>
      <c r="V78" s="220"/>
      <c r="W78" s="220"/>
      <c r="X78" s="220"/>
      <c r="Y78" s="220"/>
      <c r="Z78" s="210"/>
      <c r="AA78" s="210"/>
      <c r="AB78" s="210"/>
      <c r="AC78" s="210"/>
      <c r="AD78" s="210"/>
      <c r="AE78" s="210"/>
      <c r="AF78" s="210"/>
      <c r="AG78" s="210" t="s">
        <v>231</v>
      </c>
      <c r="AH78" s="210">
        <v>5</v>
      </c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ht="22.5" outlineLevel="1" x14ac:dyDescent="0.2">
      <c r="A79" s="235">
        <v>15</v>
      </c>
      <c r="B79" s="236" t="s">
        <v>305</v>
      </c>
      <c r="C79" s="252" t="s">
        <v>306</v>
      </c>
      <c r="D79" s="237" t="s">
        <v>261</v>
      </c>
      <c r="E79" s="238">
        <v>0.1</v>
      </c>
      <c r="F79" s="239"/>
      <c r="G79" s="240">
        <f>ROUND(E79*F79,2)</f>
        <v>0</v>
      </c>
      <c r="H79" s="239"/>
      <c r="I79" s="240">
        <f>ROUND(E79*H79,2)</f>
        <v>0</v>
      </c>
      <c r="J79" s="239"/>
      <c r="K79" s="240">
        <f>ROUND(E79*J79,2)</f>
        <v>0</v>
      </c>
      <c r="L79" s="240">
        <v>21</v>
      </c>
      <c r="M79" s="240">
        <f>G79*(1+L79/100)</f>
        <v>0</v>
      </c>
      <c r="N79" s="238">
        <v>0</v>
      </c>
      <c r="O79" s="238">
        <f>ROUND(E79*N79,2)</f>
        <v>0</v>
      </c>
      <c r="P79" s="238">
        <v>0</v>
      </c>
      <c r="Q79" s="238">
        <f>ROUND(E79*P79,2)</f>
        <v>0</v>
      </c>
      <c r="R79" s="240" t="s">
        <v>277</v>
      </c>
      <c r="S79" s="240" t="s">
        <v>188</v>
      </c>
      <c r="T79" s="241" t="s">
        <v>188</v>
      </c>
      <c r="U79" s="220">
        <v>0.22</v>
      </c>
      <c r="V79" s="220">
        <f>ROUND(E79*U79,2)</f>
        <v>0.02</v>
      </c>
      <c r="W79" s="220"/>
      <c r="X79" s="220" t="s">
        <v>226</v>
      </c>
      <c r="Y79" s="220" t="s">
        <v>191</v>
      </c>
      <c r="Z79" s="210"/>
      <c r="AA79" s="210"/>
      <c r="AB79" s="210"/>
      <c r="AC79" s="210"/>
      <c r="AD79" s="210"/>
      <c r="AE79" s="210"/>
      <c r="AF79" s="210"/>
      <c r="AG79" s="210" t="s">
        <v>227</v>
      </c>
      <c r="AH79" s="210"/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ht="22.5" outlineLevel="2" x14ac:dyDescent="0.2">
      <c r="A80" s="217"/>
      <c r="B80" s="218"/>
      <c r="C80" s="263" t="s">
        <v>307</v>
      </c>
      <c r="D80" s="262"/>
      <c r="E80" s="262"/>
      <c r="F80" s="262"/>
      <c r="G80" s="262"/>
      <c r="H80" s="220"/>
      <c r="I80" s="220"/>
      <c r="J80" s="220"/>
      <c r="K80" s="220"/>
      <c r="L80" s="220"/>
      <c r="M80" s="220"/>
      <c r="N80" s="219"/>
      <c r="O80" s="219"/>
      <c r="P80" s="219"/>
      <c r="Q80" s="219"/>
      <c r="R80" s="220"/>
      <c r="S80" s="220"/>
      <c r="T80" s="220"/>
      <c r="U80" s="220"/>
      <c r="V80" s="220"/>
      <c r="W80" s="220"/>
      <c r="X80" s="220"/>
      <c r="Y80" s="220"/>
      <c r="Z80" s="210"/>
      <c r="AA80" s="210"/>
      <c r="AB80" s="210"/>
      <c r="AC80" s="210"/>
      <c r="AD80" s="210"/>
      <c r="AE80" s="210"/>
      <c r="AF80" s="210"/>
      <c r="AG80" s="210" t="s">
        <v>229</v>
      </c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43" t="str">
        <f>C80</f>
        <v>od spojovacího materiálu, s uložením očištěných kostek na skládku, s odklizením odpadových hmot na hromady a s odklizením vybouraných kostek na vzdálenost do 3 m</v>
      </c>
      <c r="BB80" s="210"/>
      <c r="BC80" s="210"/>
      <c r="BD80" s="210"/>
      <c r="BE80" s="210"/>
      <c r="BF80" s="210"/>
      <c r="BG80" s="210"/>
      <c r="BH80" s="210"/>
    </row>
    <row r="81" spans="1:60" outlineLevel="2" x14ac:dyDescent="0.2">
      <c r="A81" s="217"/>
      <c r="B81" s="218"/>
      <c r="C81" s="264" t="s">
        <v>308</v>
      </c>
      <c r="D81" s="258"/>
      <c r="E81" s="259"/>
      <c r="F81" s="220"/>
      <c r="G81" s="220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10"/>
      <c r="AA81" s="210"/>
      <c r="AB81" s="210"/>
      <c r="AC81" s="210"/>
      <c r="AD81" s="210"/>
      <c r="AE81" s="210"/>
      <c r="AF81" s="210"/>
      <c r="AG81" s="210" t="s">
        <v>231</v>
      </c>
      <c r="AH81" s="210">
        <v>0</v>
      </c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outlineLevel="3" x14ac:dyDescent="0.2">
      <c r="A82" s="217"/>
      <c r="B82" s="218"/>
      <c r="C82" s="264" t="s">
        <v>309</v>
      </c>
      <c r="D82" s="258"/>
      <c r="E82" s="259"/>
      <c r="F82" s="220"/>
      <c r="G82" s="220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10"/>
      <c r="AA82" s="210"/>
      <c r="AB82" s="210"/>
      <c r="AC82" s="210"/>
      <c r="AD82" s="210"/>
      <c r="AE82" s="210"/>
      <c r="AF82" s="210"/>
      <c r="AG82" s="210" t="s">
        <v>231</v>
      </c>
      <c r="AH82" s="210">
        <v>0</v>
      </c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outlineLevel="3" x14ac:dyDescent="0.2">
      <c r="A83" s="217"/>
      <c r="B83" s="218"/>
      <c r="C83" s="264" t="s">
        <v>310</v>
      </c>
      <c r="D83" s="258"/>
      <c r="E83" s="259">
        <v>0.1</v>
      </c>
      <c r="F83" s="220"/>
      <c r="G83" s="220"/>
      <c r="H83" s="220"/>
      <c r="I83" s="220"/>
      <c r="J83" s="220"/>
      <c r="K83" s="220"/>
      <c r="L83" s="220"/>
      <c r="M83" s="220"/>
      <c r="N83" s="219"/>
      <c r="O83" s="219"/>
      <c r="P83" s="219"/>
      <c r="Q83" s="219"/>
      <c r="R83" s="220"/>
      <c r="S83" s="220"/>
      <c r="T83" s="220"/>
      <c r="U83" s="220"/>
      <c r="V83" s="220"/>
      <c r="W83" s="220"/>
      <c r="X83" s="220"/>
      <c r="Y83" s="220"/>
      <c r="Z83" s="210"/>
      <c r="AA83" s="210"/>
      <c r="AB83" s="210"/>
      <c r="AC83" s="210"/>
      <c r="AD83" s="210"/>
      <c r="AE83" s="210"/>
      <c r="AF83" s="210"/>
      <c r="AG83" s="210" t="s">
        <v>231</v>
      </c>
      <c r="AH83" s="210">
        <v>5</v>
      </c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x14ac:dyDescent="0.2">
      <c r="A84" s="213" t="s">
        <v>183</v>
      </c>
      <c r="B84" s="214" t="s">
        <v>129</v>
      </c>
      <c r="C84" s="256" t="s">
        <v>130</v>
      </c>
      <c r="D84" s="231"/>
      <c r="E84" s="232"/>
      <c r="F84" s="233"/>
      <c r="G84" s="233">
        <f>SUMIF(AG85:AG120,"&lt;&gt;NOR",G85:G120)</f>
        <v>0</v>
      </c>
      <c r="H84" s="233"/>
      <c r="I84" s="233">
        <f>SUM(I85:I120)</f>
        <v>0</v>
      </c>
      <c r="J84" s="233"/>
      <c r="K84" s="233">
        <f>SUM(K85:K120)</f>
        <v>0</v>
      </c>
      <c r="L84" s="233"/>
      <c r="M84" s="233">
        <f>SUM(M85:M120)</f>
        <v>0</v>
      </c>
      <c r="N84" s="232"/>
      <c r="O84" s="232">
        <f>SUM(O85:O120)</f>
        <v>427.59999999999997</v>
      </c>
      <c r="P84" s="232"/>
      <c r="Q84" s="232">
        <f>SUM(Q85:Q120)</f>
        <v>0</v>
      </c>
      <c r="R84" s="233"/>
      <c r="S84" s="233"/>
      <c r="T84" s="234"/>
      <c r="U84" s="224"/>
      <c r="V84" s="224">
        <f>SUM(V85:V120)</f>
        <v>233.3</v>
      </c>
      <c r="W84" s="224"/>
      <c r="X84" s="224"/>
      <c r="Y84" s="224"/>
      <c r="AG84" t="s">
        <v>184</v>
      </c>
    </row>
    <row r="85" spans="1:60" outlineLevel="1" x14ac:dyDescent="0.2">
      <c r="A85" s="217"/>
      <c r="B85" s="218"/>
      <c r="C85" s="253" t="s">
        <v>311</v>
      </c>
      <c r="D85" s="242"/>
      <c r="E85" s="242"/>
      <c r="F85" s="242"/>
      <c r="G85" s="242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10"/>
      <c r="AA85" s="210"/>
      <c r="AB85" s="210"/>
      <c r="AC85" s="210"/>
      <c r="AD85" s="210"/>
      <c r="AE85" s="210"/>
      <c r="AF85" s="210"/>
      <c r="AG85" s="210" t="s">
        <v>194</v>
      </c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ht="22.5" outlineLevel="1" x14ac:dyDescent="0.2">
      <c r="A86" s="235">
        <v>16</v>
      </c>
      <c r="B86" s="236" t="s">
        <v>312</v>
      </c>
      <c r="C86" s="252" t="s">
        <v>313</v>
      </c>
      <c r="D86" s="237" t="s">
        <v>261</v>
      </c>
      <c r="E86" s="238">
        <v>292.36173000000002</v>
      </c>
      <c r="F86" s="239"/>
      <c r="G86" s="240">
        <f>ROUND(E86*F86,2)</f>
        <v>0</v>
      </c>
      <c r="H86" s="239"/>
      <c r="I86" s="240">
        <f>ROUND(E86*H86,2)</f>
        <v>0</v>
      </c>
      <c r="J86" s="239"/>
      <c r="K86" s="240">
        <f>ROUND(E86*J86,2)</f>
        <v>0</v>
      </c>
      <c r="L86" s="240">
        <v>21</v>
      </c>
      <c r="M86" s="240">
        <f>G86*(1+L86/100)</f>
        <v>0</v>
      </c>
      <c r="N86" s="238">
        <v>0.15826000000000001</v>
      </c>
      <c r="O86" s="238">
        <f>ROUND(E86*N86,2)</f>
        <v>46.27</v>
      </c>
      <c r="P86" s="238">
        <v>0</v>
      </c>
      <c r="Q86" s="238">
        <f>ROUND(E86*P86,2)</f>
        <v>0</v>
      </c>
      <c r="R86" s="240" t="s">
        <v>277</v>
      </c>
      <c r="S86" s="240" t="s">
        <v>188</v>
      </c>
      <c r="T86" s="241" t="s">
        <v>188</v>
      </c>
      <c r="U86" s="220">
        <v>5.6000000000000001E-2</v>
      </c>
      <c r="V86" s="220">
        <f>ROUND(E86*U86,2)</f>
        <v>16.37</v>
      </c>
      <c r="W86" s="220"/>
      <c r="X86" s="220" t="s">
        <v>226</v>
      </c>
      <c r="Y86" s="220" t="s">
        <v>191</v>
      </c>
      <c r="Z86" s="210"/>
      <c r="AA86" s="210"/>
      <c r="AB86" s="210"/>
      <c r="AC86" s="210"/>
      <c r="AD86" s="210"/>
      <c r="AE86" s="210"/>
      <c r="AF86" s="210"/>
      <c r="AG86" s="210" t="s">
        <v>227</v>
      </c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outlineLevel="2" x14ac:dyDescent="0.2">
      <c r="A87" s="217"/>
      <c r="B87" s="218"/>
      <c r="C87" s="263" t="s">
        <v>314</v>
      </c>
      <c r="D87" s="262"/>
      <c r="E87" s="262"/>
      <c r="F87" s="262"/>
      <c r="G87" s="262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10"/>
      <c r="AA87" s="210"/>
      <c r="AB87" s="210"/>
      <c r="AC87" s="210"/>
      <c r="AD87" s="210"/>
      <c r="AE87" s="210"/>
      <c r="AF87" s="210"/>
      <c r="AG87" s="210" t="s">
        <v>229</v>
      </c>
      <c r="AH87" s="210"/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outlineLevel="2" x14ac:dyDescent="0.2">
      <c r="A88" s="217"/>
      <c r="B88" s="218"/>
      <c r="C88" s="264" t="s">
        <v>284</v>
      </c>
      <c r="D88" s="258"/>
      <c r="E88" s="259"/>
      <c r="F88" s="220"/>
      <c r="G88" s="220"/>
      <c r="H88" s="220"/>
      <c r="I88" s="220"/>
      <c r="J88" s="220"/>
      <c r="K88" s="220"/>
      <c r="L88" s="220"/>
      <c r="M88" s="220"/>
      <c r="N88" s="219"/>
      <c r="O88" s="219"/>
      <c r="P88" s="219"/>
      <c r="Q88" s="219"/>
      <c r="R88" s="220"/>
      <c r="S88" s="220"/>
      <c r="T88" s="220"/>
      <c r="U88" s="220"/>
      <c r="V88" s="220"/>
      <c r="W88" s="220"/>
      <c r="X88" s="220"/>
      <c r="Y88" s="220"/>
      <c r="Z88" s="210"/>
      <c r="AA88" s="210"/>
      <c r="AB88" s="210"/>
      <c r="AC88" s="210"/>
      <c r="AD88" s="210"/>
      <c r="AE88" s="210"/>
      <c r="AF88" s="210"/>
      <c r="AG88" s="210" t="s">
        <v>231</v>
      </c>
      <c r="AH88" s="210">
        <v>0</v>
      </c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</row>
    <row r="89" spans="1:60" outlineLevel="3" x14ac:dyDescent="0.2">
      <c r="A89" s="217"/>
      <c r="B89" s="218"/>
      <c r="C89" s="264" t="s">
        <v>315</v>
      </c>
      <c r="D89" s="258"/>
      <c r="E89" s="259"/>
      <c r="F89" s="220"/>
      <c r="G89" s="220"/>
      <c r="H89" s="220"/>
      <c r="I89" s="220"/>
      <c r="J89" s="220"/>
      <c r="K89" s="220"/>
      <c r="L89" s="220"/>
      <c r="M89" s="220"/>
      <c r="N89" s="219"/>
      <c r="O89" s="219"/>
      <c r="P89" s="219"/>
      <c r="Q89" s="219"/>
      <c r="R89" s="220"/>
      <c r="S89" s="220"/>
      <c r="T89" s="220"/>
      <c r="U89" s="220"/>
      <c r="V89" s="220"/>
      <c r="W89" s="220"/>
      <c r="X89" s="220"/>
      <c r="Y89" s="220"/>
      <c r="Z89" s="210"/>
      <c r="AA89" s="210"/>
      <c r="AB89" s="210"/>
      <c r="AC89" s="210"/>
      <c r="AD89" s="210"/>
      <c r="AE89" s="210"/>
      <c r="AF89" s="210"/>
      <c r="AG89" s="210" t="s">
        <v>231</v>
      </c>
      <c r="AH89" s="210">
        <v>0</v>
      </c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outlineLevel="3" x14ac:dyDescent="0.2">
      <c r="A90" s="217"/>
      <c r="B90" s="218"/>
      <c r="C90" s="264" t="s">
        <v>316</v>
      </c>
      <c r="D90" s="258"/>
      <c r="E90" s="259">
        <v>292.36173000000002</v>
      </c>
      <c r="F90" s="220"/>
      <c r="G90" s="220"/>
      <c r="H90" s="220"/>
      <c r="I90" s="220"/>
      <c r="J90" s="220"/>
      <c r="K90" s="220"/>
      <c r="L90" s="220"/>
      <c r="M90" s="220"/>
      <c r="N90" s="219"/>
      <c r="O90" s="219"/>
      <c r="P90" s="219"/>
      <c r="Q90" s="219"/>
      <c r="R90" s="220"/>
      <c r="S90" s="220"/>
      <c r="T90" s="220"/>
      <c r="U90" s="220"/>
      <c r="V90" s="220"/>
      <c r="W90" s="220"/>
      <c r="X90" s="220"/>
      <c r="Y90" s="220"/>
      <c r="Z90" s="210"/>
      <c r="AA90" s="210"/>
      <c r="AB90" s="210"/>
      <c r="AC90" s="210"/>
      <c r="AD90" s="210"/>
      <c r="AE90" s="210"/>
      <c r="AF90" s="210"/>
      <c r="AG90" s="210" t="s">
        <v>231</v>
      </c>
      <c r="AH90" s="210">
        <v>5</v>
      </c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outlineLevel="1" x14ac:dyDescent="0.2">
      <c r="A91" s="235">
        <v>17</v>
      </c>
      <c r="B91" s="236" t="s">
        <v>317</v>
      </c>
      <c r="C91" s="252" t="s">
        <v>318</v>
      </c>
      <c r="D91" s="237" t="s">
        <v>261</v>
      </c>
      <c r="E91" s="238">
        <v>3215.9790200000002</v>
      </c>
      <c r="F91" s="239"/>
      <c r="G91" s="240">
        <f>ROUND(E91*F91,2)</f>
        <v>0</v>
      </c>
      <c r="H91" s="239"/>
      <c r="I91" s="240">
        <f>ROUND(E91*H91,2)</f>
        <v>0</v>
      </c>
      <c r="J91" s="239"/>
      <c r="K91" s="240">
        <f>ROUND(E91*J91,2)</f>
        <v>0</v>
      </c>
      <c r="L91" s="240">
        <v>21</v>
      </c>
      <c r="M91" s="240">
        <f>G91*(1+L91/100)</f>
        <v>0</v>
      </c>
      <c r="N91" s="238">
        <v>6.9999999999999999E-4</v>
      </c>
      <c r="O91" s="238">
        <f>ROUND(E91*N91,2)</f>
        <v>2.25</v>
      </c>
      <c r="P91" s="238">
        <v>0</v>
      </c>
      <c r="Q91" s="238">
        <f>ROUND(E91*P91,2)</f>
        <v>0</v>
      </c>
      <c r="R91" s="240" t="s">
        <v>277</v>
      </c>
      <c r="S91" s="240" t="s">
        <v>188</v>
      </c>
      <c r="T91" s="241" t="s">
        <v>188</v>
      </c>
      <c r="U91" s="220">
        <v>2E-3</v>
      </c>
      <c r="V91" s="220">
        <f>ROUND(E91*U91,2)</f>
        <v>6.43</v>
      </c>
      <c r="W91" s="220"/>
      <c r="X91" s="220" t="s">
        <v>226</v>
      </c>
      <c r="Y91" s="220" t="s">
        <v>191</v>
      </c>
      <c r="Z91" s="210"/>
      <c r="AA91" s="210"/>
      <c r="AB91" s="210"/>
      <c r="AC91" s="210"/>
      <c r="AD91" s="210"/>
      <c r="AE91" s="210"/>
      <c r="AF91" s="210"/>
      <c r="AG91" s="210" t="s">
        <v>227</v>
      </c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outlineLevel="2" x14ac:dyDescent="0.2">
      <c r="A92" s="217"/>
      <c r="B92" s="218"/>
      <c r="C92" s="263" t="s">
        <v>319</v>
      </c>
      <c r="D92" s="262"/>
      <c r="E92" s="262"/>
      <c r="F92" s="262"/>
      <c r="G92" s="262"/>
      <c r="H92" s="220"/>
      <c r="I92" s="220"/>
      <c r="J92" s="220"/>
      <c r="K92" s="220"/>
      <c r="L92" s="220"/>
      <c r="M92" s="220"/>
      <c r="N92" s="219"/>
      <c r="O92" s="219"/>
      <c r="P92" s="219"/>
      <c r="Q92" s="219"/>
      <c r="R92" s="220"/>
      <c r="S92" s="220"/>
      <c r="T92" s="220"/>
      <c r="U92" s="220"/>
      <c r="V92" s="220"/>
      <c r="W92" s="220"/>
      <c r="X92" s="220"/>
      <c r="Y92" s="220"/>
      <c r="Z92" s="210"/>
      <c r="AA92" s="210"/>
      <c r="AB92" s="210"/>
      <c r="AC92" s="210"/>
      <c r="AD92" s="210"/>
      <c r="AE92" s="210"/>
      <c r="AF92" s="210"/>
      <c r="AG92" s="210" t="s">
        <v>229</v>
      </c>
      <c r="AH92" s="210"/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outlineLevel="2" x14ac:dyDescent="0.2">
      <c r="A93" s="217"/>
      <c r="B93" s="218"/>
      <c r="C93" s="264" t="s">
        <v>320</v>
      </c>
      <c r="D93" s="258"/>
      <c r="E93" s="259"/>
      <c r="F93" s="220"/>
      <c r="G93" s="220"/>
      <c r="H93" s="220"/>
      <c r="I93" s="220"/>
      <c r="J93" s="220"/>
      <c r="K93" s="220"/>
      <c r="L93" s="220"/>
      <c r="M93" s="220"/>
      <c r="N93" s="219"/>
      <c r="O93" s="219"/>
      <c r="P93" s="219"/>
      <c r="Q93" s="219"/>
      <c r="R93" s="220"/>
      <c r="S93" s="220"/>
      <c r="T93" s="220"/>
      <c r="U93" s="220"/>
      <c r="V93" s="220"/>
      <c r="W93" s="220"/>
      <c r="X93" s="220"/>
      <c r="Y93" s="220"/>
      <c r="Z93" s="210"/>
      <c r="AA93" s="210"/>
      <c r="AB93" s="210"/>
      <c r="AC93" s="210"/>
      <c r="AD93" s="210"/>
      <c r="AE93" s="210"/>
      <c r="AF93" s="210"/>
      <c r="AG93" s="210" t="s">
        <v>231</v>
      </c>
      <c r="AH93" s="210">
        <v>0</v>
      </c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outlineLevel="3" x14ac:dyDescent="0.2">
      <c r="A94" s="217"/>
      <c r="B94" s="218"/>
      <c r="C94" s="264" t="s">
        <v>321</v>
      </c>
      <c r="D94" s="258"/>
      <c r="E94" s="259"/>
      <c r="F94" s="220"/>
      <c r="G94" s="220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10"/>
      <c r="AA94" s="210"/>
      <c r="AB94" s="210"/>
      <c r="AC94" s="210"/>
      <c r="AD94" s="210"/>
      <c r="AE94" s="210"/>
      <c r="AF94" s="210"/>
      <c r="AG94" s="210" t="s">
        <v>231</v>
      </c>
      <c r="AH94" s="210">
        <v>0</v>
      </c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outlineLevel="3" x14ac:dyDescent="0.2">
      <c r="A95" s="217"/>
      <c r="B95" s="218"/>
      <c r="C95" s="264" t="s">
        <v>285</v>
      </c>
      <c r="D95" s="258"/>
      <c r="E95" s="259">
        <v>292.36173000000002</v>
      </c>
      <c r="F95" s="220"/>
      <c r="G95" s="220"/>
      <c r="H95" s="220"/>
      <c r="I95" s="220"/>
      <c r="J95" s="220"/>
      <c r="K95" s="220"/>
      <c r="L95" s="220"/>
      <c r="M95" s="220"/>
      <c r="N95" s="219"/>
      <c r="O95" s="219"/>
      <c r="P95" s="219"/>
      <c r="Q95" s="219"/>
      <c r="R95" s="220"/>
      <c r="S95" s="220"/>
      <c r="T95" s="220"/>
      <c r="U95" s="220"/>
      <c r="V95" s="220"/>
      <c r="W95" s="220"/>
      <c r="X95" s="220"/>
      <c r="Y95" s="220"/>
      <c r="Z95" s="210"/>
      <c r="AA95" s="210"/>
      <c r="AB95" s="210"/>
      <c r="AC95" s="210"/>
      <c r="AD95" s="210"/>
      <c r="AE95" s="210"/>
      <c r="AF95" s="210"/>
      <c r="AG95" s="210" t="s">
        <v>231</v>
      </c>
      <c r="AH95" s="210">
        <v>5</v>
      </c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outlineLevel="3" x14ac:dyDescent="0.2">
      <c r="A96" s="217"/>
      <c r="B96" s="218"/>
      <c r="C96" s="264" t="s">
        <v>289</v>
      </c>
      <c r="D96" s="258"/>
      <c r="E96" s="259"/>
      <c r="F96" s="220"/>
      <c r="G96" s="220"/>
      <c r="H96" s="220"/>
      <c r="I96" s="220"/>
      <c r="J96" s="220"/>
      <c r="K96" s="220"/>
      <c r="L96" s="220"/>
      <c r="M96" s="220"/>
      <c r="N96" s="219"/>
      <c r="O96" s="219"/>
      <c r="P96" s="219"/>
      <c r="Q96" s="219"/>
      <c r="R96" s="220"/>
      <c r="S96" s="220"/>
      <c r="T96" s="220"/>
      <c r="U96" s="220"/>
      <c r="V96" s="220"/>
      <c r="W96" s="220"/>
      <c r="X96" s="220"/>
      <c r="Y96" s="220"/>
      <c r="Z96" s="210"/>
      <c r="AA96" s="210"/>
      <c r="AB96" s="210"/>
      <c r="AC96" s="210"/>
      <c r="AD96" s="210"/>
      <c r="AE96" s="210"/>
      <c r="AF96" s="210"/>
      <c r="AG96" s="210" t="s">
        <v>231</v>
      </c>
      <c r="AH96" s="210">
        <v>0</v>
      </c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outlineLevel="3" x14ac:dyDescent="0.2">
      <c r="A97" s="217"/>
      <c r="B97" s="218"/>
      <c r="C97" s="264" t="s">
        <v>290</v>
      </c>
      <c r="D97" s="258"/>
      <c r="E97" s="259">
        <v>2923.6172900000001</v>
      </c>
      <c r="F97" s="220"/>
      <c r="G97" s="220"/>
      <c r="H97" s="220"/>
      <c r="I97" s="220"/>
      <c r="J97" s="220"/>
      <c r="K97" s="220"/>
      <c r="L97" s="220"/>
      <c r="M97" s="220"/>
      <c r="N97" s="219"/>
      <c r="O97" s="219"/>
      <c r="P97" s="219"/>
      <c r="Q97" s="219"/>
      <c r="R97" s="220"/>
      <c r="S97" s="220"/>
      <c r="T97" s="220"/>
      <c r="U97" s="220"/>
      <c r="V97" s="220"/>
      <c r="W97" s="220"/>
      <c r="X97" s="220"/>
      <c r="Y97" s="220"/>
      <c r="Z97" s="210"/>
      <c r="AA97" s="210"/>
      <c r="AB97" s="210"/>
      <c r="AC97" s="210"/>
      <c r="AD97" s="210"/>
      <c r="AE97" s="210"/>
      <c r="AF97" s="210"/>
      <c r="AG97" s="210" t="s">
        <v>231</v>
      </c>
      <c r="AH97" s="210">
        <v>5</v>
      </c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ht="22.5" outlineLevel="1" x14ac:dyDescent="0.2">
      <c r="A98" s="235">
        <v>18</v>
      </c>
      <c r="B98" s="236" t="s">
        <v>322</v>
      </c>
      <c r="C98" s="252" t="s">
        <v>323</v>
      </c>
      <c r="D98" s="237" t="s">
        <v>261</v>
      </c>
      <c r="E98" s="238">
        <v>2923.6172900000001</v>
      </c>
      <c r="F98" s="239"/>
      <c r="G98" s="240">
        <f>ROUND(E98*F98,2)</f>
        <v>0</v>
      </c>
      <c r="H98" s="239"/>
      <c r="I98" s="240">
        <f>ROUND(E98*H98,2)</f>
        <v>0</v>
      </c>
      <c r="J98" s="239"/>
      <c r="K98" s="240">
        <f>ROUND(E98*J98,2)</f>
        <v>0</v>
      </c>
      <c r="L98" s="240">
        <v>21</v>
      </c>
      <c r="M98" s="240">
        <f>G98*(1+L98/100)</f>
        <v>0</v>
      </c>
      <c r="N98" s="238">
        <v>0.12966</v>
      </c>
      <c r="O98" s="238">
        <f>ROUND(E98*N98,2)</f>
        <v>379.08</v>
      </c>
      <c r="P98" s="238">
        <v>0</v>
      </c>
      <c r="Q98" s="238">
        <f>ROUND(E98*P98,2)</f>
        <v>0</v>
      </c>
      <c r="R98" s="240" t="s">
        <v>277</v>
      </c>
      <c r="S98" s="240" t="s">
        <v>188</v>
      </c>
      <c r="T98" s="241" t="s">
        <v>188</v>
      </c>
      <c r="U98" s="220">
        <v>7.1999999999999995E-2</v>
      </c>
      <c r="V98" s="220">
        <f>ROUND(E98*U98,2)</f>
        <v>210.5</v>
      </c>
      <c r="W98" s="220"/>
      <c r="X98" s="220" t="s">
        <v>226</v>
      </c>
      <c r="Y98" s="220" t="s">
        <v>191</v>
      </c>
      <c r="Z98" s="210"/>
      <c r="AA98" s="210"/>
      <c r="AB98" s="210"/>
      <c r="AC98" s="210"/>
      <c r="AD98" s="210"/>
      <c r="AE98" s="210"/>
      <c r="AF98" s="210"/>
      <c r="AG98" s="210" t="s">
        <v>227</v>
      </c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</row>
    <row r="99" spans="1:60" outlineLevel="2" x14ac:dyDescent="0.2">
      <c r="A99" s="217"/>
      <c r="B99" s="218"/>
      <c r="C99" s="253" t="s">
        <v>324</v>
      </c>
      <c r="D99" s="242"/>
      <c r="E99" s="242"/>
      <c r="F99" s="242"/>
      <c r="G99" s="242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10"/>
      <c r="AA99" s="210"/>
      <c r="AB99" s="210"/>
      <c r="AC99" s="210"/>
      <c r="AD99" s="210"/>
      <c r="AE99" s="210"/>
      <c r="AF99" s="210"/>
      <c r="AG99" s="210" t="s">
        <v>194</v>
      </c>
      <c r="AH99" s="210"/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outlineLevel="2" x14ac:dyDescent="0.2">
      <c r="A100" s="217"/>
      <c r="B100" s="218"/>
      <c r="C100" s="264" t="s">
        <v>289</v>
      </c>
      <c r="D100" s="258"/>
      <c r="E100" s="259"/>
      <c r="F100" s="220"/>
      <c r="G100" s="220"/>
      <c r="H100" s="220"/>
      <c r="I100" s="220"/>
      <c r="J100" s="220"/>
      <c r="K100" s="220"/>
      <c r="L100" s="220"/>
      <c r="M100" s="220"/>
      <c r="N100" s="219"/>
      <c r="O100" s="219"/>
      <c r="P100" s="219"/>
      <c r="Q100" s="219"/>
      <c r="R100" s="220"/>
      <c r="S100" s="220"/>
      <c r="T100" s="220"/>
      <c r="U100" s="220"/>
      <c r="V100" s="220"/>
      <c r="W100" s="220"/>
      <c r="X100" s="220"/>
      <c r="Y100" s="220"/>
      <c r="Z100" s="210"/>
      <c r="AA100" s="210"/>
      <c r="AB100" s="210"/>
      <c r="AC100" s="210"/>
      <c r="AD100" s="210"/>
      <c r="AE100" s="210"/>
      <c r="AF100" s="210"/>
      <c r="AG100" s="210" t="s">
        <v>231</v>
      </c>
      <c r="AH100" s="210">
        <v>0</v>
      </c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</row>
    <row r="101" spans="1:60" outlineLevel="3" x14ac:dyDescent="0.2">
      <c r="A101" s="217"/>
      <c r="B101" s="218"/>
      <c r="C101" s="264" t="s">
        <v>325</v>
      </c>
      <c r="D101" s="258"/>
      <c r="E101" s="259"/>
      <c r="F101" s="220"/>
      <c r="G101" s="220"/>
      <c r="H101" s="220"/>
      <c r="I101" s="220"/>
      <c r="J101" s="220"/>
      <c r="K101" s="220"/>
      <c r="L101" s="220"/>
      <c r="M101" s="220"/>
      <c r="N101" s="219"/>
      <c r="O101" s="219"/>
      <c r="P101" s="219"/>
      <c r="Q101" s="219"/>
      <c r="R101" s="220"/>
      <c r="S101" s="220"/>
      <c r="T101" s="220"/>
      <c r="U101" s="220"/>
      <c r="V101" s="220"/>
      <c r="W101" s="220"/>
      <c r="X101" s="220"/>
      <c r="Y101" s="220"/>
      <c r="Z101" s="210"/>
      <c r="AA101" s="210"/>
      <c r="AB101" s="210"/>
      <c r="AC101" s="210"/>
      <c r="AD101" s="210"/>
      <c r="AE101" s="210"/>
      <c r="AF101" s="210"/>
      <c r="AG101" s="210" t="s">
        <v>231</v>
      </c>
      <c r="AH101" s="210">
        <v>0</v>
      </c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</row>
    <row r="102" spans="1:60" outlineLevel="3" x14ac:dyDescent="0.2">
      <c r="A102" s="217"/>
      <c r="B102" s="218"/>
      <c r="C102" s="264" t="s">
        <v>326</v>
      </c>
      <c r="D102" s="258"/>
      <c r="E102" s="259"/>
      <c r="F102" s="220"/>
      <c r="G102" s="220"/>
      <c r="H102" s="220"/>
      <c r="I102" s="220"/>
      <c r="J102" s="220"/>
      <c r="K102" s="220"/>
      <c r="L102" s="220"/>
      <c r="M102" s="220"/>
      <c r="N102" s="219"/>
      <c r="O102" s="219"/>
      <c r="P102" s="219"/>
      <c r="Q102" s="219"/>
      <c r="R102" s="220"/>
      <c r="S102" s="220"/>
      <c r="T102" s="220"/>
      <c r="U102" s="220"/>
      <c r="V102" s="220"/>
      <c r="W102" s="220"/>
      <c r="X102" s="220"/>
      <c r="Y102" s="220"/>
      <c r="Z102" s="210"/>
      <c r="AA102" s="210"/>
      <c r="AB102" s="210"/>
      <c r="AC102" s="210"/>
      <c r="AD102" s="210"/>
      <c r="AE102" s="210"/>
      <c r="AF102" s="210"/>
      <c r="AG102" s="210" t="s">
        <v>231</v>
      </c>
      <c r="AH102" s="210">
        <v>0</v>
      </c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1:60" outlineLevel="3" x14ac:dyDescent="0.2">
      <c r="A103" s="217"/>
      <c r="B103" s="218"/>
      <c r="C103" s="264" t="s">
        <v>327</v>
      </c>
      <c r="D103" s="258"/>
      <c r="E103" s="259"/>
      <c r="F103" s="220"/>
      <c r="G103" s="220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10"/>
      <c r="AA103" s="210"/>
      <c r="AB103" s="210"/>
      <c r="AC103" s="210"/>
      <c r="AD103" s="210"/>
      <c r="AE103" s="210"/>
      <c r="AF103" s="210"/>
      <c r="AG103" s="210" t="s">
        <v>231</v>
      </c>
      <c r="AH103" s="210">
        <v>0</v>
      </c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ht="22.5" outlineLevel="3" x14ac:dyDescent="0.2">
      <c r="A104" s="217"/>
      <c r="B104" s="218"/>
      <c r="C104" s="264" t="s">
        <v>328</v>
      </c>
      <c r="D104" s="258"/>
      <c r="E104" s="259">
        <v>2344.8415399999999</v>
      </c>
      <c r="F104" s="220"/>
      <c r="G104" s="220"/>
      <c r="H104" s="220"/>
      <c r="I104" s="220"/>
      <c r="J104" s="220"/>
      <c r="K104" s="220"/>
      <c r="L104" s="220"/>
      <c r="M104" s="220"/>
      <c r="N104" s="219"/>
      <c r="O104" s="219"/>
      <c r="P104" s="219"/>
      <c r="Q104" s="219"/>
      <c r="R104" s="220"/>
      <c r="S104" s="220"/>
      <c r="T104" s="220"/>
      <c r="U104" s="220"/>
      <c r="V104" s="220"/>
      <c r="W104" s="220"/>
      <c r="X104" s="220"/>
      <c r="Y104" s="220"/>
      <c r="Z104" s="210"/>
      <c r="AA104" s="210"/>
      <c r="AB104" s="210"/>
      <c r="AC104" s="210"/>
      <c r="AD104" s="210"/>
      <c r="AE104" s="210"/>
      <c r="AF104" s="210"/>
      <c r="AG104" s="210" t="s">
        <v>231</v>
      </c>
      <c r="AH104" s="210">
        <v>0</v>
      </c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</row>
    <row r="105" spans="1:60" outlineLevel="3" x14ac:dyDescent="0.2">
      <c r="A105" s="217"/>
      <c r="B105" s="218"/>
      <c r="C105" s="264" t="s">
        <v>329</v>
      </c>
      <c r="D105" s="258"/>
      <c r="E105" s="259"/>
      <c r="F105" s="220"/>
      <c r="G105" s="220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10"/>
      <c r="AA105" s="210"/>
      <c r="AB105" s="210"/>
      <c r="AC105" s="210"/>
      <c r="AD105" s="210"/>
      <c r="AE105" s="210"/>
      <c r="AF105" s="210"/>
      <c r="AG105" s="210" t="s">
        <v>231</v>
      </c>
      <c r="AH105" s="210">
        <v>0</v>
      </c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1:60" outlineLevel="3" x14ac:dyDescent="0.2">
      <c r="A106" s="217"/>
      <c r="B106" s="218"/>
      <c r="C106" s="264" t="s">
        <v>330</v>
      </c>
      <c r="D106" s="258"/>
      <c r="E106" s="259"/>
      <c r="F106" s="220"/>
      <c r="G106" s="220"/>
      <c r="H106" s="220"/>
      <c r="I106" s="220"/>
      <c r="J106" s="220"/>
      <c r="K106" s="220"/>
      <c r="L106" s="220"/>
      <c r="M106" s="220"/>
      <c r="N106" s="219"/>
      <c r="O106" s="219"/>
      <c r="P106" s="219"/>
      <c r="Q106" s="219"/>
      <c r="R106" s="220"/>
      <c r="S106" s="220"/>
      <c r="T106" s="220"/>
      <c r="U106" s="220"/>
      <c r="V106" s="220"/>
      <c r="W106" s="220"/>
      <c r="X106" s="220"/>
      <c r="Y106" s="220"/>
      <c r="Z106" s="210"/>
      <c r="AA106" s="210"/>
      <c r="AB106" s="210"/>
      <c r="AC106" s="210"/>
      <c r="AD106" s="210"/>
      <c r="AE106" s="210"/>
      <c r="AF106" s="210"/>
      <c r="AG106" s="210" t="s">
        <v>231</v>
      </c>
      <c r="AH106" s="210">
        <v>0</v>
      </c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</row>
    <row r="107" spans="1:60" ht="22.5" outlineLevel="3" x14ac:dyDescent="0.2">
      <c r="A107" s="217"/>
      <c r="B107" s="218"/>
      <c r="C107" s="264" t="s">
        <v>331</v>
      </c>
      <c r="D107" s="258"/>
      <c r="E107" s="259">
        <v>120.23375</v>
      </c>
      <c r="F107" s="220"/>
      <c r="G107" s="220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10"/>
      <c r="AA107" s="210"/>
      <c r="AB107" s="210"/>
      <c r="AC107" s="210"/>
      <c r="AD107" s="210"/>
      <c r="AE107" s="210"/>
      <c r="AF107" s="210"/>
      <c r="AG107" s="210" t="s">
        <v>231</v>
      </c>
      <c r="AH107" s="210">
        <v>0</v>
      </c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outlineLevel="3" x14ac:dyDescent="0.2">
      <c r="A108" s="217"/>
      <c r="B108" s="218"/>
      <c r="C108" s="264" t="s">
        <v>332</v>
      </c>
      <c r="D108" s="258"/>
      <c r="E108" s="259">
        <v>128.52000000000001</v>
      </c>
      <c r="F108" s="220"/>
      <c r="G108" s="220"/>
      <c r="H108" s="220"/>
      <c r="I108" s="220"/>
      <c r="J108" s="220"/>
      <c r="K108" s="220"/>
      <c r="L108" s="220"/>
      <c r="M108" s="220"/>
      <c r="N108" s="219"/>
      <c r="O108" s="219"/>
      <c r="P108" s="219"/>
      <c r="Q108" s="219"/>
      <c r="R108" s="220"/>
      <c r="S108" s="220"/>
      <c r="T108" s="220"/>
      <c r="U108" s="220"/>
      <c r="V108" s="220"/>
      <c r="W108" s="220"/>
      <c r="X108" s="220"/>
      <c r="Y108" s="220"/>
      <c r="Z108" s="210"/>
      <c r="AA108" s="210"/>
      <c r="AB108" s="210"/>
      <c r="AC108" s="210"/>
      <c r="AD108" s="210"/>
      <c r="AE108" s="210"/>
      <c r="AF108" s="210"/>
      <c r="AG108" s="210" t="s">
        <v>231</v>
      </c>
      <c r="AH108" s="210">
        <v>0</v>
      </c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</row>
    <row r="109" spans="1:60" ht="22.5" outlineLevel="3" x14ac:dyDescent="0.2">
      <c r="A109" s="217"/>
      <c r="B109" s="218"/>
      <c r="C109" s="264" t="s">
        <v>333</v>
      </c>
      <c r="D109" s="258"/>
      <c r="E109" s="259">
        <v>42.12</v>
      </c>
      <c r="F109" s="220"/>
      <c r="G109" s="220"/>
      <c r="H109" s="220"/>
      <c r="I109" s="220"/>
      <c r="J109" s="220"/>
      <c r="K109" s="220"/>
      <c r="L109" s="220"/>
      <c r="M109" s="220"/>
      <c r="N109" s="219"/>
      <c r="O109" s="219"/>
      <c r="P109" s="219"/>
      <c r="Q109" s="219"/>
      <c r="R109" s="220"/>
      <c r="S109" s="220"/>
      <c r="T109" s="220"/>
      <c r="U109" s="220"/>
      <c r="V109" s="220"/>
      <c r="W109" s="220"/>
      <c r="X109" s="220"/>
      <c r="Y109" s="220"/>
      <c r="Z109" s="210"/>
      <c r="AA109" s="210"/>
      <c r="AB109" s="210"/>
      <c r="AC109" s="210"/>
      <c r="AD109" s="210"/>
      <c r="AE109" s="210"/>
      <c r="AF109" s="210"/>
      <c r="AG109" s="210" t="s">
        <v>231</v>
      </c>
      <c r="AH109" s="210">
        <v>0</v>
      </c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</row>
    <row r="110" spans="1:60" ht="22.5" outlineLevel="3" x14ac:dyDescent="0.2">
      <c r="A110" s="217"/>
      <c r="B110" s="218"/>
      <c r="C110" s="264" t="s">
        <v>334</v>
      </c>
      <c r="D110" s="258"/>
      <c r="E110" s="259">
        <v>20.3</v>
      </c>
      <c r="F110" s="220"/>
      <c r="G110" s="220"/>
      <c r="H110" s="220"/>
      <c r="I110" s="220"/>
      <c r="J110" s="220"/>
      <c r="K110" s="220"/>
      <c r="L110" s="220"/>
      <c r="M110" s="220"/>
      <c r="N110" s="219"/>
      <c r="O110" s="219"/>
      <c r="P110" s="219"/>
      <c r="Q110" s="219"/>
      <c r="R110" s="220"/>
      <c r="S110" s="220"/>
      <c r="T110" s="220"/>
      <c r="U110" s="220"/>
      <c r="V110" s="220"/>
      <c r="W110" s="220"/>
      <c r="X110" s="220"/>
      <c r="Y110" s="220"/>
      <c r="Z110" s="210"/>
      <c r="AA110" s="210"/>
      <c r="AB110" s="210"/>
      <c r="AC110" s="210"/>
      <c r="AD110" s="210"/>
      <c r="AE110" s="210"/>
      <c r="AF110" s="210"/>
      <c r="AG110" s="210" t="s">
        <v>231</v>
      </c>
      <c r="AH110" s="210">
        <v>0</v>
      </c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</row>
    <row r="111" spans="1:60" ht="22.5" outlineLevel="3" x14ac:dyDescent="0.2">
      <c r="A111" s="217"/>
      <c r="B111" s="218"/>
      <c r="C111" s="264" t="s">
        <v>335</v>
      </c>
      <c r="D111" s="258"/>
      <c r="E111" s="259">
        <v>53.283999999999999</v>
      </c>
      <c r="F111" s="220"/>
      <c r="G111" s="220"/>
      <c r="H111" s="220"/>
      <c r="I111" s="220"/>
      <c r="J111" s="220"/>
      <c r="K111" s="220"/>
      <c r="L111" s="220"/>
      <c r="M111" s="220"/>
      <c r="N111" s="219"/>
      <c r="O111" s="219"/>
      <c r="P111" s="219"/>
      <c r="Q111" s="219"/>
      <c r="R111" s="220"/>
      <c r="S111" s="220"/>
      <c r="T111" s="220"/>
      <c r="U111" s="220"/>
      <c r="V111" s="220"/>
      <c r="W111" s="220"/>
      <c r="X111" s="220"/>
      <c r="Y111" s="220"/>
      <c r="Z111" s="210"/>
      <c r="AA111" s="210"/>
      <c r="AB111" s="210"/>
      <c r="AC111" s="210"/>
      <c r="AD111" s="210"/>
      <c r="AE111" s="210"/>
      <c r="AF111" s="210"/>
      <c r="AG111" s="210" t="s">
        <v>231</v>
      </c>
      <c r="AH111" s="210">
        <v>0</v>
      </c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</row>
    <row r="112" spans="1:60" outlineLevel="3" x14ac:dyDescent="0.2">
      <c r="A112" s="217"/>
      <c r="B112" s="218"/>
      <c r="C112" s="264" t="s">
        <v>336</v>
      </c>
      <c r="D112" s="258"/>
      <c r="E112" s="259">
        <v>20.088000000000001</v>
      </c>
      <c r="F112" s="220"/>
      <c r="G112" s="220"/>
      <c r="H112" s="220"/>
      <c r="I112" s="220"/>
      <c r="J112" s="220"/>
      <c r="K112" s="220"/>
      <c r="L112" s="220"/>
      <c r="M112" s="220"/>
      <c r="N112" s="219"/>
      <c r="O112" s="219"/>
      <c r="P112" s="219"/>
      <c r="Q112" s="219"/>
      <c r="R112" s="220"/>
      <c r="S112" s="220"/>
      <c r="T112" s="220"/>
      <c r="U112" s="220"/>
      <c r="V112" s="220"/>
      <c r="W112" s="220"/>
      <c r="X112" s="220"/>
      <c r="Y112" s="220"/>
      <c r="Z112" s="210"/>
      <c r="AA112" s="210"/>
      <c r="AB112" s="210"/>
      <c r="AC112" s="210"/>
      <c r="AD112" s="210"/>
      <c r="AE112" s="210"/>
      <c r="AF112" s="210"/>
      <c r="AG112" s="210" t="s">
        <v>231</v>
      </c>
      <c r="AH112" s="210">
        <v>0</v>
      </c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</row>
    <row r="113" spans="1:60" ht="22.5" outlineLevel="3" x14ac:dyDescent="0.2">
      <c r="A113" s="217"/>
      <c r="B113" s="218"/>
      <c r="C113" s="264" t="s">
        <v>337</v>
      </c>
      <c r="D113" s="258"/>
      <c r="E113" s="259">
        <v>24.75</v>
      </c>
      <c r="F113" s="220"/>
      <c r="G113" s="220"/>
      <c r="H113" s="220"/>
      <c r="I113" s="220"/>
      <c r="J113" s="220"/>
      <c r="K113" s="220"/>
      <c r="L113" s="220"/>
      <c r="M113" s="220"/>
      <c r="N113" s="219"/>
      <c r="O113" s="219"/>
      <c r="P113" s="219"/>
      <c r="Q113" s="219"/>
      <c r="R113" s="220"/>
      <c r="S113" s="220"/>
      <c r="T113" s="220"/>
      <c r="U113" s="220"/>
      <c r="V113" s="220"/>
      <c r="W113" s="220"/>
      <c r="X113" s="220"/>
      <c r="Y113" s="220"/>
      <c r="Z113" s="210"/>
      <c r="AA113" s="210"/>
      <c r="AB113" s="210"/>
      <c r="AC113" s="210"/>
      <c r="AD113" s="210"/>
      <c r="AE113" s="210"/>
      <c r="AF113" s="210"/>
      <c r="AG113" s="210" t="s">
        <v>231</v>
      </c>
      <c r="AH113" s="210">
        <v>0</v>
      </c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</row>
    <row r="114" spans="1:60" outlineLevel="3" x14ac:dyDescent="0.2">
      <c r="A114" s="217"/>
      <c r="B114" s="218"/>
      <c r="C114" s="264" t="s">
        <v>338</v>
      </c>
      <c r="D114" s="258"/>
      <c r="E114" s="259">
        <v>32.67</v>
      </c>
      <c r="F114" s="220"/>
      <c r="G114" s="220"/>
      <c r="H114" s="220"/>
      <c r="I114" s="220"/>
      <c r="J114" s="220"/>
      <c r="K114" s="220"/>
      <c r="L114" s="220"/>
      <c r="M114" s="220"/>
      <c r="N114" s="219"/>
      <c r="O114" s="219"/>
      <c r="P114" s="219"/>
      <c r="Q114" s="219"/>
      <c r="R114" s="220"/>
      <c r="S114" s="220"/>
      <c r="T114" s="220"/>
      <c r="U114" s="220"/>
      <c r="V114" s="220"/>
      <c r="W114" s="220"/>
      <c r="X114" s="220"/>
      <c r="Y114" s="220"/>
      <c r="Z114" s="210"/>
      <c r="AA114" s="210"/>
      <c r="AB114" s="210"/>
      <c r="AC114" s="210"/>
      <c r="AD114" s="210"/>
      <c r="AE114" s="210"/>
      <c r="AF114" s="210"/>
      <c r="AG114" s="210" t="s">
        <v>231</v>
      </c>
      <c r="AH114" s="210">
        <v>0</v>
      </c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10"/>
      <c r="BB114" s="210"/>
      <c r="BC114" s="210"/>
      <c r="BD114" s="210"/>
      <c r="BE114" s="210"/>
      <c r="BF114" s="210"/>
      <c r="BG114" s="210"/>
      <c r="BH114" s="210"/>
    </row>
    <row r="115" spans="1:60" outlineLevel="3" x14ac:dyDescent="0.2">
      <c r="A115" s="217"/>
      <c r="B115" s="218"/>
      <c r="C115" s="264" t="s">
        <v>339</v>
      </c>
      <c r="D115" s="258"/>
      <c r="E115" s="259"/>
      <c r="F115" s="220"/>
      <c r="G115" s="220"/>
      <c r="H115" s="220"/>
      <c r="I115" s="220"/>
      <c r="J115" s="220"/>
      <c r="K115" s="220"/>
      <c r="L115" s="220"/>
      <c r="M115" s="220"/>
      <c r="N115" s="219"/>
      <c r="O115" s="219"/>
      <c r="P115" s="219"/>
      <c r="Q115" s="219"/>
      <c r="R115" s="220"/>
      <c r="S115" s="220"/>
      <c r="T115" s="220"/>
      <c r="U115" s="220"/>
      <c r="V115" s="220"/>
      <c r="W115" s="220"/>
      <c r="X115" s="220"/>
      <c r="Y115" s="220"/>
      <c r="Z115" s="210"/>
      <c r="AA115" s="210"/>
      <c r="AB115" s="210"/>
      <c r="AC115" s="210"/>
      <c r="AD115" s="210"/>
      <c r="AE115" s="210"/>
      <c r="AF115" s="210"/>
      <c r="AG115" s="210" t="s">
        <v>231</v>
      </c>
      <c r="AH115" s="210">
        <v>0</v>
      </c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</row>
    <row r="116" spans="1:60" ht="22.5" outlineLevel="3" x14ac:dyDescent="0.2">
      <c r="A116" s="217"/>
      <c r="B116" s="218"/>
      <c r="C116" s="264" t="s">
        <v>340</v>
      </c>
      <c r="D116" s="258"/>
      <c r="E116" s="259">
        <v>34.31</v>
      </c>
      <c r="F116" s="220"/>
      <c r="G116" s="220"/>
      <c r="H116" s="220"/>
      <c r="I116" s="220"/>
      <c r="J116" s="220"/>
      <c r="K116" s="220"/>
      <c r="L116" s="220"/>
      <c r="M116" s="220"/>
      <c r="N116" s="219"/>
      <c r="O116" s="219"/>
      <c r="P116" s="219"/>
      <c r="Q116" s="219"/>
      <c r="R116" s="220"/>
      <c r="S116" s="220"/>
      <c r="T116" s="220"/>
      <c r="U116" s="220"/>
      <c r="V116" s="220"/>
      <c r="W116" s="220"/>
      <c r="X116" s="220"/>
      <c r="Y116" s="220"/>
      <c r="Z116" s="210"/>
      <c r="AA116" s="210"/>
      <c r="AB116" s="210"/>
      <c r="AC116" s="210"/>
      <c r="AD116" s="210"/>
      <c r="AE116" s="210"/>
      <c r="AF116" s="210"/>
      <c r="AG116" s="210" t="s">
        <v>231</v>
      </c>
      <c r="AH116" s="210">
        <v>0</v>
      </c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</row>
    <row r="117" spans="1:60" ht="22.5" outlineLevel="3" x14ac:dyDescent="0.2">
      <c r="A117" s="217"/>
      <c r="B117" s="218"/>
      <c r="C117" s="264" t="s">
        <v>341</v>
      </c>
      <c r="D117" s="258"/>
      <c r="E117" s="259">
        <v>14.6</v>
      </c>
      <c r="F117" s="220"/>
      <c r="G117" s="220"/>
      <c r="H117" s="220"/>
      <c r="I117" s="220"/>
      <c r="J117" s="220"/>
      <c r="K117" s="220"/>
      <c r="L117" s="220"/>
      <c r="M117" s="220"/>
      <c r="N117" s="219"/>
      <c r="O117" s="219"/>
      <c r="P117" s="219"/>
      <c r="Q117" s="219"/>
      <c r="R117" s="220"/>
      <c r="S117" s="220"/>
      <c r="T117" s="220"/>
      <c r="U117" s="220"/>
      <c r="V117" s="220"/>
      <c r="W117" s="220"/>
      <c r="X117" s="220"/>
      <c r="Y117" s="220"/>
      <c r="Z117" s="210"/>
      <c r="AA117" s="210"/>
      <c r="AB117" s="210"/>
      <c r="AC117" s="210"/>
      <c r="AD117" s="210"/>
      <c r="AE117" s="210"/>
      <c r="AF117" s="210"/>
      <c r="AG117" s="210" t="s">
        <v>231</v>
      </c>
      <c r="AH117" s="210">
        <v>0</v>
      </c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</row>
    <row r="118" spans="1:60" outlineLevel="3" x14ac:dyDescent="0.2">
      <c r="A118" s="217"/>
      <c r="B118" s="218"/>
      <c r="C118" s="264" t="s">
        <v>342</v>
      </c>
      <c r="D118" s="258"/>
      <c r="E118" s="259">
        <v>11.4</v>
      </c>
      <c r="F118" s="220"/>
      <c r="G118" s="220"/>
      <c r="H118" s="220"/>
      <c r="I118" s="220"/>
      <c r="J118" s="220"/>
      <c r="K118" s="220"/>
      <c r="L118" s="220"/>
      <c r="M118" s="220"/>
      <c r="N118" s="219"/>
      <c r="O118" s="219"/>
      <c r="P118" s="219"/>
      <c r="Q118" s="219"/>
      <c r="R118" s="220"/>
      <c r="S118" s="220"/>
      <c r="T118" s="220"/>
      <c r="U118" s="220"/>
      <c r="V118" s="220"/>
      <c r="W118" s="220"/>
      <c r="X118" s="220"/>
      <c r="Y118" s="220"/>
      <c r="Z118" s="210"/>
      <c r="AA118" s="210"/>
      <c r="AB118" s="210"/>
      <c r="AC118" s="210"/>
      <c r="AD118" s="210"/>
      <c r="AE118" s="210"/>
      <c r="AF118" s="210"/>
      <c r="AG118" s="210" t="s">
        <v>231</v>
      </c>
      <c r="AH118" s="210">
        <v>0</v>
      </c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</row>
    <row r="119" spans="1:60" outlineLevel="3" x14ac:dyDescent="0.2">
      <c r="A119" s="217"/>
      <c r="B119" s="218"/>
      <c r="C119" s="264" t="s">
        <v>343</v>
      </c>
      <c r="D119" s="258"/>
      <c r="E119" s="259">
        <v>3</v>
      </c>
      <c r="F119" s="220"/>
      <c r="G119" s="220"/>
      <c r="H119" s="220"/>
      <c r="I119" s="220"/>
      <c r="J119" s="220"/>
      <c r="K119" s="220"/>
      <c r="L119" s="220"/>
      <c r="M119" s="220"/>
      <c r="N119" s="219"/>
      <c r="O119" s="219"/>
      <c r="P119" s="219"/>
      <c r="Q119" s="219"/>
      <c r="R119" s="220"/>
      <c r="S119" s="220"/>
      <c r="T119" s="220"/>
      <c r="U119" s="220"/>
      <c r="V119" s="220"/>
      <c r="W119" s="220"/>
      <c r="X119" s="220"/>
      <c r="Y119" s="220"/>
      <c r="Z119" s="210"/>
      <c r="AA119" s="210"/>
      <c r="AB119" s="210"/>
      <c r="AC119" s="210"/>
      <c r="AD119" s="210"/>
      <c r="AE119" s="210"/>
      <c r="AF119" s="210"/>
      <c r="AG119" s="210" t="s">
        <v>231</v>
      </c>
      <c r="AH119" s="210">
        <v>0</v>
      </c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</row>
    <row r="120" spans="1:60" ht="22.5" outlineLevel="3" x14ac:dyDescent="0.2">
      <c r="A120" s="217"/>
      <c r="B120" s="218"/>
      <c r="C120" s="264" t="s">
        <v>344</v>
      </c>
      <c r="D120" s="258"/>
      <c r="E120" s="259">
        <v>73.5</v>
      </c>
      <c r="F120" s="220"/>
      <c r="G120" s="220"/>
      <c r="H120" s="220"/>
      <c r="I120" s="220"/>
      <c r="J120" s="220"/>
      <c r="K120" s="220"/>
      <c r="L120" s="220"/>
      <c r="M120" s="220"/>
      <c r="N120" s="219"/>
      <c r="O120" s="219"/>
      <c r="P120" s="219"/>
      <c r="Q120" s="219"/>
      <c r="R120" s="220"/>
      <c r="S120" s="220"/>
      <c r="T120" s="220"/>
      <c r="U120" s="220"/>
      <c r="V120" s="220"/>
      <c r="W120" s="220"/>
      <c r="X120" s="220"/>
      <c r="Y120" s="220"/>
      <c r="Z120" s="210"/>
      <c r="AA120" s="210"/>
      <c r="AB120" s="210"/>
      <c r="AC120" s="210"/>
      <c r="AD120" s="210"/>
      <c r="AE120" s="210"/>
      <c r="AF120" s="210"/>
      <c r="AG120" s="210" t="s">
        <v>231</v>
      </c>
      <c r="AH120" s="210">
        <v>0</v>
      </c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</row>
    <row r="121" spans="1:60" x14ac:dyDescent="0.2">
      <c r="A121" s="225" t="s">
        <v>183</v>
      </c>
      <c r="B121" s="226" t="s">
        <v>139</v>
      </c>
      <c r="C121" s="251" t="s">
        <v>140</v>
      </c>
      <c r="D121" s="227"/>
      <c r="E121" s="228"/>
      <c r="F121" s="229"/>
      <c r="G121" s="229">
        <f>SUMIF(AG122:AG141,"&lt;&gt;NOR",G122:G141)</f>
        <v>0</v>
      </c>
      <c r="H121" s="229"/>
      <c r="I121" s="229">
        <f>SUM(I122:I141)</f>
        <v>0</v>
      </c>
      <c r="J121" s="229"/>
      <c r="K121" s="229">
        <f>SUM(K122:K141)</f>
        <v>0</v>
      </c>
      <c r="L121" s="229"/>
      <c r="M121" s="229">
        <f>SUM(M122:M141)</f>
        <v>0</v>
      </c>
      <c r="N121" s="228"/>
      <c r="O121" s="228">
        <f>SUM(O122:O141)</f>
        <v>5.8900000000000006</v>
      </c>
      <c r="P121" s="228"/>
      <c r="Q121" s="228">
        <f>SUM(Q122:Q141)</f>
        <v>0</v>
      </c>
      <c r="R121" s="229"/>
      <c r="S121" s="229"/>
      <c r="T121" s="230"/>
      <c r="U121" s="224"/>
      <c r="V121" s="224">
        <f>SUM(V122:V141)</f>
        <v>44.04</v>
      </c>
      <c r="W121" s="224"/>
      <c r="X121" s="224"/>
      <c r="Y121" s="224"/>
      <c r="AG121" t="s">
        <v>184</v>
      </c>
    </row>
    <row r="122" spans="1:60" outlineLevel="1" x14ac:dyDescent="0.2">
      <c r="A122" s="235">
        <v>19</v>
      </c>
      <c r="B122" s="236" t="s">
        <v>345</v>
      </c>
      <c r="C122" s="252" t="s">
        <v>346</v>
      </c>
      <c r="D122" s="237" t="s">
        <v>347</v>
      </c>
      <c r="E122" s="238">
        <v>7</v>
      </c>
      <c r="F122" s="239"/>
      <c r="G122" s="240">
        <f>ROUND(E122*F122,2)</f>
        <v>0</v>
      </c>
      <c r="H122" s="239"/>
      <c r="I122" s="240">
        <f>ROUND(E122*H122,2)</f>
        <v>0</v>
      </c>
      <c r="J122" s="239"/>
      <c r="K122" s="240">
        <f>ROUND(E122*J122,2)</f>
        <v>0</v>
      </c>
      <c r="L122" s="240">
        <v>21</v>
      </c>
      <c r="M122" s="240">
        <f>G122*(1+L122/100)</f>
        <v>0</v>
      </c>
      <c r="N122" s="238">
        <v>0.32272000000000001</v>
      </c>
      <c r="O122" s="238">
        <f>ROUND(E122*N122,2)</f>
        <v>2.2599999999999998</v>
      </c>
      <c r="P122" s="238">
        <v>0</v>
      </c>
      <c r="Q122" s="238">
        <f>ROUND(E122*P122,2)</f>
        <v>0</v>
      </c>
      <c r="R122" s="240" t="s">
        <v>277</v>
      </c>
      <c r="S122" s="240" t="s">
        <v>188</v>
      </c>
      <c r="T122" s="241" t="s">
        <v>188</v>
      </c>
      <c r="U122" s="220">
        <v>2.5249999999999999</v>
      </c>
      <c r="V122" s="220">
        <f>ROUND(E122*U122,2)</f>
        <v>17.68</v>
      </c>
      <c r="W122" s="220"/>
      <c r="X122" s="220" t="s">
        <v>226</v>
      </c>
      <c r="Y122" s="220" t="s">
        <v>191</v>
      </c>
      <c r="Z122" s="210"/>
      <c r="AA122" s="210"/>
      <c r="AB122" s="210"/>
      <c r="AC122" s="210"/>
      <c r="AD122" s="210"/>
      <c r="AE122" s="210"/>
      <c r="AF122" s="210"/>
      <c r="AG122" s="210" t="s">
        <v>227</v>
      </c>
      <c r="AH122" s="210"/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</row>
    <row r="123" spans="1:60" ht="33.75" outlineLevel="2" x14ac:dyDescent="0.2">
      <c r="A123" s="217"/>
      <c r="B123" s="218"/>
      <c r="C123" s="263" t="s">
        <v>348</v>
      </c>
      <c r="D123" s="262"/>
      <c r="E123" s="262"/>
      <c r="F123" s="262"/>
      <c r="G123" s="262"/>
      <c r="H123" s="220"/>
      <c r="I123" s="220"/>
      <c r="J123" s="220"/>
      <c r="K123" s="220"/>
      <c r="L123" s="220"/>
      <c r="M123" s="220"/>
      <c r="N123" s="219"/>
      <c r="O123" s="219"/>
      <c r="P123" s="219"/>
      <c r="Q123" s="219"/>
      <c r="R123" s="220"/>
      <c r="S123" s="220"/>
      <c r="T123" s="220"/>
      <c r="U123" s="220"/>
      <c r="V123" s="220"/>
      <c r="W123" s="220"/>
      <c r="X123" s="220"/>
      <c r="Y123" s="220"/>
      <c r="Z123" s="210"/>
      <c r="AA123" s="210"/>
      <c r="AB123" s="210"/>
      <c r="AC123" s="210"/>
      <c r="AD123" s="210"/>
      <c r="AE123" s="210"/>
      <c r="AF123" s="210"/>
      <c r="AG123" s="210" t="s">
        <v>229</v>
      </c>
      <c r="AH123" s="210"/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43" t="str">
        <f>C123</f>
        <v>odbouráním dosavadního krytu, podkladu, nadezdívky nebo prstence s odklizením vybouraných hmot do 3 m, zarovnání plochy nadezdívky cementovou maltou, podbetonování nebo podezdění rámu, odstranění a znovuosazení rámu, poklopu, mříže, krycího hrnce nebo hydrantu, úpravy a doplnění krytu popř. podkladu vozovky v místě provedené výškové úpravy,</v>
      </c>
      <c r="BB123" s="210"/>
      <c r="BC123" s="210"/>
      <c r="BD123" s="210"/>
      <c r="BE123" s="210"/>
      <c r="BF123" s="210"/>
      <c r="BG123" s="210"/>
      <c r="BH123" s="210"/>
    </row>
    <row r="124" spans="1:60" outlineLevel="2" x14ac:dyDescent="0.2">
      <c r="A124" s="217"/>
      <c r="B124" s="218"/>
      <c r="C124" s="264" t="s">
        <v>349</v>
      </c>
      <c r="D124" s="258"/>
      <c r="E124" s="259"/>
      <c r="F124" s="220"/>
      <c r="G124" s="220"/>
      <c r="H124" s="220"/>
      <c r="I124" s="220"/>
      <c r="J124" s="220"/>
      <c r="K124" s="220"/>
      <c r="L124" s="220"/>
      <c r="M124" s="220"/>
      <c r="N124" s="219"/>
      <c r="O124" s="219"/>
      <c r="P124" s="219"/>
      <c r="Q124" s="219"/>
      <c r="R124" s="220"/>
      <c r="S124" s="220"/>
      <c r="T124" s="220"/>
      <c r="U124" s="220"/>
      <c r="V124" s="220"/>
      <c r="W124" s="220"/>
      <c r="X124" s="220"/>
      <c r="Y124" s="220"/>
      <c r="Z124" s="210"/>
      <c r="AA124" s="210"/>
      <c r="AB124" s="210"/>
      <c r="AC124" s="210"/>
      <c r="AD124" s="210"/>
      <c r="AE124" s="210"/>
      <c r="AF124" s="210"/>
      <c r="AG124" s="210" t="s">
        <v>231</v>
      </c>
      <c r="AH124" s="210">
        <v>0</v>
      </c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</row>
    <row r="125" spans="1:60" outlineLevel="3" x14ac:dyDescent="0.2">
      <c r="A125" s="217"/>
      <c r="B125" s="218"/>
      <c r="C125" s="264" t="s">
        <v>350</v>
      </c>
      <c r="D125" s="258"/>
      <c r="E125" s="259">
        <v>3</v>
      </c>
      <c r="F125" s="220"/>
      <c r="G125" s="220"/>
      <c r="H125" s="220"/>
      <c r="I125" s="220"/>
      <c r="J125" s="220"/>
      <c r="K125" s="220"/>
      <c r="L125" s="220"/>
      <c r="M125" s="220"/>
      <c r="N125" s="219"/>
      <c r="O125" s="219"/>
      <c r="P125" s="219"/>
      <c r="Q125" s="219"/>
      <c r="R125" s="220"/>
      <c r="S125" s="220"/>
      <c r="T125" s="220"/>
      <c r="U125" s="220"/>
      <c r="V125" s="220"/>
      <c r="W125" s="220"/>
      <c r="X125" s="220"/>
      <c r="Y125" s="220"/>
      <c r="Z125" s="210"/>
      <c r="AA125" s="210"/>
      <c r="AB125" s="210"/>
      <c r="AC125" s="210"/>
      <c r="AD125" s="210"/>
      <c r="AE125" s="210"/>
      <c r="AF125" s="210"/>
      <c r="AG125" s="210" t="s">
        <v>231</v>
      </c>
      <c r="AH125" s="210">
        <v>0</v>
      </c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</row>
    <row r="126" spans="1:60" outlineLevel="3" x14ac:dyDescent="0.2">
      <c r="A126" s="217"/>
      <c r="B126" s="218"/>
      <c r="C126" s="264" t="s">
        <v>351</v>
      </c>
      <c r="D126" s="258"/>
      <c r="E126" s="259">
        <v>4</v>
      </c>
      <c r="F126" s="220"/>
      <c r="G126" s="220"/>
      <c r="H126" s="220"/>
      <c r="I126" s="220"/>
      <c r="J126" s="220"/>
      <c r="K126" s="220"/>
      <c r="L126" s="220"/>
      <c r="M126" s="220"/>
      <c r="N126" s="219"/>
      <c r="O126" s="219"/>
      <c r="P126" s="219"/>
      <c r="Q126" s="219"/>
      <c r="R126" s="220"/>
      <c r="S126" s="220"/>
      <c r="T126" s="220"/>
      <c r="U126" s="220"/>
      <c r="V126" s="220"/>
      <c r="W126" s="220"/>
      <c r="X126" s="220"/>
      <c r="Y126" s="220"/>
      <c r="Z126" s="210"/>
      <c r="AA126" s="210"/>
      <c r="AB126" s="210"/>
      <c r="AC126" s="210"/>
      <c r="AD126" s="210"/>
      <c r="AE126" s="210"/>
      <c r="AF126" s="210"/>
      <c r="AG126" s="210" t="s">
        <v>231</v>
      </c>
      <c r="AH126" s="210">
        <v>0</v>
      </c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10"/>
      <c r="AT126" s="210"/>
      <c r="AU126" s="210"/>
      <c r="AV126" s="210"/>
      <c r="AW126" s="210"/>
      <c r="AX126" s="210"/>
      <c r="AY126" s="210"/>
      <c r="AZ126" s="210"/>
      <c r="BA126" s="210"/>
      <c r="BB126" s="210"/>
      <c r="BC126" s="210"/>
      <c r="BD126" s="210"/>
      <c r="BE126" s="210"/>
      <c r="BF126" s="210"/>
      <c r="BG126" s="210"/>
      <c r="BH126" s="210"/>
    </row>
    <row r="127" spans="1:60" outlineLevel="1" x14ac:dyDescent="0.2">
      <c r="A127" s="235">
        <v>20</v>
      </c>
      <c r="B127" s="236" t="s">
        <v>352</v>
      </c>
      <c r="C127" s="252" t="s">
        <v>353</v>
      </c>
      <c r="D127" s="237" t="s">
        <v>347</v>
      </c>
      <c r="E127" s="238">
        <v>7</v>
      </c>
      <c r="F127" s="239"/>
      <c r="G127" s="240">
        <f>ROUND(E127*F127,2)</f>
        <v>0</v>
      </c>
      <c r="H127" s="239"/>
      <c r="I127" s="240">
        <f>ROUND(E127*H127,2)</f>
        <v>0</v>
      </c>
      <c r="J127" s="239"/>
      <c r="K127" s="240">
        <f>ROUND(E127*J127,2)</f>
        <v>0</v>
      </c>
      <c r="L127" s="240">
        <v>21</v>
      </c>
      <c r="M127" s="240">
        <f>G127*(1+L127/100)</f>
        <v>0</v>
      </c>
      <c r="N127" s="238">
        <v>0.32973999999999998</v>
      </c>
      <c r="O127" s="238">
        <f>ROUND(E127*N127,2)</f>
        <v>2.31</v>
      </c>
      <c r="P127" s="238">
        <v>0</v>
      </c>
      <c r="Q127" s="238">
        <f>ROUND(E127*P127,2)</f>
        <v>0</v>
      </c>
      <c r="R127" s="240" t="s">
        <v>277</v>
      </c>
      <c r="S127" s="240" t="s">
        <v>188</v>
      </c>
      <c r="T127" s="241" t="s">
        <v>188</v>
      </c>
      <c r="U127" s="220">
        <v>2.6579999999999999</v>
      </c>
      <c r="V127" s="220">
        <f>ROUND(E127*U127,2)</f>
        <v>18.61</v>
      </c>
      <c r="W127" s="220"/>
      <c r="X127" s="220" t="s">
        <v>226</v>
      </c>
      <c r="Y127" s="220" t="s">
        <v>191</v>
      </c>
      <c r="Z127" s="210"/>
      <c r="AA127" s="210"/>
      <c r="AB127" s="210"/>
      <c r="AC127" s="210"/>
      <c r="AD127" s="210"/>
      <c r="AE127" s="210"/>
      <c r="AF127" s="210"/>
      <c r="AG127" s="210" t="s">
        <v>227</v>
      </c>
      <c r="AH127" s="210"/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10"/>
      <c r="AT127" s="210"/>
      <c r="AU127" s="210"/>
      <c r="AV127" s="210"/>
      <c r="AW127" s="210"/>
      <c r="AX127" s="210"/>
      <c r="AY127" s="210"/>
      <c r="AZ127" s="210"/>
      <c r="BA127" s="210"/>
      <c r="BB127" s="210"/>
      <c r="BC127" s="210"/>
      <c r="BD127" s="210"/>
      <c r="BE127" s="210"/>
      <c r="BF127" s="210"/>
      <c r="BG127" s="210"/>
      <c r="BH127" s="210"/>
    </row>
    <row r="128" spans="1:60" ht="33.75" outlineLevel="2" x14ac:dyDescent="0.2">
      <c r="A128" s="217"/>
      <c r="B128" s="218"/>
      <c r="C128" s="263" t="s">
        <v>348</v>
      </c>
      <c r="D128" s="262"/>
      <c r="E128" s="262"/>
      <c r="F128" s="262"/>
      <c r="G128" s="262"/>
      <c r="H128" s="220"/>
      <c r="I128" s="220"/>
      <c r="J128" s="220"/>
      <c r="K128" s="220"/>
      <c r="L128" s="220"/>
      <c r="M128" s="220"/>
      <c r="N128" s="219"/>
      <c r="O128" s="219"/>
      <c r="P128" s="219"/>
      <c r="Q128" s="219"/>
      <c r="R128" s="220"/>
      <c r="S128" s="220"/>
      <c r="T128" s="220"/>
      <c r="U128" s="220"/>
      <c r="V128" s="220"/>
      <c r="W128" s="220"/>
      <c r="X128" s="220"/>
      <c r="Y128" s="220"/>
      <c r="Z128" s="210"/>
      <c r="AA128" s="210"/>
      <c r="AB128" s="210"/>
      <c r="AC128" s="210"/>
      <c r="AD128" s="210"/>
      <c r="AE128" s="210"/>
      <c r="AF128" s="210"/>
      <c r="AG128" s="210" t="s">
        <v>229</v>
      </c>
      <c r="AH128" s="210"/>
      <c r="AI128" s="210"/>
      <c r="AJ128" s="210"/>
      <c r="AK128" s="210"/>
      <c r="AL128" s="210"/>
      <c r="AM128" s="210"/>
      <c r="AN128" s="210"/>
      <c r="AO128" s="210"/>
      <c r="AP128" s="210"/>
      <c r="AQ128" s="210"/>
      <c r="AR128" s="210"/>
      <c r="AS128" s="210"/>
      <c r="AT128" s="210"/>
      <c r="AU128" s="210"/>
      <c r="AV128" s="210"/>
      <c r="AW128" s="210"/>
      <c r="AX128" s="210"/>
      <c r="AY128" s="210"/>
      <c r="AZ128" s="210"/>
      <c r="BA128" s="243" t="str">
        <f>C128</f>
        <v>odbouráním dosavadního krytu, podkladu, nadezdívky nebo prstence s odklizením vybouraných hmot do 3 m, zarovnání plochy nadezdívky cementovou maltou, podbetonování nebo podezdění rámu, odstranění a znovuosazení rámu, poklopu, mříže, krycího hrnce nebo hydrantu, úpravy a doplnění krytu popř. podkladu vozovky v místě provedené výškové úpravy,</v>
      </c>
      <c r="BB128" s="210"/>
      <c r="BC128" s="210"/>
      <c r="BD128" s="210"/>
      <c r="BE128" s="210"/>
      <c r="BF128" s="210"/>
      <c r="BG128" s="210"/>
      <c r="BH128" s="210"/>
    </row>
    <row r="129" spans="1:60" outlineLevel="2" x14ac:dyDescent="0.2">
      <c r="A129" s="217"/>
      <c r="B129" s="218"/>
      <c r="C129" s="264" t="s">
        <v>354</v>
      </c>
      <c r="D129" s="258"/>
      <c r="E129" s="259"/>
      <c r="F129" s="220"/>
      <c r="G129" s="220"/>
      <c r="H129" s="220"/>
      <c r="I129" s="220"/>
      <c r="J129" s="220"/>
      <c r="K129" s="220"/>
      <c r="L129" s="220"/>
      <c r="M129" s="220"/>
      <c r="N129" s="219"/>
      <c r="O129" s="219"/>
      <c r="P129" s="219"/>
      <c r="Q129" s="219"/>
      <c r="R129" s="220"/>
      <c r="S129" s="220"/>
      <c r="T129" s="220"/>
      <c r="U129" s="220"/>
      <c r="V129" s="220"/>
      <c r="W129" s="220"/>
      <c r="X129" s="220"/>
      <c r="Y129" s="220"/>
      <c r="Z129" s="210"/>
      <c r="AA129" s="210"/>
      <c r="AB129" s="210"/>
      <c r="AC129" s="210"/>
      <c r="AD129" s="210"/>
      <c r="AE129" s="210"/>
      <c r="AF129" s="210"/>
      <c r="AG129" s="210" t="s">
        <v>231</v>
      </c>
      <c r="AH129" s="210">
        <v>0</v>
      </c>
      <c r="AI129" s="210"/>
      <c r="AJ129" s="210"/>
      <c r="AK129" s="210"/>
      <c r="AL129" s="210"/>
      <c r="AM129" s="210"/>
      <c r="AN129" s="210"/>
      <c r="AO129" s="210"/>
      <c r="AP129" s="210"/>
      <c r="AQ129" s="210"/>
      <c r="AR129" s="210"/>
      <c r="AS129" s="210"/>
      <c r="AT129" s="210"/>
      <c r="AU129" s="210"/>
      <c r="AV129" s="210"/>
      <c r="AW129" s="210"/>
      <c r="AX129" s="210"/>
      <c r="AY129" s="210"/>
      <c r="AZ129" s="210"/>
      <c r="BA129" s="210"/>
      <c r="BB129" s="210"/>
      <c r="BC129" s="210"/>
      <c r="BD129" s="210"/>
      <c r="BE129" s="210"/>
      <c r="BF129" s="210"/>
      <c r="BG129" s="210"/>
      <c r="BH129" s="210"/>
    </row>
    <row r="130" spans="1:60" outlineLevel="3" x14ac:dyDescent="0.2">
      <c r="A130" s="217"/>
      <c r="B130" s="218"/>
      <c r="C130" s="264" t="s">
        <v>350</v>
      </c>
      <c r="D130" s="258"/>
      <c r="E130" s="259">
        <v>3</v>
      </c>
      <c r="F130" s="220"/>
      <c r="G130" s="220"/>
      <c r="H130" s="220"/>
      <c r="I130" s="220"/>
      <c r="J130" s="220"/>
      <c r="K130" s="220"/>
      <c r="L130" s="220"/>
      <c r="M130" s="220"/>
      <c r="N130" s="219"/>
      <c r="O130" s="219"/>
      <c r="P130" s="219"/>
      <c r="Q130" s="219"/>
      <c r="R130" s="220"/>
      <c r="S130" s="220"/>
      <c r="T130" s="220"/>
      <c r="U130" s="220"/>
      <c r="V130" s="220"/>
      <c r="W130" s="220"/>
      <c r="X130" s="220"/>
      <c r="Y130" s="220"/>
      <c r="Z130" s="210"/>
      <c r="AA130" s="210"/>
      <c r="AB130" s="210"/>
      <c r="AC130" s="210"/>
      <c r="AD130" s="210"/>
      <c r="AE130" s="210"/>
      <c r="AF130" s="210"/>
      <c r="AG130" s="210" t="s">
        <v>231</v>
      </c>
      <c r="AH130" s="210">
        <v>0</v>
      </c>
      <c r="AI130" s="210"/>
      <c r="AJ130" s="210"/>
      <c r="AK130" s="210"/>
      <c r="AL130" s="210"/>
      <c r="AM130" s="210"/>
      <c r="AN130" s="210"/>
      <c r="AO130" s="210"/>
      <c r="AP130" s="210"/>
      <c r="AQ130" s="210"/>
      <c r="AR130" s="210"/>
      <c r="AS130" s="210"/>
      <c r="AT130" s="210"/>
      <c r="AU130" s="210"/>
      <c r="AV130" s="210"/>
      <c r="AW130" s="210"/>
      <c r="AX130" s="210"/>
      <c r="AY130" s="210"/>
      <c r="AZ130" s="210"/>
      <c r="BA130" s="210"/>
      <c r="BB130" s="210"/>
      <c r="BC130" s="210"/>
      <c r="BD130" s="210"/>
      <c r="BE130" s="210"/>
      <c r="BF130" s="210"/>
      <c r="BG130" s="210"/>
      <c r="BH130" s="210"/>
    </row>
    <row r="131" spans="1:60" outlineLevel="3" x14ac:dyDescent="0.2">
      <c r="A131" s="217"/>
      <c r="B131" s="218"/>
      <c r="C131" s="264" t="s">
        <v>351</v>
      </c>
      <c r="D131" s="258"/>
      <c r="E131" s="259">
        <v>4</v>
      </c>
      <c r="F131" s="220"/>
      <c r="G131" s="220"/>
      <c r="H131" s="220"/>
      <c r="I131" s="220"/>
      <c r="J131" s="220"/>
      <c r="K131" s="220"/>
      <c r="L131" s="220"/>
      <c r="M131" s="220"/>
      <c r="N131" s="219"/>
      <c r="O131" s="219"/>
      <c r="P131" s="219"/>
      <c r="Q131" s="219"/>
      <c r="R131" s="220"/>
      <c r="S131" s="220"/>
      <c r="T131" s="220"/>
      <c r="U131" s="220"/>
      <c r="V131" s="220"/>
      <c r="W131" s="220"/>
      <c r="X131" s="220"/>
      <c r="Y131" s="220"/>
      <c r="Z131" s="210"/>
      <c r="AA131" s="210"/>
      <c r="AB131" s="210"/>
      <c r="AC131" s="210"/>
      <c r="AD131" s="210"/>
      <c r="AE131" s="210"/>
      <c r="AF131" s="210"/>
      <c r="AG131" s="210" t="s">
        <v>231</v>
      </c>
      <c r="AH131" s="210">
        <v>0</v>
      </c>
      <c r="AI131" s="210"/>
      <c r="AJ131" s="210"/>
      <c r="AK131" s="210"/>
      <c r="AL131" s="210"/>
      <c r="AM131" s="210"/>
      <c r="AN131" s="210"/>
      <c r="AO131" s="210"/>
      <c r="AP131" s="210"/>
      <c r="AQ131" s="210"/>
      <c r="AR131" s="210"/>
      <c r="AS131" s="210"/>
      <c r="AT131" s="210"/>
      <c r="AU131" s="210"/>
      <c r="AV131" s="210"/>
      <c r="AW131" s="210"/>
      <c r="AX131" s="210"/>
      <c r="AY131" s="210"/>
      <c r="AZ131" s="210"/>
      <c r="BA131" s="210"/>
      <c r="BB131" s="210"/>
      <c r="BC131" s="210"/>
      <c r="BD131" s="210"/>
      <c r="BE131" s="210"/>
      <c r="BF131" s="210"/>
      <c r="BG131" s="210"/>
      <c r="BH131" s="210"/>
    </row>
    <row r="132" spans="1:60" outlineLevel="1" x14ac:dyDescent="0.2">
      <c r="A132" s="235">
        <v>21</v>
      </c>
      <c r="B132" s="236" t="s">
        <v>355</v>
      </c>
      <c r="C132" s="252" t="s">
        <v>356</v>
      </c>
      <c r="D132" s="237" t="s">
        <v>347</v>
      </c>
      <c r="E132" s="238">
        <v>4</v>
      </c>
      <c r="F132" s="239"/>
      <c r="G132" s="240">
        <f>ROUND(E132*F132,2)</f>
        <v>0</v>
      </c>
      <c r="H132" s="239"/>
      <c r="I132" s="240">
        <f>ROUND(E132*H132,2)</f>
        <v>0</v>
      </c>
      <c r="J132" s="239"/>
      <c r="K132" s="240">
        <f>ROUND(E132*J132,2)</f>
        <v>0</v>
      </c>
      <c r="L132" s="240">
        <v>21</v>
      </c>
      <c r="M132" s="240">
        <f>G132*(1+L132/100)</f>
        <v>0</v>
      </c>
      <c r="N132" s="238">
        <v>0.26469999999999999</v>
      </c>
      <c r="O132" s="238">
        <f>ROUND(E132*N132,2)</f>
        <v>1.06</v>
      </c>
      <c r="P132" s="238">
        <v>0</v>
      </c>
      <c r="Q132" s="238">
        <f>ROUND(E132*P132,2)</f>
        <v>0</v>
      </c>
      <c r="R132" s="240" t="s">
        <v>277</v>
      </c>
      <c r="S132" s="240" t="s">
        <v>188</v>
      </c>
      <c r="T132" s="241" t="s">
        <v>188</v>
      </c>
      <c r="U132" s="220">
        <v>1.5509999999999999</v>
      </c>
      <c r="V132" s="220">
        <f>ROUND(E132*U132,2)</f>
        <v>6.2</v>
      </c>
      <c r="W132" s="220"/>
      <c r="X132" s="220" t="s">
        <v>226</v>
      </c>
      <c r="Y132" s="220" t="s">
        <v>191</v>
      </c>
      <c r="Z132" s="210"/>
      <c r="AA132" s="210"/>
      <c r="AB132" s="210"/>
      <c r="AC132" s="210"/>
      <c r="AD132" s="210"/>
      <c r="AE132" s="210"/>
      <c r="AF132" s="210"/>
      <c r="AG132" s="210" t="s">
        <v>227</v>
      </c>
      <c r="AH132" s="210"/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10"/>
      <c r="BB132" s="210"/>
      <c r="BC132" s="210"/>
      <c r="BD132" s="210"/>
      <c r="BE132" s="210"/>
      <c r="BF132" s="210"/>
      <c r="BG132" s="210"/>
      <c r="BH132" s="210"/>
    </row>
    <row r="133" spans="1:60" ht="33.75" outlineLevel="2" x14ac:dyDescent="0.2">
      <c r="A133" s="217"/>
      <c r="B133" s="218"/>
      <c r="C133" s="263" t="s">
        <v>348</v>
      </c>
      <c r="D133" s="262"/>
      <c r="E133" s="262"/>
      <c r="F133" s="262"/>
      <c r="G133" s="262"/>
      <c r="H133" s="220"/>
      <c r="I133" s="220"/>
      <c r="J133" s="220"/>
      <c r="K133" s="220"/>
      <c r="L133" s="220"/>
      <c r="M133" s="220"/>
      <c r="N133" s="219"/>
      <c r="O133" s="219"/>
      <c r="P133" s="219"/>
      <c r="Q133" s="219"/>
      <c r="R133" s="220"/>
      <c r="S133" s="220"/>
      <c r="T133" s="220"/>
      <c r="U133" s="220"/>
      <c r="V133" s="220"/>
      <c r="W133" s="220"/>
      <c r="X133" s="220"/>
      <c r="Y133" s="220"/>
      <c r="Z133" s="210"/>
      <c r="AA133" s="210"/>
      <c r="AB133" s="210"/>
      <c r="AC133" s="210"/>
      <c r="AD133" s="210"/>
      <c r="AE133" s="210"/>
      <c r="AF133" s="210"/>
      <c r="AG133" s="210" t="s">
        <v>229</v>
      </c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43" t="str">
        <f>C133</f>
        <v>odbouráním dosavadního krytu, podkladu, nadezdívky nebo prstence s odklizením vybouraných hmot do 3 m, zarovnání plochy nadezdívky cementovou maltou, podbetonování nebo podezdění rámu, odstranění a znovuosazení rámu, poklopu, mříže, krycího hrnce nebo hydrantu, úpravy a doplnění krytu popř. podkladu vozovky v místě provedené výškové úpravy,</v>
      </c>
      <c r="BB133" s="210"/>
      <c r="BC133" s="210"/>
      <c r="BD133" s="210"/>
      <c r="BE133" s="210"/>
      <c r="BF133" s="210"/>
      <c r="BG133" s="210"/>
      <c r="BH133" s="210"/>
    </row>
    <row r="134" spans="1:60" outlineLevel="2" x14ac:dyDescent="0.2">
      <c r="A134" s="217"/>
      <c r="B134" s="218"/>
      <c r="C134" s="264" t="s">
        <v>357</v>
      </c>
      <c r="D134" s="258"/>
      <c r="E134" s="259"/>
      <c r="F134" s="220"/>
      <c r="G134" s="220"/>
      <c r="H134" s="220"/>
      <c r="I134" s="220"/>
      <c r="J134" s="220"/>
      <c r="K134" s="220"/>
      <c r="L134" s="220"/>
      <c r="M134" s="220"/>
      <c r="N134" s="219"/>
      <c r="O134" s="219"/>
      <c r="P134" s="219"/>
      <c r="Q134" s="219"/>
      <c r="R134" s="220"/>
      <c r="S134" s="220"/>
      <c r="T134" s="220"/>
      <c r="U134" s="220"/>
      <c r="V134" s="220"/>
      <c r="W134" s="220"/>
      <c r="X134" s="220"/>
      <c r="Y134" s="220"/>
      <c r="Z134" s="210"/>
      <c r="AA134" s="210"/>
      <c r="AB134" s="210"/>
      <c r="AC134" s="210"/>
      <c r="AD134" s="210"/>
      <c r="AE134" s="210"/>
      <c r="AF134" s="210"/>
      <c r="AG134" s="210" t="s">
        <v>231</v>
      </c>
      <c r="AH134" s="210">
        <v>0</v>
      </c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</row>
    <row r="135" spans="1:60" outlineLevel="3" x14ac:dyDescent="0.2">
      <c r="A135" s="217"/>
      <c r="B135" s="218"/>
      <c r="C135" s="264" t="s">
        <v>350</v>
      </c>
      <c r="D135" s="258"/>
      <c r="E135" s="259">
        <v>3</v>
      </c>
      <c r="F135" s="220"/>
      <c r="G135" s="220"/>
      <c r="H135" s="220"/>
      <c r="I135" s="220"/>
      <c r="J135" s="220"/>
      <c r="K135" s="220"/>
      <c r="L135" s="220"/>
      <c r="M135" s="220"/>
      <c r="N135" s="219"/>
      <c r="O135" s="219"/>
      <c r="P135" s="219"/>
      <c r="Q135" s="219"/>
      <c r="R135" s="220"/>
      <c r="S135" s="220"/>
      <c r="T135" s="220"/>
      <c r="U135" s="220"/>
      <c r="V135" s="220"/>
      <c r="W135" s="220"/>
      <c r="X135" s="220"/>
      <c r="Y135" s="220"/>
      <c r="Z135" s="210"/>
      <c r="AA135" s="210"/>
      <c r="AB135" s="210"/>
      <c r="AC135" s="210"/>
      <c r="AD135" s="210"/>
      <c r="AE135" s="210"/>
      <c r="AF135" s="210"/>
      <c r="AG135" s="210" t="s">
        <v>231</v>
      </c>
      <c r="AH135" s="210">
        <v>0</v>
      </c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</row>
    <row r="136" spans="1:60" outlineLevel="3" x14ac:dyDescent="0.2">
      <c r="A136" s="217"/>
      <c r="B136" s="218"/>
      <c r="C136" s="264" t="s">
        <v>358</v>
      </c>
      <c r="D136" s="258"/>
      <c r="E136" s="259">
        <v>1</v>
      </c>
      <c r="F136" s="220"/>
      <c r="G136" s="220"/>
      <c r="H136" s="220"/>
      <c r="I136" s="220"/>
      <c r="J136" s="220"/>
      <c r="K136" s="220"/>
      <c r="L136" s="220"/>
      <c r="M136" s="220"/>
      <c r="N136" s="219"/>
      <c r="O136" s="219"/>
      <c r="P136" s="219"/>
      <c r="Q136" s="219"/>
      <c r="R136" s="220"/>
      <c r="S136" s="220"/>
      <c r="T136" s="220"/>
      <c r="U136" s="220"/>
      <c r="V136" s="220"/>
      <c r="W136" s="220"/>
      <c r="X136" s="220"/>
      <c r="Y136" s="220"/>
      <c r="Z136" s="210"/>
      <c r="AA136" s="210"/>
      <c r="AB136" s="210"/>
      <c r="AC136" s="210"/>
      <c r="AD136" s="210"/>
      <c r="AE136" s="210"/>
      <c r="AF136" s="210"/>
      <c r="AG136" s="210" t="s">
        <v>231</v>
      </c>
      <c r="AH136" s="210">
        <v>0</v>
      </c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</row>
    <row r="137" spans="1:60" outlineLevel="1" x14ac:dyDescent="0.2">
      <c r="A137" s="235">
        <v>22</v>
      </c>
      <c r="B137" s="236" t="s">
        <v>355</v>
      </c>
      <c r="C137" s="252" t="s">
        <v>356</v>
      </c>
      <c r="D137" s="237" t="s">
        <v>347</v>
      </c>
      <c r="E137" s="238">
        <v>1</v>
      </c>
      <c r="F137" s="239"/>
      <c r="G137" s="240">
        <f>ROUND(E137*F137,2)</f>
        <v>0</v>
      </c>
      <c r="H137" s="239"/>
      <c r="I137" s="240">
        <f>ROUND(E137*H137,2)</f>
        <v>0</v>
      </c>
      <c r="J137" s="239"/>
      <c r="K137" s="240">
        <f>ROUND(E137*J137,2)</f>
        <v>0</v>
      </c>
      <c r="L137" s="240">
        <v>21</v>
      </c>
      <c r="M137" s="240">
        <f>G137*(1+L137/100)</f>
        <v>0</v>
      </c>
      <c r="N137" s="238">
        <v>0.26469999999999999</v>
      </c>
      <c r="O137" s="238">
        <f>ROUND(E137*N137,2)</f>
        <v>0.26</v>
      </c>
      <c r="P137" s="238">
        <v>0</v>
      </c>
      <c r="Q137" s="238">
        <f>ROUND(E137*P137,2)</f>
        <v>0</v>
      </c>
      <c r="R137" s="240" t="s">
        <v>277</v>
      </c>
      <c r="S137" s="240" t="s">
        <v>188</v>
      </c>
      <c r="T137" s="241" t="s">
        <v>188</v>
      </c>
      <c r="U137" s="220">
        <v>1.5509999999999999</v>
      </c>
      <c r="V137" s="220">
        <f>ROUND(E137*U137,2)</f>
        <v>1.55</v>
      </c>
      <c r="W137" s="220"/>
      <c r="X137" s="220" t="s">
        <v>226</v>
      </c>
      <c r="Y137" s="220" t="s">
        <v>191</v>
      </c>
      <c r="Z137" s="210"/>
      <c r="AA137" s="210"/>
      <c r="AB137" s="210"/>
      <c r="AC137" s="210"/>
      <c r="AD137" s="210"/>
      <c r="AE137" s="210"/>
      <c r="AF137" s="210"/>
      <c r="AG137" s="210" t="s">
        <v>227</v>
      </c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</row>
    <row r="138" spans="1:60" ht="33.75" outlineLevel="2" x14ac:dyDescent="0.2">
      <c r="A138" s="217"/>
      <c r="B138" s="218"/>
      <c r="C138" s="263" t="s">
        <v>348</v>
      </c>
      <c r="D138" s="262"/>
      <c r="E138" s="262"/>
      <c r="F138" s="262"/>
      <c r="G138" s="262"/>
      <c r="H138" s="220"/>
      <c r="I138" s="220"/>
      <c r="J138" s="220"/>
      <c r="K138" s="220"/>
      <c r="L138" s="220"/>
      <c r="M138" s="220"/>
      <c r="N138" s="219"/>
      <c r="O138" s="219"/>
      <c r="P138" s="219"/>
      <c r="Q138" s="219"/>
      <c r="R138" s="220"/>
      <c r="S138" s="220"/>
      <c r="T138" s="220"/>
      <c r="U138" s="220"/>
      <c r="V138" s="220"/>
      <c r="W138" s="220"/>
      <c r="X138" s="220"/>
      <c r="Y138" s="220"/>
      <c r="Z138" s="210"/>
      <c r="AA138" s="210"/>
      <c r="AB138" s="210"/>
      <c r="AC138" s="210"/>
      <c r="AD138" s="210"/>
      <c r="AE138" s="210"/>
      <c r="AF138" s="210"/>
      <c r="AG138" s="210" t="s">
        <v>229</v>
      </c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43" t="str">
        <f>C138</f>
        <v>odbouráním dosavadního krytu, podkladu, nadezdívky nebo prstence s odklizením vybouraných hmot do 3 m, zarovnání plochy nadezdívky cementovou maltou, podbetonování nebo podezdění rámu, odstranění a znovuosazení rámu, poklopu, mříže, krycího hrnce nebo hydrantu, úpravy a doplnění krytu popř. podkladu vozovky v místě provedené výškové úpravy,</v>
      </c>
      <c r="BB138" s="210"/>
      <c r="BC138" s="210"/>
      <c r="BD138" s="210"/>
      <c r="BE138" s="210"/>
      <c r="BF138" s="210"/>
      <c r="BG138" s="210"/>
      <c r="BH138" s="210"/>
    </row>
    <row r="139" spans="1:60" outlineLevel="2" x14ac:dyDescent="0.2">
      <c r="A139" s="217"/>
      <c r="B139" s="218"/>
      <c r="C139" s="264" t="s">
        <v>359</v>
      </c>
      <c r="D139" s="258"/>
      <c r="E139" s="259"/>
      <c r="F139" s="220"/>
      <c r="G139" s="220"/>
      <c r="H139" s="220"/>
      <c r="I139" s="220"/>
      <c r="J139" s="220"/>
      <c r="K139" s="220"/>
      <c r="L139" s="220"/>
      <c r="M139" s="220"/>
      <c r="N139" s="219"/>
      <c r="O139" s="219"/>
      <c r="P139" s="219"/>
      <c r="Q139" s="219"/>
      <c r="R139" s="220"/>
      <c r="S139" s="220"/>
      <c r="T139" s="220"/>
      <c r="U139" s="220"/>
      <c r="V139" s="220"/>
      <c r="W139" s="220"/>
      <c r="X139" s="220"/>
      <c r="Y139" s="220"/>
      <c r="Z139" s="210"/>
      <c r="AA139" s="210"/>
      <c r="AB139" s="210"/>
      <c r="AC139" s="210"/>
      <c r="AD139" s="210"/>
      <c r="AE139" s="210"/>
      <c r="AF139" s="210"/>
      <c r="AG139" s="210" t="s">
        <v>231</v>
      </c>
      <c r="AH139" s="210">
        <v>0</v>
      </c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</row>
    <row r="140" spans="1:60" outlineLevel="3" x14ac:dyDescent="0.2">
      <c r="A140" s="217"/>
      <c r="B140" s="218"/>
      <c r="C140" s="264" t="s">
        <v>360</v>
      </c>
      <c r="D140" s="258"/>
      <c r="E140" s="259">
        <v>1</v>
      </c>
      <c r="F140" s="220"/>
      <c r="G140" s="220"/>
      <c r="H140" s="220"/>
      <c r="I140" s="220"/>
      <c r="J140" s="220"/>
      <c r="K140" s="220"/>
      <c r="L140" s="220"/>
      <c r="M140" s="220"/>
      <c r="N140" s="219"/>
      <c r="O140" s="219"/>
      <c r="P140" s="219"/>
      <c r="Q140" s="219"/>
      <c r="R140" s="220"/>
      <c r="S140" s="220"/>
      <c r="T140" s="220"/>
      <c r="U140" s="220"/>
      <c r="V140" s="220"/>
      <c r="W140" s="220"/>
      <c r="X140" s="220"/>
      <c r="Y140" s="220"/>
      <c r="Z140" s="210"/>
      <c r="AA140" s="210"/>
      <c r="AB140" s="210"/>
      <c r="AC140" s="210"/>
      <c r="AD140" s="210"/>
      <c r="AE140" s="210"/>
      <c r="AF140" s="210"/>
      <c r="AG140" s="210" t="s">
        <v>231</v>
      </c>
      <c r="AH140" s="210">
        <v>0</v>
      </c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</row>
    <row r="141" spans="1:60" outlineLevel="3" x14ac:dyDescent="0.2">
      <c r="A141" s="217"/>
      <c r="B141" s="218"/>
      <c r="C141" s="264" t="s">
        <v>361</v>
      </c>
      <c r="D141" s="258"/>
      <c r="E141" s="259"/>
      <c r="F141" s="220"/>
      <c r="G141" s="220"/>
      <c r="H141" s="220"/>
      <c r="I141" s="220"/>
      <c r="J141" s="220"/>
      <c r="K141" s="220"/>
      <c r="L141" s="220"/>
      <c r="M141" s="220"/>
      <c r="N141" s="219"/>
      <c r="O141" s="219"/>
      <c r="P141" s="219"/>
      <c r="Q141" s="219"/>
      <c r="R141" s="220"/>
      <c r="S141" s="220"/>
      <c r="T141" s="220"/>
      <c r="U141" s="220"/>
      <c r="V141" s="220"/>
      <c r="W141" s="220"/>
      <c r="X141" s="220"/>
      <c r="Y141" s="220"/>
      <c r="Z141" s="210"/>
      <c r="AA141" s="210"/>
      <c r="AB141" s="210"/>
      <c r="AC141" s="210"/>
      <c r="AD141" s="210"/>
      <c r="AE141" s="210"/>
      <c r="AF141" s="210"/>
      <c r="AG141" s="210" t="s">
        <v>231</v>
      </c>
      <c r="AH141" s="210">
        <v>0</v>
      </c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</row>
    <row r="142" spans="1:60" x14ac:dyDescent="0.2">
      <c r="A142" s="225" t="s">
        <v>183</v>
      </c>
      <c r="B142" s="226" t="s">
        <v>141</v>
      </c>
      <c r="C142" s="251" t="s">
        <v>142</v>
      </c>
      <c r="D142" s="227"/>
      <c r="E142" s="228"/>
      <c r="F142" s="229"/>
      <c r="G142" s="229">
        <f>SUMIF(AG143:AG235,"&lt;&gt;NOR",G143:G235)</f>
        <v>0</v>
      </c>
      <c r="H142" s="229"/>
      <c r="I142" s="229">
        <f>SUM(I143:I235)</f>
        <v>0</v>
      </c>
      <c r="J142" s="229"/>
      <c r="K142" s="229">
        <f>SUM(K143:K235)</f>
        <v>0</v>
      </c>
      <c r="L142" s="229"/>
      <c r="M142" s="229">
        <f>SUM(M143:M235)</f>
        <v>0</v>
      </c>
      <c r="N142" s="228"/>
      <c r="O142" s="228">
        <f>SUM(O143:O235)</f>
        <v>1.1300000000000001</v>
      </c>
      <c r="P142" s="228"/>
      <c r="Q142" s="228">
        <f>SUM(Q143:Q235)</f>
        <v>0</v>
      </c>
      <c r="R142" s="229"/>
      <c r="S142" s="229"/>
      <c r="T142" s="230"/>
      <c r="U142" s="224"/>
      <c r="V142" s="224">
        <f>SUM(V143:V235)</f>
        <v>92.51</v>
      </c>
      <c r="W142" s="224"/>
      <c r="X142" s="224"/>
      <c r="Y142" s="224"/>
      <c r="AG142" t="s">
        <v>184</v>
      </c>
    </row>
    <row r="143" spans="1:60" outlineLevel="1" x14ac:dyDescent="0.2">
      <c r="A143" s="235">
        <v>23</v>
      </c>
      <c r="B143" s="236" t="s">
        <v>362</v>
      </c>
      <c r="C143" s="252" t="s">
        <v>363</v>
      </c>
      <c r="D143" s="237" t="s">
        <v>293</v>
      </c>
      <c r="E143" s="238">
        <v>63</v>
      </c>
      <c r="F143" s="239"/>
      <c r="G143" s="240">
        <f>ROUND(E143*F143,2)</f>
        <v>0</v>
      </c>
      <c r="H143" s="239"/>
      <c r="I143" s="240">
        <f>ROUND(E143*H143,2)</f>
        <v>0</v>
      </c>
      <c r="J143" s="239"/>
      <c r="K143" s="240">
        <f>ROUND(E143*J143,2)</f>
        <v>0</v>
      </c>
      <c r="L143" s="240">
        <v>21</v>
      </c>
      <c r="M143" s="240">
        <f>G143*(1+L143/100)</f>
        <v>0</v>
      </c>
      <c r="N143" s="238">
        <v>9.0000000000000006E-5</v>
      </c>
      <c r="O143" s="238">
        <f>ROUND(E143*N143,2)</f>
        <v>0.01</v>
      </c>
      <c r="P143" s="238">
        <v>0</v>
      </c>
      <c r="Q143" s="238">
        <f>ROUND(E143*P143,2)</f>
        <v>0</v>
      </c>
      <c r="R143" s="240" t="s">
        <v>277</v>
      </c>
      <c r="S143" s="240" t="s">
        <v>188</v>
      </c>
      <c r="T143" s="241" t="s">
        <v>188</v>
      </c>
      <c r="U143" s="220">
        <v>2.1999999999999999E-2</v>
      </c>
      <c r="V143" s="220">
        <f>ROUND(E143*U143,2)</f>
        <v>1.39</v>
      </c>
      <c r="W143" s="220"/>
      <c r="X143" s="220" t="s">
        <v>226</v>
      </c>
      <c r="Y143" s="220" t="s">
        <v>191</v>
      </c>
      <c r="Z143" s="210"/>
      <c r="AA143" s="210"/>
      <c r="AB143" s="210"/>
      <c r="AC143" s="210"/>
      <c r="AD143" s="210"/>
      <c r="AE143" s="210"/>
      <c r="AF143" s="210"/>
      <c r="AG143" s="210" t="s">
        <v>227</v>
      </c>
      <c r="AH143" s="210"/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  <c r="BD143" s="210"/>
      <c r="BE143" s="210"/>
      <c r="BF143" s="210"/>
      <c r="BG143" s="210"/>
      <c r="BH143" s="210"/>
    </row>
    <row r="144" spans="1:60" outlineLevel="2" x14ac:dyDescent="0.2">
      <c r="A144" s="217"/>
      <c r="B144" s="218"/>
      <c r="C144" s="264" t="s">
        <v>364</v>
      </c>
      <c r="D144" s="258"/>
      <c r="E144" s="259"/>
      <c r="F144" s="220"/>
      <c r="G144" s="220"/>
      <c r="H144" s="220"/>
      <c r="I144" s="220"/>
      <c r="J144" s="220"/>
      <c r="K144" s="220"/>
      <c r="L144" s="220"/>
      <c r="M144" s="220"/>
      <c r="N144" s="219"/>
      <c r="O144" s="219"/>
      <c r="P144" s="219"/>
      <c r="Q144" s="219"/>
      <c r="R144" s="220"/>
      <c r="S144" s="220"/>
      <c r="T144" s="220"/>
      <c r="U144" s="220"/>
      <c r="V144" s="220"/>
      <c r="W144" s="220"/>
      <c r="X144" s="220"/>
      <c r="Y144" s="220"/>
      <c r="Z144" s="210"/>
      <c r="AA144" s="210"/>
      <c r="AB144" s="210"/>
      <c r="AC144" s="210"/>
      <c r="AD144" s="210"/>
      <c r="AE144" s="210"/>
      <c r="AF144" s="210"/>
      <c r="AG144" s="210" t="s">
        <v>231</v>
      </c>
      <c r="AH144" s="210">
        <v>0</v>
      </c>
      <c r="AI144" s="210"/>
      <c r="AJ144" s="210"/>
      <c r="AK144" s="210"/>
      <c r="AL144" s="210"/>
      <c r="AM144" s="210"/>
      <c r="AN144" s="210"/>
      <c r="AO144" s="210"/>
      <c r="AP144" s="210"/>
      <c r="AQ144" s="210"/>
      <c r="AR144" s="210"/>
      <c r="AS144" s="210"/>
      <c r="AT144" s="210"/>
      <c r="AU144" s="210"/>
      <c r="AV144" s="210"/>
      <c r="AW144" s="210"/>
      <c r="AX144" s="210"/>
      <c r="AY144" s="210"/>
      <c r="AZ144" s="210"/>
      <c r="BA144" s="210"/>
      <c r="BB144" s="210"/>
      <c r="BC144" s="210"/>
      <c r="BD144" s="210"/>
      <c r="BE144" s="210"/>
      <c r="BF144" s="210"/>
      <c r="BG144" s="210"/>
      <c r="BH144" s="210"/>
    </row>
    <row r="145" spans="1:60" outlineLevel="3" x14ac:dyDescent="0.2">
      <c r="A145" s="217"/>
      <c r="B145" s="218"/>
      <c r="C145" s="264" t="s">
        <v>325</v>
      </c>
      <c r="D145" s="258"/>
      <c r="E145" s="259"/>
      <c r="F145" s="220"/>
      <c r="G145" s="220"/>
      <c r="H145" s="220"/>
      <c r="I145" s="220"/>
      <c r="J145" s="220"/>
      <c r="K145" s="220"/>
      <c r="L145" s="220"/>
      <c r="M145" s="220"/>
      <c r="N145" s="219"/>
      <c r="O145" s="219"/>
      <c r="P145" s="219"/>
      <c r="Q145" s="219"/>
      <c r="R145" s="220"/>
      <c r="S145" s="220"/>
      <c r="T145" s="220"/>
      <c r="U145" s="220"/>
      <c r="V145" s="220"/>
      <c r="W145" s="220"/>
      <c r="X145" s="220"/>
      <c r="Y145" s="220"/>
      <c r="Z145" s="210"/>
      <c r="AA145" s="210"/>
      <c r="AB145" s="210"/>
      <c r="AC145" s="210"/>
      <c r="AD145" s="210"/>
      <c r="AE145" s="210"/>
      <c r="AF145" s="210"/>
      <c r="AG145" s="210" t="s">
        <v>231</v>
      </c>
      <c r="AH145" s="210">
        <v>0</v>
      </c>
      <c r="AI145" s="210"/>
      <c r="AJ145" s="210"/>
      <c r="AK145" s="210"/>
      <c r="AL145" s="210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210"/>
      <c r="BA145" s="210"/>
      <c r="BB145" s="210"/>
      <c r="BC145" s="210"/>
      <c r="BD145" s="210"/>
      <c r="BE145" s="210"/>
      <c r="BF145" s="210"/>
      <c r="BG145" s="210"/>
      <c r="BH145" s="210"/>
    </row>
    <row r="146" spans="1:60" outlineLevel="3" x14ac:dyDescent="0.2">
      <c r="A146" s="217"/>
      <c r="B146" s="218"/>
      <c r="C146" s="264" t="s">
        <v>365</v>
      </c>
      <c r="D146" s="258"/>
      <c r="E146" s="259"/>
      <c r="F146" s="220"/>
      <c r="G146" s="220"/>
      <c r="H146" s="220"/>
      <c r="I146" s="220"/>
      <c r="J146" s="220"/>
      <c r="K146" s="220"/>
      <c r="L146" s="220"/>
      <c r="M146" s="220"/>
      <c r="N146" s="219"/>
      <c r="O146" s="219"/>
      <c r="P146" s="219"/>
      <c r="Q146" s="219"/>
      <c r="R146" s="220"/>
      <c r="S146" s="220"/>
      <c r="T146" s="220"/>
      <c r="U146" s="220"/>
      <c r="V146" s="220"/>
      <c r="W146" s="220"/>
      <c r="X146" s="220"/>
      <c r="Y146" s="220"/>
      <c r="Z146" s="210"/>
      <c r="AA146" s="210"/>
      <c r="AB146" s="210"/>
      <c r="AC146" s="210"/>
      <c r="AD146" s="210"/>
      <c r="AE146" s="210"/>
      <c r="AF146" s="210"/>
      <c r="AG146" s="210" t="s">
        <v>231</v>
      </c>
      <c r="AH146" s="210">
        <v>0</v>
      </c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  <c r="BD146" s="210"/>
      <c r="BE146" s="210"/>
      <c r="BF146" s="210"/>
      <c r="BG146" s="210"/>
      <c r="BH146" s="210"/>
    </row>
    <row r="147" spans="1:60" outlineLevel="3" x14ac:dyDescent="0.2">
      <c r="A147" s="217"/>
      <c r="B147" s="218"/>
      <c r="C147" s="264" t="s">
        <v>329</v>
      </c>
      <c r="D147" s="258"/>
      <c r="E147" s="259"/>
      <c r="F147" s="220"/>
      <c r="G147" s="220"/>
      <c r="H147" s="220"/>
      <c r="I147" s="220"/>
      <c r="J147" s="220"/>
      <c r="K147" s="220"/>
      <c r="L147" s="220"/>
      <c r="M147" s="220"/>
      <c r="N147" s="219"/>
      <c r="O147" s="219"/>
      <c r="P147" s="219"/>
      <c r="Q147" s="219"/>
      <c r="R147" s="220"/>
      <c r="S147" s="220"/>
      <c r="T147" s="220"/>
      <c r="U147" s="220"/>
      <c r="V147" s="220"/>
      <c r="W147" s="220"/>
      <c r="X147" s="220"/>
      <c r="Y147" s="220"/>
      <c r="Z147" s="210"/>
      <c r="AA147" s="210"/>
      <c r="AB147" s="210"/>
      <c r="AC147" s="210"/>
      <c r="AD147" s="210"/>
      <c r="AE147" s="210"/>
      <c r="AF147" s="210"/>
      <c r="AG147" s="210" t="s">
        <v>231</v>
      </c>
      <c r="AH147" s="210">
        <v>0</v>
      </c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</row>
    <row r="148" spans="1:60" outlineLevel="3" x14ac:dyDescent="0.2">
      <c r="A148" s="217"/>
      <c r="B148" s="218"/>
      <c r="C148" s="264" t="s">
        <v>366</v>
      </c>
      <c r="D148" s="258"/>
      <c r="E148" s="259"/>
      <c r="F148" s="220"/>
      <c r="G148" s="220"/>
      <c r="H148" s="220"/>
      <c r="I148" s="220"/>
      <c r="J148" s="220"/>
      <c r="K148" s="220"/>
      <c r="L148" s="220"/>
      <c r="M148" s="220"/>
      <c r="N148" s="219"/>
      <c r="O148" s="219"/>
      <c r="P148" s="219"/>
      <c r="Q148" s="219"/>
      <c r="R148" s="220"/>
      <c r="S148" s="220"/>
      <c r="T148" s="220"/>
      <c r="U148" s="220"/>
      <c r="V148" s="220"/>
      <c r="W148" s="220"/>
      <c r="X148" s="220"/>
      <c r="Y148" s="220"/>
      <c r="Z148" s="210"/>
      <c r="AA148" s="210"/>
      <c r="AB148" s="210"/>
      <c r="AC148" s="210"/>
      <c r="AD148" s="210"/>
      <c r="AE148" s="210"/>
      <c r="AF148" s="210"/>
      <c r="AG148" s="210" t="s">
        <v>231</v>
      </c>
      <c r="AH148" s="210">
        <v>0</v>
      </c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  <c r="BD148" s="210"/>
      <c r="BE148" s="210"/>
      <c r="BF148" s="210"/>
      <c r="BG148" s="210"/>
      <c r="BH148" s="210"/>
    </row>
    <row r="149" spans="1:60" outlineLevel="3" x14ac:dyDescent="0.2">
      <c r="A149" s="217"/>
      <c r="B149" s="218"/>
      <c r="C149" s="264" t="s">
        <v>367</v>
      </c>
      <c r="D149" s="258"/>
      <c r="E149" s="259">
        <v>50</v>
      </c>
      <c r="F149" s="220"/>
      <c r="G149" s="220"/>
      <c r="H149" s="220"/>
      <c r="I149" s="220"/>
      <c r="J149" s="220"/>
      <c r="K149" s="220"/>
      <c r="L149" s="220"/>
      <c r="M149" s="220"/>
      <c r="N149" s="219"/>
      <c r="O149" s="219"/>
      <c r="P149" s="219"/>
      <c r="Q149" s="219"/>
      <c r="R149" s="220"/>
      <c r="S149" s="220"/>
      <c r="T149" s="220"/>
      <c r="U149" s="220"/>
      <c r="V149" s="220"/>
      <c r="W149" s="220"/>
      <c r="X149" s="220"/>
      <c r="Y149" s="220"/>
      <c r="Z149" s="210"/>
      <c r="AA149" s="210"/>
      <c r="AB149" s="210"/>
      <c r="AC149" s="210"/>
      <c r="AD149" s="210"/>
      <c r="AE149" s="210"/>
      <c r="AF149" s="210"/>
      <c r="AG149" s="210" t="s">
        <v>231</v>
      </c>
      <c r="AH149" s="210">
        <v>0</v>
      </c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  <c r="BD149" s="210"/>
      <c r="BE149" s="210"/>
      <c r="BF149" s="210"/>
      <c r="BG149" s="210"/>
      <c r="BH149" s="210"/>
    </row>
    <row r="150" spans="1:60" outlineLevel="3" x14ac:dyDescent="0.2">
      <c r="A150" s="217"/>
      <c r="B150" s="218"/>
      <c r="C150" s="264" t="s">
        <v>368</v>
      </c>
      <c r="D150" s="258"/>
      <c r="E150" s="259">
        <v>12</v>
      </c>
      <c r="F150" s="220"/>
      <c r="G150" s="220"/>
      <c r="H150" s="220"/>
      <c r="I150" s="220"/>
      <c r="J150" s="220"/>
      <c r="K150" s="220"/>
      <c r="L150" s="220"/>
      <c r="M150" s="220"/>
      <c r="N150" s="219"/>
      <c r="O150" s="219"/>
      <c r="P150" s="219"/>
      <c r="Q150" s="219"/>
      <c r="R150" s="220"/>
      <c r="S150" s="220"/>
      <c r="T150" s="220"/>
      <c r="U150" s="220"/>
      <c r="V150" s="220"/>
      <c r="W150" s="220"/>
      <c r="X150" s="220"/>
      <c r="Y150" s="220"/>
      <c r="Z150" s="210"/>
      <c r="AA150" s="210"/>
      <c r="AB150" s="210"/>
      <c r="AC150" s="210"/>
      <c r="AD150" s="210"/>
      <c r="AE150" s="210"/>
      <c r="AF150" s="210"/>
      <c r="AG150" s="210" t="s">
        <v>231</v>
      </c>
      <c r="AH150" s="210">
        <v>0</v>
      </c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</row>
    <row r="151" spans="1:60" outlineLevel="3" x14ac:dyDescent="0.2">
      <c r="A151" s="217"/>
      <c r="B151" s="218"/>
      <c r="C151" s="264" t="s">
        <v>369</v>
      </c>
      <c r="D151" s="258"/>
      <c r="E151" s="259">
        <v>1</v>
      </c>
      <c r="F151" s="220"/>
      <c r="G151" s="220"/>
      <c r="H151" s="220"/>
      <c r="I151" s="220"/>
      <c r="J151" s="220"/>
      <c r="K151" s="220"/>
      <c r="L151" s="220"/>
      <c r="M151" s="220"/>
      <c r="N151" s="219"/>
      <c r="O151" s="219"/>
      <c r="P151" s="219"/>
      <c r="Q151" s="219"/>
      <c r="R151" s="220"/>
      <c r="S151" s="220"/>
      <c r="T151" s="220"/>
      <c r="U151" s="220"/>
      <c r="V151" s="220"/>
      <c r="W151" s="220"/>
      <c r="X151" s="220"/>
      <c r="Y151" s="220"/>
      <c r="Z151" s="210"/>
      <c r="AA151" s="210"/>
      <c r="AB151" s="210"/>
      <c r="AC151" s="210"/>
      <c r="AD151" s="210"/>
      <c r="AE151" s="210"/>
      <c r="AF151" s="210"/>
      <c r="AG151" s="210" t="s">
        <v>231</v>
      </c>
      <c r="AH151" s="210">
        <v>0</v>
      </c>
      <c r="AI151" s="210"/>
      <c r="AJ151" s="210"/>
      <c r="AK151" s="210"/>
      <c r="AL151" s="210"/>
      <c r="AM151" s="210"/>
      <c r="AN151" s="210"/>
      <c r="AO151" s="210"/>
      <c r="AP151" s="210"/>
      <c r="AQ151" s="210"/>
      <c r="AR151" s="210"/>
      <c r="AS151" s="210"/>
      <c r="AT151" s="210"/>
      <c r="AU151" s="210"/>
      <c r="AV151" s="210"/>
      <c r="AW151" s="210"/>
      <c r="AX151" s="210"/>
      <c r="AY151" s="210"/>
      <c r="AZ151" s="210"/>
      <c r="BA151" s="210"/>
      <c r="BB151" s="210"/>
      <c r="BC151" s="210"/>
      <c r="BD151" s="210"/>
      <c r="BE151" s="210"/>
      <c r="BF151" s="210"/>
      <c r="BG151" s="210"/>
      <c r="BH151" s="210"/>
    </row>
    <row r="152" spans="1:60" outlineLevel="3" x14ac:dyDescent="0.2">
      <c r="A152" s="217"/>
      <c r="B152" s="218"/>
      <c r="C152" s="264" t="s">
        <v>361</v>
      </c>
      <c r="D152" s="258"/>
      <c r="E152" s="259"/>
      <c r="F152" s="220"/>
      <c r="G152" s="220"/>
      <c r="H152" s="220"/>
      <c r="I152" s="220"/>
      <c r="J152" s="220"/>
      <c r="K152" s="220"/>
      <c r="L152" s="220"/>
      <c r="M152" s="220"/>
      <c r="N152" s="219"/>
      <c r="O152" s="219"/>
      <c r="P152" s="219"/>
      <c r="Q152" s="219"/>
      <c r="R152" s="220"/>
      <c r="S152" s="220"/>
      <c r="T152" s="220"/>
      <c r="U152" s="220"/>
      <c r="V152" s="220"/>
      <c r="W152" s="220"/>
      <c r="X152" s="220"/>
      <c r="Y152" s="220"/>
      <c r="Z152" s="210"/>
      <c r="AA152" s="210"/>
      <c r="AB152" s="210"/>
      <c r="AC152" s="210"/>
      <c r="AD152" s="210"/>
      <c r="AE152" s="210"/>
      <c r="AF152" s="210"/>
      <c r="AG152" s="210" t="s">
        <v>231</v>
      </c>
      <c r="AH152" s="210">
        <v>0</v>
      </c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10"/>
      <c r="BB152" s="210"/>
      <c r="BC152" s="210"/>
      <c r="BD152" s="210"/>
      <c r="BE152" s="210"/>
      <c r="BF152" s="210"/>
      <c r="BG152" s="210"/>
      <c r="BH152" s="210"/>
    </row>
    <row r="153" spans="1:60" outlineLevel="1" x14ac:dyDescent="0.2">
      <c r="A153" s="235">
        <v>24</v>
      </c>
      <c r="B153" s="236" t="s">
        <v>370</v>
      </c>
      <c r="C153" s="252" t="s">
        <v>371</v>
      </c>
      <c r="D153" s="237" t="s">
        <v>293</v>
      </c>
      <c r="E153" s="238">
        <v>24</v>
      </c>
      <c r="F153" s="239"/>
      <c r="G153" s="240">
        <f>ROUND(E153*F153,2)</f>
        <v>0</v>
      </c>
      <c r="H153" s="239"/>
      <c r="I153" s="240">
        <f>ROUND(E153*H153,2)</f>
        <v>0</v>
      </c>
      <c r="J153" s="239"/>
      <c r="K153" s="240">
        <f>ROUND(E153*J153,2)</f>
        <v>0</v>
      </c>
      <c r="L153" s="240">
        <v>21</v>
      </c>
      <c r="M153" s="240">
        <f>G153*(1+L153/100)</f>
        <v>0</v>
      </c>
      <c r="N153" s="238">
        <v>1.2999999999999999E-4</v>
      </c>
      <c r="O153" s="238">
        <f>ROUND(E153*N153,2)</f>
        <v>0</v>
      </c>
      <c r="P153" s="238">
        <v>0</v>
      </c>
      <c r="Q153" s="238">
        <f>ROUND(E153*P153,2)</f>
        <v>0</v>
      </c>
      <c r="R153" s="240" t="s">
        <v>277</v>
      </c>
      <c r="S153" s="240" t="s">
        <v>188</v>
      </c>
      <c r="T153" s="241" t="s">
        <v>188</v>
      </c>
      <c r="U153" s="220">
        <v>2.1999999999999999E-2</v>
      </c>
      <c r="V153" s="220">
        <f>ROUND(E153*U153,2)</f>
        <v>0.53</v>
      </c>
      <c r="W153" s="220"/>
      <c r="X153" s="220" t="s">
        <v>226</v>
      </c>
      <c r="Y153" s="220" t="s">
        <v>191</v>
      </c>
      <c r="Z153" s="210"/>
      <c r="AA153" s="210"/>
      <c r="AB153" s="210"/>
      <c r="AC153" s="210"/>
      <c r="AD153" s="210"/>
      <c r="AE153" s="210"/>
      <c r="AF153" s="210"/>
      <c r="AG153" s="210" t="s">
        <v>227</v>
      </c>
      <c r="AH153" s="210"/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  <c r="BD153" s="210"/>
      <c r="BE153" s="210"/>
      <c r="BF153" s="210"/>
      <c r="BG153" s="210"/>
      <c r="BH153" s="210"/>
    </row>
    <row r="154" spans="1:60" outlineLevel="2" x14ac:dyDescent="0.2">
      <c r="A154" s="217"/>
      <c r="B154" s="218"/>
      <c r="C154" s="264" t="s">
        <v>372</v>
      </c>
      <c r="D154" s="258"/>
      <c r="E154" s="259"/>
      <c r="F154" s="220"/>
      <c r="G154" s="220"/>
      <c r="H154" s="220"/>
      <c r="I154" s="220"/>
      <c r="J154" s="220"/>
      <c r="K154" s="220"/>
      <c r="L154" s="220"/>
      <c r="M154" s="220"/>
      <c r="N154" s="219"/>
      <c r="O154" s="219"/>
      <c r="P154" s="219"/>
      <c r="Q154" s="219"/>
      <c r="R154" s="220"/>
      <c r="S154" s="220"/>
      <c r="T154" s="220"/>
      <c r="U154" s="220"/>
      <c r="V154" s="220"/>
      <c r="W154" s="220"/>
      <c r="X154" s="220"/>
      <c r="Y154" s="220"/>
      <c r="Z154" s="210"/>
      <c r="AA154" s="210"/>
      <c r="AB154" s="210"/>
      <c r="AC154" s="210"/>
      <c r="AD154" s="210"/>
      <c r="AE154" s="210"/>
      <c r="AF154" s="210"/>
      <c r="AG154" s="210" t="s">
        <v>231</v>
      </c>
      <c r="AH154" s="210">
        <v>0</v>
      </c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210"/>
      <c r="BB154" s="210"/>
      <c r="BC154" s="210"/>
      <c r="BD154" s="210"/>
      <c r="BE154" s="210"/>
      <c r="BF154" s="210"/>
      <c r="BG154" s="210"/>
      <c r="BH154" s="210"/>
    </row>
    <row r="155" spans="1:60" outlineLevel="3" x14ac:dyDescent="0.2">
      <c r="A155" s="217"/>
      <c r="B155" s="218"/>
      <c r="C155" s="264" t="s">
        <v>325</v>
      </c>
      <c r="D155" s="258"/>
      <c r="E155" s="259"/>
      <c r="F155" s="220"/>
      <c r="G155" s="220"/>
      <c r="H155" s="220"/>
      <c r="I155" s="220"/>
      <c r="J155" s="220"/>
      <c r="K155" s="220"/>
      <c r="L155" s="220"/>
      <c r="M155" s="220"/>
      <c r="N155" s="219"/>
      <c r="O155" s="219"/>
      <c r="P155" s="219"/>
      <c r="Q155" s="219"/>
      <c r="R155" s="220"/>
      <c r="S155" s="220"/>
      <c r="T155" s="220"/>
      <c r="U155" s="220"/>
      <c r="V155" s="220"/>
      <c r="W155" s="220"/>
      <c r="X155" s="220"/>
      <c r="Y155" s="220"/>
      <c r="Z155" s="210"/>
      <c r="AA155" s="210"/>
      <c r="AB155" s="210"/>
      <c r="AC155" s="210"/>
      <c r="AD155" s="210"/>
      <c r="AE155" s="210"/>
      <c r="AF155" s="210"/>
      <c r="AG155" s="210" t="s">
        <v>231</v>
      </c>
      <c r="AH155" s="210">
        <v>0</v>
      </c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10"/>
      <c r="BB155" s="210"/>
      <c r="BC155" s="210"/>
      <c r="BD155" s="210"/>
      <c r="BE155" s="210"/>
      <c r="BF155" s="210"/>
      <c r="BG155" s="210"/>
      <c r="BH155" s="210"/>
    </row>
    <row r="156" spans="1:60" outlineLevel="3" x14ac:dyDescent="0.2">
      <c r="A156" s="217"/>
      <c r="B156" s="218"/>
      <c r="C156" s="264" t="s">
        <v>373</v>
      </c>
      <c r="D156" s="258"/>
      <c r="E156" s="259"/>
      <c r="F156" s="220"/>
      <c r="G156" s="220"/>
      <c r="H156" s="220"/>
      <c r="I156" s="220"/>
      <c r="J156" s="220"/>
      <c r="K156" s="220"/>
      <c r="L156" s="220"/>
      <c r="M156" s="220"/>
      <c r="N156" s="219"/>
      <c r="O156" s="219"/>
      <c r="P156" s="219"/>
      <c r="Q156" s="219"/>
      <c r="R156" s="220"/>
      <c r="S156" s="220"/>
      <c r="T156" s="220"/>
      <c r="U156" s="220"/>
      <c r="V156" s="220"/>
      <c r="W156" s="220"/>
      <c r="X156" s="220"/>
      <c r="Y156" s="220"/>
      <c r="Z156" s="210"/>
      <c r="AA156" s="210"/>
      <c r="AB156" s="210"/>
      <c r="AC156" s="210"/>
      <c r="AD156" s="210"/>
      <c r="AE156" s="210"/>
      <c r="AF156" s="210"/>
      <c r="AG156" s="210" t="s">
        <v>231</v>
      </c>
      <c r="AH156" s="210">
        <v>0</v>
      </c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10"/>
      <c r="BB156" s="210"/>
      <c r="BC156" s="210"/>
      <c r="BD156" s="210"/>
      <c r="BE156" s="210"/>
      <c r="BF156" s="210"/>
      <c r="BG156" s="210"/>
      <c r="BH156" s="210"/>
    </row>
    <row r="157" spans="1:60" outlineLevel="3" x14ac:dyDescent="0.2">
      <c r="A157" s="217"/>
      <c r="B157" s="218"/>
      <c r="C157" s="264" t="s">
        <v>374</v>
      </c>
      <c r="D157" s="258"/>
      <c r="E157" s="259">
        <v>24</v>
      </c>
      <c r="F157" s="220"/>
      <c r="G157" s="220"/>
      <c r="H157" s="220"/>
      <c r="I157" s="220"/>
      <c r="J157" s="220"/>
      <c r="K157" s="220"/>
      <c r="L157" s="220"/>
      <c r="M157" s="220"/>
      <c r="N157" s="219"/>
      <c r="O157" s="219"/>
      <c r="P157" s="219"/>
      <c r="Q157" s="219"/>
      <c r="R157" s="220"/>
      <c r="S157" s="220"/>
      <c r="T157" s="220"/>
      <c r="U157" s="220"/>
      <c r="V157" s="220"/>
      <c r="W157" s="220"/>
      <c r="X157" s="220"/>
      <c r="Y157" s="220"/>
      <c r="Z157" s="210"/>
      <c r="AA157" s="210"/>
      <c r="AB157" s="210"/>
      <c r="AC157" s="210"/>
      <c r="AD157" s="210"/>
      <c r="AE157" s="210"/>
      <c r="AF157" s="210"/>
      <c r="AG157" s="210" t="s">
        <v>231</v>
      </c>
      <c r="AH157" s="210">
        <v>0</v>
      </c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  <c r="BD157" s="210"/>
      <c r="BE157" s="210"/>
      <c r="BF157" s="210"/>
      <c r="BG157" s="210"/>
      <c r="BH157" s="210"/>
    </row>
    <row r="158" spans="1:60" outlineLevel="3" x14ac:dyDescent="0.2">
      <c r="A158" s="217"/>
      <c r="B158" s="218"/>
      <c r="C158" s="264" t="s">
        <v>361</v>
      </c>
      <c r="D158" s="258"/>
      <c r="E158" s="259"/>
      <c r="F158" s="220"/>
      <c r="G158" s="220"/>
      <c r="H158" s="220"/>
      <c r="I158" s="220"/>
      <c r="J158" s="220"/>
      <c r="K158" s="220"/>
      <c r="L158" s="220"/>
      <c r="M158" s="220"/>
      <c r="N158" s="219"/>
      <c r="O158" s="219"/>
      <c r="P158" s="219"/>
      <c r="Q158" s="219"/>
      <c r="R158" s="220"/>
      <c r="S158" s="220"/>
      <c r="T158" s="220"/>
      <c r="U158" s="220"/>
      <c r="V158" s="220"/>
      <c r="W158" s="220"/>
      <c r="X158" s="220"/>
      <c r="Y158" s="220"/>
      <c r="Z158" s="210"/>
      <c r="AA158" s="210"/>
      <c r="AB158" s="210"/>
      <c r="AC158" s="210"/>
      <c r="AD158" s="210"/>
      <c r="AE158" s="210"/>
      <c r="AF158" s="210"/>
      <c r="AG158" s="210" t="s">
        <v>231</v>
      </c>
      <c r="AH158" s="210">
        <v>0</v>
      </c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210"/>
      <c r="BB158" s="210"/>
      <c r="BC158" s="210"/>
      <c r="BD158" s="210"/>
      <c r="BE158" s="210"/>
      <c r="BF158" s="210"/>
      <c r="BG158" s="210"/>
      <c r="BH158" s="210"/>
    </row>
    <row r="159" spans="1:60" outlineLevel="1" x14ac:dyDescent="0.2">
      <c r="A159" s="235">
        <v>25</v>
      </c>
      <c r="B159" s="236" t="s">
        <v>375</v>
      </c>
      <c r="C159" s="252" t="s">
        <v>376</v>
      </c>
      <c r="D159" s="237" t="s">
        <v>293</v>
      </c>
      <c r="E159" s="238">
        <v>50</v>
      </c>
      <c r="F159" s="239"/>
      <c r="G159" s="240">
        <f>ROUND(E159*F159,2)</f>
        <v>0</v>
      </c>
      <c r="H159" s="239"/>
      <c r="I159" s="240">
        <f>ROUND(E159*H159,2)</f>
        <v>0</v>
      </c>
      <c r="J159" s="239"/>
      <c r="K159" s="240">
        <f>ROUND(E159*J159,2)</f>
        <v>0</v>
      </c>
      <c r="L159" s="240">
        <v>21</v>
      </c>
      <c r="M159" s="240">
        <f>G159*(1+L159/100)</f>
        <v>0</v>
      </c>
      <c r="N159" s="238">
        <v>2.5000000000000001E-4</v>
      </c>
      <c r="O159" s="238">
        <f>ROUND(E159*N159,2)</f>
        <v>0.01</v>
      </c>
      <c r="P159" s="238">
        <v>0</v>
      </c>
      <c r="Q159" s="238">
        <f>ROUND(E159*P159,2)</f>
        <v>0</v>
      </c>
      <c r="R159" s="240" t="s">
        <v>277</v>
      </c>
      <c r="S159" s="240" t="s">
        <v>188</v>
      </c>
      <c r="T159" s="241" t="s">
        <v>188</v>
      </c>
      <c r="U159" s="220">
        <v>4.2999999999999997E-2</v>
      </c>
      <c r="V159" s="220">
        <f>ROUND(E159*U159,2)</f>
        <v>2.15</v>
      </c>
      <c r="W159" s="220"/>
      <c r="X159" s="220" t="s">
        <v>226</v>
      </c>
      <c r="Y159" s="220" t="s">
        <v>191</v>
      </c>
      <c r="Z159" s="210"/>
      <c r="AA159" s="210"/>
      <c r="AB159" s="210"/>
      <c r="AC159" s="210"/>
      <c r="AD159" s="210"/>
      <c r="AE159" s="210"/>
      <c r="AF159" s="210"/>
      <c r="AG159" s="210" t="s">
        <v>227</v>
      </c>
      <c r="AH159" s="210"/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</row>
    <row r="160" spans="1:60" outlineLevel="2" x14ac:dyDescent="0.2">
      <c r="A160" s="217"/>
      <c r="B160" s="218"/>
      <c r="C160" s="264" t="s">
        <v>377</v>
      </c>
      <c r="D160" s="258"/>
      <c r="E160" s="259"/>
      <c r="F160" s="220"/>
      <c r="G160" s="220"/>
      <c r="H160" s="220"/>
      <c r="I160" s="220"/>
      <c r="J160" s="220"/>
      <c r="K160" s="220"/>
      <c r="L160" s="220"/>
      <c r="M160" s="220"/>
      <c r="N160" s="219"/>
      <c r="O160" s="219"/>
      <c r="P160" s="219"/>
      <c r="Q160" s="219"/>
      <c r="R160" s="220"/>
      <c r="S160" s="220"/>
      <c r="T160" s="220"/>
      <c r="U160" s="220"/>
      <c r="V160" s="220"/>
      <c r="W160" s="220"/>
      <c r="X160" s="220"/>
      <c r="Y160" s="220"/>
      <c r="Z160" s="210"/>
      <c r="AA160" s="210"/>
      <c r="AB160" s="210"/>
      <c r="AC160" s="210"/>
      <c r="AD160" s="210"/>
      <c r="AE160" s="210"/>
      <c r="AF160" s="210"/>
      <c r="AG160" s="210" t="s">
        <v>231</v>
      </c>
      <c r="AH160" s="210">
        <v>0</v>
      </c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</row>
    <row r="161" spans="1:60" outlineLevel="3" x14ac:dyDescent="0.2">
      <c r="A161" s="217"/>
      <c r="B161" s="218"/>
      <c r="C161" s="264" t="s">
        <v>325</v>
      </c>
      <c r="D161" s="258"/>
      <c r="E161" s="259"/>
      <c r="F161" s="220"/>
      <c r="G161" s="220"/>
      <c r="H161" s="220"/>
      <c r="I161" s="220"/>
      <c r="J161" s="220"/>
      <c r="K161" s="220"/>
      <c r="L161" s="220"/>
      <c r="M161" s="220"/>
      <c r="N161" s="219"/>
      <c r="O161" s="219"/>
      <c r="P161" s="219"/>
      <c r="Q161" s="219"/>
      <c r="R161" s="220"/>
      <c r="S161" s="220"/>
      <c r="T161" s="220"/>
      <c r="U161" s="220"/>
      <c r="V161" s="220"/>
      <c r="W161" s="220"/>
      <c r="X161" s="220"/>
      <c r="Y161" s="220"/>
      <c r="Z161" s="210"/>
      <c r="AA161" s="210"/>
      <c r="AB161" s="210"/>
      <c r="AC161" s="210"/>
      <c r="AD161" s="210"/>
      <c r="AE161" s="210"/>
      <c r="AF161" s="210"/>
      <c r="AG161" s="210" t="s">
        <v>231</v>
      </c>
      <c r="AH161" s="210">
        <v>0</v>
      </c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</row>
    <row r="162" spans="1:60" outlineLevel="3" x14ac:dyDescent="0.2">
      <c r="A162" s="217"/>
      <c r="B162" s="218"/>
      <c r="C162" s="264" t="s">
        <v>378</v>
      </c>
      <c r="D162" s="258"/>
      <c r="E162" s="259"/>
      <c r="F162" s="220"/>
      <c r="G162" s="220"/>
      <c r="H162" s="220"/>
      <c r="I162" s="220"/>
      <c r="J162" s="220"/>
      <c r="K162" s="220"/>
      <c r="L162" s="220"/>
      <c r="M162" s="220"/>
      <c r="N162" s="219"/>
      <c r="O162" s="219"/>
      <c r="P162" s="219"/>
      <c r="Q162" s="219"/>
      <c r="R162" s="220"/>
      <c r="S162" s="220"/>
      <c r="T162" s="220"/>
      <c r="U162" s="220"/>
      <c r="V162" s="220"/>
      <c r="W162" s="220"/>
      <c r="X162" s="220"/>
      <c r="Y162" s="220"/>
      <c r="Z162" s="210"/>
      <c r="AA162" s="210"/>
      <c r="AB162" s="210"/>
      <c r="AC162" s="210"/>
      <c r="AD162" s="210"/>
      <c r="AE162" s="210"/>
      <c r="AF162" s="210"/>
      <c r="AG162" s="210" t="s">
        <v>231</v>
      </c>
      <c r="AH162" s="210">
        <v>0</v>
      </c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</row>
    <row r="163" spans="1:60" outlineLevel="3" x14ac:dyDescent="0.2">
      <c r="A163" s="217"/>
      <c r="B163" s="218"/>
      <c r="C163" s="264" t="s">
        <v>379</v>
      </c>
      <c r="D163" s="258"/>
      <c r="E163" s="259">
        <v>50</v>
      </c>
      <c r="F163" s="220"/>
      <c r="G163" s="220"/>
      <c r="H163" s="220"/>
      <c r="I163" s="220"/>
      <c r="J163" s="220"/>
      <c r="K163" s="220"/>
      <c r="L163" s="220"/>
      <c r="M163" s="220"/>
      <c r="N163" s="219"/>
      <c r="O163" s="219"/>
      <c r="P163" s="219"/>
      <c r="Q163" s="219"/>
      <c r="R163" s="220"/>
      <c r="S163" s="220"/>
      <c r="T163" s="220"/>
      <c r="U163" s="220"/>
      <c r="V163" s="220"/>
      <c r="W163" s="220"/>
      <c r="X163" s="220"/>
      <c r="Y163" s="220"/>
      <c r="Z163" s="210"/>
      <c r="AA163" s="210"/>
      <c r="AB163" s="210"/>
      <c r="AC163" s="210"/>
      <c r="AD163" s="210"/>
      <c r="AE163" s="210"/>
      <c r="AF163" s="210"/>
      <c r="AG163" s="210" t="s">
        <v>231</v>
      </c>
      <c r="AH163" s="210">
        <v>0</v>
      </c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</row>
    <row r="164" spans="1:60" ht="22.5" outlineLevel="1" x14ac:dyDescent="0.2">
      <c r="A164" s="235">
        <v>26</v>
      </c>
      <c r="B164" s="236" t="s">
        <v>380</v>
      </c>
      <c r="C164" s="252" t="s">
        <v>381</v>
      </c>
      <c r="D164" s="237" t="s">
        <v>261</v>
      </c>
      <c r="E164" s="238">
        <v>15</v>
      </c>
      <c r="F164" s="239"/>
      <c r="G164" s="240">
        <f>ROUND(E164*F164,2)</f>
        <v>0</v>
      </c>
      <c r="H164" s="239"/>
      <c r="I164" s="240">
        <f>ROUND(E164*H164,2)</f>
        <v>0</v>
      </c>
      <c r="J164" s="239"/>
      <c r="K164" s="240">
        <f>ROUND(E164*J164,2)</f>
        <v>0</v>
      </c>
      <c r="L164" s="240">
        <v>21</v>
      </c>
      <c r="M164" s="240">
        <f>G164*(1+L164/100)</f>
        <v>0</v>
      </c>
      <c r="N164" s="238">
        <v>7.6000000000000004E-4</v>
      </c>
      <c r="O164" s="238">
        <f>ROUND(E164*N164,2)</f>
        <v>0.01</v>
      </c>
      <c r="P164" s="238">
        <v>0</v>
      </c>
      <c r="Q164" s="238">
        <f>ROUND(E164*P164,2)</f>
        <v>0</v>
      </c>
      <c r="R164" s="240" t="s">
        <v>277</v>
      </c>
      <c r="S164" s="240" t="s">
        <v>188</v>
      </c>
      <c r="T164" s="241" t="s">
        <v>188</v>
      </c>
      <c r="U164" s="220">
        <v>0.311</v>
      </c>
      <c r="V164" s="220">
        <f>ROUND(E164*U164,2)</f>
        <v>4.67</v>
      </c>
      <c r="W164" s="220"/>
      <c r="X164" s="220" t="s">
        <v>226</v>
      </c>
      <c r="Y164" s="220" t="s">
        <v>191</v>
      </c>
      <c r="Z164" s="210"/>
      <c r="AA164" s="210"/>
      <c r="AB164" s="210"/>
      <c r="AC164" s="210"/>
      <c r="AD164" s="210"/>
      <c r="AE164" s="210"/>
      <c r="AF164" s="210"/>
      <c r="AG164" s="210" t="s">
        <v>227</v>
      </c>
      <c r="AH164" s="210"/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</row>
    <row r="165" spans="1:60" outlineLevel="2" x14ac:dyDescent="0.2">
      <c r="A165" s="217"/>
      <c r="B165" s="218"/>
      <c r="C165" s="264" t="s">
        <v>382</v>
      </c>
      <c r="D165" s="258"/>
      <c r="E165" s="259"/>
      <c r="F165" s="220"/>
      <c r="G165" s="220"/>
      <c r="H165" s="220"/>
      <c r="I165" s="220"/>
      <c r="J165" s="220"/>
      <c r="K165" s="220"/>
      <c r="L165" s="220"/>
      <c r="M165" s="220"/>
      <c r="N165" s="219"/>
      <c r="O165" s="219"/>
      <c r="P165" s="219"/>
      <c r="Q165" s="219"/>
      <c r="R165" s="220"/>
      <c r="S165" s="220"/>
      <c r="T165" s="220"/>
      <c r="U165" s="220"/>
      <c r="V165" s="220"/>
      <c r="W165" s="220"/>
      <c r="X165" s="220"/>
      <c r="Y165" s="220"/>
      <c r="Z165" s="210"/>
      <c r="AA165" s="210"/>
      <c r="AB165" s="210"/>
      <c r="AC165" s="210"/>
      <c r="AD165" s="210"/>
      <c r="AE165" s="210"/>
      <c r="AF165" s="210"/>
      <c r="AG165" s="210" t="s">
        <v>231</v>
      </c>
      <c r="AH165" s="210">
        <v>0</v>
      </c>
      <c r="AI165" s="210"/>
      <c r="AJ165" s="210"/>
      <c r="AK165" s="210"/>
      <c r="AL165" s="210"/>
      <c r="AM165" s="210"/>
      <c r="AN165" s="210"/>
      <c r="AO165" s="210"/>
      <c r="AP165" s="210"/>
      <c r="AQ165" s="210"/>
      <c r="AR165" s="210"/>
      <c r="AS165" s="210"/>
      <c r="AT165" s="210"/>
      <c r="AU165" s="210"/>
      <c r="AV165" s="210"/>
      <c r="AW165" s="210"/>
      <c r="AX165" s="210"/>
      <c r="AY165" s="210"/>
      <c r="AZ165" s="210"/>
      <c r="BA165" s="210"/>
      <c r="BB165" s="210"/>
      <c r="BC165" s="210"/>
      <c r="BD165" s="210"/>
      <c r="BE165" s="210"/>
      <c r="BF165" s="210"/>
      <c r="BG165" s="210"/>
      <c r="BH165" s="210"/>
    </row>
    <row r="166" spans="1:60" outlineLevel="3" x14ac:dyDescent="0.2">
      <c r="A166" s="217"/>
      <c r="B166" s="218"/>
      <c r="C166" s="264" t="s">
        <v>325</v>
      </c>
      <c r="D166" s="258"/>
      <c r="E166" s="259"/>
      <c r="F166" s="220"/>
      <c r="G166" s="220"/>
      <c r="H166" s="220"/>
      <c r="I166" s="220"/>
      <c r="J166" s="220"/>
      <c r="K166" s="220"/>
      <c r="L166" s="220"/>
      <c r="M166" s="220"/>
      <c r="N166" s="219"/>
      <c r="O166" s="219"/>
      <c r="P166" s="219"/>
      <c r="Q166" s="219"/>
      <c r="R166" s="220"/>
      <c r="S166" s="220"/>
      <c r="T166" s="220"/>
      <c r="U166" s="220"/>
      <c r="V166" s="220"/>
      <c r="W166" s="220"/>
      <c r="X166" s="220"/>
      <c r="Y166" s="220"/>
      <c r="Z166" s="210"/>
      <c r="AA166" s="210"/>
      <c r="AB166" s="210"/>
      <c r="AC166" s="210"/>
      <c r="AD166" s="210"/>
      <c r="AE166" s="210"/>
      <c r="AF166" s="210"/>
      <c r="AG166" s="210" t="s">
        <v>231</v>
      </c>
      <c r="AH166" s="210">
        <v>0</v>
      </c>
      <c r="AI166" s="210"/>
      <c r="AJ166" s="210"/>
      <c r="AK166" s="210"/>
      <c r="AL166" s="210"/>
      <c r="AM166" s="210"/>
      <c r="AN166" s="210"/>
      <c r="AO166" s="210"/>
      <c r="AP166" s="210"/>
      <c r="AQ166" s="210"/>
      <c r="AR166" s="210"/>
      <c r="AS166" s="210"/>
      <c r="AT166" s="210"/>
      <c r="AU166" s="210"/>
      <c r="AV166" s="210"/>
      <c r="AW166" s="210"/>
      <c r="AX166" s="210"/>
      <c r="AY166" s="210"/>
      <c r="AZ166" s="210"/>
      <c r="BA166" s="210"/>
      <c r="BB166" s="210"/>
      <c r="BC166" s="210"/>
      <c r="BD166" s="210"/>
      <c r="BE166" s="210"/>
      <c r="BF166" s="210"/>
      <c r="BG166" s="210"/>
      <c r="BH166" s="210"/>
    </row>
    <row r="167" spans="1:60" outlineLevel="3" x14ac:dyDescent="0.2">
      <c r="A167" s="217"/>
      <c r="B167" s="218"/>
      <c r="C167" s="264" t="s">
        <v>329</v>
      </c>
      <c r="D167" s="258"/>
      <c r="E167" s="259"/>
      <c r="F167" s="220"/>
      <c r="G167" s="220"/>
      <c r="H167" s="220"/>
      <c r="I167" s="220"/>
      <c r="J167" s="220"/>
      <c r="K167" s="220"/>
      <c r="L167" s="220"/>
      <c r="M167" s="220"/>
      <c r="N167" s="219"/>
      <c r="O167" s="219"/>
      <c r="P167" s="219"/>
      <c r="Q167" s="219"/>
      <c r="R167" s="220"/>
      <c r="S167" s="220"/>
      <c r="T167" s="220"/>
      <c r="U167" s="220"/>
      <c r="V167" s="220"/>
      <c r="W167" s="220"/>
      <c r="X167" s="220"/>
      <c r="Y167" s="220"/>
      <c r="Z167" s="210"/>
      <c r="AA167" s="210"/>
      <c r="AB167" s="210"/>
      <c r="AC167" s="210"/>
      <c r="AD167" s="210"/>
      <c r="AE167" s="210"/>
      <c r="AF167" s="210"/>
      <c r="AG167" s="210" t="s">
        <v>231</v>
      </c>
      <c r="AH167" s="210">
        <v>0</v>
      </c>
      <c r="AI167" s="210"/>
      <c r="AJ167" s="210"/>
      <c r="AK167" s="210"/>
      <c r="AL167" s="210"/>
      <c r="AM167" s="210"/>
      <c r="AN167" s="210"/>
      <c r="AO167" s="210"/>
      <c r="AP167" s="210"/>
      <c r="AQ167" s="210"/>
      <c r="AR167" s="210"/>
      <c r="AS167" s="210"/>
      <c r="AT167" s="210"/>
      <c r="AU167" s="210"/>
      <c r="AV167" s="210"/>
      <c r="AW167" s="210"/>
      <c r="AX167" s="210"/>
      <c r="AY167" s="210"/>
      <c r="AZ167" s="210"/>
      <c r="BA167" s="210"/>
      <c r="BB167" s="210"/>
      <c r="BC167" s="210"/>
      <c r="BD167" s="210"/>
      <c r="BE167" s="210"/>
      <c r="BF167" s="210"/>
      <c r="BG167" s="210"/>
      <c r="BH167" s="210"/>
    </row>
    <row r="168" spans="1:60" outlineLevel="3" x14ac:dyDescent="0.2">
      <c r="A168" s="217"/>
      <c r="B168" s="218"/>
      <c r="C168" s="264" t="s">
        <v>383</v>
      </c>
      <c r="D168" s="258"/>
      <c r="E168" s="259"/>
      <c r="F168" s="220"/>
      <c r="G168" s="220"/>
      <c r="H168" s="220"/>
      <c r="I168" s="220"/>
      <c r="J168" s="220"/>
      <c r="K168" s="220"/>
      <c r="L168" s="220"/>
      <c r="M168" s="220"/>
      <c r="N168" s="219"/>
      <c r="O168" s="219"/>
      <c r="P168" s="219"/>
      <c r="Q168" s="219"/>
      <c r="R168" s="220"/>
      <c r="S168" s="220"/>
      <c r="T168" s="220"/>
      <c r="U168" s="220"/>
      <c r="V168" s="220"/>
      <c r="W168" s="220"/>
      <c r="X168" s="220"/>
      <c r="Y168" s="220"/>
      <c r="Z168" s="210"/>
      <c r="AA168" s="210"/>
      <c r="AB168" s="210"/>
      <c r="AC168" s="210"/>
      <c r="AD168" s="210"/>
      <c r="AE168" s="210"/>
      <c r="AF168" s="210"/>
      <c r="AG168" s="210" t="s">
        <v>231</v>
      </c>
      <c r="AH168" s="210">
        <v>0</v>
      </c>
      <c r="AI168" s="210"/>
      <c r="AJ168" s="210"/>
      <c r="AK168" s="210"/>
      <c r="AL168" s="210"/>
      <c r="AM168" s="210"/>
      <c r="AN168" s="210"/>
      <c r="AO168" s="210"/>
      <c r="AP168" s="210"/>
      <c r="AQ168" s="210"/>
      <c r="AR168" s="210"/>
      <c r="AS168" s="210"/>
      <c r="AT168" s="210"/>
      <c r="AU168" s="210"/>
      <c r="AV168" s="210"/>
      <c r="AW168" s="210"/>
      <c r="AX168" s="210"/>
      <c r="AY168" s="210"/>
      <c r="AZ168" s="210"/>
      <c r="BA168" s="210"/>
      <c r="BB168" s="210"/>
      <c r="BC168" s="210"/>
      <c r="BD168" s="210"/>
      <c r="BE168" s="210"/>
      <c r="BF168" s="210"/>
      <c r="BG168" s="210"/>
      <c r="BH168" s="210"/>
    </row>
    <row r="169" spans="1:60" outlineLevel="3" x14ac:dyDescent="0.2">
      <c r="A169" s="217"/>
      <c r="B169" s="218"/>
      <c r="C169" s="264" t="s">
        <v>384</v>
      </c>
      <c r="D169" s="258"/>
      <c r="E169" s="259">
        <v>11.25</v>
      </c>
      <c r="F169" s="220"/>
      <c r="G169" s="220"/>
      <c r="H169" s="220"/>
      <c r="I169" s="220"/>
      <c r="J169" s="220"/>
      <c r="K169" s="220"/>
      <c r="L169" s="220"/>
      <c r="M169" s="220"/>
      <c r="N169" s="219"/>
      <c r="O169" s="219"/>
      <c r="P169" s="219"/>
      <c r="Q169" s="219"/>
      <c r="R169" s="220"/>
      <c r="S169" s="220"/>
      <c r="T169" s="220"/>
      <c r="U169" s="220"/>
      <c r="V169" s="220"/>
      <c r="W169" s="220"/>
      <c r="X169" s="220"/>
      <c r="Y169" s="220"/>
      <c r="Z169" s="210"/>
      <c r="AA169" s="210"/>
      <c r="AB169" s="210"/>
      <c r="AC169" s="210"/>
      <c r="AD169" s="210"/>
      <c r="AE169" s="210"/>
      <c r="AF169" s="210"/>
      <c r="AG169" s="210" t="s">
        <v>231</v>
      </c>
      <c r="AH169" s="210">
        <v>0</v>
      </c>
      <c r="AI169" s="210"/>
      <c r="AJ169" s="210"/>
      <c r="AK169" s="210"/>
      <c r="AL169" s="210"/>
      <c r="AM169" s="210"/>
      <c r="AN169" s="210"/>
      <c r="AO169" s="210"/>
      <c r="AP169" s="210"/>
      <c r="AQ169" s="210"/>
      <c r="AR169" s="210"/>
      <c r="AS169" s="210"/>
      <c r="AT169" s="210"/>
      <c r="AU169" s="210"/>
      <c r="AV169" s="210"/>
      <c r="AW169" s="210"/>
      <c r="AX169" s="210"/>
      <c r="AY169" s="210"/>
      <c r="AZ169" s="210"/>
      <c r="BA169" s="210"/>
      <c r="BB169" s="210"/>
      <c r="BC169" s="210"/>
      <c r="BD169" s="210"/>
      <c r="BE169" s="210"/>
      <c r="BF169" s="210"/>
      <c r="BG169" s="210"/>
      <c r="BH169" s="210"/>
    </row>
    <row r="170" spans="1:60" outlineLevel="3" x14ac:dyDescent="0.2">
      <c r="A170" s="217"/>
      <c r="B170" s="218"/>
      <c r="C170" s="264" t="s">
        <v>385</v>
      </c>
      <c r="D170" s="258"/>
      <c r="E170" s="259">
        <v>1.6666700000000001</v>
      </c>
      <c r="F170" s="220"/>
      <c r="G170" s="220"/>
      <c r="H170" s="220"/>
      <c r="I170" s="220"/>
      <c r="J170" s="220"/>
      <c r="K170" s="220"/>
      <c r="L170" s="220"/>
      <c r="M170" s="220"/>
      <c r="N170" s="219"/>
      <c r="O170" s="219"/>
      <c r="P170" s="219"/>
      <c r="Q170" s="219"/>
      <c r="R170" s="220"/>
      <c r="S170" s="220"/>
      <c r="T170" s="220"/>
      <c r="U170" s="220"/>
      <c r="V170" s="220"/>
      <c r="W170" s="220"/>
      <c r="X170" s="220"/>
      <c r="Y170" s="220"/>
      <c r="Z170" s="210"/>
      <c r="AA170" s="210"/>
      <c r="AB170" s="210"/>
      <c r="AC170" s="210"/>
      <c r="AD170" s="210"/>
      <c r="AE170" s="210"/>
      <c r="AF170" s="210"/>
      <c r="AG170" s="210" t="s">
        <v>231</v>
      </c>
      <c r="AH170" s="210">
        <v>0</v>
      </c>
      <c r="AI170" s="210"/>
      <c r="AJ170" s="210"/>
      <c r="AK170" s="210"/>
      <c r="AL170" s="210"/>
      <c r="AM170" s="210"/>
      <c r="AN170" s="210"/>
      <c r="AO170" s="210"/>
      <c r="AP170" s="210"/>
      <c r="AQ170" s="210"/>
      <c r="AR170" s="210"/>
      <c r="AS170" s="210"/>
      <c r="AT170" s="210"/>
      <c r="AU170" s="210"/>
      <c r="AV170" s="210"/>
      <c r="AW170" s="210"/>
      <c r="AX170" s="210"/>
      <c r="AY170" s="210"/>
      <c r="AZ170" s="210"/>
      <c r="BA170" s="210"/>
      <c r="BB170" s="210"/>
      <c r="BC170" s="210"/>
      <c r="BD170" s="210"/>
      <c r="BE170" s="210"/>
      <c r="BF170" s="210"/>
      <c r="BG170" s="210"/>
      <c r="BH170" s="210"/>
    </row>
    <row r="171" spans="1:60" outlineLevel="3" x14ac:dyDescent="0.2">
      <c r="A171" s="217"/>
      <c r="B171" s="218"/>
      <c r="C171" s="264" t="s">
        <v>386</v>
      </c>
      <c r="D171" s="258"/>
      <c r="E171" s="259">
        <v>1.25</v>
      </c>
      <c r="F171" s="220"/>
      <c r="G171" s="220"/>
      <c r="H171" s="220"/>
      <c r="I171" s="220"/>
      <c r="J171" s="220"/>
      <c r="K171" s="220"/>
      <c r="L171" s="220"/>
      <c r="M171" s="220"/>
      <c r="N171" s="219"/>
      <c r="O171" s="219"/>
      <c r="P171" s="219"/>
      <c r="Q171" s="219"/>
      <c r="R171" s="220"/>
      <c r="S171" s="220"/>
      <c r="T171" s="220"/>
      <c r="U171" s="220"/>
      <c r="V171" s="220"/>
      <c r="W171" s="220"/>
      <c r="X171" s="220"/>
      <c r="Y171" s="220"/>
      <c r="Z171" s="210"/>
      <c r="AA171" s="210"/>
      <c r="AB171" s="210"/>
      <c r="AC171" s="210"/>
      <c r="AD171" s="210"/>
      <c r="AE171" s="210"/>
      <c r="AF171" s="210"/>
      <c r="AG171" s="210" t="s">
        <v>231</v>
      </c>
      <c r="AH171" s="210">
        <v>0</v>
      </c>
      <c r="AI171" s="210"/>
      <c r="AJ171" s="210"/>
      <c r="AK171" s="210"/>
      <c r="AL171" s="210"/>
      <c r="AM171" s="210"/>
      <c r="AN171" s="210"/>
      <c r="AO171" s="210"/>
      <c r="AP171" s="210"/>
      <c r="AQ171" s="210"/>
      <c r="AR171" s="210"/>
      <c r="AS171" s="210"/>
      <c r="AT171" s="210"/>
      <c r="AU171" s="210"/>
      <c r="AV171" s="210"/>
      <c r="AW171" s="210"/>
      <c r="AX171" s="210"/>
      <c r="AY171" s="210"/>
      <c r="AZ171" s="210"/>
      <c r="BA171" s="210"/>
      <c r="BB171" s="210"/>
      <c r="BC171" s="210"/>
      <c r="BD171" s="210"/>
      <c r="BE171" s="210"/>
      <c r="BF171" s="210"/>
      <c r="BG171" s="210"/>
      <c r="BH171" s="210"/>
    </row>
    <row r="172" spans="1:60" outlineLevel="3" x14ac:dyDescent="0.2">
      <c r="A172" s="217"/>
      <c r="B172" s="218"/>
      <c r="C172" s="264" t="s">
        <v>387</v>
      </c>
      <c r="D172" s="258"/>
      <c r="E172" s="259">
        <v>0.83333000000000002</v>
      </c>
      <c r="F172" s="220"/>
      <c r="G172" s="220"/>
      <c r="H172" s="220"/>
      <c r="I172" s="220"/>
      <c r="J172" s="220"/>
      <c r="K172" s="220"/>
      <c r="L172" s="220"/>
      <c r="M172" s="220"/>
      <c r="N172" s="219"/>
      <c r="O172" s="219"/>
      <c r="P172" s="219"/>
      <c r="Q172" s="219"/>
      <c r="R172" s="220"/>
      <c r="S172" s="220"/>
      <c r="T172" s="220"/>
      <c r="U172" s="220"/>
      <c r="V172" s="220"/>
      <c r="W172" s="220"/>
      <c r="X172" s="220"/>
      <c r="Y172" s="220"/>
      <c r="Z172" s="210"/>
      <c r="AA172" s="210"/>
      <c r="AB172" s="210"/>
      <c r="AC172" s="210"/>
      <c r="AD172" s="210"/>
      <c r="AE172" s="210"/>
      <c r="AF172" s="210"/>
      <c r="AG172" s="210" t="s">
        <v>231</v>
      </c>
      <c r="AH172" s="210">
        <v>0</v>
      </c>
      <c r="AI172" s="210"/>
      <c r="AJ172" s="210"/>
      <c r="AK172" s="210"/>
      <c r="AL172" s="210"/>
      <c r="AM172" s="210"/>
      <c r="AN172" s="210"/>
      <c r="AO172" s="210"/>
      <c r="AP172" s="210"/>
      <c r="AQ172" s="210"/>
      <c r="AR172" s="210"/>
      <c r="AS172" s="210"/>
      <c r="AT172" s="210"/>
      <c r="AU172" s="210"/>
      <c r="AV172" s="210"/>
      <c r="AW172" s="210"/>
      <c r="AX172" s="210"/>
      <c r="AY172" s="210"/>
      <c r="AZ172" s="210"/>
      <c r="BA172" s="210"/>
      <c r="BB172" s="210"/>
      <c r="BC172" s="210"/>
      <c r="BD172" s="210"/>
      <c r="BE172" s="210"/>
      <c r="BF172" s="210"/>
      <c r="BG172" s="210"/>
      <c r="BH172" s="210"/>
    </row>
    <row r="173" spans="1:60" ht="22.5" outlineLevel="1" x14ac:dyDescent="0.2">
      <c r="A173" s="235">
        <v>27</v>
      </c>
      <c r="B173" s="236" t="s">
        <v>380</v>
      </c>
      <c r="C173" s="252" t="s">
        <v>381</v>
      </c>
      <c r="D173" s="237" t="s">
        <v>261</v>
      </c>
      <c r="E173" s="238">
        <v>15</v>
      </c>
      <c r="F173" s="239"/>
      <c r="G173" s="240">
        <f>ROUND(E173*F173,2)</f>
        <v>0</v>
      </c>
      <c r="H173" s="239"/>
      <c r="I173" s="240">
        <f>ROUND(E173*H173,2)</f>
        <v>0</v>
      </c>
      <c r="J173" s="239"/>
      <c r="K173" s="240">
        <f>ROUND(E173*J173,2)</f>
        <v>0</v>
      </c>
      <c r="L173" s="240">
        <v>21</v>
      </c>
      <c r="M173" s="240">
        <f>G173*(1+L173/100)</f>
        <v>0</v>
      </c>
      <c r="N173" s="238">
        <v>7.6000000000000004E-4</v>
      </c>
      <c r="O173" s="238">
        <f>ROUND(E173*N173,2)</f>
        <v>0.01</v>
      </c>
      <c r="P173" s="238">
        <v>0</v>
      </c>
      <c r="Q173" s="238">
        <f>ROUND(E173*P173,2)</f>
        <v>0</v>
      </c>
      <c r="R173" s="240" t="s">
        <v>277</v>
      </c>
      <c r="S173" s="240" t="s">
        <v>188</v>
      </c>
      <c r="T173" s="241" t="s">
        <v>188</v>
      </c>
      <c r="U173" s="220">
        <v>0.311</v>
      </c>
      <c r="V173" s="220">
        <f>ROUND(E173*U173,2)</f>
        <v>4.67</v>
      </c>
      <c r="W173" s="220"/>
      <c r="X173" s="220" t="s">
        <v>226</v>
      </c>
      <c r="Y173" s="220" t="s">
        <v>191</v>
      </c>
      <c r="Z173" s="210"/>
      <c r="AA173" s="210"/>
      <c r="AB173" s="210"/>
      <c r="AC173" s="210"/>
      <c r="AD173" s="210"/>
      <c r="AE173" s="210"/>
      <c r="AF173" s="210"/>
      <c r="AG173" s="210" t="s">
        <v>227</v>
      </c>
      <c r="AH173" s="210"/>
      <c r="AI173" s="210"/>
      <c r="AJ173" s="210"/>
      <c r="AK173" s="210"/>
      <c r="AL173" s="210"/>
      <c r="AM173" s="210"/>
      <c r="AN173" s="210"/>
      <c r="AO173" s="210"/>
      <c r="AP173" s="210"/>
      <c r="AQ173" s="210"/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210"/>
      <c r="BB173" s="210"/>
      <c r="BC173" s="210"/>
      <c r="BD173" s="210"/>
      <c r="BE173" s="210"/>
      <c r="BF173" s="210"/>
      <c r="BG173" s="210"/>
      <c r="BH173" s="210"/>
    </row>
    <row r="174" spans="1:60" outlineLevel="2" x14ac:dyDescent="0.2">
      <c r="A174" s="217"/>
      <c r="B174" s="218"/>
      <c r="C174" s="264" t="s">
        <v>382</v>
      </c>
      <c r="D174" s="258"/>
      <c r="E174" s="259"/>
      <c r="F174" s="220"/>
      <c r="G174" s="220"/>
      <c r="H174" s="220"/>
      <c r="I174" s="220"/>
      <c r="J174" s="220"/>
      <c r="K174" s="220"/>
      <c r="L174" s="220"/>
      <c r="M174" s="220"/>
      <c r="N174" s="219"/>
      <c r="O174" s="219"/>
      <c r="P174" s="219"/>
      <c r="Q174" s="219"/>
      <c r="R174" s="220"/>
      <c r="S174" s="220"/>
      <c r="T174" s="220"/>
      <c r="U174" s="220"/>
      <c r="V174" s="220"/>
      <c r="W174" s="220"/>
      <c r="X174" s="220"/>
      <c r="Y174" s="220"/>
      <c r="Z174" s="210"/>
      <c r="AA174" s="210"/>
      <c r="AB174" s="210"/>
      <c r="AC174" s="210"/>
      <c r="AD174" s="210"/>
      <c r="AE174" s="210"/>
      <c r="AF174" s="210"/>
      <c r="AG174" s="210" t="s">
        <v>231</v>
      </c>
      <c r="AH174" s="210">
        <v>0</v>
      </c>
      <c r="AI174" s="210"/>
      <c r="AJ174" s="210"/>
      <c r="AK174" s="210"/>
      <c r="AL174" s="210"/>
      <c r="AM174" s="210"/>
      <c r="AN174" s="210"/>
      <c r="AO174" s="210"/>
      <c r="AP174" s="210"/>
      <c r="AQ174" s="210"/>
      <c r="AR174" s="210"/>
      <c r="AS174" s="210"/>
      <c r="AT174" s="210"/>
      <c r="AU174" s="210"/>
      <c r="AV174" s="210"/>
      <c r="AW174" s="210"/>
      <c r="AX174" s="210"/>
      <c r="AY174" s="210"/>
      <c r="AZ174" s="210"/>
      <c r="BA174" s="210"/>
      <c r="BB174" s="210"/>
      <c r="BC174" s="210"/>
      <c r="BD174" s="210"/>
      <c r="BE174" s="210"/>
      <c r="BF174" s="210"/>
      <c r="BG174" s="210"/>
      <c r="BH174" s="210"/>
    </row>
    <row r="175" spans="1:60" outlineLevel="3" x14ac:dyDescent="0.2">
      <c r="A175" s="217"/>
      <c r="B175" s="218"/>
      <c r="C175" s="264" t="s">
        <v>325</v>
      </c>
      <c r="D175" s="258"/>
      <c r="E175" s="259"/>
      <c r="F175" s="220"/>
      <c r="G175" s="220"/>
      <c r="H175" s="220"/>
      <c r="I175" s="220"/>
      <c r="J175" s="220"/>
      <c r="K175" s="220"/>
      <c r="L175" s="220"/>
      <c r="M175" s="220"/>
      <c r="N175" s="219"/>
      <c r="O175" s="219"/>
      <c r="P175" s="219"/>
      <c r="Q175" s="219"/>
      <c r="R175" s="220"/>
      <c r="S175" s="220"/>
      <c r="T175" s="220"/>
      <c r="U175" s="220"/>
      <c r="V175" s="220"/>
      <c r="W175" s="220"/>
      <c r="X175" s="220"/>
      <c r="Y175" s="220"/>
      <c r="Z175" s="210"/>
      <c r="AA175" s="210"/>
      <c r="AB175" s="210"/>
      <c r="AC175" s="210"/>
      <c r="AD175" s="210"/>
      <c r="AE175" s="210"/>
      <c r="AF175" s="210"/>
      <c r="AG175" s="210" t="s">
        <v>231</v>
      </c>
      <c r="AH175" s="210">
        <v>0</v>
      </c>
      <c r="AI175" s="210"/>
      <c r="AJ175" s="210"/>
      <c r="AK175" s="210"/>
      <c r="AL175" s="210"/>
      <c r="AM175" s="210"/>
      <c r="AN175" s="210"/>
      <c r="AO175" s="210"/>
      <c r="AP175" s="210"/>
      <c r="AQ175" s="210"/>
      <c r="AR175" s="210"/>
      <c r="AS175" s="210"/>
      <c r="AT175" s="210"/>
      <c r="AU175" s="210"/>
      <c r="AV175" s="210"/>
      <c r="AW175" s="210"/>
      <c r="AX175" s="210"/>
      <c r="AY175" s="210"/>
      <c r="AZ175" s="210"/>
      <c r="BA175" s="210"/>
      <c r="BB175" s="210"/>
      <c r="BC175" s="210"/>
      <c r="BD175" s="210"/>
      <c r="BE175" s="210"/>
      <c r="BF175" s="210"/>
      <c r="BG175" s="210"/>
      <c r="BH175" s="210"/>
    </row>
    <row r="176" spans="1:60" outlineLevel="3" x14ac:dyDescent="0.2">
      <c r="A176" s="217"/>
      <c r="B176" s="218"/>
      <c r="C176" s="264" t="s">
        <v>388</v>
      </c>
      <c r="D176" s="258"/>
      <c r="E176" s="259"/>
      <c r="F176" s="220"/>
      <c r="G176" s="220"/>
      <c r="H176" s="220"/>
      <c r="I176" s="220"/>
      <c r="J176" s="220"/>
      <c r="K176" s="220"/>
      <c r="L176" s="220"/>
      <c r="M176" s="220"/>
      <c r="N176" s="219"/>
      <c r="O176" s="219"/>
      <c r="P176" s="219"/>
      <c r="Q176" s="219"/>
      <c r="R176" s="220"/>
      <c r="S176" s="220"/>
      <c r="T176" s="220"/>
      <c r="U176" s="220"/>
      <c r="V176" s="220"/>
      <c r="W176" s="220"/>
      <c r="X176" s="220"/>
      <c r="Y176" s="220"/>
      <c r="Z176" s="210"/>
      <c r="AA176" s="210"/>
      <c r="AB176" s="210"/>
      <c r="AC176" s="210"/>
      <c r="AD176" s="210"/>
      <c r="AE176" s="210"/>
      <c r="AF176" s="210"/>
      <c r="AG176" s="210" t="s">
        <v>231</v>
      </c>
      <c r="AH176" s="210">
        <v>0</v>
      </c>
      <c r="AI176" s="210"/>
      <c r="AJ176" s="210"/>
      <c r="AK176" s="210"/>
      <c r="AL176" s="210"/>
      <c r="AM176" s="210"/>
      <c r="AN176" s="210"/>
      <c r="AO176" s="210"/>
      <c r="AP176" s="210"/>
      <c r="AQ176" s="210"/>
      <c r="AR176" s="210"/>
      <c r="AS176" s="210"/>
      <c r="AT176" s="210"/>
      <c r="AU176" s="210"/>
      <c r="AV176" s="210"/>
      <c r="AW176" s="210"/>
      <c r="AX176" s="210"/>
      <c r="AY176" s="210"/>
      <c r="AZ176" s="210"/>
      <c r="BA176" s="210"/>
      <c r="BB176" s="210"/>
      <c r="BC176" s="210"/>
      <c r="BD176" s="210"/>
      <c r="BE176" s="210"/>
      <c r="BF176" s="210"/>
      <c r="BG176" s="210"/>
      <c r="BH176" s="210"/>
    </row>
    <row r="177" spans="1:60" outlineLevel="3" x14ac:dyDescent="0.2">
      <c r="A177" s="217"/>
      <c r="B177" s="218"/>
      <c r="C177" s="264" t="s">
        <v>383</v>
      </c>
      <c r="D177" s="258"/>
      <c r="E177" s="259"/>
      <c r="F177" s="220"/>
      <c r="G177" s="220"/>
      <c r="H177" s="220"/>
      <c r="I177" s="220"/>
      <c r="J177" s="220"/>
      <c r="K177" s="220"/>
      <c r="L177" s="220"/>
      <c r="M177" s="220"/>
      <c r="N177" s="219"/>
      <c r="O177" s="219"/>
      <c r="P177" s="219"/>
      <c r="Q177" s="219"/>
      <c r="R177" s="220"/>
      <c r="S177" s="220"/>
      <c r="T177" s="220"/>
      <c r="U177" s="220"/>
      <c r="V177" s="220"/>
      <c r="W177" s="220"/>
      <c r="X177" s="220"/>
      <c r="Y177" s="220"/>
      <c r="Z177" s="210"/>
      <c r="AA177" s="210"/>
      <c r="AB177" s="210"/>
      <c r="AC177" s="210"/>
      <c r="AD177" s="210"/>
      <c r="AE177" s="210"/>
      <c r="AF177" s="210"/>
      <c r="AG177" s="210" t="s">
        <v>231</v>
      </c>
      <c r="AH177" s="210">
        <v>0</v>
      </c>
      <c r="AI177" s="210"/>
      <c r="AJ177" s="210"/>
      <c r="AK177" s="210"/>
      <c r="AL177" s="210"/>
      <c r="AM177" s="210"/>
      <c r="AN177" s="210"/>
      <c r="AO177" s="210"/>
      <c r="AP177" s="210"/>
      <c r="AQ177" s="210"/>
      <c r="AR177" s="210"/>
      <c r="AS177" s="210"/>
      <c r="AT177" s="210"/>
      <c r="AU177" s="210"/>
      <c r="AV177" s="210"/>
      <c r="AW177" s="210"/>
      <c r="AX177" s="210"/>
      <c r="AY177" s="210"/>
      <c r="AZ177" s="210"/>
      <c r="BA177" s="210"/>
      <c r="BB177" s="210"/>
      <c r="BC177" s="210"/>
      <c r="BD177" s="210"/>
      <c r="BE177" s="210"/>
      <c r="BF177" s="210"/>
      <c r="BG177" s="210"/>
      <c r="BH177" s="210"/>
    </row>
    <row r="178" spans="1:60" outlineLevel="3" x14ac:dyDescent="0.2">
      <c r="A178" s="217"/>
      <c r="B178" s="218"/>
      <c r="C178" s="264" t="s">
        <v>384</v>
      </c>
      <c r="D178" s="258"/>
      <c r="E178" s="259">
        <v>11.25</v>
      </c>
      <c r="F178" s="220"/>
      <c r="G178" s="220"/>
      <c r="H178" s="220"/>
      <c r="I178" s="220"/>
      <c r="J178" s="220"/>
      <c r="K178" s="220"/>
      <c r="L178" s="220"/>
      <c r="M178" s="220"/>
      <c r="N178" s="219"/>
      <c r="O178" s="219"/>
      <c r="P178" s="219"/>
      <c r="Q178" s="219"/>
      <c r="R178" s="220"/>
      <c r="S178" s="220"/>
      <c r="T178" s="220"/>
      <c r="U178" s="220"/>
      <c r="V178" s="220"/>
      <c r="W178" s="220"/>
      <c r="X178" s="220"/>
      <c r="Y178" s="220"/>
      <c r="Z178" s="210"/>
      <c r="AA178" s="210"/>
      <c r="AB178" s="210"/>
      <c r="AC178" s="210"/>
      <c r="AD178" s="210"/>
      <c r="AE178" s="210"/>
      <c r="AF178" s="210"/>
      <c r="AG178" s="210" t="s">
        <v>231</v>
      </c>
      <c r="AH178" s="210">
        <v>0</v>
      </c>
      <c r="AI178" s="210"/>
      <c r="AJ178" s="210"/>
      <c r="AK178" s="210"/>
      <c r="AL178" s="210"/>
      <c r="AM178" s="210"/>
      <c r="AN178" s="210"/>
      <c r="AO178" s="210"/>
      <c r="AP178" s="210"/>
      <c r="AQ178" s="210"/>
      <c r="AR178" s="210"/>
      <c r="AS178" s="210"/>
      <c r="AT178" s="210"/>
      <c r="AU178" s="210"/>
      <c r="AV178" s="210"/>
      <c r="AW178" s="210"/>
      <c r="AX178" s="210"/>
      <c r="AY178" s="210"/>
      <c r="AZ178" s="210"/>
      <c r="BA178" s="210"/>
      <c r="BB178" s="210"/>
      <c r="BC178" s="210"/>
      <c r="BD178" s="210"/>
      <c r="BE178" s="210"/>
      <c r="BF178" s="210"/>
      <c r="BG178" s="210"/>
      <c r="BH178" s="210"/>
    </row>
    <row r="179" spans="1:60" outlineLevel="3" x14ac:dyDescent="0.2">
      <c r="A179" s="217"/>
      <c r="B179" s="218"/>
      <c r="C179" s="264" t="s">
        <v>385</v>
      </c>
      <c r="D179" s="258"/>
      <c r="E179" s="259">
        <v>1.6666700000000001</v>
      </c>
      <c r="F179" s="220"/>
      <c r="G179" s="220"/>
      <c r="H179" s="220"/>
      <c r="I179" s="220"/>
      <c r="J179" s="220"/>
      <c r="K179" s="220"/>
      <c r="L179" s="220"/>
      <c r="M179" s="220"/>
      <c r="N179" s="219"/>
      <c r="O179" s="219"/>
      <c r="P179" s="219"/>
      <c r="Q179" s="219"/>
      <c r="R179" s="220"/>
      <c r="S179" s="220"/>
      <c r="T179" s="220"/>
      <c r="U179" s="220"/>
      <c r="V179" s="220"/>
      <c r="W179" s="220"/>
      <c r="X179" s="220"/>
      <c r="Y179" s="220"/>
      <c r="Z179" s="210"/>
      <c r="AA179" s="210"/>
      <c r="AB179" s="210"/>
      <c r="AC179" s="210"/>
      <c r="AD179" s="210"/>
      <c r="AE179" s="210"/>
      <c r="AF179" s="210"/>
      <c r="AG179" s="210" t="s">
        <v>231</v>
      </c>
      <c r="AH179" s="210">
        <v>0</v>
      </c>
      <c r="AI179" s="210"/>
      <c r="AJ179" s="210"/>
      <c r="AK179" s="210"/>
      <c r="AL179" s="210"/>
      <c r="AM179" s="210"/>
      <c r="AN179" s="210"/>
      <c r="AO179" s="210"/>
      <c r="AP179" s="210"/>
      <c r="AQ179" s="210"/>
      <c r="AR179" s="210"/>
      <c r="AS179" s="210"/>
      <c r="AT179" s="210"/>
      <c r="AU179" s="210"/>
      <c r="AV179" s="210"/>
      <c r="AW179" s="210"/>
      <c r="AX179" s="210"/>
      <c r="AY179" s="210"/>
      <c r="AZ179" s="210"/>
      <c r="BA179" s="210"/>
      <c r="BB179" s="210"/>
      <c r="BC179" s="210"/>
      <c r="BD179" s="210"/>
      <c r="BE179" s="210"/>
      <c r="BF179" s="210"/>
      <c r="BG179" s="210"/>
      <c r="BH179" s="210"/>
    </row>
    <row r="180" spans="1:60" outlineLevel="3" x14ac:dyDescent="0.2">
      <c r="A180" s="217"/>
      <c r="B180" s="218"/>
      <c r="C180" s="264" t="s">
        <v>386</v>
      </c>
      <c r="D180" s="258"/>
      <c r="E180" s="259">
        <v>1.25</v>
      </c>
      <c r="F180" s="220"/>
      <c r="G180" s="220"/>
      <c r="H180" s="220"/>
      <c r="I180" s="220"/>
      <c r="J180" s="220"/>
      <c r="K180" s="220"/>
      <c r="L180" s="220"/>
      <c r="M180" s="220"/>
      <c r="N180" s="219"/>
      <c r="O180" s="219"/>
      <c r="P180" s="219"/>
      <c r="Q180" s="219"/>
      <c r="R180" s="220"/>
      <c r="S180" s="220"/>
      <c r="T180" s="220"/>
      <c r="U180" s="220"/>
      <c r="V180" s="220"/>
      <c r="W180" s="220"/>
      <c r="X180" s="220"/>
      <c r="Y180" s="220"/>
      <c r="Z180" s="210"/>
      <c r="AA180" s="210"/>
      <c r="AB180" s="210"/>
      <c r="AC180" s="210"/>
      <c r="AD180" s="210"/>
      <c r="AE180" s="210"/>
      <c r="AF180" s="210"/>
      <c r="AG180" s="210" t="s">
        <v>231</v>
      </c>
      <c r="AH180" s="210">
        <v>0</v>
      </c>
      <c r="AI180" s="210"/>
      <c r="AJ180" s="210"/>
      <c r="AK180" s="210"/>
      <c r="AL180" s="210"/>
      <c r="AM180" s="210"/>
      <c r="AN180" s="210"/>
      <c r="AO180" s="210"/>
      <c r="AP180" s="210"/>
      <c r="AQ180" s="210"/>
      <c r="AR180" s="210"/>
      <c r="AS180" s="210"/>
      <c r="AT180" s="210"/>
      <c r="AU180" s="210"/>
      <c r="AV180" s="210"/>
      <c r="AW180" s="210"/>
      <c r="AX180" s="210"/>
      <c r="AY180" s="210"/>
      <c r="AZ180" s="210"/>
      <c r="BA180" s="210"/>
      <c r="BB180" s="210"/>
      <c r="BC180" s="210"/>
      <c r="BD180" s="210"/>
      <c r="BE180" s="210"/>
      <c r="BF180" s="210"/>
      <c r="BG180" s="210"/>
      <c r="BH180" s="210"/>
    </row>
    <row r="181" spans="1:60" outlineLevel="3" x14ac:dyDescent="0.2">
      <c r="A181" s="217"/>
      <c r="B181" s="218"/>
      <c r="C181" s="264" t="s">
        <v>387</v>
      </c>
      <c r="D181" s="258"/>
      <c r="E181" s="259">
        <v>0.83333000000000002</v>
      </c>
      <c r="F181" s="220"/>
      <c r="G181" s="220"/>
      <c r="H181" s="220"/>
      <c r="I181" s="220"/>
      <c r="J181" s="220"/>
      <c r="K181" s="220"/>
      <c r="L181" s="220"/>
      <c r="M181" s="220"/>
      <c r="N181" s="219"/>
      <c r="O181" s="219"/>
      <c r="P181" s="219"/>
      <c r="Q181" s="219"/>
      <c r="R181" s="220"/>
      <c r="S181" s="220"/>
      <c r="T181" s="220"/>
      <c r="U181" s="220"/>
      <c r="V181" s="220"/>
      <c r="W181" s="220"/>
      <c r="X181" s="220"/>
      <c r="Y181" s="220"/>
      <c r="Z181" s="210"/>
      <c r="AA181" s="210"/>
      <c r="AB181" s="210"/>
      <c r="AC181" s="210"/>
      <c r="AD181" s="210"/>
      <c r="AE181" s="210"/>
      <c r="AF181" s="210"/>
      <c r="AG181" s="210" t="s">
        <v>231</v>
      </c>
      <c r="AH181" s="210">
        <v>0</v>
      </c>
      <c r="AI181" s="210"/>
      <c r="AJ181" s="210"/>
      <c r="AK181" s="210"/>
      <c r="AL181" s="210"/>
      <c r="AM181" s="210"/>
      <c r="AN181" s="210"/>
      <c r="AO181" s="210"/>
      <c r="AP181" s="210"/>
      <c r="AQ181" s="210"/>
      <c r="AR181" s="210"/>
      <c r="AS181" s="210"/>
      <c r="AT181" s="210"/>
      <c r="AU181" s="210"/>
      <c r="AV181" s="210"/>
      <c r="AW181" s="210"/>
      <c r="AX181" s="210"/>
      <c r="AY181" s="210"/>
      <c r="AZ181" s="210"/>
      <c r="BA181" s="210"/>
      <c r="BB181" s="210"/>
      <c r="BC181" s="210"/>
      <c r="BD181" s="210"/>
      <c r="BE181" s="210"/>
      <c r="BF181" s="210"/>
      <c r="BG181" s="210"/>
      <c r="BH181" s="210"/>
    </row>
    <row r="182" spans="1:60" ht="22.5" outlineLevel="1" x14ac:dyDescent="0.2">
      <c r="A182" s="235">
        <v>28</v>
      </c>
      <c r="B182" s="236" t="s">
        <v>389</v>
      </c>
      <c r="C182" s="252" t="s">
        <v>390</v>
      </c>
      <c r="D182" s="237" t="s">
        <v>293</v>
      </c>
      <c r="E182" s="238">
        <v>1</v>
      </c>
      <c r="F182" s="239"/>
      <c r="G182" s="240">
        <f>ROUND(E182*F182,2)</f>
        <v>0</v>
      </c>
      <c r="H182" s="239"/>
      <c r="I182" s="240">
        <f>ROUND(E182*H182,2)</f>
        <v>0</v>
      </c>
      <c r="J182" s="239"/>
      <c r="K182" s="240">
        <f>ROUND(E182*J182,2)</f>
        <v>0</v>
      </c>
      <c r="L182" s="240">
        <v>21</v>
      </c>
      <c r="M182" s="240">
        <f>G182*(1+L182/100)</f>
        <v>0</v>
      </c>
      <c r="N182" s="238">
        <v>9.9709999999999993E-2</v>
      </c>
      <c r="O182" s="238">
        <f>ROUND(E182*N182,2)</f>
        <v>0.1</v>
      </c>
      <c r="P182" s="238">
        <v>0</v>
      </c>
      <c r="Q182" s="238">
        <f>ROUND(E182*P182,2)</f>
        <v>0</v>
      </c>
      <c r="R182" s="240" t="s">
        <v>277</v>
      </c>
      <c r="S182" s="240" t="s">
        <v>188</v>
      </c>
      <c r="T182" s="241" t="s">
        <v>188</v>
      </c>
      <c r="U182" s="220">
        <v>0.11899999999999999</v>
      </c>
      <c r="V182" s="220">
        <f>ROUND(E182*U182,2)</f>
        <v>0.12</v>
      </c>
      <c r="W182" s="220"/>
      <c r="X182" s="220" t="s">
        <v>226</v>
      </c>
      <c r="Y182" s="220" t="s">
        <v>191</v>
      </c>
      <c r="Z182" s="210"/>
      <c r="AA182" s="210"/>
      <c r="AB182" s="210"/>
      <c r="AC182" s="210"/>
      <c r="AD182" s="210"/>
      <c r="AE182" s="210"/>
      <c r="AF182" s="210"/>
      <c r="AG182" s="210" t="s">
        <v>255</v>
      </c>
      <c r="AH182" s="210"/>
      <c r="AI182" s="210"/>
      <c r="AJ182" s="210"/>
      <c r="AK182" s="210"/>
      <c r="AL182" s="210"/>
      <c r="AM182" s="210"/>
      <c r="AN182" s="210"/>
      <c r="AO182" s="210"/>
      <c r="AP182" s="210"/>
      <c r="AQ182" s="210"/>
      <c r="AR182" s="210"/>
      <c r="AS182" s="210"/>
      <c r="AT182" s="210"/>
      <c r="AU182" s="210"/>
      <c r="AV182" s="210"/>
      <c r="AW182" s="210"/>
      <c r="AX182" s="210"/>
      <c r="AY182" s="210"/>
      <c r="AZ182" s="210"/>
      <c r="BA182" s="210"/>
      <c r="BB182" s="210"/>
      <c r="BC182" s="210"/>
      <c r="BD182" s="210"/>
      <c r="BE182" s="210"/>
      <c r="BF182" s="210"/>
      <c r="BG182" s="210"/>
      <c r="BH182" s="210"/>
    </row>
    <row r="183" spans="1:60" outlineLevel="2" x14ac:dyDescent="0.2">
      <c r="A183" s="217"/>
      <c r="B183" s="218"/>
      <c r="C183" s="263" t="s">
        <v>391</v>
      </c>
      <c r="D183" s="262"/>
      <c r="E183" s="262"/>
      <c r="F183" s="262"/>
      <c r="G183" s="262"/>
      <c r="H183" s="220"/>
      <c r="I183" s="220"/>
      <c r="J183" s="220"/>
      <c r="K183" s="220"/>
      <c r="L183" s="220"/>
      <c r="M183" s="220"/>
      <c r="N183" s="219"/>
      <c r="O183" s="219"/>
      <c r="P183" s="219"/>
      <c r="Q183" s="219"/>
      <c r="R183" s="220"/>
      <c r="S183" s="220"/>
      <c r="T183" s="220"/>
      <c r="U183" s="220"/>
      <c r="V183" s="220"/>
      <c r="W183" s="220"/>
      <c r="X183" s="220"/>
      <c r="Y183" s="220"/>
      <c r="Z183" s="210"/>
      <c r="AA183" s="210"/>
      <c r="AB183" s="210"/>
      <c r="AC183" s="210"/>
      <c r="AD183" s="210"/>
      <c r="AE183" s="210"/>
      <c r="AF183" s="210"/>
      <c r="AG183" s="210" t="s">
        <v>229</v>
      </c>
      <c r="AH183" s="210"/>
      <c r="AI183" s="210"/>
      <c r="AJ183" s="210"/>
      <c r="AK183" s="210"/>
      <c r="AL183" s="210"/>
      <c r="AM183" s="210"/>
      <c r="AN183" s="210"/>
      <c r="AO183" s="210"/>
      <c r="AP183" s="210"/>
      <c r="AQ183" s="210"/>
      <c r="AR183" s="210"/>
      <c r="AS183" s="210"/>
      <c r="AT183" s="210"/>
      <c r="AU183" s="210"/>
      <c r="AV183" s="210"/>
      <c r="AW183" s="210"/>
      <c r="AX183" s="210"/>
      <c r="AY183" s="210"/>
      <c r="AZ183" s="210"/>
      <c r="BA183" s="210"/>
      <c r="BB183" s="210"/>
      <c r="BC183" s="210"/>
      <c r="BD183" s="210"/>
      <c r="BE183" s="210"/>
      <c r="BF183" s="210"/>
      <c r="BG183" s="210"/>
      <c r="BH183" s="210"/>
    </row>
    <row r="184" spans="1:60" outlineLevel="2" x14ac:dyDescent="0.2">
      <c r="A184" s="217"/>
      <c r="B184" s="218"/>
      <c r="C184" s="264" t="s">
        <v>392</v>
      </c>
      <c r="D184" s="258"/>
      <c r="E184" s="259"/>
      <c r="F184" s="220"/>
      <c r="G184" s="220"/>
      <c r="H184" s="220"/>
      <c r="I184" s="220"/>
      <c r="J184" s="220"/>
      <c r="K184" s="220"/>
      <c r="L184" s="220"/>
      <c r="M184" s="220"/>
      <c r="N184" s="219"/>
      <c r="O184" s="219"/>
      <c r="P184" s="219"/>
      <c r="Q184" s="219"/>
      <c r="R184" s="220"/>
      <c r="S184" s="220"/>
      <c r="T184" s="220"/>
      <c r="U184" s="220"/>
      <c r="V184" s="220"/>
      <c r="W184" s="220"/>
      <c r="X184" s="220"/>
      <c r="Y184" s="220"/>
      <c r="Z184" s="210"/>
      <c r="AA184" s="210"/>
      <c r="AB184" s="210"/>
      <c r="AC184" s="210"/>
      <c r="AD184" s="210"/>
      <c r="AE184" s="210"/>
      <c r="AF184" s="210"/>
      <c r="AG184" s="210" t="s">
        <v>231</v>
      </c>
      <c r="AH184" s="210">
        <v>0</v>
      </c>
      <c r="AI184" s="210"/>
      <c r="AJ184" s="210"/>
      <c r="AK184" s="210"/>
      <c r="AL184" s="210"/>
      <c r="AM184" s="210"/>
      <c r="AN184" s="210"/>
      <c r="AO184" s="210"/>
      <c r="AP184" s="210"/>
      <c r="AQ184" s="210"/>
      <c r="AR184" s="210"/>
      <c r="AS184" s="210"/>
      <c r="AT184" s="210"/>
      <c r="AU184" s="210"/>
      <c r="AV184" s="210"/>
      <c r="AW184" s="210"/>
      <c r="AX184" s="210"/>
      <c r="AY184" s="210"/>
      <c r="AZ184" s="210"/>
      <c r="BA184" s="210"/>
      <c r="BB184" s="210"/>
      <c r="BC184" s="210"/>
      <c r="BD184" s="210"/>
      <c r="BE184" s="210"/>
      <c r="BF184" s="210"/>
      <c r="BG184" s="210"/>
      <c r="BH184" s="210"/>
    </row>
    <row r="185" spans="1:60" outlineLevel="3" x14ac:dyDescent="0.2">
      <c r="A185" s="217"/>
      <c r="B185" s="218"/>
      <c r="C185" s="264" t="s">
        <v>325</v>
      </c>
      <c r="D185" s="258"/>
      <c r="E185" s="259"/>
      <c r="F185" s="220"/>
      <c r="G185" s="220"/>
      <c r="H185" s="220"/>
      <c r="I185" s="220"/>
      <c r="J185" s="220"/>
      <c r="K185" s="220"/>
      <c r="L185" s="220"/>
      <c r="M185" s="220"/>
      <c r="N185" s="219"/>
      <c r="O185" s="219"/>
      <c r="P185" s="219"/>
      <c r="Q185" s="219"/>
      <c r="R185" s="220"/>
      <c r="S185" s="220"/>
      <c r="T185" s="220"/>
      <c r="U185" s="220"/>
      <c r="V185" s="220"/>
      <c r="W185" s="220"/>
      <c r="X185" s="220"/>
      <c r="Y185" s="220"/>
      <c r="Z185" s="210"/>
      <c r="AA185" s="210"/>
      <c r="AB185" s="210"/>
      <c r="AC185" s="210"/>
      <c r="AD185" s="210"/>
      <c r="AE185" s="210"/>
      <c r="AF185" s="210"/>
      <c r="AG185" s="210" t="s">
        <v>231</v>
      </c>
      <c r="AH185" s="210">
        <v>0</v>
      </c>
      <c r="AI185" s="210"/>
      <c r="AJ185" s="210"/>
      <c r="AK185" s="210"/>
      <c r="AL185" s="210"/>
      <c r="AM185" s="210"/>
      <c r="AN185" s="210"/>
      <c r="AO185" s="210"/>
      <c r="AP185" s="210"/>
      <c r="AQ185" s="210"/>
      <c r="AR185" s="210"/>
      <c r="AS185" s="210"/>
      <c r="AT185" s="210"/>
      <c r="AU185" s="210"/>
      <c r="AV185" s="210"/>
      <c r="AW185" s="210"/>
      <c r="AX185" s="210"/>
      <c r="AY185" s="210"/>
      <c r="AZ185" s="210"/>
      <c r="BA185" s="210"/>
      <c r="BB185" s="210"/>
      <c r="BC185" s="210"/>
      <c r="BD185" s="210"/>
      <c r="BE185" s="210"/>
      <c r="BF185" s="210"/>
      <c r="BG185" s="210"/>
      <c r="BH185" s="210"/>
    </row>
    <row r="186" spans="1:60" outlineLevel="3" x14ac:dyDescent="0.2">
      <c r="A186" s="217"/>
      <c r="B186" s="218"/>
      <c r="C186" s="264" t="s">
        <v>393</v>
      </c>
      <c r="D186" s="258"/>
      <c r="E186" s="259"/>
      <c r="F186" s="220"/>
      <c r="G186" s="220"/>
      <c r="H186" s="220"/>
      <c r="I186" s="220"/>
      <c r="J186" s="220"/>
      <c r="K186" s="220"/>
      <c r="L186" s="220"/>
      <c r="M186" s="220"/>
      <c r="N186" s="219"/>
      <c r="O186" s="219"/>
      <c r="P186" s="219"/>
      <c r="Q186" s="219"/>
      <c r="R186" s="220"/>
      <c r="S186" s="220"/>
      <c r="T186" s="220"/>
      <c r="U186" s="220"/>
      <c r="V186" s="220"/>
      <c r="W186" s="220"/>
      <c r="X186" s="220"/>
      <c r="Y186" s="220"/>
      <c r="Z186" s="210"/>
      <c r="AA186" s="210"/>
      <c r="AB186" s="210"/>
      <c r="AC186" s="210"/>
      <c r="AD186" s="210"/>
      <c r="AE186" s="210"/>
      <c r="AF186" s="210"/>
      <c r="AG186" s="210" t="s">
        <v>231</v>
      </c>
      <c r="AH186" s="210">
        <v>0</v>
      </c>
      <c r="AI186" s="210"/>
      <c r="AJ186" s="210"/>
      <c r="AK186" s="210"/>
      <c r="AL186" s="210"/>
      <c r="AM186" s="210"/>
      <c r="AN186" s="210"/>
      <c r="AO186" s="210"/>
      <c r="AP186" s="210"/>
      <c r="AQ186" s="210"/>
      <c r="AR186" s="210"/>
      <c r="AS186" s="210"/>
      <c r="AT186" s="210"/>
      <c r="AU186" s="210"/>
      <c r="AV186" s="210"/>
      <c r="AW186" s="210"/>
      <c r="AX186" s="210"/>
      <c r="AY186" s="210"/>
      <c r="AZ186" s="210"/>
      <c r="BA186" s="210"/>
      <c r="BB186" s="210"/>
      <c r="BC186" s="210"/>
      <c r="BD186" s="210"/>
      <c r="BE186" s="210"/>
      <c r="BF186" s="210"/>
      <c r="BG186" s="210"/>
      <c r="BH186" s="210"/>
    </row>
    <row r="187" spans="1:60" outlineLevel="3" x14ac:dyDescent="0.2">
      <c r="A187" s="217"/>
      <c r="B187" s="218"/>
      <c r="C187" s="264" t="s">
        <v>394</v>
      </c>
      <c r="D187" s="258"/>
      <c r="E187" s="259"/>
      <c r="F187" s="220"/>
      <c r="G187" s="220"/>
      <c r="H187" s="220"/>
      <c r="I187" s="220"/>
      <c r="J187" s="220"/>
      <c r="K187" s="220"/>
      <c r="L187" s="220"/>
      <c r="M187" s="220"/>
      <c r="N187" s="219"/>
      <c r="O187" s="219"/>
      <c r="P187" s="219"/>
      <c r="Q187" s="219"/>
      <c r="R187" s="220"/>
      <c r="S187" s="220"/>
      <c r="T187" s="220"/>
      <c r="U187" s="220"/>
      <c r="V187" s="220"/>
      <c r="W187" s="220"/>
      <c r="X187" s="220"/>
      <c r="Y187" s="220"/>
      <c r="Z187" s="210"/>
      <c r="AA187" s="210"/>
      <c r="AB187" s="210"/>
      <c r="AC187" s="210"/>
      <c r="AD187" s="210"/>
      <c r="AE187" s="210"/>
      <c r="AF187" s="210"/>
      <c r="AG187" s="210" t="s">
        <v>231</v>
      </c>
      <c r="AH187" s="210">
        <v>0</v>
      </c>
      <c r="AI187" s="210"/>
      <c r="AJ187" s="210"/>
      <c r="AK187" s="210"/>
      <c r="AL187" s="210"/>
      <c r="AM187" s="210"/>
      <c r="AN187" s="210"/>
      <c r="AO187" s="210"/>
      <c r="AP187" s="210"/>
      <c r="AQ187" s="210"/>
      <c r="AR187" s="210"/>
      <c r="AS187" s="210"/>
      <c r="AT187" s="210"/>
      <c r="AU187" s="210"/>
      <c r="AV187" s="210"/>
      <c r="AW187" s="210"/>
      <c r="AX187" s="210"/>
      <c r="AY187" s="210"/>
      <c r="AZ187" s="210"/>
      <c r="BA187" s="210"/>
      <c r="BB187" s="210"/>
      <c r="BC187" s="210"/>
      <c r="BD187" s="210"/>
      <c r="BE187" s="210"/>
      <c r="BF187" s="210"/>
      <c r="BG187" s="210"/>
      <c r="BH187" s="210"/>
    </row>
    <row r="188" spans="1:60" outlineLevel="3" x14ac:dyDescent="0.2">
      <c r="A188" s="217"/>
      <c r="B188" s="218"/>
      <c r="C188" s="264" t="s">
        <v>395</v>
      </c>
      <c r="D188" s="258"/>
      <c r="E188" s="259">
        <v>1</v>
      </c>
      <c r="F188" s="220"/>
      <c r="G188" s="220"/>
      <c r="H188" s="220"/>
      <c r="I188" s="220"/>
      <c r="J188" s="220"/>
      <c r="K188" s="220"/>
      <c r="L188" s="220"/>
      <c r="M188" s="220"/>
      <c r="N188" s="219"/>
      <c r="O188" s="219"/>
      <c r="P188" s="219"/>
      <c r="Q188" s="219"/>
      <c r="R188" s="220"/>
      <c r="S188" s="220"/>
      <c r="T188" s="220"/>
      <c r="U188" s="220"/>
      <c r="V188" s="220"/>
      <c r="W188" s="220"/>
      <c r="X188" s="220"/>
      <c r="Y188" s="220"/>
      <c r="Z188" s="210"/>
      <c r="AA188" s="210"/>
      <c r="AB188" s="210"/>
      <c r="AC188" s="210"/>
      <c r="AD188" s="210"/>
      <c r="AE188" s="210"/>
      <c r="AF188" s="210"/>
      <c r="AG188" s="210" t="s">
        <v>231</v>
      </c>
      <c r="AH188" s="210">
        <v>0</v>
      </c>
      <c r="AI188" s="210"/>
      <c r="AJ188" s="210"/>
      <c r="AK188" s="210"/>
      <c r="AL188" s="210"/>
      <c r="AM188" s="210"/>
      <c r="AN188" s="210"/>
      <c r="AO188" s="210"/>
      <c r="AP188" s="210"/>
      <c r="AQ188" s="210"/>
      <c r="AR188" s="210"/>
      <c r="AS188" s="210"/>
      <c r="AT188" s="210"/>
      <c r="AU188" s="210"/>
      <c r="AV188" s="210"/>
      <c r="AW188" s="210"/>
      <c r="AX188" s="210"/>
      <c r="AY188" s="210"/>
      <c r="AZ188" s="210"/>
      <c r="BA188" s="210"/>
      <c r="BB188" s="210"/>
      <c r="BC188" s="210"/>
      <c r="BD188" s="210"/>
      <c r="BE188" s="210"/>
      <c r="BF188" s="210"/>
      <c r="BG188" s="210"/>
      <c r="BH188" s="210"/>
    </row>
    <row r="189" spans="1:60" outlineLevel="1" x14ac:dyDescent="0.2">
      <c r="A189" s="235">
        <v>29</v>
      </c>
      <c r="B189" s="236" t="s">
        <v>396</v>
      </c>
      <c r="C189" s="252" t="s">
        <v>397</v>
      </c>
      <c r="D189" s="237" t="s">
        <v>293</v>
      </c>
      <c r="E189" s="238">
        <v>227.27</v>
      </c>
      <c r="F189" s="239"/>
      <c r="G189" s="240">
        <f>ROUND(E189*F189,2)</f>
        <v>0</v>
      </c>
      <c r="H189" s="239"/>
      <c r="I189" s="240">
        <f>ROUND(E189*H189,2)</f>
        <v>0</v>
      </c>
      <c r="J189" s="239"/>
      <c r="K189" s="240">
        <f>ROUND(E189*J189,2)</f>
        <v>0</v>
      </c>
      <c r="L189" s="240">
        <v>21</v>
      </c>
      <c r="M189" s="240">
        <f>G189*(1+L189/100)</f>
        <v>0</v>
      </c>
      <c r="N189" s="238">
        <v>4.3E-3</v>
      </c>
      <c r="O189" s="238">
        <f>ROUND(E189*N189,2)</f>
        <v>0.98</v>
      </c>
      <c r="P189" s="238">
        <v>0</v>
      </c>
      <c r="Q189" s="238">
        <f>ROUND(E189*P189,2)</f>
        <v>0</v>
      </c>
      <c r="R189" s="240" t="s">
        <v>277</v>
      </c>
      <c r="S189" s="240" t="s">
        <v>188</v>
      </c>
      <c r="T189" s="241" t="s">
        <v>188</v>
      </c>
      <c r="U189" s="220">
        <v>0.20799999999999999</v>
      </c>
      <c r="V189" s="220">
        <f>ROUND(E189*U189,2)</f>
        <v>47.27</v>
      </c>
      <c r="W189" s="220"/>
      <c r="X189" s="220" t="s">
        <v>226</v>
      </c>
      <c r="Y189" s="220" t="s">
        <v>191</v>
      </c>
      <c r="Z189" s="210"/>
      <c r="AA189" s="210"/>
      <c r="AB189" s="210"/>
      <c r="AC189" s="210"/>
      <c r="AD189" s="210"/>
      <c r="AE189" s="210"/>
      <c r="AF189" s="210"/>
      <c r="AG189" s="210" t="s">
        <v>227</v>
      </c>
      <c r="AH189" s="210"/>
      <c r="AI189" s="210"/>
      <c r="AJ189" s="210"/>
      <c r="AK189" s="210"/>
      <c r="AL189" s="210"/>
      <c r="AM189" s="210"/>
      <c r="AN189" s="210"/>
      <c r="AO189" s="210"/>
      <c r="AP189" s="210"/>
      <c r="AQ189" s="210"/>
      <c r="AR189" s="210"/>
      <c r="AS189" s="210"/>
      <c r="AT189" s="210"/>
      <c r="AU189" s="210"/>
      <c r="AV189" s="210"/>
      <c r="AW189" s="210"/>
      <c r="AX189" s="210"/>
      <c r="AY189" s="210"/>
      <c r="AZ189" s="210"/>
      <c r="BA189" s="210"/>
      <c r="BB189" s="210"/>
      <c r="BC189" s="210"/>
      <c r="BD189" s="210"/>
      <c r="BE189" s="210"/>
      <c r="BF189" s="210"/>
      <c r="BG189" s="210"/>
      <c r="BH189" s="210"/>
    </row>
    <row r="190" spans="1:60" outlineLevel="2" x14ac:dyDescent="0.2">
      <c r="A190" s="217"/>
      <c r="B190" s="218"/>
      <c r="C190" s="263" t="s">
        <v>398</v>
      </c>
      <c r="D190" s="262"/>
      <c r="E190" s="262"/>
      <c r="F190" s="262"/>
      <c r="G190" s="262"/>
      <c r="H190" s="220"/>
      <c r="I190" s="220"/>
      <c r="J190" s="220"/>
      <c r="K190" s="220"/>
      <c r="L190" s="220"/>
      <c r="M190" s="220"/>
      <c r="N190" s="219"/>
      <c r="O190" s="219"/>
      <c r="P190" s="219"/>
      <c r="Q190" s="219"/>
      <c r="R190" s="220"/>
      <c r="S190" s="220"/>
      <c r="T190" s="220"/>
      <c r="U190" s="220"/>
      <c r="V190" s="220"/>
      <c r="W190" s="220"/>
      <c r="X190" s="220"/>
      <c r="Y190" s="220"/>
      <c r="Z190" s="210"/>
      <c r="AA190" s="210"/>
      <c r="AB190" s="210"/>
      <c r="AC190" s="210"/>
      <c r="AD190" s="210"/>
      <c r="AE190" s="210"/>
      <c r="AF190" s="210"/>
      <c r="AG190" s="210" t="s">
        <v>229</v>
      </c>
      <c r="AH190" s="210"/>
      <c r="AI190" s="210"/>
      <c r="AJ190" s="210"/>
      <c r="AK190" s="210"/>
      <c r="AL190" s="210"/>
      <c r="AM190" s="210"/>
      <c r="AN190" s="210"/>
      <c r="AO190" s="210"/>
      <c r="AP190" s="210"/>
      <c r="AQ190" s="210"/>
      <c r="AR190" s="210"/>
      <c r="AS190" s="210"/>
      <c r="AT190" s="210"/>
      <c r="AU190" s="210"/>
      <c r="AV190" s="210"/>
      <c r="AW190" s="210"/>
      <c r="AX190" s="210"/>
      <c r="AY190" s="210"/>
      <c r="AZ190" s="210"/>
      <c r="BA190" s="210"/>
      <c r="BB190" s="210"/>
      <c r="BC190" s="210"/>
      <c r="BD190" s="210"/>
      <c r="BE190" s="210"/>
      <c r="BF190" s="210"/>
      <c r="BG190" s="210"/>
      <c r="BH190" s="210"/>
    </row>
    <row r="191" spans="1:60" outlineLevel="2" x14ac:dyDescent="0.2">
      <c r="A191" s="217"/>
      <c r="B191" s="218"/>
      <c r="C191" s="264" t="s">
        <v>399</v>
      </c>
      <c r="D191" s="258"/>
      <c r="E191" s="259"/>
      <c r="F191" s="220"/>
      <c r="G191" s="220"/>
      <c r="H191" s="220"/>
      <c r="I191" s="220"/>
      <c r="J191" s="220"/>
      <c r="K191" s="220"/>
      <c r="L191" s="220"/>
      <c r="M191" s="220"/>
      <c r="N191" s="219"/>
      <c r="O191" s="219"/>
      <c r="P191" s="219"/>
      <c r="Q191" s="219"/>
      <c r="R191" s="220"/>
      <c r="S191" s="220"/>
      <c r="T191" s="220"/>
      <c r="U191" s="220"/>
      <c r="V191" s="220"/>
      <c r="W191" s="220"/>
      <c r="X191" s="220"/>
      <c r="Y191" s="220"/>
      <c r="Z191" s="210"/>
      <c r="AA191" s="210"/>
      <c r="AB191" s="210"/>
      <c r="AC191" s="210"/>
      <c r="AD191" s="210"/>
      <c r="AE191" s="210"/>
      <c r="AF191" s="210"/>
      <c r="AG191" s="210" t="s">
        <v>231</v>
      </c>
      <c r="AH191" s="210">
        <v>0</v>
      </c>
      <c r="AI191" s="210"/>
      <c r="AJ191" s="210"/>
      <c r="AK191" s="210"/>
      <c r="AL191" s="210"/>
      <c r="AM191" s="210"/>
      <c r="AN191" s="210"/>
      <c r="AO191" s="210"/>
      <c r="AP191" s="210"/>
      <c r="AQ191" s="210"/>
      <c r="AR191" s="210"/>
      <c r="AS191" s="210"/>
      <c r="AT191" s="210"/>
      <c r="AU191" s="210"/>
      <c r="AV191" s="210"/>
      <c r="AW191" s="210"/>
      <c r="AX191" s="210"/>
      <c r="AY191" s="210"/>
      <c r="AZ191" s="210"/>
      <c r="BA191" s="210"/>
      <c r="BB191" s="210"/>
      <c r="BC191" s="210"/>
      <c r="BD191" s="210"/>
      <c r="BE191" s="210"/>
      <c r="BF191" s="210"/>
      <c r="BG191" s="210"/>
      <c r="BH191" s="210"/>
    </row>
    <row r="192" spans="1:60" outlineLevel="3" x14ac:dyDescent="0.2">
      <c r="A192" s="217"/>
      <c r="B192" s="218"/>
      <c r="C192" s="264" t="s">
        <v>400</v>
      </c>
      <c r="D192" s="258"/>
      <c r="E192" s="259">
        <v>227.27</v>
      </c>
      <c r="F192" s="220"/>
      <c r="G192" s="220"/>
      <c r="H192" s="220"/>
      <c r="I192" s="220"/>
      <c r="J192" s="220"/>
      <c r="K192" s="220"/>
      <c r="L192" s="220"/>
      <c r="M192" s="220"/>
      <c r="N192" s="219"/>
      <c r="O192" s="219"/>
      <c r="P192" s="219"/>
      <c r="Q192" s="219"/>
      <c r="R192" s="220"/>
      <c r="S192" s="220"/>
      <c r="T192" s="220"/>
      <c r="U192" s="220"/>
      <c r="V192" s="220"/>
      <c r="W192" s="220"/>
      <c r="X192" s="220"/>
      <c r="Y192" s="220"/>
      <c r="Z192" s="210"/>
      <c r="AA192" s="210"/>
      <c r="AB192" s="210"/>
      <c r="AC192" s="210"/>
      <c r="AD192" s="210"/>
      <c r="AE192" s="210"/>
      <c r="AF192" s="210"/>
      <c r="AG192" s="210" t="s">
        <v>231</v>
      </c>
      <c r="AH192" s="210">
        <v>5</v>
      </c>
      <c r="AI192" s="210"/>
      <c r="AJ192" s="210"/>
      <c r="AK192" s="210"/>
      <c r="AL192" s="210"/>
      <c r="AM192" s="210"/>
      <c r="AN192" s="210"/>
      <c r="AO192" s="210"/>
      <c r="AP192" s="210"/>
      <c r="AQ192" s="210"/>
      <c r="AR192" s="210"/>
      <c r="AS192" s="210"/>
      <c r="AT192" s="210"/>
      <c r="AU192" s="210"/>
      <c r="AV192" s="210"/>
      <c r="AW192" s="210"/>
      <c r="AX192" s="210"/>
      <c r="AY192" s="210"/>
      <c r="AZ192" s="210"/>
      <c r="BA192" s="210"/>
      <c r="BB192" s="210"/>
      <c r="BC192" s="210"/>
      <c r="BD192" s="210"/>
      <c r="BE192" s="210"/>
      <c r="BF192" s="210"/>
      <c r="BG192" s="210"/>
      <c r="BH192" s="210"/>
    </row>
    <row r="193" spans="1:60" outlineLevel="1" x14ac:dyDescent="0.2">
      <c r="A193" s="235">
        <v>30</v>
      </c>
      <c r="B193" s="236" t="s">
        <v>401</v>
      </c>
      <c r="C193" s="252" t="s">
        <v>402</v>
      </c>
      <c r="D193" s="237" t="s">
        <v>293</v>
      </c>
      <c r="E193" s="238">
        <v>227.27</v>
      </c>
      <c r="F193" s="239"/>
      <c r="G193" s="240">
        <f>ROUND(E193*F193,2)</f>
        <v>0</v>
      </c>
      <c r="H193" s="239"/>
      <c r="I193" s="240">
        <f>ROUND(E193*H193,2)</f>
        <v>0</v>
      </c>
      <c r="J193" s="239"/>
      <c r="K193" s="240">
        <f>ROUND(E193*J193,2)</f>
        <v>0</v>
      </c>
      <c r="L193" s="240">
        <v>21</v>
      </c>
      <c r="M193" s="240">
        <f>G193*(1+L193/100)</f>
        <v>0</v>
      </c>
      <c r="N193" s="238">
        <v>1.0000000000000001E-5</v>
      </c>
      <c r="O193" s="238">
        <f>ROUND(E193*N193,2)</f>
        <v>0</v>
      </c>
      <c r="P193" s="238">
        <v>0</v>
      </c>
      <c r="Q193" s="238">
        <f>ROUND(E193*P193,2)</f>
        <v>0</v>
      </c>
      <c r="R193" s="240" t="s">
        <v>277</v>
      </c>
      <c r="S193" s="240" t="s">
        <v>188</v>
      </c>
      <c r="T193" s="241" t="s">
        <v>188</v>
      </c>
      <c r="U193" s="220">
        <v>3.5999999999999997E-2</v>
      </c>
      <c r="V193" s="220">
        <f>ROUND(E193*U193,2)</f>
        <v>8.18</v>
      </c>
      <c r="W193" s="220"/>
      <c r="X193" s="220" t="s">
        <v>226</v>
      </c>
      <c r="Y193" s="220" t="s">
        <v>191</v>
      </c>
      <c r="Z193" s="210"/>
      <c r="AA193" s="210"/>
      <c r="AB193" s="210"/>
      <c r="AC193" s="210"/>
      <c r="AD193" s="210"/>
      <c r="AE193" s="210"/>
      <c r="AF193" s="210"/>
      <c r="AG193" s="210" t="s">
        <v>227</v>
      </c>
      <c r="AH193" s="210"/>
      <c r="AI193" s="210"/>
      <c r="AJ193" s="210"/>
      <c r="AK193" s="210"/>
      <c r="AL193" s="210"/>
      <c r="AM193" s="210"/>
      <c r="AN193" s="210"/>
      <c r="AO193" s="210"/>
      <c r="AP193" s="210"/>
      <c r="AQ193" s="210"/>
      <c r="AR193" s="210"/>
      <c r="AS193" s="210"/>
      <c r="AT193" s="210"/>
      <c r="AU193" s="210"/>
      <c r="AV193" s="210"/>
      <c r="AW193" s="210"/>
      <c r="AX193" s="210"/>
      <c r="AY193" s="210"/>
      <c r="AZ193" s="210"/>
      <c r="BA193" s="210"/>
      <c r="BB193" s="210"/>
      <c r="BC193" s="210"/>
      <c r="BD193" s="210"/>
      <c r="BE193" s="210"/>
      <c r="BF193" s="210"/>
      <c r="BG193" s="210"/>
      <c r="BH193" s="210"/>
    </row>
    <row r="194" spans="1:60" outlineLevel="2" x14ac:dyDescent="0.2">
      <c r="A194" s="217"/>
      <c r="B194" s="218"/>
      <c r="C194" s="263" t="s">
        <v>403</v>
      </c>
      <c r="D194" s="262"/>
      <c r="E194" s="262"/>
      <c r="F194" s="262"/>
      <c r="G194" s="262"/>
      <c r="H194" s="220"/>
      <c r="I194" s="220"/>
      <c r="J194" s="220"/>
      <c r="K194" s="220"/>
      <c r="L194" s="220"/>
      <c r="M194" s="220"/>
      <c r="N194" s="219"/>
      <c r="O194" s="219"/>
      <c r="P194" s="219"/>
      <c r="Q194" s="219"/>
      <c r="R194" s="220"/>
      <c r="S194" s="220"/>
      <c r="T194" s="220"/>
      <c r="U194" s="220"/>
      <c r="V194" s="220"/>
      <c r="W194" s="220"/>
      <c r="X194" s="220"/>
      <c r="Y194" s="220"/>
      <c r="Z194" s="210"/>
      <c r="AA194" s="210"/>
      <c r="AB194" s="210"/>
      <c r="AC194" s="210"/>
      <c r="AD194" s="210"/>
      <c r="AE194" s="210"/>
      <c r="AF194" s="210"/>
      <c r="AG194" s="210" t="s">
        <v>229</v>
      </c>
      <c r="AH194" s="210"/>
      <c r="AI194" s="210"/>
      <c r="AJ194" s="210"/>
      <c r="AK194" s="210"/>
      <c r="AL194" s="210"/>
      <c r="AM194" s="210"/>
      <c r="AN194" s="210"/>
      <c r="AO194" s="210"/>
      <c r="AP194" s="210"/>
      <c r="AQ194" s="210"/>
      <c r="AR194" s="210"/>
      <c r="AS194" s="210"/>
      <c r="AT194" s="210"/>
      <c r="AU194" s="210"/>
      <c r="AV194" s="210"/>
      <c r="AW194" s="210"/>
      <c r="AX194" s="210"/>
      <c r="AY194" s="210"/>
      <c r="AZ194" s="210"/>
      <c r="BA194" s="210"/>
      <c r="BB194" s="210"/>
      <c r="BC194" s="210"/>
      <c r="BD194" s="210"/>
      <c r="BE194" s="210"/>
      <c r="BF194" s="210"/>
      <c r="BG194" s="210"/>
      <c r="BH194" s="210"/>
    </row>
    <row r="195" spans="1:60" outlineLevel="2" x14ac:dyDescent="0.2">
      <c r="A195" s="217"/>
      <c r="B195" s="218"/>
      <c r="C195" s="264" t="s">
        <v>404</v>
      </c>
      <c r="D195" s="258"/>
      <c r="E195" s="259"/>
      <c r="F195" s="220"/>
      <c r="G195" s="220"/>
      <c r="H195" s="220"/>
      <c r="I195" s="220"/>
      <c r="J195" s="220"/>
      <c r="K195" s="220"/>
      <c r="L195" s="220"/>
      <c r="M195" s="220"/>
      <c r="N195" s="219"/>
      <c r="O195" s="219"/>
      <c r="P195" s="219"/>
      <c r="Q195" s="219"/>
      <c r="R195" s="220"/>
      <c r="S195" s="220"/>
      <c r="T195" s="220"/>
      <c r="U195" s="220"/>
      <c r="V195" s="220"/>
      <c r="W195" s="220"/>
      <c r="X195" s="220"/>
      <c r="Y195" s="220"/>
      <c r="Z195" s="210"/>
      <c r="AA195" s="210"/>
      <c r="AB195" s="210"/>
      <c r="AC195" s="210"/>
      <c r="AD195" s="210"/>
      <c r="AE195" s="210"/>
      <c r="AF195" s="210"/>
      <c r="AG195" s="210" t="s">
        <v>231</v>
      </c>
      <c r="AH195" s="210">
        <v>0</v>
      </c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  <c r="BD195" s="210"/>
      <c r="BE195" s="210"/>
      <c r="BF195" s="210"/>
      <c r="BG195" s="210"/>
      <c r="BH195" s="210"/>
    </row>
    <row r="196" spans="1:60" outlineLevel="3" x14ac:dyDescent="0.2">
      <c r="A196" s="217"/>
      <c r="B196" s="218"/>
      <c r="C196" s="264" t="s">
        <v>405</v>
      </c>
      <c r="D196" s="258"/>
      <c r="E196" s="259"/>
      <c r="F196" s="220"/>
      <c r="G196" s="220"/>
      <c r="H196" s="220"/>
      <c r="I196" s="220"/>
      <c r="J196" s="220"/>
      <c r="K196" s="220"/>
      <c r="L196" s="220"/>
      <c r="M196" s="220"/>
      <c r="N196" s="219"/>
      <c r="O196" s="219"/>
      <c r="P196" s="219"/>
      <c r="Q196" s="219"/>
      <c r="R196" s="220"/>
      <c r="S196" s="220"/>
      <c r="T196" s="220"/>
      <c r="U196" s="220"/>
      <c r="V196" s="220"/>
      <c r="W196" s="220"/>
      <c r="X196" s="220"/>
      <c r="Y196" s="220"/>
      <c r="Z196" s="210"/>
      <c r="AA196" s="210"/>
      <c r="AB196" s="210"/>
      <c r="AC196" s="210"/>
      <c r="AD196" s="210"/>
      <c r="AE196" s="210"/>
      <c r="AF196" s="210"/>
      <c r="AG196" s="210" t="s">
        <v>231</v>
      </c>
      <c r="AH196" s="210">
        <v>0</v>
      </c>
      <c r="AI196" s="210"/>
      <c r="AJ196" s="210"/>
      <c r="AK196" s="210"/>
      <c r="AL196" s="210"/>
      <c r="AM196" s="210"/>
      <c r="AN196" s="210"/>
      <c r="AO196" s="210"/>
      <c r="AP196" s="210"/>
      <c r="AQ196" s="210"/>
      <c r="AR196" s="210"/>
      <c r="AS196" s="210"/>
      <c r="AT196" s="210"/>
      <c r="AU196" s="210"/>
      <c r="AV196" s="210"/>
      <c r="AW196" s="210"/>
      <c r="AX196" s="210"/>
      <c r="AY196" s="210"/>
      <c r="AZ196" s="210"/>
      <c r="BA196" s="210"/>
      <c r="BB196" s="210"/>
      <c r="BC196" s="210"/>
      <c r="BD196" s="210"/>
      <c r="BE196" s="210"/>
      <c r="BF196" s="210"/>
      <c r="BG196" s="210"/>
      <c r="BH196" s="210"/>
    </row>
    <row r="197" spans="1:60" outlineLevel="3" x14ac:dyDescent="0.2">
      <c r="A197" s="217"/>
      <c r="B197" s="218"/>
      <c r="C197" s="264" t="s">
        <v>406</v>
      </c>
      <c r="D197" s="258"/>
      <c r="E197" s="259">
        <v>226.27</v>
      </c>
      <c r="F197" s="220"/>
      <c r="G197" s="220"/>
      <c r="H197" s="220"/>
      <c r="I197" s="220"/>
      <c r="J197" s="220"/>
      <c r="K197" s="220"/>
      <c r="L197" s="220"/>
      <c r="M197" s="220"/>
      <c r="N197" s="219"/>
      <c r="O197" s="219"/>
      <c r="P197" s="219"/>
      <c r="Q197" s="219"/>
      <c r="R197" s="220"/>
      <c r="S197" s="220"/>
      <c r="T197" s="220"/>
      <c r="U197" s="220"/>
      <c r="V197" s="220"/>
      <c r="W197" s="220"/>
      <c r="X197" s="220"/>
      <c r="Y197" s="220"/>
      <c r="Z197" s="210"/>
      <c r="AA197" s="210"/>
      <c r="AB197" s="210"/>
      <c r="AC197" s="210"/>
      <c r="AD197" s="210"/>
      <c r="AE197" s="210"/>
      <c r="AF197" s="210"/>
      <c r="AG197" s="210" t="s">
        <v>231</v>
      </c>
      <c r="AH197" s="210">
        <v>5</v>
      </c>
      <c r="AI197" s="210"/>
      <c r="AJ197" s="210"/>
      <c r="AK197" s="210"/>
      <c r="AL197" s="210"/>
      <c r="AM197" s="210"/>
      <c r="AN197" s="210"/>
      <c r="AO197" s="210"/>
      <c r="AP197" s="210"/>
      <c r="AQ197" s="210"/>
      <c r="AR197" s="210"/>
      <c r="AS197" s="210"/>
      <c r="AT197" s="210"/>
      <c r="AU197" s="210"/>
      <c r="AV197" s="210"/>
      <c r="AW197" s="210"/>
      <c r="AX197" s="210"/>
      <c r="AY197" s="210"/>
      <c r="AZ197" s="210"/>
      <c r="BA197" s="210"/>
      <c r="BB197" s="210"/>
      <c r="BC197" s="210"/>
      <c r="BD197" s="210"/>
      <c r="BE197" s="210"/>
      <c r="BF197" s="210"/>
      <c r="BG197" s="210"/>
      <c r="BH197" s="210"/>
    </row>
    <row r="198" spans="1:60" outlineLevel="3" x14ac:dyDescent="0.2">
      <c r="A198" s="217"/>
      <c r="B198" s="218"/>
      <c r="C198" s="264" t="s">
        <v>407</v>
      </c>
      <c r="D198" s="258"/>
      <c r="E198" s="259"/>
      <c r="F198" s="220"/>
      <c r="G198" s="220"/>
      <c r="H198" s="220"/>
      <c r="I198" s="220"/>
      <c r="J198" s="220"/>
      <c r="K198" s="220"/>
      <c r="L198" s="220"/>
      <c r="M198" s="220"/>
      <c r="N198" s="219"/>
      <c r="O198" s="219"/>
      <c r="P198" s="219"/>
      <c r="Q198" s="219"/>
      <c r="R198" s="220"/>
      <c r="S198" s="220"/>
      <c r="T198" s="220"/>
      <c r="U198" s="220"/>
      <c r="V198" s="220"/>
      <c r="W198" s="220"/>
      <c r="X198" s="220"/>
      <c r="Y198" s="220"/>
      <c r="Z198" s="210"/>
      <c r="AA198" s="210"/>
      <c r="AB198" s="210"/>
      <c r="AC198" s="210"/>
      <c r="AD198" s="210"/>
      <c r="AE198" s="210"/>
      <c r="AF198" s="210"/>
      <c r="AG198" s="210" t="s">
        <v>231</v>
      </c>
      <c r="AH198" s="210">
        <v>0</v>
      </c>
      <c r="AI198" s="210"/>
      <c r="AJ198" s="210"/>
      <c r="AK198" s="210"/>
      <c r="AL198" s="210"/>
      <c r="AM198" s="210"/>
      <c r="AN198" s="210"/>
      <c r="AO198" s="210"/>
      <c r="AP198" s="210"/>
      <c r="AQ198" s="210"/>
      <c r="AR198" s="210"/>
      <c r="AS198" s="210"/>
      <c r="AT198" s="210"/>
      <c r="AU198" s="210"/>
      <c r="AV198" s="210"/>
      <c r="AW198" s="210"/>
      <c r="AX198" s="210"/>
      <c r="AY198" s="210"/>
      <c r="AZ198" s="210"/>
      <c r="BA198" s="210"/>
      <c r="BB198" s="210"/>
      <c r="BC198" s="210"/>
      <c r="BD198" s="210"/>
      <c r="BE198" s="210"/>
      <c r="BF198" s="210"/>
      <c r="BG198" s="210"/>
      <c r="BH198" s="210"/>
    </row>
    <row r="199" spans="1:60" outlineLevel="3" x14ac:dyDescent="0.2">
      <c r="A199" s="217"/>
      <c r="B199" s="218"/>
      <c r="C199" s="264" t="s">
        <v>408</v>
      </c>
      <c r="D199" s="258"/>
      <c r="E199" s="259"/>
      <c r="F199" s="220"/>
      <c r="G199" s="220"/>
      <c r="H199" s="220"/>
      <c r="I199" s="220"/>
      <c r="J199" s="220"/>
      <c r="K199" s="220"/>
      <c r="L199" s="220"/>
      <c r="M199" s="220"/>
      <c r="N199" s="219"/>
      <c r="O199" s="219"/>
      <c r="P199" s="219"/>
      <c r="Q199" s="219"/>
      <c r="R199" s="220"/>
      <c r="S199" s="220"/>
      <c r="T199" s="220"/>
      <c r="U199" s="220"/>
      <c r="V199" s="220"/>
      <c r="W199" s="220"/>
      <c r="X199" s="220"/>
      <c r="Y199" s="220"/>
      <c r="Z199" s="210"/>
      <c r="AA199" s="210"/>
      <c r="AB199" s="210"/>
      <c r="AC199" s="210"/>
      <c r="AD199" s="210"/>
      <c r="AE199" s="210"/>
      <c r="AF199" s="210"/>
      <c r="AG199" s="210" t="s">
        <v>231</v>
      </c>
      <c r="AH199" s="210">
        <v>0</v>
      </c>
      <c r="AI199" s="210"/>
      <c r="AJ199" s="210"/>
      <c r="AK199" s="210"/>
      <c r="AL199" s="210"/>
      <c r="AM199" s="210"/>
      <c r="AN199" s="210"/>
      <c r="AO199" s="210"/>
      <c r="AP199" s="210"/>
      <c r="AQ199" s="210"/>
      <c r="AR199" s="210"/>
      <c r="AS199" s="210"/>
      <c r="AT199" s="210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210"/>
      <c r="BE199" s="210"/>
      <c r="BF199" s="210"/>
      <c r="BG199" s="210"/>
      <c r="BH199" s="210"/>
    </row>
    <row r="200" spans="1:60" outlineLevel="3" x14ac:dyDescent="0.2">
      <c r="A200" s="217"/>
      <c r="B200" s="218"/>
      <c r="C200" s="264" t="s">
        <v>296</v>
      </c>
      <c r="D200" s="258"/>
      <c r="E200" s="259">
        <v>1</v>
      </c>
      <c r="F200" s="220"/>
      <c r="G200" s="220"/>
      <c r="H200" s="220"/>
      <c r="I200" s="220"/>
      <c r="J200" s="220"/>
      <c r="K200" s="220"/>
      <c r="L200" s="220"/>
      <c r="M200" s="220"/>
      <c r="N200" s="219"/>
      <c r="O200" s="219"/>
      <c r="P200" s="219"/>
      <c r="Q200" s="219"/>
      <c r="R200" s="220"/>
      <c r="S200" s="220"/>
      <c r="T200" s="220"/>
      <c r="U200" s="220"/>
      <c r="V200" s="220"/>
      <c r="W200" s="220"/>
      <c r="X200" s="220"/>
      <c r="Y200" s="220"/>
      <c r="Z200" s="210"/>
      <c r="AA200" s="210"/>
      <c r="AB200" s="210"/>
      <c r="AC200" s="210"/>
      <c r="AD200" s="210"/>
      <c r="AE200" s="210"/>
      <c r="AF200" s="210"/>
      <c r="AG200" s="210" t="s">
        <v>231</v>
      </c>
      <c r="AH200" s="210">
        <v>5</v>
      </c>
      <c r="AI200" s="210"/>
      <c r="AJ200" s="210"/>
      <c r="AK200" s="210"/>
      <c r="AL200" s="210"/>
      <c r="AM200" s="210"/>
      <c r="AN200" s="210"/>
      <c r="AO200" s="210"/>
      <c r="AP200" s="210"/>
      <c r="AQ200" s="210"/>
      <c r="AR200" s="210"/>
      <c r="AS200" s="210"/>
      <c r="AT200" s="210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210"/>
      <c r="BE200" s="210"/>
      <c r="BF200" s="210"/>
      <c r="BG200" s="210"/>
      <c r="BH200" s="210"/>
    </row>
    <row r="201" spans="1:60" outlineLevel="1" x14ac:dyDescent="0.2">
      <c r="A201" s="235">
        <v>31</v>
      </c>
      <c r="B201" s="236" t="s">
        <v>409</v>
      </c>
      <c r="C201" s="252" t="s">
        <v>410</v>
      </c>
      <c r="D201" s="237" t="s">
        <v>293</v>
      </c>
      <c r="E201" s="238">
        <v>226.27</v>
      </c>
      <c r="F201" s="239"/>
      <c r="G201" s="240">
        <f>ROUND(E201*F201,2)</f>
        <v>0</v>
      </c>
      <c r="H201" s="239"/>
      <c r="I201" s="240">
        <f>ROUND(E201*H201,2)</f>
        <v>0</v>
      </c>
      <c r="J201" s="239"/>
      <c r="K201" s="240">
        <f>ROUND(E201*J201,2)</f>
        <v>0</v>
      </c>
      <c r="L201" s="240">
        <v>21</v>
      </c>
      <c r="M201" s="240">
        <f>G201*(1+L201/100)</f>
        <v>0</v>
      </c>
      <c r="N201" s="238">
        <v>0</v>
      </c>
      <c r="O201" s="238">
        <f>ROUND(E201*N201,2)</f>
        <v>0</v>
      </c>
      <c r="P201" s="238">
        <v>0</v>
      </c>
      <c r="Q201" s="238">
        <f>ROUND(E201*P201,2)</f>
        <v>0</v>
      </c>
      <c r="R201" s="240" t="s">
        <v>277</v>
      </c>
      <c r="S201" s="240" t="s">
        <v>188</v>
      </c>
      <c r="T201" s="241" t="s">
        <v>188</v>
      </c>
      <c r="U201" s="220">
        <v>6.7000000000000004E-2</v>
      </c>
      <c r="V201" s="220">
        <f>ROUND(E201*U201,2)</f>
        <v>15.16</v>
      </c>
      <c r="W201" s="220"/>
      <c r="X201" s="220" t="s">
        <v>226</v>
      </c>
      <c r="Y201" s="220" t="s">
        <v>191</v>
      </c>
      <c r="Z201" s="210"/>
      <c r="AA201" s="210"/>
      <c r="AB201" s="210"/>
      <c r="AC201" s="210"/>
      <c r="AD201" s="210"/>
      <c r="AE201" s="210"/>
      <c r="AF201" s="210"/>
      <c r="AG201" s="210" t="s">
        <v>227</v>
      </c>
      <c r="AH201" s="210"/>
      <c r="AI201" s="210"/>
      <c r="AJ201" s="210"/>
      <c r="AK201" s="210"/>
      <c r="AL201" s="210"/>
      <c r="AM201" s="210"/>
      <c r="AN201" s="210"/>
      <c r="AO201" s="210"/>
      <c r="AP201" s="210"/>
      <c r="AQ201" s="210"/>
      <c r="AR201" s="210"/>
      <c r="AS201" s="210"/>
      <c r="AT201" s="210"/>
      <c r="AU201" s="210"/>
      <c r="AV201" s="210"/>
      <c r="AW201" s="210"/>
      <c r="AX201" s="210"/>
      <c r="AY201" s="210"/>
      <c r="AZ201" s="210"/>
      <c r="BA201" s="210"/>
      <c r="BB201" s="210"/>
      <c r="BC201" s="210"/>
      <c r="BD201" s="210"/>
      <c r="BE201" s="210"/>
      <c r="BF201" s="210"/>
      <c r="BG201" s="210"/>
      <c r="BH201" s="210"/>
    </row>
    <row r="202" spans="1:60" outlineLevel="2" x14ac:dyDescent="0.2">
      <c r="A202" s="217"/>
      <c r="B202" s="218"/>
      <c r="C202" s="263" t="s">
        <v>411</v>
      </c>
      <c r="D202" s="262"/>
      <c r="E202" s="262"/>
      <c r="F202" s="262"/>
      <c r="G202" s="262"/>
      <c r="H202" s="220"/>
      <c r="I202" s="220"/>
      <c r="J202" s="220"/>
      <c r="K202" s="220"/>
      <c r="L202" s="220"/>
      <c r="M202" s="220"/>
      <c r="N202" s="219"/>
      <c r="O202" s="219"/>
      <c r="P202" s="219"/>
      <c r="Q202" s="219"/>
      <c r="R202" s="220"/>
      <c r="S202" s="220"/>
      <c r="T202" s="220"/>
      <c r="U202" s="220"/>
      <c r="V202" s="220"/>
      <c r="W202" s="220"/>
      <c r="X202" s="220"/>
      <c r="Y202" s="220"/>
      <c r="Z202" s="210"/>
      <c r="AA202" s="210"/>
      <c r="AB202" s="210"/>
      <c r="AC202" s="210"/>
      <c r="AD202" s="210"/>
      <c r="AE202" s="210"/>
      <c r="AF202" s="210"/>
      <c r="AG202" s="210" t="s">
        <v>229</v>
      </c>
      <c r="AH202" s="210"/>
      <c r="AI202" s="210"/>
      <c r="AJ202" s="210"/>
      <c r="AK202" s="210"/>
      <c r="AL202" s="210"/>
      <c r="AM202" s="210"/>
      <c r="AN202" s="210"/>
      <c r="AO202" s="210"/>
      <c r="AP202" s="210"/>
      <c r="AQ202" s="210"/>
      <c r="AR202" s="210"/>
      <c r="AS202" s="210"/>
      <c r="AT202" s="210"/>
      <c r="AU202" s="210"/>
      <c r="AV202" s="210"/>
      <c r="AW202" s="210"/>
      <c r="AX202" s="210"/>
      <c r="AY202" s="210"/>
      <c r="AZ202" s="210"/>
      <c r="BA202" s="210"/>
      <c r="BB202" s="210"/>
      <c r="BC202" s="210"/>
      <c r="BD202" s="210"/>
      <c r="BE202" s="210"/>
      <c r="BF202" s="210"/>
      <c r="BG202" s="210"/>
      <c r="BH202" s="210"/>
    </row>
    <row r="203" spans="1:60" outlineLevel="2" x14ac:dyDescent="0.2">
      <c r="A203" s="217"/>
      <c r="B203" s="218"/>
      <c r="C203" s="264" t="s">
        <v>412</v>
      </c>
      <c r="D203" s="258"/>
      <c r="E203" s="259"/>
      <c r="F203" s="220"/>
      <c r="G203" s="220"/>
      <c r="H203" s="220"/>
      <c r="I203" s="220"/>
      <c r="J203" s="220"/>
      <c r="K203" s="220"/>
      <c r="L203" s="220"/>
      <c r="M203" s="220"/>
      <c r="N203" s="219"/>
      <c r="O203" s="219"/>
      <c r="P203" s="219"/>
      <c r="Q203" s="219"/>
      <c r="R203" s="220"/>
      <c r="S203" s="220"/>
      <c r="T203" s="220"/>
      <c r="U203" s="220"/>
      <c r="V203" s="220"/>
      <c r="W203" s="220"/>
      <c r="X203" s="220"/>
      <c r="Y203" s="220"/>
      <c r="Z203" s="210"/>
      <c r="AA203" s="210"/>
      <c r="AB203" s="210"/>
      <c r="AC203" s="210"/>
      <c r="AD203" s="210"/>
      <c r="AE203" s="210"/>
      <c r="AF203" s="210"/>
      <c r="AG203" s="210" t="s">
        <v>231</v>
      </c>
      <c r="AH203" s="210">
        <v>0</v>
      </c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  <c r="BD203" s="210"/>
      <c r="BE203" s="210"/>
      <c r="BF203" s="210"/>
      <c r="BG203" s="210"/>
      <c r="BH203" s="210"/>
    </row>
    <row r="204" spans="1:60" outlineLevel="3" x14ac:dyDescent="0.2">
      <c r="A204" s="217"/>
      <c r="B204" s="218"/>
      <c r="C204" s="264" t="s">
        <v>405</v>
      </c>
      <c r="D204" s="258"/>
      <c r="E204" s="259"/>
      <c r="F204" s="220"/>
      <c r="G204" s="220"/>
      <c r="H204" s="220"/>
      <c r="I204" s="220"/>
      <c r="J204" s="220"/>
      <c r="K204" s="220"/>
      <c r="L204" s="220"/>
      <c r="M204" s="220"/>
      <c r="N204" s="219"/>
      <c r="O204" s="219"/>
      <c r="P204" s="219"/>
      <c r="Q204" s="219"/>
      <c r="R204" s="220"/>
      <c r="S204" s="220"/>
      <c r="T204" s="220"/>
      <c r="U204" s="220"/>
      <c r="V204" s="220"/>
      <c r="W204" s="220"/>
      <c r="X204" s="220"/>
      <c r="Y204" s="220"/>
      <c r="Z204" s="210"/>
      <c r="AA204" s="210"/>
      <c r="AB204" s="210"/>
      <c r="AC204" s="210"/>
      <c r="AD204" s="210"/>
      <c r="AE204" s="210"/>
      <c r="AF204" s="210"/>
      <c r="AG204" s="210" t="s">
        <v>231</v>
      </c>
      <c r="AH204" s="210">
        <v>0</v>
      </c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</row>
    <row r="205" spans="1:60" outlineLevel="3" x14ac:dyDescent="0.2">
      <c r="A205" s="217"/>
      <c r="B205" s="218"/>
      <c r="C205" s="264" t="s">
        <v>325</v>
      </c>
      <c r="D205" s="258"/>
      <c r="E205" s="259"/>
      <c r="F205" s="220"/>
      <c r="G205" s="220"/>
      <c r="H205" s="220"/>
      <c r="I205" s="220"/>
      <c r="J205" s="220"/>
      <c r="K205" s="220"/>
      <c r="L205" s="220"/>
      <c r="M205" s="220"/>
      <c r="N205" s="219"/>
      <c r="O205" s="219"/>
      <c r="P205" s="219"/>
      <c r="Q205" s="219"/>
      <c r="R205" s="220"/>
      <c r="S205" s="220"/>
      <c r="T205" s="220"/>
      <c r="U205" s="220"/>
      <c r="V205" s="220"/>
      <c r="W205" s="220"/>
      <c r="X205" s="220"/>
      <c r="Y205" s="220"/>
      <c r="Z205" s="210"/>
      <c r="AA205" s="210"/>
      <c r="AB205" s="210"/>
      <c r="AC205" s="210"/>
      <c r="AD205" s="210"/>
      <c r="AE205" s="210"/>
      <c r="AF205" s="210"/>
      <c r="AG205" s="210" t="s">
        <v>231</v>
      </c>
      <c r="AH205" s="210">
        <v>0</v>
      </c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</row>
    <row r="206" spans="1:60" outlineLevel="3" x14ac:dyDescent="0.2">
      <c r="A206" s="217"/>
      <c r="B206" s="218"/>
      <c r="C206" s="264" t="s">
        <v>327</v>
      </c>
      <c r="D206" s="258"/>
      <c r="E206" s="259"/>
      <c r="F206" s="220"/>
      <c r="G206" s="220"/>
      <c r="H206" s="220"/>
      <c r="I206" s="220"/>
      <c r="J206" s="220"/>
      <c r="K206" s="220"/>
      <c r="L206" s="220"/>
      <c r="M206" s="220"/>
      <c r="N206" s="219"/>
      <c r="O206" s="219"/>
      <c r="P206" s="219"/>
      <c r="Q206" s="219"/>
      <c r="R206" s="220"/>
      <c r="S206" s="220"/>
      <c r="T206" s="220"/>
      <c r="U206" s="220"/>
      <c r="V206" s="220"/>
      <c r="W206" s="220"/>
      <c r="X206" s="220"/>
      <c r="Y206" s="220"/>
      <c r="Z206" s="210"/>
      <c r="AA206" s="210"/>
      <c r="AB206" s="210"/>
      <c r="AC206" s="210"/>
      <c r="AD206" s="210"/>
      <c r="AE206" s="210"/>
      <c r="AF206" s="210"/>
      <c r="AG206" s="210" t="s">
        <v>231</v>
      </c>
      <c r="AH206" s="210">
        <v>0</v>
      </c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</row>
    <row r="207" spans="1:60" outlineLevel="3" x14ac:dyDescent="0.2">
      <c r="A207" s="217"/>
      <c r="B207" s="218"/>
      <c r="C207" s="264" t="s">
        <v>413</v>
      </c>
      <c r="D207" s="258"/>
      <c r="E207" s="259"/>
      <c r="F207" s="220"/>
      <c r="G207" s="220"/>
      <c r="H207" s="220"/>
      <c r="I207" s="220"/>
      <c r="J207" s="220"/>
      <c r="K207" s="220"/>
      <c r="L207" s="220"/>
      <c r="M207" s="220"/>
      <c r="N207" s="219"/>
      <c r="O207" s="219"/>
      <c r="P207" s="219"/>
      <c r="Q207" s="219"/>
      <c r="R207" s="220"/>
      <c r="S207" s="220"/>
      <c r="T207" s="220"/>
      <c r="U207" s="220"/>
      <c r="V207" s="220"/>
      <c r="W207" s="220"/>
      <c r="X207" s="220"/>
      <c r="Y207" s="220"/>
      <c r="Z207" s="210"/>
      <c r="AA207" s="210"/>
      <c r="AB207" s="210"/>
      <c r="AC207" s="210"/>
      <c r="AD207" s="210"/>
      <c r="AE207" s="210"/>
      <c r="AF207" s="210"/>
      <c r="AG207" s="210" t="s">
        <v>231</v>
      </c>
      <c r="AH207" s="210">
        <v>0</v>
      </c>
      <c r="AI207" s="210"/>
      <c r="AJ207" s="210"/>
      <c r="AK207" s="210"/>
      <c r="AL207" s="210"/>
      <c r="AM207" s="210"/>
      <c r="AN207" s="210"/>
      <c r="AO207" s="210"/>
      <c r="AP207" s="210"/>
      <c r="AQ207" s="210"/>
      <c r="AR207" s="210"/>
      <c r="AS207" s="210"/>
      <c r="AT207" s="210"/>
      <c r="AU207" s="210"/>
      <c r="AV207" s="210"/>
      <c r="AW207" s="210"/>
      <c r="AX207" s="210"/>
      <c r="AY207" s="210"/>
      <c r="AZ207" s="210"/>
      <c r="BA207" s="210"/>
      <c r="BB207" s="210"/>
      <c r="BC207" s="210"/>
      <c r="BD207" s="210"/>
      <c r="BE207" s="210"/>
      <c r="BF207" s="210"/>
      <c r="BG207" s="210"/>
      <c r="BH207" s="210"/>
    </row>
    <row r="208" spans="1:60" outlineLevel="3" x14ac:dyDescent="0.2">
      <c r="A208" s="217"/>
      <c r="B208" s="218"/>
      <c r="C208" s="264" t="s">
        <v>329</v>
      </c>
      <c r="D208" s="258"/>
      <c r="E208" s="259"/>
      <c r="F208" s="220"/>
      <c r="G208" s="220"/>
      <c r="H208" s="220"/>
      <c r="I208" s="220"/>
      <c r="J208" s="220"/>
      <c r="K208" s="220"/>
      <c r="L208" s="220"/>
      <c r="M208" s="220"/>
      <c r="N208" s="219"/>
      <c r="O208" s="219"/>
      <c r="P208" s="219"/>
      <c r="Q208" s="219"/>
      <c r="R208" s="220"/>
      <c r="S208" s="220"/>
      <c r="T208" s="220"/>
      <c r="U208" s="220"/>
      <c r="V208" s="220"/>
      <c r="W208" s="220"/>
      <c r="X208" s="220"/>
      <c r="Y208" s="220"/>
      <c r="Z208" s="210"/>
      <c r="AA208" s="210"/>
      <c r="AB208" s="210"/>
      <c r="AC208" s="210"/>
      <c r="AD208" s="210"/>
      <c r="AE208" s="210"/>
      <c r="AF208" s="210"/>
      <c r="AG208" s="210" t="s">
        <v>231</v>
      </c>
      <c r="AH208" s="210">
        <v>0</v>
      </c>
      <c r="AI208" s="210"/>
      <c r="AJ208" s="210"/>
      <c r="AK208" s="210"/>
      <c r="AL208" s="210"/>
      <c r="AM208" s="210"/>
      <c r="AN208" s="210"/>
      <c r="AO208" s="210"/>
      <c r="AP208" s="210"/>
      <c r="AQ208" s="210"/>
      <c r="AR208" s="210"/>
      <c r="AS208" s="210"/>
      <c r="AT208" s="210"/>
      <c r="AU208" s="210"/>
      <c r="AV208" s="210"/>
      <c r="AW208" s="210"/>
      <c r="AX208" s="210"/>
      <c r="AY208" s="210"/>
      <c r="AZ208" s="210"/>
      <c r="BA208" s="210"/>
      <c r="BB208" s="210"/>
      <c r="BC208" s="210"/>
      <c r="BD208" s="210"/>
      <c r="BE208" s="210"/>
      <c r="BF208" s="210"/>
      <c r="BG208" s="210"/>
      <c r="BH208" s="210"/>
    </row>
    <row r="209" spans="1:60" outlineLevel="3" x14ac:dyDescent="0.2">
      <c r="A209" s="217"/>
      <c r="B209" s="218"/>
      <c r="C209" s="264" t="s">
        <v>414</v>
      </c>
      <c r="D209" s="258"/>
      <c r="E209" s="259">
        <v>6.05</v>
      </c>
      <c r="F209" s="220"/>
      <c r="G209" s="220"/>
      <c r="H209" s="220"/>
      <c r="I209" s="220"/>
      <c r="J209" s="220"/>
      <c r="K209" s="220"/>
      <c r="L209" s="220"/>
      <c r="M209" s="220"/>
      <c r="N209" s="219"/>
      <c r="O209" s="219"/>
      <c r="P209" s="219"/>
      <c r="Q209" s="219"/>
      <c r="R209" s="220"/>
      <c r="S209" s="220"/>
      <c r="T209" s="220"/>
      <c r="U209" s="220"/>
      <c r="V209" s="220"/>
      <c r="W209" s="220"/>
      <c r="X209" s="220"/>
      <c r="Y209" s="220"/>
      <c r="Z209" s="210"/>
      <c r="AA209" s="210"/>
      <c r="AB209" s="210"/>
      <c r="AC209" s="210"/>
      <c r="AD209" s="210"/>
      <c r="AE209" s="210"/>
      <c r="AF209" s="210"/>
      <c r="AG209" s="210" t="s">
        <v>231</v>
      </c>
      <c r="AH209" s="210">
        <v>0</v>
      </c>
      <c r="AI209" s="210"/>
      <c r="AJ209" s="210"/>
      <c r="AK209" s="210"/>
      <c r="AL209" s="210"/>
      <c r="AM209" s="210"/>
      <c r="AN209" s="210"/>
      <c r="AO209" s="210"/>
      <c r="AP209" s="210"/>
      <c r="AQ209" s="210"/>
      <c r="AR209" s="210"/>
      <c r="AS209" s="210"/>
      <c r="AT209" s="210"/>
      <c r="AU209" s="210"/>
      <c r="AV209" s="210"/>
      <c r="AW209" s="210"/>
      <c r="AX209" s="210"/>
      <c r="AY209" s="210"/>
      <c r="AZ209" s="210"/>
      <c r="BA209" s="210"/>
      <c r="BB209" s="210"/>
      <c r="BC209" s="210"/>
      <c r="BD209" s="210"/>
      <c r="BE209" s="210"/>
      <c r="BF209" s="210"/>
      <c r="BG209" s="210"/>
      <c r="BH209" s="210"/>
    </row>
    <row r="210" spans="1:60" ht="22.5" outlineLevel="3" x14ac:dyDescent="0.2">
      <c r="A210" s="217"/>
      <c r="B210" s="218"/>
      <c r="C210" s="264" t="s">
        <v>415</v>
      </c>
      <c r="D210" s="258"/>
      <c r="E210" s="259">
        <v>15.35</v>
      </c>
      <c r="F210" s="220"/>
      <c r="G210" s="220"/>
      <c r="H210" s="220"/>
      <c r="I210" s="220"/>
      <c r="J210" s="220"/>
      <c r="K210" s="220"/>
      <c r="L210" s="220"/>
      <c r="M210" s="220"/>
      <c r="N210" s="219"/>
      <c r="O210" s="219"/>
      <c r="P210" s="219"/>
      <c r="Q210" s="219"/>
      <c r="R210" s="220"/>
      <c r="S210" s="220"/>
      <c r="T210" s="220"/>
      <c r="U210" s="220"/>
      <c r="V210" s="220"/>
      <c r="W210" s="220"/>
      <c r="X210" s="220"/>
      <c r="Y210" s="220"/>
      <c r="Z210" s="210"/>
      <c r="AA210" s="210"/>
      <c r="AB210" s="210"/>
      <c r="AC210" s="210"/>
      <c r="AD210" s="210"/>
      <c r="AE210" s="210"/>
      <c r="AF210" s="210"/>
      <c r="AG210" s="210" t="s">
        <v>231</v>
      </c>
      <c r="AH210" s="210">
        <v>0</v>
      </c>
      <c r="AI210" s="210"/>
      <c r="AJ210" s="210"/>
      <c r="AK210" s="210"/>
      <c r="AL210" s="210"/>
      <c r="AM210" s="210"/>
      <c r="AN210" s="210"/>
      <c r="AO210" s="210"/>
      <c r="AP210" s="210"/>
      <c r="AQ210" s="210"/>
      <c r="AR210" s="210"/>
      <c r="AS210" s="210"/>
      <c r="AT210" s="210"/>
      <c r="AU210" s="210"/>
      <c r="AV210" s="210"/>
      <c r="AW210" s="210"/>
      <c r="AX210" s="210"/>
      <c r="AY210" s="210"/>
      <c r="AZ210" s="210"/>
      <c r="BA210" s="210"/>
      <c r="BB210" s="210"/>
      <c r="BC210" s="210"/>
      <c r="BD210" s="210"/>
      <c r="BE210" s="210"/>
      <c r="BF210" s="210"/>
      <c r="BG210" s="210"/>
      <c r="BH210" s="210"/>
    </row>
    <row r="211" spans="1:60" ht="22.5" outlineLevel="3" x14ac:dyDescent="0.2">
      <c r="A211" s="217"/>
      <c r="B211" s="218"/>
      <c r="C211" s="264" t="s">
        <v>416</v>
      </c>
      <c r="D211" s="258"/>
      <c r="E211" s="259">
        <v>20.96</v>
      </c>
      <c r="F211" s="220"/>
      <c r="G211" s="220"/>
      <c r="H211" s="220"/>
      <c r="I211" s="220"/>
      <c r="J211" s="220"/>
      <c r="K211" s="220"/>
      <c r="L211" s="220"/>
      <c r="M211" s="220"/>
      <c r="N211" s="219"/>
      <c r="O211" s="219"/>
      <c r="P211" s="219"/>
      <c r="Q211" s="219"/>
      <c r="R211" s="220"/>
      <c r="S211" s="220"/>
      <c r="T211" s="220"/>
      <c r="U211" s="220"/>
      <c r="V211" s="220"/>
      <c r="W211" s="220"/>
      <c r="X211" s="220"/>
      <c r="Y211" s="220"/>
      <c r="Z211" s="210"/>
      <c r="AA211" s="210"/>
      <c r="AB211" s="210"/>
      <c r="AC211" s="210"/>
      <c r="AD211" s="210"/>
      <c r="AE211" s="210"/>
      <c r="AF211" s="210"/>
      <c r="AG211" s="210" t="s">
        <v>231</v>
      </c>
      <c r="AH211" s="210">
        <v>0</v>
      </c>
      <c r="AI211" s="210"/>
      <c r="AJ211" s="210"/>
      <c r="AK211" s="210"/>
      <c r="AL211" s="210"/>
      <c r="AM211" s="210"/>
      <c r="AN211" s="210"/>
      <c r="AO211" s="210"/>
      <c r="AP211" s="210"/>
      <c r="AQ211" s="210"/>
      <c r="AR211" s="210"/>
      <c r="AS211" s="210"/>
      <c r="AT211" s="210"/>
      <c r="AU211" s="210"/>
      <c r="AV211" s="210"/>
      <c r="AW211" s="210"/>
      <c r="AX211" s="210"/>
      <c r="AY211" s="210"/>
      <c r="AZ211" s="210"/>
      <c r="BA211" s="210"/>
      <c r="BB211" s="210"/>
      <c r="BC211" s="210"/>
      <c r="BD211" s="210"/>
      <c r="BE211" s="210"/>
      <c r="BF211" s="210"/>
      <c r="BG211" s="210"/>
      <c r="BH211" s="210"/>
    </row>
    <row r="212" spans="1:60" ht="22.5" outlineLevel="3" x14ac:dyDescent="0.2">
      <c r="A212" s="217"/>
      <c r="B212" s="218"/>
      <c r="C212" s="264" t="s">
        <v>417</v>
      </c>
      <c r="D212" s="258"/>
      <c r="E212" s="259">
        <v>17.399999999999999</v>
      </c>
      <c r="F212" s="220"/>
      <c r="G212" s="220"/>
      <c r="H212" s="220"/>
      <c r="I212" s="220"/>
      <c r="J212" s="220"/>
      <c r="K212" s="220"/>
      <c r="L212" s="220"/>
      <c r="M212" s="220"/>
      <c r="N212" s="219"/>
      <c r="O212" s="219"/>
      <c r="P212" s="219"/>
      <c r="Q212" s="219"/>
      <c r="R212" s="220"/>
      <c r="S212" s="220"/>
      <c r="T212" s="220"/>
      <c r="U212" s="220"/>
      <c r="V212" s="220"/>
      <c r="W212" s="220"/>
      <c r="X212" s="220"/>
      <c r="Y212" s="220"/>
      <c r="Z212" s="210"/>
      <c r="AA212" s="210"/>
      <c r="AB212" s="210"/>
      <c r="AC212" s="210"/>
      <c r="AD212" s="210"/>
      <c r="AE212" s="210"/>
      <c r="AF212" s="210"/>
      <c r="AG212" s="210" t="s">
        <v>231</v>
      </c>
      <c r="AH212" s="210">
        <v>0</v>
      </c>
      <c r="AI212" s="210"/>
      <c r="AJ212" s="210"/>
      <c r="AK212" s="210"/>
      <c r="AL212" s="210"/>
      <c r="AM212" s="210"/>
      <c r="AN212" s="210"/>
      <c r="AO212" s="210"/>
      <c r="AP212" s="210"/>
      <c r="AQ212" s="210"/>
      <c r="AR212" s="210"/>
      <c r="AS212" s="210"/>
      <c r="AT212" s="210"/>
      <c r="AU212" s="210"/>
      <c r="AV212" s="210"/>
      <c r="AW212" s="210"/>
      <c r="AX212" s="210"/>
      <c r="AY212" s="210"/>
      <c r="AZ212" s="210"/>
      <c r="BA212" s="210"/>
      <c r="BB212" s="210"/>
      <c r="BC212" s="210"/>
      <c r="BD212" s="210"/>
      <c r="BE212" s="210"/>
      <c r="BF212" s="210"/>
      <c r="BG212" s="210"/>
      <c r="BH212" s="210"/>
    </row>
    <row r="213" spans="1:60" ht="22.5" outlineLevel="3" x14ac:dyDescent="0.2">
      <c r="A213" s="217"/>
      <c r="B213" s="218"/>
      <c r="C213" s="264" t="s">
        <v>418</v>
      </c>
      <c r="D213" s="258"/>
      <c r="E213" s="259">
        <v>15.4</v>
      </c>
      <c r="F213" s="220"/>
      <c r="G213" s="220"/>
      <c r="H213" s="220"/>
      <c r="I213" s="220"/>
      <c r="J213" s="220"/>
      <c r="K213" s="220"/>
      <c r="L213" s="220"/>
      <c r="M213" s="220"/>
      <c r="N213" s="219"/>
      <c r="O213" s="219"/>
      <c r="P213" s="219"/>
      <c r="Q213" s="219"/>
      <c r="R213" s="220"/>
      <c r="S213" s="220"/>
      <c r="T213" s="220"/>
      <c r="U213" s="220"/>
      <c r="V213" s="220"/>
      <c r="W213" s="220"/>
      <c r="X213" s="220"/>
      <c r="Y213" s="220"/>
      <c r="Z213" s="210"/>
      <c r="AA213" s="210"/>
      <c r="AB213" s="210"/>
      <c r="AC213" s="210"/>
      <c r="AD213" s="210"/>
      <c r="AE213" s="210"/>
      <c r="AF213" s="210"/>
      <c r="AG213" s="210" t="s">
        <v>231</v>
      </c>
      <c r="AH213" s="210">
        <v>0</v>
      </c>
      <c r="AI213" s="210"/>
      <c r="AJ213" s="210"/>
      <c r="AK213" s="210"/>
      <c r="AL213" s="210"/>
      <c r="AM213" s="210"/>
      <c r="AN213" s="210"/>
      <c r="AO213" s="210"/>
      <c r="AP213" s="210"/>
      <c r="AQ213" s="210"/>
      <c r="AR213" s="210"/>
      <c r="AS213" s="210"/>
      <c r="AT213" s="210"/>
      <c r="AU213" s="210"/>
      <c r="AV213" s="210"/>
      <c r="AW213" s="210"/>
      <c r="AX213" s="210"/>
      <c r="AY213" s="210"/>
      <c r="AZ213" s="210"/>
      <c r="BA213" s="210"/>
      <c r="BB213" s="210"/>
      <c r="BC213" s="210"/>
      <c r="BD213" s="210"/>
      <c r="BE213" s="210"/>
      <c r="BF213" s="210"/>
      <c r="BG213" s="210"/>
      <c r="BH213" s="210"/>
    </row>
    <row r="214" spans="1:60" outlineLevel="3" x14ac:dyDescent="0.2">
      <c r="A214" s="217"/>
      <c r="B214" s="218"/>
      <c r="C214" s="264" t="s">
        <v>419</v>
      </c>
      <c r="D214" s="258"/>
      <c r="E214" s="259">
        <v>21.3</v>
      </c>
      <c r="F214" s="220"/>
      <c r="G214" s="220"/>
      <c r="H214" s="220"/>
      <c r="I214" s="220"/>
      <c r="J214" s="220"/>
      <c r="K214" s="220"/>
      <c r="L214" s="220"/>
      <c r="M214" s="220"/>
      <c r="N214" s="219"/>
      <c r="O214" s="219"/>
      <c r="P214" s="219"/>
      <c r="Q214" s="219"/>
      <c r="R214" s="220"/>
      <c r="S214" s="220"/>
      <c r="T214" s="220"/>
      <c r="U214" s="220"/>
      <c r="V214" s="220"/>
      <c r="W214" s="220"/>
      <c r="X214" s="220"/>
      <c r="Y214" s="220"/>
      <c r="Z214" s="210"/>
      <c r="AA214" s="210"/>
      <c r="AB214" s="210"/>
      <c r="AC214" s="210"/>
      <c r="AD214" s="210"/>
      <c r="AE214" s="210"/>
      <c r="AF214" s="210"/>
      <c r="AG214" s="210" t="s">
        <v>231</v>
      </c>
      <c r="AH214" s="210">
        <v>0</v>
      </c>
      <c r="AI214" s="210"/>
      <c r="AJ214" s="210"/>
      <c r="AK214" s="210"/>
      <c r="AL214" s="210"/>
      <c r="AM214" s="210"/>
      <c r="AN214" s="210"/>
      <c r="AO214" s="210"/>
      <c r="AP214" s="210"/>
      <c r="AQ214" s="210"/>
      <c r="AR214" s="210"/>
      <c r="AS214" s="210"/>
      <c r="AT214" s="210"/>
      <c r="AU214" s="210"/>
      <c r="AV214" s="210"/>
      <c r="AW214" s="210"/>
      <c r="AX214" s="210"/>
      <c r="AY214" s="210"/>
      <c r="AZ214" s="210"/>
      <c r="BA214" s="210"/>
      <c r="BB214" s="210"/>
      <c r="BC214" s="210"/>
      <c r="BD214" s="210"/>
      <c r="BE214" s="210"/>
      <c r="BF214" s="210"/>
      <c r="BG214" s="210"/>
      <c r="BH214" s="210"/>
    </row>
    <row r="215" spans="1:60" ht="22.5" outlineLevel="3" x14ac:dyDescent="0.2">
      <c r="A215" s="217"/>
      <c r="B215" s="218"/>
      <c r="C215" s="264" t="s">
        <v>420</v>
      </c>
      <c r="D215" s="258"/>
      <c r="E215" s="259">
        <v>37.950000000000003</v>
      </c>
      <c r="F215" s="220"/>
      <c r="G215" s="220"/>
      <c r="H215" s="220"/>
      <c r="I215" s="220"/>
      <c r="J215" s="220"/>
      <c r="K215" s="220"/>
      <c r="L215" s="220"/>
      <c r="M215" s="220"/>
      <c r="N215" s="219"/>
      <c r="O215" s="219"/>
      <c r="P215" s="219"/>
      <c r="Q215" s="219"/>
      <c r="R215" s="220"/>
      <c r="S215" s="220"/>
      <c r="T215" s="220"/>
      <c r="U215" s="220"/>
      <c r="V215" s="220"/>
      <c r="W215" s="220"/>
      <c r="X215" s="220"/>
      <c r="Y215" s="220"/>
      <c r="Z215" s="210"/>
      <c r="AA215" s="210"/>
      <c r="AB215" s="210"/>
      <c r="AC215" s="210"/>
      <c r="AD215" s="210"/>
      <c r="AE215" s="210"/>
      <c r="AF215" s="210"/>
      <c r="AG215" s="210" t="s">
        <v>231</v>
      </c>
      <c r="AH215" s="210">
        <v>0</v>
      </c>
      <c r="AI215" s="210"/>
      <c r="AJ215" s="210"/>
      <c r="AK215" s="210"/>
      <c r="AL215" s="210"/>
      <c r="AM215" s="210"/>
      <c r="AN215" s="210"/>
      <c r="AO215" s="210"/>
      <c r="AP215" s="210"/>
      <c r="AQ215" s="210"/>
      <c r="AR215" s="210"/>
      <c r="AS215" s="210"/>
      <c r="AT215" s="210"/>
      <c r="AU215" s="210"/>
      <c r="AV215" s="210"/>
      <c r="AW215" s="210"/>
      <c r="AX215" s="210"/>
      <c r="AY215" s="210"/>
      <c r="AZ215" s="210"/>
      <c r="BA215" s="210"/>
      <c r="BB215" s="210"/>
      <c r="BC215" s="210"/>
      <c r="BD215" s="210"/>
      <c r="BE215" s="210"/>
      <c r="BF215" s="210"/>
      <c r="BG215" s="210"/>
      <c r="BH215" s="210"/>
    </row>
    <row r="216" spans="1:60" outlineLevel="3" x14ac:dyDescent="0.2">
      <c r="A216" s="217"/>
      <c r="B216" s="218"/>
      <c r="C216" s="264" t="s">
        <v>378</v>
      </c>
      <c r="D216" s="258"/>
      <c r="E216" s="259"/>
      <c r="F216" s="220"/>
      <c r="G216" s="220"/>
      <c r="H216" s="220"/>
      <c r="I216" s="220"/>
      <c r="J216" s="220"/>
      <c r="K216" s="220"/>
      <c r="L216" s="220"/>
      <c r="M216" s="220"/>
      <c r="N216" s="219"/>
      <c r="O216" s="219"/>
      <c r="P216" s="219"/>
      <c r="Q216" s="219"/>
      <c r="R216" s="220"/>
      <c r="S216" s="220"/>
      <c r="T216" s="220"/>
      <c r="U216" s="220"/>
      <c r="V216" s="220"/>
      <c r="W216" s="220"/>
      <c r="X216" s="220"/>
      <c r="Y216" s="220"/>
      <c r="Z216" s="210"/>
      <c r="AA216" s="210"/>
      <c r="AB216" s="210"/>
      <c r="AC216" s="210"/>
      <c r="AD216" s="210"/>
      <c r="AE216" s="210"/>
      <c r="AF216" s="210"/>
      <c r="AG216" s="210" t="s">
        <v>231</v>
      </c>
      <c r="AH216" s="210">
        <v>0</v>
      </c>
      <c r="AI216" s="210"/>
      <c r="AJ216" s="210"/>
      <c r="AK216" s="210"/>
      <c r="AL216" s="210"/>
      <c r="AM216" s="210"/>
      <c r="AN216" s="210"/>
      <c r="AO216" s="210"/>
      <c r="AP216" s="210"/>
      <c r="AQ216" s="210"/>
      <c r="AR216" s="210"/>
      <c r="AS216" s="210"/>
      <c r="AT216" s="210"/>
      <c r="AU216" s="210"/>
      <c r="AV216" s="210"/>
      <c r="AW216" s="210"/>
      <c r="AX216" s="210"/>
      <c r="AY216" s="210"/>
      <c r="AZ216" s="210"/>
      <c r="BA216" s="210"/>
      <c r="BB216" s="210"/>
      <c r="BC216" s="210"/>
      <c r="BD216" s="210"/>
      <c r="BE216" s="210"/>
      <c r="BF216" s="210"/>
      <c r="BG216" s="210"/>
      <c r="BH216" s="210"/>
    </row>
    <row r="217" spans="1:60" outlineLevel="3" x14ac:dyDescent="0.2">
      <c r="A217" s="217"/>
      <c r="B217" s="218"/>
      <c r="C217" s="264" t="s">
        <v>421</v>
      </c>
      <c r="D217" s="258"/>
      <c r="E217" s="259">
        <v>9.1</v>
      </c>
      <c r="F217" s="220"/>
      <c r="G217" s="220"/>
      <c r="H217" s="220"/>
      <c r="I217" s="220"/>
      <c r="J217" s="220"/>
      <c r="K217" s="220"/>
      <c r="L217" s="220"/>
      <c r="M217" s="220"/>
      <c r="N217" s="219"/>
      <c r="O217" s="219"/>
      <c r="P217" s="219"/>
      <c r="Q217" s="219"/>
      <c r="R217" s="220"/>
      <c r="S217" s="220"/>
      <c r="T217" s="220"/>
      <c r="U217" s="220"/>
      <c r="V217" s="220"/>
      <c r="W217" s="220"/>
      <c r="X217" s="220"/>
      <c r="Y217" s="220"/>
      <c r="Z217" s="210"/>
      <c r="AA217" s="210"/>
      <c r="AB217" s="210"/>
      <c r="AC217" s="210"/>
      <c r="AD217" s="210"/>
      <c r="AE217" s="210"/>
      <c r="AF217" s="210"/>
      <c r="AG217" s="210" t="s">
        <v>231</v>
      </c>
      <c r="AH217" s="210">
        <v>0</v>
      </c>
      <c r="AI217" s="210"/>
      <c r="AJ217" s="210"/>
      <c r="AK217" s="210"/>
      <c r="AL217" s="210"/>
      <c r="AM217" s="210"/>
      <c r="AN217" s="210"/>
      <c r="AO217" s="210"/>
      <c r="AP217" s="210"/>
      <c r="AQ217" s="210"/>
      <c r="AR217" s="210"/>
      <c r="AS217" s="210"/>
      <c r="AT217" s="210"/>
      <c r="AU217" s="210"/>
      <c r="AV217" s="210"/>
      <c r="AW217" s="210"/>
      <c r="AX217" s="210"/>
      <c r="AY217" s="210"/>
      <c r="AZ217" s="210"/>
      <c r="BA217" s="210"/>
      <c r="BB217" s="210"/>
      <c r="BC217" s="210"/>
      <c r="BD217" s="210"/>
      <c r="BE217" s="210"/>
      <c r="BF217" s="210"/>
      <c r="BG217" s="210"/>
      <c r="BH217" s="210"/>
    </row>
    <row r="218" spans="1:60" outlineLevel="3" x14ac:dyDescent="0.2">
      <c r="A218" s="217"/>
      <c r="B218" s="218"/>
      <c r="C218" s="264" t="s">
        <v>422</v>
      </c>
      <c r="D218" s="258"/>
      <c r="E218" s="259">
        <v>16.36</v>
      </c>
      <c r="F218" s="220"/>
      <c r="G218" s="220"/>
      <c r="H218" s="220"/>
      <c r="I218" s="220"/>
      <c r="J218" s="220"/>
      <c r="K218" s="220"/>
      <c r="L218" s="220"/>
      <c r="M218" s="220"/>
      <c r="N218" s="219"/>
      <c r="O218" s="219"/>
      <c r="P218" s="219"/>
      <c r="Q218" s="219"/>
      <c r="R218" s="220"/>
      <c r="S218" s="220"/>
      <c r="T218" s="220"/>
      <c r="U218" s="220"/>
      <c r="V218" s="220"/>
      <c r="W218" s="220"/>
      <c r="X218" s="220"/>
      <c r="Y218" s="220"/>
      <c r="Z218" s="210"/>
      <c r="AA218" s="210"/>
      <c r="AB218" s="210"/>
      <c r="AC218" s="210"/>
      <c r="AD218" s="210"/>
      <c r="AE218" s="210"/>
      <c r="AF218" s="210"/>
      <c r="AG218" s="210" t="s">
        <v>231</v>
      </c>
      <c r="AH218" s="210">
        <v>0</v>
      </c>
      <c r="AI218" s="210"/>
      <c r="AJ218" s="210"/>
      <c r="AK218" s="210"/>
      <c r="AL218" s="210"/>
      <c r="AM218" s="210"/>
      <c r="AN218" s="210"/>
      <c r="AO218" s="210"/>
      <c r="AP218" s="210"/>
      <c r="AQ218" s="210"/>
      <c r="AR218" s="210"/>
      <c r="AS218" s="210"/>
      <c r="AT218" s="210"/>
      <c r="AU218" s="210"/>
      <c r="AV218" s="210"/>
      <c r="AW218" s="210"/>
      <c r="AX218" s="210"/>
      <c r="AY218" s="210"/>
      <c r="AZ218" s="210"/>
      <c r="BA218" s="210"/>
      <c r="BB218" s="210"/>
      <c r="BC218" s="210"/>
      <c r="BD218" s="210"/>
      <c r="BE218" s="210"/>
      <c r="BF218" s="210"/>
      <c r="BG218" s="210"/>
      <c r="BH218" s="210"/>
    </row>
    <row r="219" spans="1:60" outlineLevel="3" x14ac:dyDescent="0.2">
      <c r="A219" s="217"/>
      <c r="B219" s="218"/>
      <c r="C219" s="264" t="s">
        <v>423</v>
      </c>
      <c r="D219" s="258"/>
      <c r="E219" s="259">
        <v>9.4</v>
      </c>
      <c r="F219" s="220"/>
      <c r="G219" s="220"/>
      <c r="H219" s="220"/>
      <c r="I219" s="220"/>
      <c r="J219" s="220"/>
      <c r="K219" s="220"/>
      <c r="L219" s="220"/>
      <c r="M219" s="220"/>
      <c r="N219" s="219"/>
      <c r="O219" s="219"/>
      <c r="P219" s="219"/>
      <c r="Q219" s="219"/>
      <c r="R219" s="220"/>
      <c r="S219" s="220"/>
      <c r="T219" s="220"/>
      <c r="U219" s="220"/>
      <c r="V219" s="220"/>
      <c r="W219" s="220"/>
      <c r="X219" s="220"/>
      <c r="Y219" s="220"/>
      <c r="Z219" s="210"/>
      <c r="AA219" s="210"/>
      <c r="AB219" s="210"/>
      <c r="AC219" s="210"/>
      <c r="AD219" s="210"/>
      <c r="AE219" s="210"/>
      <c r="AF219" s="210"/>
      <c r="AG219" s="210" t="s">
        <v>231</v>
      </c>
      <c r="AH219" s="210">
        <v>0</v>
      </c>
      <c r="AI219" s="210"/>
      <c r="AJ219" s="210"/>
      <c r="AK219" s="210"/>
      <c r="AL219" s="210"/>
      <c r="AM219" s="210"/>
      <c r="AN219" s="210"/>
      <c r="AO219" s="210"/>
      <c r="AP219" s="210"/>
      <c r="AQ219" s="210"/>
      <c r="AR219" s="210"/>
      <c r="AS219" s="210"/>
      <c r="AT219" s="210"/>
      <c r="AU219" s="210"/>
      <c r="AV219" s="210"/>
      <c r="AW219" s="210"/>
      <c r="AX219" s="210"/>
      <c r="AY219" s="210"/>
      <c r="AZ219" s="210"/>
      <c r="BA219" s="210"/>
      <c r="BB219" s="210"/>
      <c r="BC219" s="210"/>
      <c r="BD219" s="210"/>
      <c r="BE219" s="210"/>
      <c r="BF219" s="210"/>
      <c r="BG219" s="210"/>
      <c r="BH219" s="210"/>
    </row>
    <row r="220" spans="1:60" outlineLevel="3" x14ac:dyDescent="0.2">
      <c r="A220" s="217"/>
      <c r="B220" s="218"/>
      <c r="C220" s="264" t="s">
        <v>424</v>
      </c>
      <c r="D220" s="258"/>
      <c r="E220" s="259">
        <v>8.6999999999999993</v>
      </c>
      <c r="F220" s="220"/>
      <c r="G220" s="220"/>
      <c r="H220" s="220"/>
      <c r="I220" s="220"/>
      <c r="J220" s="220"/>
      <c r="K220" s="220"/>
      <c r="L220" s="220"/>
      <c r="M220" s="220"/>
      <c r="N220" s="219"/>
      <c r="O220" s="219"/>
      <c r="P220" s="219"/>
      <c r="Q220" s="219"/>
      <c r="R220" s="220"/>
      <c r="S220" s="220"/>
      <c r="T220" s="220"/>
      <c r="U220" s="220"/>
      <c r="V220" s="220"/>
      <c r="W220" s="220"/>
      <c r="X220" s="220"/>
      <c r="Y220" s="220"/>
      <c r="Z220" s="210"/>
      <c r="AA220" s="210"/>
      <c r="AB220" s="210"/>
      <c r="AC220" s="210"/>
      <c r="AD220" s="210"/>
      <c r="AE220" s="210"/>
      <c r="AF220" s="210"/>
      <c r="AG220" s="210" t="s">
        <v>231</v>
      </c>
      <c r="AH220" s="210">
        <v>0</v>
      </c>
      <c r="AI220" s="210"/>
      <c r="AJ220" s="210"/>
      <c r="AK220" s="210"/>
      <c r="AL220" s="210"/>
      <c r="AM220" s="210"/>
      <c r="AN220" s="210"/>
      <c r="AO220" s="210"/>
      <c r="AP220" s="210"/>
      <c r="AQ220" s="210"/>
      <c r="AR220" s="210"/>
      <c r="AS220" s="210"/>
      <c r="AT220" s="210"/>
      <c r="AU220" s="210"/>
      <c r="AV220" s="210"/>
      <c r="AW220" s="210"/>
      <c r="AX220" s="210"/>
      <c r="AY220" s="210"/>
      <c r="AZ220" s="210"/>
      <c r="BA220" s="210"/>
      <c r="BB220" s="210"/>
      <c r="BC220" s="210"/>
      <c r="BD220" s="210"/>
      <c r="BE220" s="210"/>
      <c r="BF220" s="210"/>
      <c r="BG220" s="210"/>
      <c r="BH220" s="210"/>
    </row>
    <row r="221" spans="1:60" ht="22.5" outlineLevel="3" x14ac:dyDescent="0.2">
      <c r="A221" s="217"/>
      <c r="B221" s="218"/>
      <c r="C221" s="264" t="s">
        <v>425</v>
      </c>
      <c r="D221" s="258"/>
      <c r="E221" s="259">
        <v>12.4</v>
      </c>
      <c r="F221" s="220"/>
      <c r="G221" s="220"/>
      <c r="H221" s="220"/>
      <c r="I221" s="220"/>
      <c r="J221" s="220"/>
      <c r="K221" s="220"/>
      <c r="L221" s="220"/>
      <c r="M221" s="220"/>
      <c r="N221" s="219"/>
      <c r="O221" s="219"/>
      <c r="P221" s="219"/>
      <c r="Q221" s="219"/>
      <c r="R221" s="220"/>
      <c r="S221" s="220"/>
      <c r="T221" s="220"/>
      <c r="U221" s="220"/>
      <c r="V221" s="220"/>
      <c r="W221" s="220"/>
      <c r="X221" s="220"/>
      <c r="Y221" s="220"/>
      <c r="Z221" s="210"/>
      <c r="AA221" s="210"/>
      <c r="AB221" s="210"/>
      <c r="AC221" s="210"/>
      <c r="AD221" s="210"/>
      <c r="AE221" s="210"/>
      <c r="AF221" s="210"/>
      <c r="AG221" s="210" t="s">
        <v>231</v>
      </c>
      <c r="AH221" s="210">
        <v>0</v>
      </c>
      <c r="AI221" s="210"/>
      <c r="AJ221" s="210"/>
      <c r="AK221" s="210"/>
      <c r="AL221" s="210"/>
      <c r="AM221" s="210"/>
      <c r="AN221" s="210"/>
      <c r="AO221" s="210"/>
      <c r="AP221" s="210"/>
      <c r="AQ221" s="210"/>
      <c r="AR221" s="210"/>
      <c r="AS221" s="210"/>
      <c r="AT221" s="210"/>
      <c r="AU221" s="210"/>
      <c r="AV221" s="210"/>
      <c r="AW221" s="210"/>
      <c r="AX221" s="210"/>
      <c r="AY221" s="210"/>
      <c r="AZ221" s="210"/>
      <c r="BA221" s="210"/>
      <c r="BB221" s="210"/>
      <c r="BC221" s="210"/>
      <c r="BD221" s="210"/>
      <c r="BE221" s="210"/>
      <c r="BF221" s="210"/>
      <c r="BG221" s="210"/>
      <c r="BH221" s="210"/>
    </row>
    <row r="222" spans="1:60" ht="22.5" outlineLevel="3" x14ac:dyDescent="0.2">
      <c r="A222" s="217"/>
      <c r="B222" s="218"/>
      <c r="C222" s="264" t="s">
        <v>426</v>
      </c>
      <c r="D222" s="258"/>
      <c r="E222" s="259">
        <v>14.4</v>
      </c>
      <c r="F222" s="220"/>
      <c r="G222" s="220"/>
      <c r="H222" s="220"/>
      <c r="I222" s="220"/>
      <c r="J222" s="220"/>
      <c r="K222" s="220"/>
      <c r="L222" s="220"/>
      <c r="M222" s="220"/>
      <c r="N222" s="219"/>
      <c r="O222" s="219"/>
      <c r="P222" s="219"/>
      <c r="Q222" s="219"/>
      <c r="R222" s="220"/>
      <c r="S222" s="220"/>
      <c r="T222" s="220"/>
      <c r="U222" s="220"/>
      <c r="V222" s="220"/>
      <c r="W222" s="220"/>
      <c r="X222" s="220"/>
      <c r="Y222" s="220"/>
      <c r="Z222" s="210"/>
      <c r="AA222" s="210"/>
      <c r="AB222" s="210"/>
      <c r="AC222" s="210"/>
      <c r="AD222" s="210"/>
      <c r="AE222" s="210"/>
      <c r="AF222" s="210"/>
      <c r="AG222" s="210" t="s">
        <v>231</v>
      </c>
      <c r="AH222" s="210">
        <v>0</v>
      </c>
      <c r="AI222" s="210"/>
      <c r="AJ222" s="210"/>
      <c r="AK222" s="210"/>
      <c r="AL222" s="210"/>
      <c r="AM222" s="210"/>
      <c r="AN222" s="210"/>
      <c r="AO222" s="210"/>
      <c r="AP222" s="210"/>
      <c r="AQ222" s="210"/>
      <c r="AR222" s="210"/>
      <c r="AS222" s="210"/>
      <c r="AT222" s="210"/>
      <c r="AU222" s="210"/>
      <c r="AV222" s="210"/>
      <c r="AW222" s="210"/>
      <c r="AX222" s="210"/>
      <c r="AY222" s="210"/>
      <c r="AZ222" s="210"/>
      <c r="BA222" s="210"/>
      <c r="BB222" s="210"/>
      <c r="BC222" s="210"/>
      <c r="BD222" s="210"/>
      <c r="BE222" s="210"/>
      <c r="BF222" s="210"/>
      <c r="BG222" s="210"/>
      <c r="BH222" s="210"/>
    </row>
    <row r="223" spans="1:60" outlineLevel="3" x14ac:dyDescent="0.2">
      <c r="A223" s="217"/>
      <c r="B223" s="218"/>
      <c r="C223" s="264" t="s">
        <v>427</v>
      </c>
      <c r="D223" s="258"/>
      <c r="E223" s="259">
        <v>21.5</v>
      </c>
      <c r="F223" s="220"/>
      <c r="G223" s="220"/>
      <c r="H223" s="220"/>
      <c r="I223" s="220"/>
      <c r="J223" s="220"/>
      <c r="K223" s="220"/>
      <c r="L223" s="220"/>
      <c r="M223" s="220"/>
      <c r="N223" s="219"/>
      <c r="O223" s="219"/>
      <c r="P223" s="219"/>
      <c r="Q223" s="219"/>
      <c r="R223" s="220"/>
      <c r="S223" s="220"/>
      <c r="T223" s="220"/>
      <c r="U223" s="220"/>
      <c r="V223" s="220"/>
      <c r="W223" s="220"/>
      <c r="X223" s="220"/>
      <c r="Y223" s="220"/>
      <c r="Z223" s="210"/>
      <c r="AA223" s="210"/>
      <c r="AB223" s="210"/>
      <c r="AC223" s="210"/>
      <c r="AD223" s="210"/>
      <c r="AE223" s="210"/>
      <c r="AF223" s="210"/>
      <c r="AG223" s="210" t="s">
        <v>231</v>
      </c>
      <c r="AH223" s="210">
        <v>0</v>
      </c>
      <c r="AI223" s="210"/>
      <c r="AJ223" s="210"/>
      <c r="AK223" s="210"/>
      <c r="AL223" s="210"/>
      <c r="AM223" s="210"/>
      <c r="AN223" s="210"/>
      <c r="AO223" s="210"/>
      <c r="AP223" s="210"/>
      <c r="AQ223" s="210"/>
      <c r="AR223" s="210"/>
      <c r="AS223" s="210"/>
      <c r="AT223" s="210"/>
      <c r="AU223" s="210"/>
      <c r="AV223" s="210"/>
      <c r="AW223" s="210"/>
      <c r="AX223" s="210"/>
      <c r="AY223" s="210"/>
      <c r="AZ223" s="210"/>
      <c r="BA223" s="210"/>
      <c r="BB223" s="210"/>
      <c r="BC223" s="210"/>
      <c r="BD223" s="210"/>
      <c r="BE223" s="210"/>
      <c r="BF223" s="210"/>
      <c r="BG223" s="210"/>
      <c r="BH223" s="210"/>
    </row>
    <row r="224" spans="1:60" outlineLevel="1" x14ac:dyDescent="0.2">
      <c r="A224" s="235">
        <v>32</v>
      </c>
      <c r="B224" s="236" t="s">
        <v>428</v>
      </c>
      <c r="C224" s="252" t="s">
        <v>429</v>
      </c>
      <c r="D224" s="237" t="s">
        <v>293</v>
      </c>
      <c r="E224" s="238">
        <v>226.27</v>
      </c>
      <c r="F224" s="239"/>
      <c r="G224" s="240">
        <f>ROUND(E224*F224,2)</f>
        <v>0</v>
      </c>
      <c r="H224" s="239"/>
      <c r="I224" s="240">
        <f>ROUND(E224*H224,2)</f>
        <v>0</v>
      </c>
      <c r="J224" s="239"/>
      <c r="K224" s="240">
        <f>ROUND(E224*J224,2)</f>
        <v>0</v>
      </c>
      <c r="L224" s="240">
        <v>21</v>
      </c>
      <c r="M224" s="240">
        <f>G224*(1+L224/100)</f>
        <v>0</v>
      </c>
      <c r="N224" s="238">
        <v>0</v>
      </c>
      <c r="O224" s="238">
        <f>ROUND(E224*N224,2)</f>
        <v>0</v>
      </c>
      <c r="P224" s="238">
        <v>0</v>
      </c>
      <c r="Q224" s="238">
        <f>ROUND(E224*P224,2)</f>
        <v>0</v>
      </c>
      <c r="R224" s="240" t="s">
        <v>277</v>
      </c>
      <c r="S224" s="240" t="s">
        <v>188</v>
      </c>
      <c r="T224" s="241" t="s">
        <v>188</v>
      </c>
      <c r="U224" s="220">
        <v>3.6999999999999998E-2</v>
      </c>
      <c r="V224" s="220">
        <f>ROUND(E224*U224,2)</f>
        <v>8.3699999999999992</v>
      </c>
      <c r="W224" s="220"/>
      <c r="X224" s="220" t="s">
        <v>226</v>
      </c>
      <c r="Y224" s="220" t="s">
        <v>191</v>
      </c>
      <c r="Z224" s="210"/>
      <c r="AA224" s="210"/>
      <c r="AB224" s="210"/>
      <c r="AC224" s="210"/>
      <c r="AD224" s="210"/>
      <c r="AE224" s="210"/>
      <c r="AF224" s="210"/>
      <c r="AG224" s="210" t="s">
        <v>227</v>
      </c>
      <c r="AH224" s="210"/>
      <c r="AI224" s="210"/>
      <c r="AJ224" s="210"/>
      <c r="AK224" s="210"/>
      <c r="AL224" s="210"/>
      <c r="AM224" s="210"/>
      <c r="AN224" s="210"/>
      <c r="AO224" s="210"/>
      <c r="AP224" s="210"/>
      <c r="AQ224" s="210"/>
      <c r="AR224" s="210"/>
      <c r="AS224" s="210"/>
      <c r="AT224" s="210"/>
      <c r="AU224" s="210"/>
      <c r="AV224" s="210"/>
      <c r="AW224" s="210"/>
      <c r="AX224" s="210"/>
      <c r="AY224" s="210"/>
      <c r="AZ224" s="210"/>
      <c r="BA224" s="210"/>
      <c r="BB224" s="210"/>
      <c r="BC224" s="210"/>
      <c r="BD224" s="210"/>
      <c r="BE224" s="210"/>
      <c r="BF224" s="210"/>
      <c r="BG224" s="210"/>
      <c r="BH224" s="210"/>
    </row>
    <row r="225" spans="1:60" outlineLevel="2" x14ac:dyDescent="0.2">
      <c r="A225" s="217"/>
      <c r="B225" s="218"/>
      <c r="C225" s="263" t="s">
        <v>430</v>
      </c>
      <c r="D225" s="262"/>
      <c r="E225" s="262"/>
      <c r="F225" s="262"/>
      <c r="G225" s="262"/>
      <c r="H225" s="220"/>
      <c r="I225" s="220"/>
      <c r="J225" s="220"/>
      <c r="K225" s="220"/>
      <c r="L225" s="220"/>
      <c r="M225" s="220"/>
      <c r="N225" s="219"/>
      <c r="O225" s="219"/>
      <c r="P225" s="219"/>
      <c r="Q225" s="219"/>
      <c r="R225" s="220"/>
      <c r="S225" s="220"/>
      <c r="T225" s="220"/>
      <c r="U225" s="220"/>
      <c r="V225" s="220"/>
      <c r="W225" s="220"/>
      <c r="X225" s="220"/>
      <c r="Y225" s="220"/>
      <c r="Z225" s="210"/>
      <c r="AA225" s="210"/>
      <c r="AB225" s="210"/>
      <c r="AC225" s="210"/>
      <c r="AD225" s="210"/>
      <c r="AE225" s="210"/>
      <c r="AF225" s="210"/>
      <c r="AG225" s="210" t="s">
        <v>229</v>
      </c>
      <c r="AH225" s="210"/>
      <c r="AI225" s="210"/>
      <c r="AJ225" s="210"/>
      <c r="AK225" s="210"/>
      <c r="AL225" s="210"/>
      <c r="AM225" s="210"/>
      <c r="AN225" s="210"/>
      <c r="AO225" s="210"/>
      <c r="AP225" s="210"/>
      <c r="AQ225" s="210"/>
      <c r="AR225" s="210"/>
      <c r="AS225" s="210"/>
      <c r="AT225" s="210"/>
      <c r="AU225" s="210"/>
      <c r="AV225" s="210"/>
      <c r="AW225" s="210"/>
      <c r="AX225" s="210"/>
      <c r="AY225" s="210"/>
      <c r="AZ225" s="210"/>
      <c r="BA225" s="210"/>
      <c r="BB225" s="210"/>
      <c r="BC225" s="210"/>
      <c r="BD225" s="210"/>
      <c r="BE225" s="210"/>
      <c r="BF225" s="210"/>
      <c r="BG225" s="210"/>
      <c r="BH225" s="210"/>
    </row>
    <row r="226" spans="1:60" outlineLevel="2" x14ac:dyDescent="0.2">
      <c r="A226" s="217"/>
      <c r="B226" s="218"/>
      <c r="C226" s="264" t="s">
        <v>431</v>
      </c>
      <c r="D226" s="258"/>
      <c r="E226" s="259"/>
      <c r="F226" s="220"/>
      <c r="G226" s="220"/>
      <c r="H226" s="220"/>
      <c r="I226" s="220"/>
      <c r="J226" s="220"/>
      <c r="K226" s="220"/>
      <c r="L226" s="220"/>
      <c r="M226" s="220"/>
      <c r="N226" s="219"/>
      <c r="O226" s="219"/>
      <c r="P226" s="219"/>
      <c r="Q226" s="219"/>
      <c r="R226" s="220"/>
      <c r="S226" s="220"/>
      <c r="T226" s="220"/>
      <c r="U226" s="220"/>
      <c r="V226" s="220"/>
      <c r="W226" s="220"/>
      <c r="X226" s="220"/>
      <c r="Y226" s="220"/>
      <c r="Z226" s="210"/>
      <c r="AA226" s="210"/>
      <c r="AB226" s="210"/>
      <c r="AC226" s="210"/>
      <c r="AD226" s="210"/>
      <c r="AE226" s="210"/>
      <c r="AF226" s="210"/>
      <c r="AG226" s="210" t="s">
        <v>231</v>
      </c>
      <c r="AH226" s="210">
        <v>0</v>
      </c>
      <c r="AI226" s="210"/>
      <c r="AJ226" s="210"/>
      <c r="AK226" s="210"/>
      <c r="AL226" s="210"/>
      <c r="AM226" s="210"/>
      <c r="AN226" s="210"/>
      <c r="AO226" s="210"/>
      <c r="AP226" s="210"/>
      <c r="AQ226" s="210"/>
      <c r="AR226" s="210"/>
      <c r="AS226" s="210"/>
      <c r="AT226" s="210"/>
      <c r="AU226" s="210"/>
      <c r="AV226" s="210"/>
      <c r="AW226" s="210"/>
      <c r="AX226" s="210"/>
      <c r="AY226" s="210"/>
      <c r="AZ226" s="210"/>
      <c r="BA226" s="210"/>
      <c r="BB226" s="210"/>
      <c r="BC226" s="210"/>
      <c r="BD226" s="210"/>
      <c r="BE226" s="210"/>
      <c r="BF226" s="210"/>
      <c r="BG226" s="210"/>
      <c r="BH226" s="210"/>
    </row>
    <row r="227" spans="1:60" outlineLevel="3" x14ac:dyDescent="0.2">
      <c r="A227" s="217"/>
      <c r="B227" s="218"/>
      <c r="C227" s="264" t="s">
        <v>405</v>
      </c>
      <c r="D227" s="258"/>
      <c r="E227" s="259"/>
      <c r="F227" s="220"/>
      <c r="G227" s="220"/>
      <c r="H227" s="220"/>
      <c r="I227" s="220"/>
      <c r="J227" s="220"/>
      <c r="K227" s="220"/>
      <c r="L227" s="220"/>
      <c r="M227" s="220"/>
      <c r="N227" s="219"/>
      <c r="O227" s="219"/>
      <c r="P227" s="219"/>
      <c r="Q227" s="219"/>
      <c r="R227" s="220"/>
      <c r="S227" s="220"/>
      <c r="T227" s="220"/>
      <c r="U227" s="220"/>
      <c r="V227" s="220"/>
      <c r="W227" s="220"/>
      <c r="X227" s="220"/>
      <c r="Y227" s="220"/>
      <c r="Z227" s="210"/>
      <c r="AA227" s="210"/>
      <c r="AB227" s="210"/>
      <c r="AC227" s="210"/>
      <c r="AD227" s="210"/>
      <c r="AE227" s="210"/>
      <c r="AF227" s="210"/>
      <c r="AG227" s="210" t="s">
        <v>231</v>
      </c>
      <c r="AH227" s="210">
        <v>0</v>
      </c>
      <c r="AI227" s="210"/>
      <c r="AJ227" s="210"/>
      <c r="AK227" s="210"/>
      <c r="AL227" s="210"/>
      <c r="AM227" s="210"/>
      <c r="AN227" s="210"/>
      <c r="AO227" s="210"/>
      <c r="AP227" s="210"/>
      <c r="AQ227" s="210"/>
      <c r="AR227" s="210"/>
      <c r="AS227" s="210"/>
      <c r="AT227" s="210"/>
      <c r="AU227" s="210"/>
      <c r="AV227" s="210"/>
      <c r="AW227" s="210"/>
      <c r="AX227" s="210"/>
      <c r="AY227" s="210"/>
      <c r="AZ227" s="210"/>
      <c r="BA227" s="210"/>
      <c r="BB227" s="210"/>
      <c r="BC227" s="210"/>
      <c r="BD227" s="210"/>
      <c r="BE227" s="210"/>
      <c r="BF227" s="210"/>
      <c r="BG227" s="210"/>
      <c r="BH227" s="210"/>
    </row>
    <row r="228" spans="1:60" outlineLevel="3" x14ac:dyDescent="0.2">
      <c r="A228" s="217"/>
      <c r="B228" s="218"/>
      <c r="C228" s="264" t="s">
        <v>406</v>
      </c>
      <c r="D228" s="258"/>
      <c r="E228" s="259">
        <v>226.27</v>
      </c>
      <c r="F228" s="220"/>
      <c r="G228" s="220"/>
      <c r="H228" s="220"/>
      <c r="I228" s="220"/>
      <c r="J228" s="220"/>
      <c r="K228" s="220"/>
      <c r="L228" s="220"/>
      <c r="M228" s="220"/>
      <c r="N228" s="219"/>
      <c r="O228" s="219"/>
      <c r="P228" s="219"/>
      <c r="Q228" s="219"/>
      <c r="R228" s="220"/>
      <c r="S228" s="220"/>
      <c r="T228" s="220"/>
      <c r="U228" s="220"/>
      <c r="V228" s="220"/>
      <c r="W228" s="220"/>
      <c r="X228" s="220"/>
      <c r="Y228" s="220"/>
      <c r="Z228" s="210"/>
      <c r="AA228" s="210"/>
      <c r="AB228" s="210"/>
      <c r="AC228" s="210"/>
      <c r="AD228" s="210"/>
      <c r="AE228" s="210"/>
      <c r="AF228" s="210"/>
      <c r="AG228" s="210" t="s">
        <v>231</v>
      </c>
      <c r="AH228" s="210">
        <v>5</v>
      </c>
      <c r="AI228" s="210"/>
      <c r="AJ228" s="210"/>
      <c r="AK228" s="210"/>
      <c r="AL228" s="210"/>
      <c r="AM228" s="210"/>
      <c r="AN228" s="210"/>
      <c r="AO228" s="210"/>
      <c r="AP228" s="210"/>
      <c r="AQ228" s="210"/>
      <c r="AR228" s="210"/>
      <c r="AS228" s="210"/>
      <c r="AT228" s="210"/>
      <c r="AU228" s="210"/>
      <c r="AV228" s="210"/>
      <c r="AW228" s="210"/>
      <c r="AX228" s="210"/>
      <c r="AY228" s="210"/>
      <c r="AZ228" s="210"/>
      <c r="BA228" s="210"/>
      <c r="BB228" s="210"/>
      <c r="BC228" s="210"/>
      <c r="BD228" s="210"/>
      <c r="BE228" s="210"/>
      <c r="BF228" s="210"/>
      <c r="BG228" s="210"/>
      <c r="BH228" s="210"/>
    </row>
    <row r="229" spans="1:60" outlineLevel="1" x14ac:dyDescent="0.2">
      <c r="A229" s="235">
        <v>33</v>
      </c>
      <c r="B229" s="236" t="s">
        <v>432</v>
      </c>
      <c r="C229" s="252" t="s">
        <v>433</v>
      </c>
      <c r="D229" s="237" t="s">
        <v>434</v>
      </c>
      <c r="E229" s="238">
        <v>5.1000000000000004E-3</v>
      </c>
      <c r="F229" s="239"/>
      <c r="G229" s="240">
        <f>ROUND(E229*F229,2)</f>
        <v>0</v>
      </c>
      <c r="H229" s="239"/>
      <c r="I229" s="240">
        <f>ROUND(E229*H229,2)</f>
        <v>0</v>
      </c>
      <c r="J229" s="239"/>
      <c r="K229" s="240">
        <f>ROUND(E229*J229,2)</f>
        <v>0</v>
      </c>
      <c r="L229" s="240">
        <v>21</v>
      </c>
      <c r="M229" s="240">
        <f>G229*(1+L229/100)</f>
        <v>0</v>
      </c>
      <c r="N229" s="238">
        <v>1</v>
      </c>
      <c r="O229" s="238">
        <f>ROUND(E229*N229,2)</f>
        <v>0.01</v>
      </c>
      <c r="P229" s="238">
        <v>0</v>
      </c>
      <c r="Q229" s="238">
        <f>ROUND(E229*P229,2)</f>
        <v>0</v>
      </c>
      <c r="R229" s="240" t="s">
        <v>435</v>
      </c>
      <c r="S229" s="240" t="s">
        <v>188</v>
      </c>
      <c r="T229" s="241" t="s">
        <v>188</v>
      </c>
      <c r="U229" s="220">
        <v>0</v>
      </c>
      <c r="V229" s="220">
        <f>ROUND(E229*U229,2)</f>
        <v>0</v>
      </c>
      <c r="W229" s="220"/>
      <c r="X229" s="220" t="s">
        <v>436</v>
      </c>
      <c r="Y229" s="220" t="s">
        <v>191</v>
      </c>
      <c r="Z229" s="210"/>
      <c r="AA229" s="210"/>
      <c r="AB229" s="210"/>
      <c r="AC229" s="210"/>
      <c r="AD229" s="210"/>
      <c r="AE229" s="210"/>
      <c r="AF229" s="210"/>
      <c r="AG229" s="210" t="s">
        <v>437</v>
      </c>
      <c r="AH229" s="210"/>
      <c r="AI229" s="210"/>
      <c r="AJ229" s="210"/>
      <c r="AK229" s="210"/>
      <c r="AL229" s="210"/>
      <c r="AM229" s="210"/>
      <c r="AN229" s="210"/>
      <c r="AO229" s="210"/>
      <c r="AP229" s="210"/>
      <c r="AQ229" s="210"/>
      <c r="AR229" s="210"/>
      <c r="AS229" s="210"/>
      <c r="AT229" s="210"/>
      <c r="AU229" s="210"/>
      <c r="AV229" s="210"/>
      <c r="AW229" s="210"/>
      <c r="AX229" s="210"/>
      <c r="AY229" s="210"/>
      <c r="AZ229" s="210"/>
      <c r="BA229" s="210"/>
      <c r="BB229" s="210"/>
      <c r="BC229" s="210"/>
      <c r="BD229" s="210"/>
      <c r="BE229" s="210"/>
      <c r="BF229" s="210"/>
      <c r="BG229" s="210"/>
      <c r="BH229" s="210"/>
    </row>
    <row r="230" spans="1:60" outlineLevel="2" x14ac:dyDescent="0.2">
      <c r="A230" s="217"/>
      <c r="B230" s="218"/>
      <c r="C230" s="264" t="s">
        <v>438</v>
      </c>
      <c r="D230" s="258"/>
      <c r="E230" s="259"/>
      <c r="F230" s="220"/>
      <c r="G230" s="220"/>
      <c r="H230" s="220"/>
      <c r="I230" s="220"/>
      <c r="J230" s="220"/>
      <c r="K230" s="220"/>
      <c r="L230" s="220"/>
      <c r="M230" s="220"/>
      <c r="N230" s="219"/>
      <c r="O230" s="219"/>
      <c r="P230" s="219"/>
      <c r="Q230" s="219"/>
      <c r="R230" s="220"/>
      <c r="S230" s="220"/>
      <c r="T230" s="220"/>
      <c r="U230" s="220"/>
      <c r="V230" s="220"/>
      <c r="W230" s="220"/>
      <c r="X230" s="220"/>
      <c r="Y230" s="220"/>
      <c r="Z230" s="210"/>
      <c r="AA230" s="210"/>
      <c r="AB230" s="210"/>
      <c r="AC230" s="210"/>
      <c r="AD230" s="210"/>
      <c r="AE230" s="210"/>
      <c r="AF230" s="210"/>
      <c r="AG230" s="210" t="s">
        <v>231</v>
      </c>
      <c r="AH230" s="210">
        <v>0</v>
      </c>
      <c r="AI230" s="210"/>
      <c r="AJ230" s="210"/>
      <c r="AK230" s="210"/>
      <c r="AL230" s="210"/>
      <c r="AM230" s="210"/>
      <c r="AN230" s="210"/>
      <c r="AO230" s="210"/>
      <c r="AP230" s="210"/>
      <c r="AQ230" s="210"/>
      <c r="AR230" s="210"/>
      <c r="AS230" s="210"/>
      <c r="AT230" s="210"/>
      <c r="AU230" s="210"/>
      <c r="AV230" s="210"/>
      <c r="AW230" s="210"/>
      <c r="AX230" s="210"/>
      <c r="AY230" s="210"/>
      <c r="AZ230" s="210"/>
      <c r="BA230" s="210"/>
      <c r="BB230" s="210"/>
      <c r="BC230" s="210"/>
      <c r="BD230" s="210"/>
      <c r="BE230" s="210"/>
      <c r="BF230" s="210"/>
      <c r="BG230" s="210"/>
      <c r="BH230" s="210"/>
    </row>
    <row r="231" spans="1:60" outlineLevel="3" x14ac:dyDescent="0.2">
      <c r="A231" s="217"/>
      <c r="B231" s="218"/>
      <c r="C231" s="264" t="s">
        <v>439</v>
      </c>
      <c r="D231" s="258"/>
      <c r="E231" s="259"/>
      <c r="F231" s="220"/>
      <c r="G231" s="220"/>
      <c r="H231" s="220"/>
      <c r="I231" s="220"/>
      <c r="J231" s="220"/>
      <c r="K231" s="220"/>
      <c r="L231" s="220"/>
      <c r="M231" s="220"/>
      <c r="N231" s="219"/>
      <c r="O231" s="219"/>
      <c r="P231" s="219"/>
      <c r="Q231" s="219"/>
      <c r="R231" s="220"/>
      <c r="S231" s="220"/>
      <c r="T231" s="220"/>
      <c r="U231" s="220"/>
      <c r="V231" s="220"/>
      <c r="W231" s="220"/>
      <c r="X231" s="220"/>
      <c r="Y231" s="220"/>
      <c r="Z231" s="210"/>
      <c r="AA231" s="210"/>
      <c r="AB231" s="210"/>
      <c r="AC231" s="210"/>
      <c r="AD231" s="210"/>
      <c r="AE231" s="210"/>
      <c r="AF231" s="210"/>
      <c r="AG231" s="210" t="s">
        <v>231</v>
      </c>
      <c r="AH231" s="210">
        <v>0</v>
      </c>
      <c r="AI231" s="210"/>
      <c r="AJ231" s="210"/>
      <c r="AK231" s="210"/>
      <c r="AL231" s="210"/>
      <c r="AM231" s="210"/>
      <c r="AN231" s="210"/>
      <c r="AO231" s="210"/>
      <c r="AP231" s="210"/>
      <c r="AQ231" s="210"/>
      <c r="AR231" s="210"/>
      <c r="AS231" s="210"/>
      <c r="AT231" s="210"/>
      <c r="AU231" s="210"/>
      <c r="AV231" s="210"/>
      <c r="AW231" s="210"/>
      <c r="AX231" s="210"/>
      <c r="AY231" s="210"/>
      <c r="AZ231" s="210"/>
      <c r="BA231" s="210"/>
      <c r="BB231" s="210"/>
      <c r="BC231" s="210"/>
      <c r="BD231" s="210"/>
      <c r="BE231" s="210"/>
      <c r="BF231" s="210"/>
      <c r="BG231" s="210"/>
      <c r="BH231" s="210"/>
    </row>
    <row r="232" spans="1:60" outlineLevel="3" x14ac:dyDescent="0.2">
      <c r="A232" s="217"/>
      <c r="B232" s="218"/>
      <c r="C232" s="265" t="s">
        <v>233</v>
      </c>
      <c r="D232" s="260"/>
      <c r="E232" s="261"/>
      <c r="F232" s="220"/>
      <c r="G232" s="220"/>
      <c r="H232" s="220"/>
      <c r="I232" s="220"/>
      <c r="J232" s="220"/>
      <c r="K232" s="220"/>
      <c r="L232" s="220"/>
      <c r="M232" s="220"/>
      <c r="N232" s="219"/>
      <c r="O232" s="219"/>
      <c r="P232" s="219"/>
      <c r="Q232" s="219"/>
      <c r="R232" s="220"/>
      <c r="S232" s="220"/>
      <c r="T232" s="220"/>
      <c r="U232" s="220"/>
      <c r="V232" s="220"/>
      <c r="W232" s="220"/>
      <c r="X232" s="220"/>
      <c r="Y232" s="220"/>
      <c r="Z232" s="210"/>
      <c r="AA232" s="210"/>
      <c r="AB232" s="210"/>
      <c r="AC232" s="210"/>
      <c r="AD232" s="210"/>
      <c r="AE232" s="210"/>
      <c r="AF232" s="210"/>
      <c r="AG232" s="210" t="s">
        <v>231</v>
      </c>
      <c r="AH232" s="210"/>
      <c r="AI232" s="210"/>
      <c r="AJ232" s="210"/>
      <c r="AK232" s="210"/>
      <c r="AL232" s="210"/>
      <c r="AM232" s="210"/>
      <c r="AN232" s="210"/>
      <c r="AO232" s="210"/>
      <c r="AP232" s="210"/>
      <c r="AQ232" s="210"/>
      <c r="AR232" s="210"/>
      <c r="AS232" s="210"/>
      <c r="AT232" s="210"/>
      <c r="AU232" s="210"/>
      <c r="AV232" s="210"/>
      <c r="AW232" s="210"/>
      <c r="AX232" s="210"/>
      <c r="AY232" s="210"/>
      <c r="AZ232" s="210"/>
      <c r="BA232" s="210"/>
      <c r="BB232" s="210"/>
      <c r="BC232" s="210"/>
      <c r="BD232" s="210"/>
      <c r="BE232" s="210"/>
      <c r="BF232" s="210"/>
      <c r="BG232" s="210"/>
      <c r="BH232" s="210"/>
    </row>
    <row r="233" spans="1:60" outlineLevel="3" x14ac:dyDescent="0.2">
      <c r="A233" s="217"/>
      <c r="B233" s="218"/>
      <c r="C233" s="266" t="s">
        <v>440</v>
      </c>
      <c r="D233" s="260"/>
      <c r="E233" s="261">
        <v>5.1000000000000004E-3</v>
      </c>
      <c r="F233" s="220"/>
      <c r="G233" s="220"/>
      <c r="H233" s="220"/>
      <c r="I233" s="220"/>
      <c r="J233" s="220"/>
      <c r="K233" s="220"/>
      <c r="L233" s="220"/>
      <c r="M233" s="220"/>
      <c r="N233" s="219"/>
      <c r="O233" s="219"/>
      <c r="P233" s="219"/>
      <c r="Q233" s="219"/>
      <c r="R233" s="220"/>
      <c r="S233" s="220"/>
      <c r="T233" s="220"/>
      <c r="U233" s="220"/>
      <c r="V233" s="220"/>
      <c r="W233" s="220"/>
      <c r="X233" s="220"/>
      <c r="Y233" s="220"/>
      <c r="Z233" s="210"/>
      <c r="AA233" s="210"/>
      <c r="AB233" s="210"/>
      <c r="AC233" s="210"/>
      <c r="AD233" s="210"/>
      <c r="AE233" s="210"/>
      <c r="AF233" s="210"/>
      <c r="AG233" s="210" t="s">
        <v>231</v>
      </c>
      <c r="AH233" s="210">
        <v>2</v>
      </c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</row>
    <row r="234" spans="1:60" outlineLevel="3" x14ac:dyDescent="0.2">
      <c r="A234" s="217"/>
      <c r="B234" s="218"/>
      <c r="C234" s="265" t="s">
        <v>235</v>
      </c>
      <c r="D234" s="260"/>
      <c r="E234" s="261"/>
      <c r="F234" s="220"/>
      <c r="G234" s="220"/>
      <c r="H234" s="220"/>
      <c r="I234" s="220"/>
      <c r="J234" s="220"/>
      <c r="K234" s="220"/>
      <c r="L234" s="220"/>
      <c r="M234" s="220"/>
      <c r="N234" s="219"/>
      <c r="O234" s="219"/>
      <c r="P234" s="219"/>
      <c r="Q234" s="219"/>
      <c r="R234" s="220"/>
      <c r="S234" s="220"/>
      <c r="T234" s="220"/>
      <c r="U234" s="220"/>
      <c r="V234" s="220"/>
      <c r="W234" s="220"/>
      <c r="X234" s="220"/>
      <c r="Y234" s="220"/>
      <c r="Z234" s="210"/>
      <c r="AA234" s="210"/>
      <c r="AB234" s="210"/>
      <c r="AC234" s="210"/>
      <c r="AD234" s="210"/>
      <c r="AE234" s="210"/>
      <c r="AF234" s="210"/>
      <c r="AG234" s="210" t="s">
        <v>231</v>
      </c>
      <c r="AH234" s="210"/>
      <c r="AI234" s="210"/>
      <c r="AJ234" s="210"/>
      <c r="AK234" s="210"/>
      <c r="AL234" s="210"/>
      <c r="AM234" s="210"/>
      <c r="AN234" s="210"/>
      <c r="AO234" s="210"/>
      <c r="AP234" s="210"/>
      <c r="AQ234" s="210"/>
      <c r="AR234" s="210"/>
      <c r="AS234" s="210"/>
      <c r="AT234" s="210"/>
      <c r="AU234" s="210"/>
      <c r="AV234" s="210"/>
      <c r="AW234" s="210"/>
      <c r="AX234" s="210"/>
      <c r="AY234" s="210"/>
      <c r="AZ234" s="210"/>
      <c r="BA234" s="210"/>
      <c r="BB234" s="210"/>
      <c r="BC234" s="210"/>
      <c r="BD234" s="210"/>
      <c r="BE234" s="210"/>
      <c r="BF234" s="210"/>
      <c r="BG234" s="210"/>
      <c r="BH234" s="210"/>
    </row>
    <row r="235" spans="1:60" outlineLevel="3" x14ac:dyDescent="0.2">
      <c r="A235" s="217"/>
      <c r="B235" s="218"/>
      <c r="C235" s="264" t="s">
        <v>441</v>
      </c>
      <c r="D235" s="258"/>
      <c r="E235" s="259">
        <v>5.1000000000000004E-3</v>
      </c>
      <c r="F235" s="220"/>
      <c r="G235" s="220"/>
      <c r="H235" s="220"/>
      <c r="I235" s="220"/>
      <c r="J235" s="220"/>
      <c r="K235" s="220"/>
      <c r="L235" s="220"/>
      <c r="M235" s="220"/>
      <c r="N235" s="219"/>
      <c r="O235" s="219"/>
      <c r="P235" s="219"/>
      <c r="Q235" s="219"/>
      <c r="R235" s="220"/>
      <c r="S235" s="220"/>
      <c r="T235" s="220"/>
      <c r="U235" s="220"/>
      <c r="V235" s="220"/>
      <c r="W235" s="220"/>
      <c r="X235" s="220"/>
      <c r="Y235" s="220"/>
      <c r="Z235" s="210"/>
      <c r="AA235" s="210"/>
      <c r="AB235" s="210"/>
      <c r="AC235" s="210"/>
      <c r="AD235" s="210"/>
      <c r="AE235" s="210"/>
      <c r="AF235" s="210"/>
      <c r="AG235" s="210" t="s">
        <v>231</v>
      </c>
      <c r="AH235" s="210">
        <v>5</v>
      </c>
      <c r="AI235" s="210"/>
      <c r="AJ235" s="210"/>
      <c r="AK235" s="210"/>
      <c r="AL235" s="210"/>
      <c r="AM235" s="210"/>
      <c r="AN235" s="210"/>
      <c r="AO235" s="210"/>
      <c r="AP235" s="210"/>
      <c r="AQ235" s="210"/>
      <c r="AR235" s="210"/>
      <c r="AS235" s="210"/>
      <c r="AT235" s="210"/>
      <c r="AU235" s="210"/>
      <c r="AV235" s="210"/>
      <c r="AW235" s="210"/>
      <c r="AX235" s="210"/>
      <c r="AY235" s="210"/>
      <c r="AZ235" s="210"/>
      <c r="BA235" s="210"/>
      <c r="BB235" s="210"/>
      <c r="BC235" s="210"/>
      <c r="BD235" s="210"/>
      <c r="BE235" s="210"/>
      <c r="BF235" s="210"/>
      <c r="BG235" s="210"/>
      <c r="BH235" s="210"/>
    </row>
    <row r="236" spans="1:60" x14ac:dyDescent="0.2">
      <c r="A236" s="225" t="s">
        <v>183</v>
      </c>
      <c r="B236" s="226" t="s">
        <v>143</v>
      </c>
      <c r="C236" s="251" t="s">
        <v>144</v>
      </c>
      <c r="D236" s="227"/>
      <c r="E236" s="228"/>
      <c r="F236" s="229"/>
      <c r="G236" s="229">
        <f>SUMIF(AG237:AG241,"&lt;&gt;NOR",G237:G241)</f>
        <v>0</v>
      </c>
      <c r="H236" s="229"/>
      <c r="I236" s="229">
        <f>SUM(I237:I241)</f>
        <v>0</v>
      </c>
      <c r="J236" s="229"/>
      <c r="K236" s="229">
        <f>SUM(K237:K241)</f>
        <v>0</v>
      </c>
      <c r="L236" s="229"/>
      <c r="M236" s="229">
        <f>SUM(M237:M241)</f>
        <v>0</v>
      </c>
      <c r="N236" s="228"/>
      <c r="O236" s="228">
        <f>SUM(O237:O241)</f>
        <v>0</v>
      </c>
      <c r="P236" s="228"/>
      <c r="Q236" s="228">
        <f>SUM(Q237:Q241)</f>
        <v>0</v>
      </c>
      <c r="R236" s="229"/>
      <c r="S236" s="229"/>
      <c r="T236" s="230"/>
      <c r="U236" s="224"/>
      <c r="V236" s="224">
        <f>SUM(V237:V241)</f>
        <v>6.95</v>
      </c>
      <c r="W236" s="224"/>
      <c r="X236" s="224"/>
      <c r="Y236" s="224"/>
      <c r="AG236" t="s">
        <v>184</v>
      </c>
    </row>
    <row r="237" spans="1:60" outlineLevel="1" x14ac:dyDescent="0.2">
      <c r="A237" s="235">
        <v>34</v>
      </c>
      <c r="B237" s="236" t="s">
        <v>442</v>
      </c>
      <c r="C237" s="252" t="s">
        <v>443</v>
      </c>
      <c r="D237" s="237" t="s">
        <v>434</v>
      </c>
      <c r="E237" s="238">
        <v>434.61572000000001</v>
      </c>
      <c r="F237" s="239"/>
      <c r="G237" s="240">
        <f>ROUND(E237*F237,2)</f>
        <v>0</v>
      </c>
      <c r="H237" s="239"/>
      <c r="I237" s="240">
        <f>ROUND(E237*H237,2)</f>
        <v>0</v>
      </c>
      <c r="J237" s="239"/>
      <c r="K237" s="240">
        <f>ROUND(E237*J237,2)</f>
        <v>0</v>
      </c>
      <c r="L237" s="240">
        <v>21</v>
      </c>
      <c r="M237" s="240">
        <f>G237*(1+L237/100)</f>
        <v>0</v>
      </c>
      <c r="N237" s="238">
        <v>0</v>
      </c>
      <c r="O237" s="238">
        <f>ROUND(E237*N237,2)</f>
        <v>0</v>
      </c>
      <c r="P237" s="238">
        <v>0</v>
      </c>
      <c r="Q237" s="238">
        <f>ROUND(E237*P237,2)</f>
        <v>0</v>
      </c>
      <c r="R237" s="240" t="s">
        <v>277</v>
      </c>
      <c r="S237" s="240" t="s">
        <v>188</v>
      </c>
      <c r="T237" s="241" t="s">
        <v>188</v>
      </c>
      <c r="U237" s="220">
        <v>1.6E-2</v>
      </c>
      <c r="V237" s="220">
        <f>ROUND(E237*U237,2)</f>
        <v>6.95</v>
      </c>
      <c r="W237" s="220"/>
      <c r="X237" s="220" t="s">
        <v>444</v>
      </c>
      <c r="Y237" s="220" t="s">
        <v>191</v>
      </c>
      <c r="Z237" s="210"/>
      <c r="AA237" s="210"/>
      <c r="AB237" s="210"/>
      <c r="AC237" s="210"/>
      <c r="AD237" s="210"/>
      <c r="AE237" s="210"/>
      <c r="AF237" s="210"/>
      <c r="AG237" s="210" t="s">
        <v>445</v>
      </c>
      <c r="AH237" s="210"/>
      <c r="AI237" s="210"/>
      <c r="AJ237" s="210"/>
      <c r="AK237" s="210"/>
      <c r="AL237" s="210"/>
      <c r="AM237" s="210"/>
      <c r="AN237" s="210"/>
      <c r="AO237" s="210"/>
      <c r="AP237" s="210"/>
      <c r="AQ237" s="210"/>
      <c r="AR237" s="210"/>
      <c r="AS237" s="210"/>
      <c r="AT237" s="210"/>
      <c r="AU237" s="210"/>
      <c r="AV237" s="210"/>
      <c r="AW237" s="210"/>
      <c r="AX237" s="210"/>
      <c r="AY237" s="210"/>
      <c r="AZ237" s="210"/>
      <c r="BA237" s="210"/>
      <c r="BB237" s="210"/>
      <c r="BC237" s="210"/>
      <c r="BD237" s="210"/>
      <c r="BE237" s="210"/>
      <c r="BF237" s="210"/>
      <c r="BG237" s="210"/>
      <c r="BH237" s="210"/>
    </row>
    <row r="238" spans="1:60" outlineLevel="2" x14ac:dyDescent="0.2">
      <c r="A238" s="217"/>
      <c r="B238" s="218"/>
      <c r="C238" s="263" t="s">
        <v>446</v>
      </c>
      <c r="D238" s="262"/>
      <c r="E238" s="262"/>
      <c r="F238" s="262"/>
      <c r="G238" s="262"/>
      <c r="H238" s="220"/>
      <c r="I238" s="220"/>
      <c r="J238" s="220"/>
      <c r="K238" s="220"/>
      <c r="L238" s="220"/>
      <c r="M238" s="220"/>
      <c r="N238" s="219"/>
      <c r="O238" s="219"/>
      <c r="P238" s="219"/>
      <c r="Q238" s="219"/>
      <c r="R238" s="220"/>
      <c r="S238" s="220"/>
      <c r="T238" s="220"/>
      <c r="U238" s="220"/>
      <c r="V238" s="220"/>
      <c r="W238" s="220"/>
      <c r="X238" s="220"/>
      <c r="Y238" s="220"/>
      <c r="Z238" s="210"/>
      <c r="AA238" s="210"/>
      <c r="AB238" s="210"/>
      <c r="AC238" s="210"/>
      <c r="AD238" s="210"/>
      <c r="AE238" s="210"/>
      <c r="AF238" s="210"/>
      <c r="AG238" s="210" t="s">
        <v>229</v>
      </c>
      <c r="AH238" s="210"/>
      <c r="AI238" s="210"/>
      <c r="AJ238" s="210"/>
      <c r="AK238" s="210"/>
      <c r="AL238" s="210"/>
      <c r="AM238" s="210"/>
      <c r="AN238" s="210"/>
      <c r="AO238" s="210"/>
      <c r="AP238" s="210"/>
      <c r="AQ238" s="210"/>
      <c r="AR238" s="210"/>
      <c r="AS238" s="210"/>
      <c r="AT238" s="210"/>
      <c r="AU238" s="210"/>
      <c r="AV238" s="210"/>
      <c r="AW238" s="210"/>
      <c r="AX238" s="210"/>
      <c r="AY238" s="210"/>
      <c r="AZ238" s="210"/>
      <c r="BA238" s="210"/>
      <c r="BB238" s="210"/>
      <c r="BC238" s="210"/>
      <c r="BD238" s="210"/>
      <c r="BE238" s="210"/>
      <c r="BF238" s="210"/>
      <c r="BG238" s="210"/>
      <c r="BH238" s="210"/>
    </row>
    <row r="239" spans="1:60" outlineLevel="2" x14ac:dyDescent="0.2">
      <c r="A239" s="217"/>
      <c r="B239" s="218"/>
      <c r="C239" s="264" t="s">
        <v>447</v>
      </c>
      <c r="D239" s="258"/>
      <c r="E239" s="259"/>
      <c r="F239" s="220"/>
      <c r="G239" s="220"/>
      <c r="H239" s="220"/>
      <c r="I239" s="220"/>
      <c r="J239" s="220"/>
      <c r="K239" s="220"/>
      <c r="L239" s="220"/>
      <c r="M239" s="220"/>
      <c r="N239" s="219"/>
      <c r="O239" s="219"/>
      <c r="P239" s="219"/>
      <c r="Q239" s="219"/>
      <c r="R239" s="220"/>
      <c r="S239" s="220"/>
      <c r="T239" s="220"/>
      <c r="U239" s="220"/>
      <c r="V239" s="220"/>
      <c r="W239" s="220"/>
      <c r="X239" s="220"/>
      <c r="Y239" s="220"/>
      <c r="Z239" s="210"/>
      <c r="AA239" s="210"/>
      <c r="AB239" s="210"/>
      <c r="AC239" s="210"/>
      <c r="AD239" s="210"/>
      <c r="AE239" s="210"/>
      <c r="AF239" s="210"/>
      <c r="AG239" s="210" t="s">
        <v>231</v>
      </c>
      <c r="AH239" s="210">
        <v>0</v>
      </c>
      <c r="AI239" s="210"/>
      <c r="AJ239" s="210"/>
      <c r="AK239" s="210"/>
      <c r="AL239" s="210"/>
      <c r="AM239" s="210"/>
      <c r="AN239" s="210"/>
      <c r="AO239" s="210"/>
      <c r="AP239" s="210"/>
      <c r="AQ239" s="210"/>
      <c r="AR239" s="210"/>
      <c r="AS239" s="210"/>
      <c r="AT239" s="210"/>
      <c r="AU239" s="210"/>
      <c r="AV239" s="210"/>
      <c r="AW239" s="210"/>
      <c r="AX239" s="210"/>
      <c r="AY239" s="210"/>
      <c r="AZ239" s="210"/>
      <c r="BA239" s="210"/>
      <c r="BB239" s="210"/>
      <c r="BC239" s="210"/>
      <c r="BD239" s="210"/>
      <c r="BE239" s="210"/>
      <c r="BF239" s="210"/>
      <c r="BG239" s="210"/>
      <c r="BH239" s="210"/>
    </row>
    <row r="240" spans="1:60" outlineLevel="3" x14ac:dyDescent="0.2">
      <c r="A240" s="217"/>
      <c r="B240" s="218"/>
      <c r="C240" s="264" t="s">
        <v>448</v>
      </c>
      <c r="D240" s="258"/>
      <c r="E240" s="259"/>
      <c r="F240" s="220"/>
      <c r="G240" s="220"/>
      <c r="H240" s="220"/>
      <c r="I240" s="220"/>
      <c r="J240" s="220"/>
      <c r="K240" s="220"/>
      <c r="L240" s="220"/>
      <c r="M240" s="220"/>
      <c r="N240" s="219"/>
      <c r="O240" s="219"/>
      <c r="P240" s="219"/>
      <c r="Q240" s="219"/>
      <c r="R240" s="220"/>
      <c r="S240" s="220"/>
      <c r="T240" s="220"/>
      <c r="U240" s="220"/>
      <c r="V240" s="220"/>
      <c r="W240" s="220"/>
      <c r="X240" s="220"/>
      <c r="Y240" s="220"/>
      <c r="Z240" s="210"/>
      <c r="AA240" s="210"/>
      <c r="AB240" s="210"/>
      <c r="AC240" s="210"/>
      <c r="AD240" s="210"/>
      <c r="AE240" s="210"/>
      <c r="AF240" s="210"/>
      <c r="AG240" s="210" t="s">
        <v>231</v>
      </c>
      <c r="AH240" s="210">
        <v>0</v>
      </c>
      <c r="AI240" s="210"/>
      <c r="AJ240" s="210"/>
      <c r="AK240" s="210"/>
      <c r="AL240" s="210"/>
      <c r="AM240" s="210"/>
      <c r="AN240" s="210"/>
      <c r="AO240" s="210"/>
      <c r="AP240" s="210"/>
      <c r="AQ240" s="210"/>
      <c r="AR240" s="210"/>
      <c r="AS240" s="210"/>
      <c r="AT240" s="210"/>
      <c r="AU240" s="210"/>
      <c r="AV240" s="210"/>
      <c r="AW240" s="210"/>
      <c r="AX240" s="210"/>
      <c r="AY240" s="210"/>
      <c r="AZ240" s="210"/>
      <c r="BA240" s="210"/>
      <c r="BB240" s="210"/>
      <c r="BC240" s="210"/>
      <c r="BD240" s="210"/>
      <c r="BE240" s="210"/>
      <c r="BF240" s="210"/>
      <c r="BG240" s="210"/>
      <c r="BH240" s="210"/>
    </row>
    <row r="241" spans="1:60" outlineLevel="3" x14ac:dyDescent="0.2">
      <c r="A241" s="217"/>
      <c r="B241" s="218"/>
      <c r="C241" s="264" t="s">
        <v>449</v>
      </c>
      <c r="D241" s="258"/>
      <c r="E241" s="259">
        <v>434.61572000000001</v>
      </c>
      <c r="F241" s="220"/>
      <c r="G241" s="220"/>
      <c r="H241" s="220"/>
      <c r="I241" s="220"/>
      <c r="J241" s="220"/>
      <c r="K241" s="220"/>
      <c r="L241" s="220"/>
      <c r="M241" s="220"/>
      <c r="N241" s="219"/>
      <c r="O241" s="219"/>
      <c r="P241" s="219"/>
      <c r="Q241" s="219"/>
      <c r="R241" s="220"/>
      <c r="S241" s="220"/>
      <c r="T241" s="220"/>
      <c r="U241" s="220"/>
      <c r="V241" s="220"/>
      <c r="W241" s="220"/>
      <c r="X241" s="220"/>
      <c r="Y241" s="220"/>
      <c r="Z241" s="210"/>
      <c r="AA241" s="210"/>
      <c r="AB241" s="210"/>
      <c r="AC241" s="210"/>
      <c r="AD241" s="210"/>
      <c r="AE241" s="210"/>
      <c r="AF241" s="210"/>
      <c r="AG241" s="210" t="s">
        <v>231</v>
      </c>
      <c r="AH241" s="210">
        <v>0</v>
      </c>
      <c r="AI241" s="210"/>
      <c r="AJ241" s="210"/>
      <c r="AK241" s="210"/>
      <c r="AL241" s="210"/>
      <c r="AM241" s="210"/>
      <c r="AN241" s="210"/>
      <c r="AO241" s="210"/>
      <c r="AP241" s="210"/>
      <c r="AQ241" s="210"/>
      <c r="AR241" s="210"/>
      <c r="AS241" s="210"/>
      <c r="AT241" s="210"/>
      <c r="AU241" s="210"/>
      <c r="AV241" s="210"/>
      <c r="AW241" s="210"/>
      <c r="AX241" s="210"/>
      <c r="AY241" s="210"/>
      <c r="AZ241" s="210"/>
      <c r="BA241" s="210"/>
      <c r="BB241" s="210"/>
      <c r="BC241" s="210"/>
      <c r="BD241" s="210"/>
      <c r="BE241" s="210"/>
      <c r="BF241" s="210"/>
      <c r="BG241" s="210"/>
      <c r="BH241" s="210"/>
    </row>
    <row r="242" spans="1:60" x14ac:dyDescent="0.2">
      <c r="A242" s="225" t="s">
        <v>183</v>
      </c>
      <c r="B242" s="226" t="s">
        <v>147</v>
      </c>
      <c r="C242" s="251" t="s">
        <v>148</v>
      </c>
      <c r="D242" s="227"/>
      <c r="E242" s="228"/>
      <c r="F242" s="229"/>
      <c r="G242" s="229">
        <f>SUMIF(AG243:AG268,"&lt;&gt;NOR",G243:G268)</f>
        <v>0</v>
      </c>
      <c r="H242" s="229"/>
      <c r="I242" s="229">
        <f>SUM(I243:I268)</f>
        <v>0</v>
      </c>
      <c r="J242" s="229"/>
      <c r="K242" s="229">
        <f>SUM(K243:K268)</f>
        <v>0</v>
      </c>
      <c r="L242" s="229"/>
      <c r="M242" s="229">
        <f>SUM(M243:M268)</f>
        <v>0</v>
      </c>
      <c r="N242" s="228"/>
      <c r="O242" s="228">
        <f>SUM(O243:O268)</f>
        <v>0</v>
      </c>
      <c r="P242" s="228"/>
      <c r="Q242" s="228">
        <f>SUM(Q243:Q268)</f>
        <v>0</v>
      </c>
      <c r="R242" s="229"/>
      <c r="S242" s="229"/>
      <c r="T242" s="230"/>
      <c r="U242" s="224"/>
      <c r="V242" s="224">
        <f>SUM(V243:V268)</f>
        <v>7.33</v>
      </c>
      <c r="W242" s="224"/>
      <c r="X242" s="224"/>
      <c r="Y242" s="224"/>
      <c r="AG242" t="s">
        <v>184</v>
      </c>
    </row>
    <row r="243" spans="1:60" ht="33.75" outlineLevel="1" x14ac:dyDescent="0.2">
      <c r="A243" s="235">
        <v>35</v>
      </c>
      <c r="B243" s="236" t="s">
        <v>450</v>
      </c>
      <c r="C243" s="252" t="s">
        <v>451</v>
      </c>
      <c r="D243" s="237" t="s">
        <v>434</v>
      </c>
      <c r="E243" s="238">
        <v>20</v>
      </c>
      <c r="F243" s="239"/>
      <c r="G243" s="240">
        <f>ROUND(E243*F243,2)</f>
        <v>0</v>
      </c>
      <c r="H243" s="239"/>
      <c r="I243" s="240">
        <f>ROUND(E243*H243,2)</f>
        <v>0</v>
      </c>
      <c r="J243" s="239"/>
      <c r="K243" s="240">
        <f>ROUND(E243*J243,2)</f>
        <v>0</v>
      </c>
      <c r="L243" s="240">
        <v>21</v>
      </c>
      <c r="M243" s="240">
        <f>G243*(1+L243/100)</f>
        <v>0</v>
      </c>
      <c r="N243" s="238">
        <v>0</v>
      </c>
      <c r="O243" s="238">
        <f>ROUND(E243*N243,2)</f>
        <v>0</v>
      </c>
      <c r="P243" s="238">
        <v>0</v>
      </c>
      <c r="Q243" s="238">
        <f>ROUND(E243*P243,2)</f>
        <v>0</v>
      </c>
      <c r="R243" s="240" t="s">
        <v>452</v>
      </c>
      <c r="S243" s="240" t="s">
        <v>188</v>
      </c>
      <c r="T243" s="241" t="s">
        <v>188</v>
      </c>
      <c r="U243" s="220">
        <v>0</v>
      </c>
      <c r="V243" s="220">
        <f>ROUND(E243*U243,2)</f>
        <v>0</v>
      </c>
      <c r="W243" s="220"/>
      <c r="X243" s="220" t="s">
        <v>226</v>
      </c>
      <c r="Y243" s="220" t="s">
        <v>191</v>
      </c>
      <c r="Z243" s="210"/>
      <c r="AA243" s="210"/>
      <c r="AB243" s="210"/>
      <c r="AC243" s="210"/>
      <c r="AD243" s="210"/>
      <c r="AE243" s="210"/>
      <c r="AF243" s="210"/>
      <c r="AG243" s="210" t="s">
        <v>227</v>
      </c>
      <c r="AH243" s="210"/>
      <c r="AI243" s="210"/>
      <c r="AJ243" s="210"/>
      <c r="AK243" s="210"/>
      <c r="AL243" s="210"/>
      <c r="AM243" s="210"/>
      <c r="AN243" s="210"/>
      <c r="AO243" s="210"/>
      <c r="AP243" s="210"/>
      <c r="AQ243" s="210"/>
      <c r="AR243" s="210"/>
      <c r="AS243" s="210"/>
      <c r="AT243" s="210"/>
      <c r="AU243" s="210"/>
      <c r="AV243" s="210"/>
      <c r="AW243" s="210"/>
      <c r="AX243" s="210"/>
      <c r="AY243" s="210"/>
      <c r="AZ243" s="210"/>
      <c r="BA243" s="210"/>
      <c r="BB243" s="210"/>
      <c r="BC243" s="210"/>
      <c r="BD243" s="210"/>
      <c r="BE243" s="210"/>
      <c r="BF243" s="210"/>
      <c r="BG243" s="210"/>
      <c r="BH243" s="210"/>
    </row>
    <row r="244" spans="1:60" outlineLevel="2" x14ac:dyDescent="0.2">
      <c r="A244" s="217"/>
      <c r="B244" s="218"/>
      <c r="C244" s="263" t="s">
        <v>453</v>
      </c>
      <c r="D244" s="262"/>
      <c r="E244" s="262"/>
      <c r="F244" s="262"/>
      <c r="G244" s="262"/>
      <c r="H244" s="220"/>
      <c r="I244" s="220"/>
      <c r="J244" s="220"/>
      <c r="K244" s="220"/>
      <c r="L244" s="220"/>
      <c r="M244" s="220"/>
      <c r="N244" s="219"/>
      <c r="O244" s="219"/>
      <c r="P244" s="219"/>
      <c r="Q244" s="219"/>
      <c r="R244" s="220"/>
      <c r="S244" s="220"/>
      <c r="T244" s="220"/>
      <c r="U244" s="220"/>
      <c r="V244" s="220"/>
      <c r="W244" s="220"/>
      <c r="X244" s="220"/>
      <c r="Y244" s="220"/>
      <c r="Z244" s="210"/>
      <c r="AA244" s="210"/>
      <c r="AB244" s="210"/>
      <c r="AC244" s="210"/>
      <c r="AD244" s="210"/>
      <c r="AE244" s="210"/>
      <c r="AF244" s="210"/>
      <c r="AG244" s="210" t="s">
        <v>229</v>
      </c>
      <c r="AH244" s="210"/>
      <c r="AI244" s="210"/>
      <c r="AJ244" s="210"/>
      <c r="AK244" s="210"/>
      <c r="AL244" s="210"/>
      <c r="AM244" s="210"/>
      <c r="AN244" s="210"/>
      <c r="AO244" s="210"/>
      <c r="AP244" s="210"/>
      <c r="AQ244" s="210"/>
      <c r="AR244" s="210"/>
      <c r="AS244" s="210"/>
      <c r="AT244" s="210"/>
      <c r="AU244" s="210"/>
      <c r="AV244" s="210"/>
      <c r="AW244" s="210"/>
      <c r="AX244" s="210"/>
      <c r="AY244" s="210"/>
      <c r="AZ244" s="210"/>
      <c r="BA244" s="210"/>
      <c r="BB244" s="210"/>
      <c r="BC244" s="210"/>
      <c r="BD244" s="210"/>
      <c r="BE244" s="210"/>
      <c r="BF244" s="210"/>
      <c r="BG244" s="210"/>
      <c r="BH244" s="210"/>
    </row>
    <row r="245" spans="1:60" outlineLevel="2" x14ac:dyDescent="0.2">
      <c r="A245" s="217"/>
      <c r="B245" s="218"/>
      <c r="C245" s="264" t="s">
        <v>454</v>
      </c>
      <c r="D245" s="258"/>
      <c r="E245" s="259"/>
      <c r="F245" s="220"/>
      <c r="G245" s="220"/>
      <c r="H245" s="220"/>
      <c r="I245" s="220"/>
      <c r="J245" s="220"/>
      <c r="K245" s="220"/>
      <c r="L245" s="220"/>
      <c r="M245" s="220"/>
      <c r="N245" s="219"/>
      <c r="O245" s="219"/>
      <c r="P245" s="219"/>
      <c r="Q245" s="219"/>
      <c r="R245" s="220"/>
      <c r="S245" s="220"/>
      <c r="T245" s="220"/>
      <c r="U245" s="220"/>
      <c r="V245" s="220"/>
      <c r="W245" s="220"/>
      <c r="X245" s="220"/>
      <c r="Y245" s="220"/>
      <c r="Z245" s="210"/>
      <c r="AA245" s="210"/>
      <c r="AB245" s="210"/>
      <c r="AC245" s="210"/>
      <c r="AD245" s="210"/>
      <c r="AE245" s="210"/>
      <c r="AF245" s="210"/>
      <c r="AG245" s="210" t="s">
        <v>231</v>
      </c>
      <c r="AH245" s="210">
        <v>0</v>
      </c>
      <c r="AI245" s="210"/>
      <c r="AJ245" s="210"/>
      <c r="AK245" s="210"/>
      <c r="AL245" s="210"/>
      <c r="AM245" s="210"/>
      <c r="AN245" s="210"/>
      <c r="AO245" s="210"/>
      <c r="AP245" s="210"/>
      <c r="AQ245" s="210"/>
      <c r="AR245" s="210"/>
      <c r="AS245" s="210"/>
      <c r="AT245" s="210"/>
      <c r="AU245" s="210"/>
      <c r="AV245" s="210"/>
      <c r="AW245" s="210"/>
      <c r="AX245" s="210"/>
      <c r="AY245" s="210"/>
      <c r="AZ245" s="210"/>
      <c r="BA245" s="210"/>
      <c r="BB245" s="210"/>
      <c r="BC245" s="210"/>
      <c r="BD245" s="210"/>
      <c r="BE245" s="210"/>
      <c r="BF245" s="210"/>
      <c r="BG245" s="210"/>
      <c r="BH245" s="210"/>
    </row>
    <row r="246" spans="1:60" outlineLevel="3" x14ac:dyDescent="0.2">
      <c r="A246" s="217"/>
      <c r="B246" s="218"/>
      <c r="C246" s="264" t="s">
        <v>455</v>
      </c>
      <c r="D246" s="258"/>
      <c r="E246" s="259">
        <v>20</v>
      </c>
      <c r="F246" s="220"/>
      <c r="G246" s="220"/>
      <c r="H246" s="220"/>
      <c r="I246" s="220"/>
      <c r="J246" s="220"/>
      <c r="K246" s="220"/>
      <c r="L246" s="220"/>
      <c r="M246" s="220"/>
      <c r="N246" s="219"/>
      <c r="O246" s="219"/>
      <c r="P246" s="219"/>
      <c r="Q246" s="219"/>
      <c r="R246" s="220"/>
      <c r="S246" s="220"/>
      <c r="T246" s="220"/>
      <c r="U246" s="220"/>
      <c r="V246" s="220"/>
      <c r="W246" s="220"/>
      <c r="X246" s="220"/>
      <c r="Y246" s="220"/>
      <c r="Z246" s="210"/>
      <c r="AA246" s="210"/>
      <c r="AB246" s="210"/>
      <c r="AC246" s="210"/>
      <c r="AD246" s="210"/>
      <c r="AE246" s="210"/>
      <c r="AF246" s="210"/>
      <c r="AG246" s="210" t="s">
        <v>231</v>
      </c>
      <c r="AH246" s="210">
        <v>0</v>
      </c>
      <c r="AI246" s="210"/>
      <c r="AJ246" s="210"/>
      <c r="AK246" s="210"/>
      <c r="AL246" s="210"/>
      <c r="AM246" s="210"/>
      <c r="AN246" s="210"/>
      <c r="AO246" s="210"/>
      <c r="AP246" s="210"/>
      <c r="AQ246" s="210"/>
      <c r="AR246" s="210"/>
      <c r="AS246" s="210"/>
      <c r="AT246" s="210"/>
      <c r="AU246" s="210"/>
      <c r="AV246" s="210"/>
      <c r="AW246" s="210"/>
      <c r="AX246" s="210"/>
      <c r="AY246" s="210"/>
      <c r="AZ246" s="210"/>
      <c r="BA246" s="210"/>
      <c r="BB246" s="210"/>
      <c r="BC246" s="210"/>
      <c r="BD246" s="210"/>
      <c r="BE246" s="210"/>
      <c r="BF246" s="210"/>
      <c r="BG246" s="210"/>
      <c r="BH246" s="210"/>
    </row>
    <row r="247" spans="1:60" outlineLevel="1" x14ac:dyDescent="0.2">
      <c r="A247" s="235">
        <v>36</v>
      </c>
      <c r="B247" s="236" t="s">
        <v>456</v>
      </c>
      <c r="C247" s="252" t="s">
        <v>457</v>
      </c>
      <c r="D247" s="237" t="s">
        <v>434</v>
      </c>
      <c r="E247" s="238">
        <v>38.501289999999997</v>
      </c>
      <c r="F247" s="239"/>
      <c r="G247" s="240">
        <f>ROUND(E247*F247,2)</f>
        <v>0</v>
      </c>
      <c r="H247" s="239"/>
      <c r="I247" s="240">
        <f>ROUND(E247*H247,2)</f>
        <v>0</v>
      </c>
      <c r="J247" s="239"/>
      <c r="K247" s="240">
        <f>ROUND(E247*J247,2)</f>
        <v>0</v>
      </c>
      <c r="L247" s="240">
        <v>21</v>
      </c>
      <c r="M247" s="240">
        <f>G247*(1+L247/100)</f>
        <v>0</v>
      </c>
      <c r="N247" s="238">
        <v>0</v>
      </c>
      <c r="O247" s="238">
        <f>ROUND(E247*N247,2)</f>
        <v>0</v>
      </c>
      <c r="P247" s="238">
        <v>0</v>
      </c>
      <c r="Q247" s="238">
        <f>ROUND(E247*P247,2)</f>
        <v>0</v>
      </c>
      <c r="R247" s="240" t="s">
        <v>458</v>
      </c>
      <c r="S247" s="240" t="s">
        <v>188</v>
      </c>
      <c r="T247" s="241" t="s">
        <v>188</v>
      </c>
      <c r="U247" s="220">
        <v>0.16</v>
      </c>
      <c r="V247" s="220">
        <f>ROUND(E247*U247,2)</f>
        <v>6.16</v>
      </c>
      <c r="W247" s="220"/>
      <c r="X247" s="220" t="s">
        <v>226</v>
      </c>
      <c r="Y247" s="220" t="s">
        <v>191</v>
      </c>
      <c r="Z247" s="210"/>
      <c r="AA247" s="210"/>
      <c r="AB247" s="210"/>
      <c r="AC247" s="210"/>
      <c r="AD247" s="210"/>
      <c r="AE247" s="210"/>
      <c r="AF247" s="210"/>
      <c r="AG247" s="210" t="s">
        <v>227</v>
      </c>
      <c r="AH247" s="210"/>
      <c r="AI247" s="210"/>
      <c r="AJ247" s="210"/>
      <c r="AK247" s="210"/>
      <c r="AL247" s="210"/>
      <c r="AM247" s="210"/>
      <c r="AN247" s="210"/>
      <c r="AO247" s="210"/>
      <c r="AP247" s="210"/>
      <c r="AQ247" s="210"/>
      <c r="AR247" s="210"/>
      <c r="AS247" s="210"/>
      <c r="AT247" s="210"/>
      <c r="AU247" s="210"/>
      <c r="AV247" s="210"/>
      <c r="AW247" s="210"/>
      <c r="AX247" s="210"/>
      <c r="AY247" s="210"/>
      <c r="AZ247" s="210"/>
      <c r="BA247" s="210"/>
      <c r="BB247" s="210"/>
      <c r="BC247" s="210"/>
      <c r="BD247" s="210"/>
      <c r="BE247" s="210"/>
      <c r="BF247" s="210"/>
      <c r="BG247" s="210"/>
      <c r="BH247" s="210"/>
    </row>
    <row r="248" spans="1:60" ht="22.5" outlineLevel="2" x14ac:dyDescent="0.2">
      <c r="A248" s="217"/>
      <c r="B248" s="218"/>
      <c r="C248" s="263" t="s">
        <v>459</v>
      </c>
      <c r="D248" s="262"/>
      <c r="E248" s="262"/>
      <c r="F248" s="262"/>
      <c r="G248" s="262"/>
      <c r="H248" s="220"/>
      <c r="I248" s="220"/>
      <c r="J248" s="220"/>
      <c r="K248" s="220"/>
      <c r="L248" s="220"/>
      <c r="M248" s="220"/>
      <c r="N248" s="219"/>
      <c r="O248" s="219"/>
      <c r="P248" s="219"/>
      <c r="Q248" s="219"/>
      <c r="R248" s="220"/>
      <c r="S248" s="220"/>
      <c r="T248" s="220"/>
      <c r="U248" s="220"/>
      <c r="V248" s="220"/>
      <c r="W248" s="220"/>
      <c r="X248" s="220"/>
      <c r="Y248" s="220"/>
      <c r="Z248" s="210"/>
      <c r="AA248" s="210"/>
      <c r="AB248" s="210"/>
      <c r="AC248" s="210"/>
      <c r="AD248" s="210"/>
      <c r="AE248" s="210"/>
      <c r="AF248" s="210"/>
      <c r="AG248" s="210" t="s">
        <v>229</v>
      </c>
      <c r="AH248" s="210"/>
      <c r="AI248" s="210"/>
      <c r="AJ248" s="210"/>
      <c r="AK248" s="210"/>
      <c r="AL248" s="210"/>
      <c r="AM248" s="210"/>
      <c r="AN248" s="210"/>
      <c r="AO248" s="210"/>
      <c r="AP248" s="210"/>
      <c r="AQ248" s="210"/>
      <c r="AR248" s="210"/>
      <c r="AS248" s="210"/>
      <c r="AT248" s="210"/>
      <c r="AU248" s="210"/>
      <c r="AV248" s="210"/>
      <c r="AW248" s="210"/>
      <c r="AX248" s="210"/>
      <c r="AY248" s="210"/>
      <c r="AZ248" s="210"/>
      <c r="BA248" s="243" t="str">
        <f>C248</f>
        <v>se složením a hrubým urovnáním nebo s přeložením na jiný dopravní prostředek kromě lodi, vč. příplatku za každých dalších i započatých 1000 m přes 1000 m,</v>
      </c>
      <c r="BB248" s="210"/>
      <c r="BC248" s="210"/>
      <c r="BD248" s="210"/>
      <c r="BE248" s="210"/>
      <c r="BF248" s="210"/>
      <c r="BG248" s="210"/>
      <c r="BH248" s="210"/>
    </row>
    <row r="249" spans="1:60" outlineLevel="2" x14ac:dyDescent="0.2">
      <c r="A249" s="217"/>
      <c r="B249" s="218"/>
      <c r="C249" s="264" t="s">
        <v>460</v>
      </c>
      <c r="D249" s="258"/>
      <c r="E249" s="259"/>
      <c r="F249" s="220"/>
      <c r="G249" s="220"/>
      <c r="H249" s="220"/>
      <c r="I249" s="220"/>
      <c r="J249" s="220"/>
      <c r="K249" s="220"/>
      <c r="L249" s="220"/>
      <c r="M249" s="220"/>
      <c r="N249" s="219"/>
      <c r="O249" s="219"/>
      <c r="P249" s="219"/>
      <c r="Q249" s="219"/>
      <c r="R249" s="220"/>
      <c r="S249" s="220"/>
      <c r="T249" s="220"/>
      <c r="U249" s="220"/>
      <c r="V249" s="220"/>
      <c r="W249" s="220"/>
      <c r="X249" s="220"/>
      <c r="Y249" s="220"/>
      <c r="Z249" s="210"/>
      <c r="AA249" s="210"/>
      <c r="AB249" s="210"/>
      <c r="AC249" s="210"/>
      <c r="AD249" s="210"/>
      <c r="AE249" s="210"/>
      <c r="AF249" s="210"/>
      <c r="AG249" s="210" t="s">
        <v>231</v>
      </c>
      <c r="AH249" s="210">
        <v>0</v>
      </c>
      <c r="AI249" s="210"/>
      <c r="AJ249" s="210"/>
      <c r="AK249" s="210"/>
      <c r="AL249" s="210"/>
      <c r="AM249" s="210"/>
      <c r="AN249" s="210"/>
      <c r="AO249" s="210"/>
      <c r="AP249" s="210"/>
      <c r="AQ249" s="210"/>
      <c r="AR249" s="210"/>
      <c r="AS249" s="210"/>
      <c r="AT249" s="210"/>
      <c r="AU249" s="210"/>
      <c r="AV249" s="210"/>
      <c r="AW249" s="210"/>
      <c r="AX249" s="210"/>
      <c r="AY249" s="210"/>
      <c r="AZ249" s="210"/>
      <c r="BA249" s="210"/>
      <c r="BB249" s="210"/>
      <c r="BC249" s="210"/>
      <c r="BD249" s="210"/>
      <c r="BE249" s="210"/>
      <c r="BF249" s="210"/>
      <c r="BG249" s="210"/>
      <c r="BH249" s="210"/>
    </row>
    <row r="250" spans="1:60" outlineLevel="3" x14ac:dyDescent="0.2">
      <c r="A250" s="217"/>
      <c r="B250" s="218"/>
      <c r="C250" s="264" t="s">
        <v>461</v>
      </c>
      <c r="D250" s="258"/>
      <c r="E250" s="259">
        <v>20</v>
      </c>
      <c r="F250" s="220"/>
      <c r="G250" s="220"/>
      <c r="H250" s="220"/>
      <c r="I250" s="220"/>
      <c r="J250" s="220"/>
      <c r="K250" s="220"/>
      <c r="L250" s="220"/>
      <c r="M250" s="220"/>
      <c r="N250" s="219"/>
      <c r="O250" s="219"/>
      <c r="P250" s="219"/>
      <c r="Q250" s="219"/>
      <c r="R250" s="220"/>
      <c r="S250" s="220"/>
      <c r="T250" s="220"/>
      <c r="U250" s="220"/>
      <c r="V250" s="220"/>
      <c r="W250" s="220"/>
      <c r="X250" s="220"/>
      <c r="Y250" s="220"/>
      <c r="Z250" s="210"/>
      <c r="AA250" s="210"/>
      <c r="AB250" s="210"/>
      <c r="AC250" s="210"/>
      <c r="AD250" s="210"/>
      <c r="AE250" s="210"/>
      <c r="AF250" s="210"/>
      <c r="AG250" s="210" t="s">
        <v>231</v>
      </c>
      <c r="AH250" s="210">
        <v>5</v>
      </c>
      <c r="AI250" s="210"/>
      <c r="AJ250" s="210"/>
      <c r="AK250" s="210"/>
      <c r="AL250" s="210"/>
      <c r="AM250" s="210"/>
      <c r="AN250" s="210"/>
      <c r="AO250" s="210"/>
      <c r="AP250" s="210"/>
      <c r="AQ250" s="210"/>
      <c r="AR250" s="210"/>
      <c r="AS250" s="210"/>
      <c r="AT250" s="210"/>
      <c r="AU250" s="210"/>
      <c r="AV250" s="210"/>
      <c r="AW250" s="210"/>
      <c r="AX250" s="210"/>
      <c r="AY250" s="210"/>
      <c r="AZ250" s="210"/>
      <c r="BA250" s="210"/>
      <c r="BB250" s="210"/>
      <c r="BC250" s="210"/>
      <c r="BD250" s="210"/>
      <c r="BE250" s="210"/>
      <c r="BF250" s="210"/>
      <c r="BG250" s="210"/>
      <c r="BH250" s="210"/>
    </row>
    <row r="251" spans="1:60" outlineLevel="3" x14ac:dyDescent="0.2">
      <c r="A251" s="217"/>
      <c r="B251" s="218"/>
      <c r="C251" s="264" t="s">
        <v>462</v>
      </c>
      <c r="D251" s="258"/>
      <c r="E251" s="259">
        <v>18.501290000000001</v>
      </c>
      <c r="F251" s="220"/>
      <c r="G251" s="220"/>
      <c r="H251" s="220"/>
      <c r="I251" s="220"/>
      <c r="J251" s="220"/>
      <c r="K251" s="220"/>
      <c r="L251" s="220"/>
      <c r="M251" s="220"/>
      <c r="N251" s="219"/>
      <c r="O251" s="219"/>
      <c r="P251" s="219"/>
      <c r="Q251" s="219"/>
      <c r="R251" s="220"/>
      <c r="S251" s="220"/>
      <c r="T251" s="220"/>
      <c r="U251" s="220"/>
      <c r="V251" s="220"/>
      <c r="W251" s="220"/>
      <c r="X251" s="220"/>
      <c r="Y251" s="220"/>
      <c r="Z251" s="210"/>
      <c r="AA251" s="210"/>
      <c r="AB251" s="210"/>
      <c r="AC251" s="210"/>
      <c r="AD251" s="210"/>
      <c r="AE251" s="210"/>
      <c r="AF251" s="210"/>
      <c r="AG251" s="210" t="s">
        <v>231</v>
      </c>
      <c r="AH251" s="210">
        <v>5</v>
      </c>
      <c r="AI251" s="210"/>
      <c r="AJ251" s="210"/>
      <c r="AK251" s="210"/>
      <c r="AL251" s="210"/>
      <c r="AM251" s="210"/>
      <c r="AN251" s="210"/>
      <c r="AO251" s="210"/>
      <c r="AP251" s="210"/>
      <c r="AQ251" s="210"/>
      <c r="AR251" s="210"/>
      <c r="AS251" s="210"/>
      <c r="AT251" s="210"/>
      <c r="AU251" s="210"/>
      <c r="AV251" s="210"/>
      <c r="AW251" s="210"/>
      <c r="AX251" s="210"/>
      <c r="AY251" s="210"/>
      <c r="AZ251" s="210"/>
      <c r="BA251" s="210"/>
      <c r="BB251" s="210"/>
      <c r="BC251" s="210"/>
      <c r="BD251" s="210"/>
      <c r="BE251" s="210"/>
      <c r="BF251" s="210"/>
      <c r="BG251" s="210"/>
      <c r="BH251" s="210"/>
    </row>
    <row r="252" spans="1:60" outlineLevel="1" x14ac:dyDescent="0.2">
      <c r="A252" s="235">
        <v>37</v>
      </c>
      <c r="B252" s="236" t="s">
        <v>463</v>
      </c>
      <c r="C252" s="252" t="s">
        <v>464</v>
      </c>
      <c r="D252" s="237" t="s">
        <v>434</v>
      </c>
      <c r="E252" s="238">
        <v>18.501290000000001</v>
      </c>
      <c r="F252" s="239"/>
      <c r="G252" s="240">
        <f>ROUND(E252*F252,2)</f>
        <v>0</v>
      </c>
      <c r="H252" s="239"/>
      <c r="I252" s="240">
        <f>ROUND(E252*H252,2)</f>
        <v>0</v>
      </c>
      <c r="J252" s="239"/>
      <c r="K252" s="240">
        <f>ROUND(E252*J252,2)</f>
        <v>0</v>
      </c>
      <c r="L252" s="240">
        <v>21</v>
      </c>
      <c r="M252" s="240">
        <f>G252*(1+L252/100)</f>
        <v>0</v>
      </c>
      <c r="N252" s="238">
        <v>0</v>
      </c>
      <c r="O252" s="238">
        <f>ROUND(E252*N252,2)</f>
        <v>0</v>
      </c>
      <c r="P252" s="238">
        <v>0</v>
      </c>
      <c r="Q252" s="238">
        <f>ROUND(E252*P252,2)</f>
        <v>0</v>
      </c>
      <c r="R252" s="240" t="s">
        <v>465</v>
      </c>
      <c r="S252" s="240" t="s">
        <v>188</v>
      </c>
      <c r="T252" s="241" t="s">
        <v>188</v>
      </c>
      <c r="U252" s="220">
        <v>4.2000000000000003E-2</v>
      </c>
      <c r="V252" s="220">
        <f>ROUND(E252*U252,2)</f>
        <v>0.78</v>
      </c>
      <c r="W252" s="220"/>
      <c r="X252" s="220" t="s">
        <v>226</v>
      </c>
      <c r="Y252" s="220" t="s">
        <v>191</v>
      </c>
      <c r="Z252" s="210"/>
      <c r="AA252" s="210"/>
      <c r="AB252" s="210"/>
      <c r="AC252" s="210"/>
      <c r="AD252" s="210"/>
      <c r="AE252" s="210"/>
      <c r="AF252" s="210"/>
      <c r="AG252" s="210" t="s">
        <v>227</v>
      </c>
      <c r="AH252" s="210"/>
      <c r="AI252" s="210"/>
      <c r="AJ252" s="210"/>
      <c r="AK252" s="210"/>
      <c r="AL252" s="210"/>
      <c r="AM252" s="210"/>
      <c r="AN252" s="210"/>
      <c r="AO252" s="210"/>
      <c r="AP252" s="210"/>
      <c r="AQ252" s="210"/>
      <c r="AR252" s="210"/>
      <c r="AS252" s="210"/>
      <c r="AT252" s="210"/>
      <c r="AU252" s="210"/>
      <c r="AV252" s="210"/>
      <c r="AW252" s="210"/>
      <c r="AX252" s="210"/>
      <c r="AY252" s="210"/>
      <c r="AZ252" s="210"/>
      <c r="BA252" s="210"/>
      <c r="BB252" s="210"/>
      <c r="BC252" s="210"/>
      <c r="BD252" s="210"/>
      <c r="BE252" s="210"/>
      <c r="BF252" s="210"/>
      <c r="BG252" s="210"/>
      <c r="BH252" s="210"/>
    </row>
    <row r="253" spans="1:60" outlineLevel="2" x14ac:dyDescent="0.2">
      <c r="A253" s="217"/>
      <c r="B253" s="218"/>
      <c r="C253" s="263" t="s">
        <v>466</v>
      </c>
      <c r="D253" s="262"/>
      <c r="E253" s="262"/>
      <c r="F253" s="262"/>
      <c r="G253" s="262"/>
      <c r="H253" s="220"/>
      <c r="I253" s="220"/>
      <c r="J253" s="220"/>
      <c r="K253" s="220"/>
      <c r="L253" s="220"/>
      <c r="M253" s="220"/>
      <c r="N253" s="219"/>
      <c r="O253" s="219"/>
      <c r="P253" s="219"/>
      <c r="Q253" s="219"/>
      <c r="R253" s="220"/>
      <c r="S253" s="220"/>
      <c r="T253" s="220"/>
      <c r="U253" s="220"/>
      <c r="V253" s="220"/>
      <c r="W253" s="220"/>
      <c r="X253" s="220"/>
      <c r="Y253" s="220"/>
      <c r="Z253" s="210"/>
      <c r="AA253" s="210"/>
      <c r="AB253" s="210"/>
      <c r="AC253" s="210"/>
      <c r="AD253" s="210"/>
      <c r="AE253" s="210"/>
      <c r="AF253" s="210"/>
      <c r="AG253" s="210" t="s">
        <v>229</v>
      </c>
      <c r="AH253" s="210"/>
      <c r="AI253" s="210"/>
      <c r="AJ253" s="210"/>
      <c r="AK253" s="210"/>
      <c r="AL253" s="210"/>
      <c r="AM253" s="210"/>
      <c r="AN253" s="210"/>
      <c r="AO253" s="210"/>
      <c r="AP253" s="210"/>
      <c r="AQ253" s="210"/>
      <c r="AR253" s="210"/>
      <c r="AS253" s="210"/>
      <c r="AT253" s="210"/>
      <c r="AU253" s="210"/>
      <c r="AV253" s="210"/>
      <c r="AW253" s="210"/>
      <c r="AX253" s="210"/>
      <c r="AY253" s="210"/>
      <c r="AZ253" s="210"/>
      <c r="BA253" s="210"/>
      <c r="BB253" s="210"/>
      <c r="BC253" s="210"/>
      <c r="BD253" s="210"/>
      <c r="BE253" s="210"/>
      <c r="BF253" s="210"/>
      <c r="BG253" s="210"/>
      <c r="BH253" s="210"/>
    </row>
    <row r="254" spans="1:60" outlineLevel="2" x14ac:dyDescent="0.2">
      <c r="A254" s="217"/>
      <c r="B254" s="218"/>
      <c r="C254" s="264" t="s">
        <v>467</v>
      </c>
      <c r="D254" s="258"/>
      <c r="E254" s="259"/>
      <c r="F254" s="220"/>
      <c r="G254" s="220"/>
      <c r="H254" s="220"/>
      <c r="I254" s="220"/>
      <c r="J254" s="220"/>
      <c r="K254" s="220"/>
      <c r="L254" s="220"/>
      <c r="M254" s="220"/>
      <c r="N254" s="219"/>
      <c r="O254" s="219"/>
      <c r="P254" s="219"/>
      <c r="Q254" s="219"/>
      <c r="R254" s="220"/>
      <c r="S254" s="220"/>
      <c r="T254" s="220"/>
      <c r="U254" s="220"/>
      <c r="V254" s="220"/>
      <c r="W254" s="220"/>
      <c r="X254" s="220"/>
      <c r="Y254" s="220"/>
      <c r="Z254" s="210"/>
      <c r="AA254" s="210"/>
      <c r="AB254" s="210"/>
      <c r="AC254" s="210"/>
      <c r="AD254" s="210"/>
      <c r="AE254" s="210"/>
      <c r="AF254" s="210"/>
      <c r="AG254" s="210" t="s">
        <v>231</v>
      </c>
      <c r="AH254" s="210">
        <v>0</v>
      </c>
      <c r="AI254" s="210"/>
      <c r="AJ254" s="210"/>
      <c r="AK254" s="210"/>
      <c r="AL254" s="210"/>
      <c r="AM254" s="210"/>
      <c r="AN254" s="210"/>
      <c r="AO254" s="210"/>
      <c r="AP254" s="210"/>
      <c r="AQ254" s="210"/>
      <c r="AR254" s="210"/>
      <c r="AS254" s="210"/>
      <c r="AT254" s="210"/>
      <c r="AU254" s="210"/>
      <c r="AV254" s="210"/>
      <c r="AW254" s="210"/>
      <c r="AX254" s="210"/>
      <c r="AY254" s="210"/>
      <c r="AZ254" s="210"/>
      <c r="BA254" s="210"/>
      <c r="BB254" s="210"/>
      <c r="BC254" s="210"/>
      <c r="BD254" s="210"/>
      <c r="BE254" s="210"/>
      <c r="BF254" s="210"/>
      <c r="BG254" s="210"/>
      <c r="BH254" s="210"/>
    </row>
    <row r="255" spans="1:60" outlineLevel="3" x14ac:dyDescent="0.2">
      <c r="A255" s="217"/>
      <c r="B255" s="218"/>
      <c r="C255" s="264" t="s">
        <v>468</v>
      </c>
      <c r="D255" s="258"/>
      <c r="E255" s="259"/>
      <c r="F255" s="220"/>
      <c r="G255" s="220"/>
      <c r="H255" s="220"/>
      <c r="I255" s="220"/>
      <c r="J255" s="220"/>
      <c r="K255" s="220"/>
      <c r="L255" s="220"/>
      <c r="M255" s="220"/>
      <c r="N255" s="219"/>
      <c r="O255" s="219"/>
      <c r="P255" s="219"/>
      <c r="Q255" s="219"/>
      <c r="R255" s="220"/>
      <c r="S255" s="220"/>
      <c r="T255" s="220"/>
      <c r="U255" s="220"/>
      <c r="V255" s="220"/>
      <c r="W255" s="220"/>
      <c r="X255" s="220"/>
      <c r="Y255" s="220"/>
      <c r="Z255" s="210"/>
      <c r="AA255" s="210"/>
      <c r="AB255" s="210"/>
      <c r="AC255" s="210"/>
      <c r="AD255" s="210"/>
      <c r="AE255" s="210"/>
      <c r="AF255" s="210"/>
      <c r="AG255" s="210" t="s">
        <v>231</v>
      </c>
      <c r="AH255" s="210">
        <v>0</v>
      </c>
      <c r="AI255" s="210"/>
      <c r="AJ255" s="210"/>
      <c r="AK255" s="210"/>
      <c r="AL255" s="210"/>
      <c r="AM255" s="210"/>
      <c r="AN255" s="210"/>
      <c r="AO255" s="210"/>
      <c r="AP255" s="210"/>
      <c r="AQ255" s="210"/>
      <c r="AR255" s="210"/>
      <c r="AS255" s="210"/>
      <c r="AT255" s="210"/>
      <c r="AU255" s="210"/>
      <c r="AV255" s="210"/>
      <c r="AW255" s="210"/>
      <c r="AX255" s="210"/>
      <c r="AY255" s="210"/>
      <c r="AZ255" s="210"/>
      <c r="BA255" s="210"/>
      <c r="BB255" s="210"/>
      <c r="BC255" s="210"/>
      <c r="BD255" s="210"/>
      <c r="BE255" s="210"/>
      <c r="BF255" s="210"/>
      <c r="BG255" s="210"/>
      <c r="BH255" s="210"/>
    </row>
    <row r="256" spans="1:60" outlineLevel="3" x14ac:dyDescent="0.2">
      <c r="A256" s="217"/>
      <c r="B256" s="218"/>
      <c r="C256" s="264" t="s">
        <v>469</v>
      </c>
      <c r="D256" s="258"/>
      <c r="E256" s="259">
        <v>8.2500000000000004E-2</v>
      </c>
      <c r="F256" s="220"/>
      <c r="G256" s="220"/>
      <c r="H256" s="220"/>
      <c r="I256" s="220"/>
      <c r="J256" s="220"/>
      <c r="K256" s="220"/>
      <c r="L256" s="220"/>
      <c r="M256" s="220"/>
      <c r="N256" s="219"/>
      <c r="O256" s="219"/>
      <c r="P256" s="219"/>
      <c r="Q256" s="219"/>
      <c r="R256" s="220"/>
      <c r="S256" s="220"/>
      <c r="T256" s="220"/>
      <c r="U256" s="220"/>
      <c r="V256" s="220"/>
      <c r="W256" s="220"/>
      <c r="X256" s="220"/>
      <c r="Y256" s="220"/>
      <c r="Z256" s="210"/>
      <c r="AA256" s="210"/>
      <c r="AB256" s="210"/>
      <c r="AC256" s="210"/>
      <c r="AD256" s="210"/>
      <c r="AE256" s="210"/>
      <c r="AF256" s="210"/>
      <c r="AG256" s="210" t="s">
        <v>231</v>
      </c>
      <c r="AH256" s="210">
        <v>7</v>
      </c>
      <c r="AI256" s="210"/>
      <c r="AJ256" s="210"/>
      <c r="AK256" s="210"/>
      <c r="AL256" s="210"/>
      <c r="AM256" s="210"/>
      <c r="AN256" s="210"/>
      <c r="AO256" s="210"/>
      <c r="AP256" s="210"/>
      <c r="AQ256" s="210"/>
      <c r="AR256" s="210"/>
      <c r="AS256" s="210"/>
      <c r="AT256" s="210"/>
      <c r="AU256" s="210"/>
      <c r="AV256" s="210"/>
      <c r="AW256" s="210"/>
      <c r="AX256" s="210"/>
      <c r="AY256" s="210"/>
      <c r="AZ256" s="210"/>
      <c r="BA256" s="210"/>
      <c r="BB256" s="210"/>
      <c r="BC256" s="210"/>
      <c r="BD256" s="210"/>
      <c r="BE256" s="210"/>
      <c r="BF256" s="210"/>
      <c r="BG256" s="210"/>
      <c r="BH256" s="210"/>
    </row>
    <row r="257" spans="1:60" outlineLevel="3" x14ac:dyDescent="0.2">
      <c r="A257" s="217"/>
      <c r="B257" s="218"/>
      <c r="C257" s="264" t="s">
        <v>470</v>
      </c>
      <c r="D257" s="258"/>
      <c r="E257" s="259"/>
      <c r="F257" s="220"/>
      <c r="G257" s="220"/>
      <c r="H257" s="220"/>
      <c r="I257" s="220"/>
      <c r="J257" s="220"/>
      <c r="K257" s="220"/>
      <c r="L257" s="220"/>
      <c r="M257" s="220"/>
      <c r="N257" s="219"/>
      <c r="O257" s="219"/>
      <c r="P257" s="219"/>
      <c r="Q257" s="219"/>
      <c r="R257" s="220"/>
      <c r="S257" s="220"/>
      <c r="T257" s="220"/>
      <c r="U257" s="220"/>
      <c r="V257" s="220"/>
      <c r="W257" s="220"/>
      <c r="X257" s="220"/>
      <c r="Y257" s="220"/>
      <c r="Z257" s="210"/>
      <c r="AA257" s="210"/>
      <c r="AB257" s="210"/>
      <c r="AC257" s="210"/>
      <c r="AD257" s="210"/>
      <c r="AE257" s="210"/>
      <c r="AF257" s="210"/>
      <c r="AG257" s="210" t="s">
        <v>231</v>
      </c>
      <c r="AH257" s="210">
        <v>0</v>
      </c>
      <c r="AI257" s="210"/>
      <c r="AJ257" s="210"/>
      <c r="AK257" s="210"/>
      <c r="AL257" s="210"/>
      <c r="AM257" s="210"/>
      <c r="AN257" s="210"/>
      <c r="AO257" s="210"/>
      <c r="AP257" s="210"/>
      <c r="AQ257" s="210"/>
      <c r="AR257" s="210"/>
      <c r="AS257" s="210"/>
      <c r="AT257" s="210"/>
      <c r="AU257" s="210"/>
      <c r="AV257" s="210"/>
      <c r="AW257" s="210"/>
      <c r="AX257" s="210"/>
      <c r="AY257" s="210"/>
      <c r="AZ257" s="210"/>
      <c r="BA257" s="210"/>
      <c r="BB257" s="210"/>
      <c r="BC257" s="210"/>
      <c r="BD257" s="210"/>
      <c r="BE257" s="210"/>
      <c r="BF257" s="210"/>
      <c r="BG257" s="210"/>
      <c r="BH257" s="210"/>
    </row>
    <row r="258" spans="1:60" outlineLevel="3" x14ac:dyDescent="0.2">
      <c r="A258" s="217"/>
      <c r="B258" s="218"/>
      <c r="C258" s="264" t="s">
        <v>471</v>
      </c>
      <c r="D258" s="258"/>
      <c r="E258" s="259"/>
      <c r="F258" s="220"/>
      <c r="G258" s="220"/>
      <c r="H258" s="220"/>
      <c r="I258" s="220"/>
      <c r="J258" s="220"/>
      <c r="K258" s="220"/>
      <c r="L258" s="220"/>
      <c r="M258" s="220"/>
      <c r="N258" s="219"/>
      <c r="O258" s="219"/>
      <c r="P258" s="219"/>
      <c r="Q258" s="219"/>
      <c r="R258" s="220"/>
      <c r="S258" s="220"/>
      <c r="T258" s="220"/>
      <c r="U258" s="220"/>
      <c r="V258" s="220"/>
      <c r="W258" s="220"/>
      <c r="X258" s="220"/>
      <c r="Y258" s="220"/>
      <c r="Z258" s="210"/>
      <c r="AA258" s="210"/>
      <c r="AB258" s="210"/>
      <c r="AC258" s="210"/>
      <c r="AD258" s="210"/>
      <c r="AE258" s="210"/>
      <c r="AF258" s="210"/>
      <c r="AG258" s="210" t="s">
        <v>231</v>
      </c>
      <c r="AH258" s="210">
        <v>7</v>
      </c>
      <c r="AI258" s="210"/>
      <c r="AJ258" s="210"/>
      <c r="AK258" s="210"/>
      <c r="AL258" s="210"/>
      <c r="AM258" s="210"/>
      <c r="AN258" s="210"/>
      <c r="AO258" s="210"/>
      <c r="AP258" s="210"/>
      <c r="AQ258" s="210"/>
      <c r="AR258" s="210"/>
      <c r="AS258" s="210"/>
      <c r="AT258" s="210"/>
      <c r="AU258" s="210"/>
      <c r="AV258" s="210"/>
      <c r="AW258" s="210"/>
      <c r="AX258" s="210"/>
      <c r="AY258" s="210"/>
      <c r="AZ258" s="210"/>
      <c r="BA258" s="210"/>
      <c r="BB258" s="210"/>
      <c r="BC258" s="210"/>
      <c r="BD258" s="210"/>
      <c r="BE258" s="210"/>
      <c r="BF258" s="210"/>
      <c r="BG258" s="210"/>
      <c r="BH258" s="210"/>
    </row>
    <row r="259" spans="1:60" outlineLevel="3" x14ac:dyDescent="0.2">
      <c r="A259" s="217"/>
      <c r="B259" s="218"/>
      <c r="C259" s="264" t="s">
        <v>472</v>
      </c>
      <c r="D259" s="258"/>
      <c r="E259" s="259">
        <v>18.418790000000001</v>
      </c>
      <c r="F259" s="220"/>
      <c r="G259" s="220"/>
      <c r="H259" s="220"/>
      <c r="I259" s="220"/>
      <c r="J259" s="220"/>
      <c r="K259" s="220"/>
      <c r="L259" s="220"/>
      <c r="M259" s="220"/>
      <c r="N259" s="219"/>
      <c r="O259" s="219"/>
      <c r="P259" s="219"/>
      <c r="Q259" s="219"/>
      <c r="R259" s="220"/>
      <c r="S259" s="220"/>
      <c r="T259" s="220"/>
      <c r="U259" s="220"/>
      <c r="V259" s="220"/>
      <c r="W259" s="220"/>
      <c r="X259" s="220"/>
      <c r="Y259" s="220"/>
      <c r="Z259" s="210"/>
      <c r="AA259" s="210"/>
      <c r="AB259" s="210"/>
      <c r="AC259" s="210"/>
      <c r="AD259" s="210"/>
      <c r="AE259" s="210"/>
      <c r="AF259" s="210"/>
      <c r="AG259" s="210" t="s">
        <v>231</v>
      </c>
      <c r="AH259" s="210">
        <v>7</v>
      </c>
      <c r="AI259" s="210"/>
      <c r="AJ259" s="210"/>
      <c r="AK259" s="210"/>
      <c r="AL259" s="210"/>
      <c r="AM259" s="210"/>
      <c r="AN259" s="210"/>
      <c r="AO259" s="210"/>
      <c r="AP259" s="210"/>
      <c r="AQ259" s="210"/>
      <c r="AR259" s="210"/>
      <c r="AS259" s="210"/>
      <c r="AT259" s="210"/>
      <c r="AU259" s="210"/>
      <c r="AV259" s="210"/>
      <c r="AW259" s="210"/>
      <c r="AX259" s="210"/>
      <c r="AY259" s="210"/>
      <c r="AZ259" s="210"/>
      <c r="BA259" s="210"/>
      <c r="BB259" s="210"/>
      <c r="BC259" s="210"/>
      <c r="BD259" s="210"/>
      <c r="BE259" s="210"/>
      <c r="BF259" s="210"/>
      <c r="BG259" s="210"/>
      <c r="BH259" s="210"/>
    </row>
    <row r="260" spans="1:60" outlineLevel="1" x14ac:dyDescent="0.2">
      <c r="A260" s="235">
        <v>38</v>
      </c>
      <c r="B260" s="236" t="s">
        <v>473</v>
      </c>
      <c r="C260" s="252" t="s">
        <v>474</v>
      </c>
      <c r="D260" s="237" t="s">
        <v>434</v>
      </c>
      <c r="E260" s="238">
        <v>166.51159999999999</v>
      </c>
      <c r="F260" s="239"/>
      <c r="G260" s="240">
        <f>ROUND(E260*F260,2)</f>
        <v>0</v>
      </c>
      <c r="H260" s="239"/>
      <c r="I260" s="240">
        <f>ROUND(E260*H260,2)</f>
        <v>0</v>
      </c>
      <c r="J260" s="239"/>
      <c r="K260" s="240">
        <f>ROUND(E260*J260,2)</f>
        <v>0</v>
      </c>
      <c r="L260" s="240">
        <v>21</v>
      </c>
      <c r="M260" s="240">
        <f>G260*(1+L260/100)</f>
        <v>0</v>
      </c>
      <c r="N260" s="238">
        <v>0</v>
      </c>
      <c r="O260" s="238">
        <f>ROUND(E260*N260,2)</f>
        <v>0</v>
      </c>
      <c r="P260" s="238">
        <v>0</v>
      </c>
      <c r="Q260" s="238">
        <f>ROUND(E260*P260,2)</f>
        <v>0</v>
      </c>
      <c r="R260" s="240" t="s">
        <v>465</v>
      </c>
      <c r="S260" s="240" t="s">
        <v>188</v>
      </c>
      <c r="T260" s="241" t="s">
        <v>188</v>
      </c>
      <c r="U260" s="220">
        <v>0</v>
      </c>
      <c r="V260" s="220">
        <f>ROUND(E260*U260,2)</f>
        <v>0</v>
      </c>
      <c r="W260" s="220"/>
      <c r="X260" s="220" t="s">
        <v>226</v>
      </c>
      <c r="Y260" s="220" t="s">
        <v>191</v>
      </c>
      <c r="Z260" s="210"/>
      <c r="AA260" s="210"/>
      <c r="AB260" s="210"/>
      <c r="AC260" s="210"/>
      <c r="AD260" s="210"/>
      <c r="AE260" s="210"/>
      <c r="AF260" s="210"/>
      <c r="AG260" s="210" t="s">
        <v>227</v>
      </c>
      <c r="AH260" s="210"/>
      <c r="AI260" s="210"/>
      <c r="AJ260" s="210"/>
      <c r="AK260" s="210"/>
      <c r="AL260" s="210"/>
      <c r="AM260" s="210"/>
      <c r="AN260" s="210"/>
      <c r="AO260" s="210"/>
      <c r="AP260" s="210"/>
      <c r="AQ260" s="210"/>
      <c r="AR260" s="210"/>
      <c r="AS260" s="210"/>
      <c r="AT260" s="210"/>
      <c r="AU260" s="210"/>
      <c r="AV260" s="210"/>
      <c r="AW260" s="210"/>
      <c r="AX260" s="210"/>
      <c r="AY260" s="210"/>
      <c r="AZ260" s="210"/>
      <c r="BA260" s="210"/>
      <c r="BB260" s="210"/>
      <c r="BC260" s="210"/>
      <c r="BD260" s="210"/>
      <c r="BE260" s="210"/>
      <c r="BF260" s="210"/>
      <c r="BG260" s="210"/>
      <c r="BH260" s="210"/>
    </row>
    <row r="261" spans="1:60" outlineLevel="2" x14ac:dyDescent="0.2">
      <c r="A261" s="217"/>
      <c r="B261" s="218"/>
      <c r="C261" s="263" t="s">
        <v>466</v>
      </c>
      <c r="D261" s="262"/>
      <c r="E261" s="262"/>
      <c r="F261" s="262"/>
      <c r="G261" s="262"/>
      <c r="H261" s="220"/>
      <c r="I261" s="220"/>
      <c r="J261" s="220"/>
      <c r="K261" s="220"/>
      <c r="L261" s="220"/>
      <c r="M261" s="220"/>
      <c r="N261" s="219"/>
      <c r="O261" s="219"/>
      <c r="P261" s="219"/>
      <c r="Q261" s="219"/>
      <c r="R261" s="220"/>
      <c r="S261" s="220"/>
      <c r="T261" s="220"/>
      <c r="U261" s="220"/>
      <c r="V261" s="220"/>
      <c r="W261" s="220"/>
      <c r="X261" s="220"/>
      <c r="Y261" s="220"/>
      <c r="Z261" s="210"/>
      <c r="AA261" s="210"/>
      <c r="AB261" s="210"/>
      <c r="AC261" s="210"/>
      <c r="AD261" s="210"/>
      <c r="AE261" s="210"/>
      <c r="AF261" s="210"/>
      <c r="AG261" s="210" t="s">
        <v>229</v>
      </c>
      <c r="AH261" s="210"/>
      <c r="AI261" s="210"/>
      <c r="AJ261" s="210"/>
      <c r="AK261" s="210"/>
      <c r="AL261" s="210"/>
      <c r="AM261" s="210"/>
      <c r="AN261" s="210"/>
      <c r="AO261" s="210"/>
      <c r="AP261" s="210"/>
      <c r="AQ261" s="210"/>
      <c r="AR261" s="210"/>
      <c r="AS261" s="210"/>
      <c r="AT261" s="210"/>
      <c r="AU261" s="210"/>
      <c r="AV261" s="210"/>
      <c r="AW261" s="210"/>
      <c r="AX261" s="210"/>
      <c r="AY261" s="210"/>
      <c r="AZ261" s="210"/>
      <c r="BA261" s="210"/>
      <c r="BB261" s="210"/>
      <c r="BC261" s="210"/>
      <c r="BD261" s="210"/>
      <c r="BE261" s="210"/>
      <c r="BF261" s="210"/>
      <c r="BG261" s="210"/>
      <c r="BH261" s="210"/>
    </row>
    <row r="262" spans="1:60" outlineLevel="2" x14ac:dyDescent="0.2">
      <c r="A262" s="217"/>
      <c r="B262" s="218"/>
      <c r="C262" s="264" t="s">
        <v>475</v>
      </c>
      <c r="D262" s="258"/>
      <c r="E262" s="259"/>
      <c r="F262" s="220"/>
      <c r="G262" s="220"/>
      <c r="H262" s="220"/>
      <c r="I262" s="220"/>
      <c r="J262" s="220"/>
      <c r="K262" s="220"/>
      <c r="L262" s="220"/>
      <c r="M262" s="220"/>
      <c r="N262" s="219"/>
      <c r="O262" s="219"/>
      <c r="P262" s="219"/>
      <c r="Q262" s="219"/>
      <c r="R262" s="220"/>
      <c r="S262" s="220"/>
      <c r="T262" s="220"/>
      <c r="U262" s="220"/>
      <c r="V262" s="220"/>
      <c r="W262" s="220"/>
      <c r="X262" s="220"/>
      <c r="Y262" s="220"/>
      <c r="Z262" s="210"/>
      <c r="AA262" s="210"/>
      <c r="AB262" s="210"/>
      <c r="AC262" s="210"/>
      <c r="AD262" s="210"/>
      <c r="AE262" s="210"/>
      <c r="AF262" s="210"/>
      <c r="AG262" s="210" t="s">
        <v>231</v>
      </c>
      <c r="AH262" s="210">
        <v>0</v>
      </c>
      <c r="AI262" s="210"/>
      <c r="AJ262" s="210"/>
      <c r="AK262" s="210"/>
      <c r="AL262" s="210"/>
      <c r="AM262" s="210"/>
      <c r="AN262" s="210"/>
      <c r="AO262" s="210"/>
      <c r="AP262" s="210"/>
      <c r="AQ262" s="210"/>
      <c r="AR262" s="210"/>
      <c r="AS262" s="210"/>
      <c r="AT262" s="210"/>
      <c r="AU262" s="210"/>
      <c r="AV262" s="210"/>
      <c r="AW262" s="210"/>
      <c r="AX262" s="210"/>
      <c r="AY262" s="210"/>
      <c r="AZ262" s="210"/>
      <c r="BA262" s="210"/>
      <c r="BB262" s="210"/>
      <c r="BC262" s="210"/>
      <c r="BD262" s="210"/>
      <c r="BE262" s="210"/>
      <c r="BF262" s="210"/>
      <c r="BG262" s="210"/>
      <c r="BH262" s="210"/>
    </row>
    <row r="263" spans="1:60" outlineLevel="3" x14ac:dyDescent="0.2">
      <c r="A263" s="217"/>
      <c r="B263" s="218"/>
      <c r="C263" s="264" t="s">
        <v>476</v>
      </c>
      <c r="D263" s="258"/>
      <c r="E263" s="259">
        <v>166.51159999999999</v>
      </c>
      <c r="F263" s="220"/>
      <c r="G263" s="220"/>
      <c r="H263" s="220"/>
      <c r="I263" s="220"/>
      <c r="J263" s="220"/>
      <c r="K263" s="220"/>
      <c r="L263" s="220"/>
      <c r="M263" s="220"/>
      <c r="N263" s="219"/>
      <c r="O263" s="219"/>
      <c r="P263" s="219"/>
      <c r="Q263" s="219"/>
      <c r="R263" s="220"/>
      <c r="S263" s="220"/>
      <c r="T263" s="220"/>
      <c r="U263" s="220"/>
      <c r="V263" s="220"/>
      <c r="W263" s="220"/>
      <c r="X263" s="220"/>
      <c r="Y263" s="220"/>
      <c r="Z263" s="210"/>
      <c r="AA263" s="210"/>
      <c r="AB263" s="210"/>
      <c r="AC263" s="210"/>
      <c r="AD263" s="210"/>
      <c r="AE263" s="210"/>
      <c r="AF263" s="210"/>
      <c r="AG263" s="210" t="s">
        <v>231</v>
      </c>
      <c r="AH263" s="210">
        <v>5</v>
      </c>
      <c r="AI263" s="210"/>
      <c r="AJ263" s="210"/>
      <c r="AK263" s="210"/>
      <c r="AL263" s="210"/>
      <c r="AM263" s="210"/>
      <c r="AN263" s="210"/>
      <c r="AO263" s="210"/>
      <c r="AP263" s="210"/>
      <c r="AQ263" s="210"/>
      <c r="AR263" s="210"/>
      <c r="AS263" s="210"/>
      <c r="AT263" s="210"/>
      <c r="AU263" s="210"/>
      <c r="AV263" s="210"/>
      <c r="AW263" s="210"/>
      <c r="AX263" s="210"/>
      <c r="AY263" s="210"/>
      <c r="AZ263" s="210"/>
      <c r="BA263" s="210"/>
      <c r="BB263" s="210"/>
      <c r="BC263" s="210"/>
      <c r="BD263" s="210"/>
      <c r="BE263" s="210"/>
      <c r="BF263" s="210"/>
      <c r="BG263" s="210"/>
      <c r="BH263" s="210"/>
    </row>
    <row r="264" spans="1:60" outlineLevel="1" x14ac:dyDescent="0.2">
      <c r="A264" s="235">
        <v>39</v>
      </c>
      <c r="B264" s="236" t="s">
        <v>477</v>
      </c>
      <c r="C264" s="252" t="s">
        <v>478</v>
      </c>
      <c r="D264" s="237" t="s">
        <v>434</v>
      </c>
      <c r="E264" s="238">
        <v>38.501289999999997</v>
      </c>
      <c r="F264" s="239"/>
      <c r="G264" s="240">
        <f>ROUND(E264*F264,2)</f>
        <v>0</v>
      </c>
      <c r="H264" s="239"/>
      <c r="I264" s="240">
        <f>ROUND(E264*H264,2)</f>
        <v>0</v>
      </c>
      <c r="J264" s="239"/>
      <c r="K264" s="240">
        <f>ROUND(E264*J264,2)</f>
        <v>0</v>
      </c>
      <c r="L264" s="240">
        <v>21</v>
      </c>
      <c r="M264" s="240">
        <f>G264*(1+L264/100)</f>
        <v>0</v>
      </c>
      <c r="N264" s="238">
        <v>0</v>
      </c>
      <c r="O264" s="238">
        <f>ROUND(E264*N264,2)</f>
        <v>0</v>
      </c>
      <c r="P264" s="238">
        <v>0</v>
      </c>
      <c r="Q264" s="238">
        <f>ROUND(E264*P264,2)</f>
        <v>0</v>
      </c>
      <c r="R264" s="240" t="s">
        <v>465</v>
      </c>
      <c r="S264" s="240" t="s">
        <v>188</v>
      </c>
      <c r="T264" s="241" t="s">
        <v>188</v>
      </c>
      <c r="U264" s="220">
        <v>0.01</v>
      </c>
      <c r="V264" s="220">
        <f>ROUND(E264*U264,2)</f>
        <v>0.39</v>
      </c>
      <c r="W264" s="220"/>
      <c r="X264" s="220" t="s">
        <v>226</v>
      </c>
      <c r="Y264" s="220" t="s">
        <v>191</v>
      </c>
      <c r="Z264" s="210"/>
      <c r="AA264" s="210"/>
      <c r="AB264" s="210"/>
      <c r="AC264" s="210"/>
      <c r="AD264" s="210"/>
      <c r="AE264" s="210"/>
      <c r="AF264" s="210"/>
      <c r="AG264" s="210" t="s">
        <v>227</v>
      </c>
      <c r="AH264" s="210"/>
      <c r="AI264" s="210"/>
      <c r="AJ264" s="210"/>
      <c r="AK264" s="210"/>
      <c r="AL264" s="210"/>
      <c r="AM264" s="210"/>
      <c r="AN264" s="210"/>
      <c r="AO264" s="210"/>
      <c r="AP264" s="210"/>
      <c r="AQ264" s="210"/>
      <c r="AR264" s="210"/>
      <c r="AS264" s="210"/>
      <c r="AT264" s="210"/>
      <c r="AU264" s="210"/>
      <c r="AV264" s="210"/>
      <c r="AW264" s="210"/>
      <c r="AX264" s="210"/>
      <c r="AY264" s="210"/>
      <c r="AZ264" s="210"/>
      <c r="BA264" s="210"/>
      <c r="BB264" s="210"/>
      <c r="BC264" s="210"/>
      <c r="BD264" s="210"/>
      <c r="BE264" s="210"/>
      <c r="BF264" s="210"/>
      <c r="BG264" s="210"/>
      <c r="BH264" s="210"/>
    </row>
    <row r="265" spans="1:60" outlineLevel="2" x14ac:dyDescent="0.2">
      <c r="A265" s="217"/>
      <c r="B265" s="218"/>
      <c r="C265" s="263" t="s">
        <v>479</v>
      </c>
      <c r="D265" s="262"/>
      <c r="E265" s="262"/>
      <c r="F265" s="262"/>
      <c r="G265" s="262"/>
      <c r="H265" s="220"/>
      <c r="I265" s="220"/>
      <c r="J265" s="220"/>
      <c r="K265" s="220"/>
      <c r="L265" s="220"/>
      <c r="M265" s="220"/>
      <c r="N265" s="219"/>
      <c r="O265" s="219"/>
      <c r="P265" s="219"/>
      <c r="Q265" s="219"/>
      <c r="R265" s="220"/>
      <c r="S265" s="220"/>
      <c r="T265" s="220"/>
      <c r="U265" s="220"/>
      <c r="V265" s="220"/>
      <c r="W265" s="220"/>
      <c r="X265" s="220"/>
      <c r="Y265" s="220"/>
      <c r="Z265" s="210"/>
      <c r="AA265" s="210"/>
      <c r="AB265" s="210"/>
      <c r="AC265" s="210"/>
      <c r="AD265" s="210"/>
      <c r="AE265" s="210"/>
      <c r="AF265" s="210"/>
      <c r="AG265" s="210" t="s">
        <v>229</v>
      </c>
      <c r="AH265" s="210"/>
      <c r="AI265" s="210"/>
      <c r="AJ265" s="210"/>
      <c r="AK265" s="210"/>
      <c r="AL265" s="210"/>
      <c r="AM265" s="210"/>
      <c r="AN265" s="210"/>
      <c r="AO265" s="210"/>
      <c r="AP265" s="210"/>
      <c r="AQ265" s="210"/>
      <c r="AR265" s="210"/>
      <c r="AS265" s="210"/>
      <c r="AT265" s="210"/>
      <c r="AU265" s="210"/>
      <c r="AV265" s="210"/>
      <c r="AW265" s="210"/>
      <c r="AX265" s="210"/>
      <c r="AY265" s="210"/>
      <c r="AZ265" s="210"/>
      <c r="BA265" s="210"/>
      <c r="BB265" s="210"/>
      <c r="BC265" s="210"/>
      <c r="BD265" s="210"/>
      <c r="BE265" s="210"/>
      <c r="BF265" s="210"/>
      <c r="BG265" s="210"/>
      <c r="BH265" s="210"/>
    </row>
    <row r="266" spans="1:60" outlineLevel="2" x14ac:dyDescent="0.2">
      <c r="A266" s="217"/>
      <c r="B266" s="218"/>
      <c r="C266" s="264" t="s">
        <v>480</v>
      </c>
      <c r="D266" s="258"/>
      <c r="E266" s="259"/>
      <c r="F266" s="220"/>
      <c r="G266" s="220"/>
      <c r="H266" s="220"/>
      <c r="I266" s="220"/>
      <c r="J266" s="220"/>
      <c r="K266" s="220"/>
      <c r="L266" s="220"/>
      <c r="M266" s="220"/>
      <c r="N266" s="219"/>
      <c r="O266" s="219"/>
      <c r="P266" s="219"/>
      <c r="Q266" s="219"/>
      <c r="R266" s="220"/>
      <c r="S266" s="220"/>
      <c r="T266" s="220"/>
      <c r="U266" s="220"/>
      <c r="V266" s="220"/>
      <c r="W266" s="220"/>
      <c r="X266" s="220"/>
      <c r="Y266" s="220"/>
      <c r="Z266" s="210"/>
      <c r="AA266" s="210"/>
      <c r="AB266" s="210"/>
      <c r="AC266" s="210"/>
      <c r="AD266" s="210"/>
      <c r="AE266" s="210"/>
      <c r="AF266" s="210"/>
      <c r="AG266" s="210" t="s">
        <v>231</v>
      </c>
      <c r="AH266" s="210">
        <v>0</v>
      </c>
      <c r="AI266" s="210"/>
      <c r="AJ266" s="210"/>
      <c r="AK266" s="210"/>
      <c r="AL266" s="210"/>
      <c r="AM266" s="210"/>
      <c r="AN266" s="210"/>
      <c r="AO266" s="210"/>
      <c r="AP266" s="210"/>
      <c r="AQ266" s="210"/>
      <c r="AR266" s="210"/>
      <c r="AS266" s="210"/>
      <c r="AT266" s="210"/>
      <c r="AU266" s="210"/>
      <c r="AV266" s="210"/>
      <c r="AW266" s="210"/>
      <c r="AX266" s="210"/>
      <c r="AY266" s="210"/>
      <c r="AZ266" s="210"/>
      <c r="BA266" s="210"/>
      <c r="BB266" s="210"/>
      <c r="BC266" s="210"/>
      <c r="BD266" s="210"/>
      <c r="BE266" s="210"/>
      <c r="BF266" s="210"/>
      <c r="BG266" s="210"/>
      <c r="BH266" s="210"/>
    </row>
    <row r="267" spans="1:60" outlineLevel="3" x14ac:dyDescent="0.2">
      <c r="A267" s="217"/>
      <c r="B267" s="218"/>
      <c r="C267" s="264" t="s">
        <v>461</v>
      </c>
      <c r="D267" s="258"/>
      <c r="E267" s="259">
        <v>20</v>
      </c>
      <c r="F267" s="220"/>
      <c r="G267" s="220"/>
      <c r="H267" s="220"/>
      <c r="I267" s="220"/>
      <c r="J267" s="220"/>
      <c r="K267" s="220"/>
      <c r="L267" s="220"/>
      <c r="M267" s="220"/>
      <c r="N267" s="219"/>
      <c r="O267" s="219"/>
      <c r="P267" s="219"/>
      <c r="Q267" s="219"/>
      <c r="R267" s="220"/>
      <c r="S267" s="220"/>
      <c r="T267" s="220"/>
      <c r="U267" s="220"/>
      <c r="V267" s="220"/>
      <c r="W267" s="220"/>
      <c r="X267" s="220"/>
      <c r="Y267" s="220"/>
      <c r="Z267" s="210"/>
      <c r="AA267" s="210"/>
      <c r="AB267" s="210"/>
      <c r="AC267" s="210"/>
      <c r="AD267" s="210"/>
      <c r="AE267" s="210"/>
      <c r="AF267" s="210"/>
      <c r="AG267" s="210" t="s">
        <v>231</v>
      </c>
      <c r="AH267" s="210">
        <v>5</v>
      </c>
      <c r="AI267" s="210"/>
      <c r="AJ267" s="210"/>
      <c r="AK267" s="210"/>
      <c r="AL267" s="210"/>
      <c r="AM267" s="210"/>
      <c r="AN267" s="210"/>
      <c r="AO267" s="210"/>
      <c r="AP267" s="210"/>
      <c r="AQ267" s="210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210"/>
      <c r="BD267" s="210"/>
      <c r="BE267" s="210"/>
      <c r="BF267" s="210"/>
      <c r="BG267" s="210"/>
      <c r="BH267" s="210"/>
    </row>
    <row r="268" spans="1:60" outlineLevel="3" x14ac:dyDescent="0.2">
      <c r="A268" s="217"/>
      <c r="B268" s="218"/>
      <c r="C268" s="264" t="s">
        <v>462</v>
      </c>
      <c r="D268" s="258"/>
      <c r="E268" s="259">
        <v>18.501290000000001</v>
      </c>
      <c r="F268" s="220"/>
      <c r="G268" s="220"/>
      <c r="H268" s="220"/>
      <c r="I268" s="220"/>
      <c r="J268" s="220"/>
      <c r="K268" s="220"/>
      <c r="L268" s="220"/>
      <c r="M268" s="220"/>
      <c r="N268" s="219"/>
      <c r="O268" s="219"/>
      <c r="P268" s="219"/>
      <c r="Q268" s="219"/>
      <c r="R268" s="220"/>
      <c r="S268" s="220"/>
      <c r="T268" s="220"/>
      <c r="U268" s="220"/>
      <c r="V268" s="220"/>
      <c r="W268" s="220"/>
      <c r="X268" s="220"/>
      <c r="Y268" s="220"/>
      <c r="Z268" s="210"/>
      <c r="AA268" s="210"/>
      <c r="AB268" s="210"/>
      <c r="AC268" s="210"/>
      <c r="AD268" s="210"/>
      <c r="AE268" s="210"/>
      <c r="AF268" s="210"/>
      <c r="AG268" s="210" t="s">
        <v>231</v>
      </c>
      <c r="AH268" s="210">
        <v>5</v>
      </c>
      <c r="AI268" s="210"/>
      <c r="AJ268" s="210"/>
      <c r="AK268" s="210"/>
      <c r="AL268" s="210"/>
      <c r="AM268" s="210"/>
      <c r="AN268" s="210"/>
      <c r="AO268" s="210"/>
      <c r="AP268" s="210"/>
      <c r="AQ268" s="210"/>
      <c r="AR268" s="210"/>
      <c r="AS268" s="210"/>
      <c r="AT268" s="210"/>
      <c r="AU268" s="210"/>
      <c r="AV268" s="210"/>
      <c r="AW268" s="210"/>
      <c r="AX268" s="210"/>
      <c r="AY268" s="210"/>
      <c r="AZ268" s="210"/>
      <c r="BA268" s="210"/>
      <c r="BB268" s="210"/>
      <c r="BC268" s="210"/>
      <c r="BD268" s="210"/>
      <c r="BE268" s="210"/>
      <c r="BF268" s="210"/>
      <c r="BG268" s="210"/>
      <c r="BH268" s="210"/>
    </row>
    <row r="269" spans="1:60" x14ac:dyDescent="0.2">
      <c r="A269" s="225" t="s">
        <v>183</v>
      </c>
      <c r="B269" s="226" t="s">
        <v>150</v>
      </c>
      <c r="C269" s="251" t="s">
        <v>151</v>
      </c>
      <c r="D269" s="227"/>
      <c r="E269" s="228"/>
      <c r="F269" s="229"/>
      <c r="G269" s="229">
        <f>SUMIF(AG270:AG276,"&lt;&gt;NOR",G270:G276)</f>
        <v>0</v>
      </c>
      <c r="H269" s="229"/>
      <c r="I269" s="229">
        <f>SUM(I270:I276)</f>
        <v>0</v>
      </c>
      <c r="J269" s="229"/>
      <c r="K269" s="229">
        <f>SUM(K270:K276)</f>
        <v>0</v>
      </c>
      <c r="L269" s="229"/>
      <c r="M269" s="229">
        <f>SUM(M270:M276)</f>
        <v>0</v>
      </c>
      <c r="N269" s="228"/>
      <c r="O269" s="228">
        <f>SUM(O270:O276)</f>
        <v>0</v>
      </c>
      <c r="P269" s="228"/>
      <c r="Q269" s="228">
        <f>SUM(Q270:Q276)</f>
        <v>0</v>
      </c>
      <c r="R269" s="229"/>
      <c r="S269" s="229"/>
      <c r="T269" s="230"/>
      <c r="U269" s="224"/>
      <c r="V269" s="224">
        <f>SUM(V270:V276)</f>
        <v>0</v>
      </c>
      <c r="W269" s="224"/>
      <c r="X269" s="224"/>
      <c r="Y269" s="224"/>
      <c r="AG269" t="s">
        <v>184</v>
      </c>
    </row>
    <row r="270" spans="1:60" outlineLevel="1" x14ac:dyDescent="0.2">
      <c r="A270" s="235">
        <v>40</v>
      </c>
      <c r="B270" s="236" t="s">
        <v>481</v>
      </c>
      <c r="C270" s="252" t="s">
        <v>482</v>
      </c>
      <c r="D270" s="237" t="s">
        <v>434</v>
      </c>
      <c r="E270" s="238">
        <v>18.501290000000001</v>
      </c>
      <c r="F270" s="239"/>
      <c r="G270" s="240">
        <f>ROUND(E270*F270,2)</f>
        <v>0</v>
      </c>
      <c r="H270" s="239"/>
      <c r="I270" s="240">
        <f>ROUND(E270*H270,2)</f>
        <v>0</v>
      </c>
      <c r="J270" s="239"/>
      <c r="K270" s="240">
        <f>ROUND(E270*J270,2)</f>
        <v>0</v>
      </c>
      <c r="L270" s="240">
        <v>21</v>
      </c>
      <c r="M270" s="240">
        <f>G270*(1+L270/100)</f>
        <v>0</v>
      </c>
      <c r="N270" s="238">
        <v>0</v>
      </c>
      <c r="O270" s="238">
        <f>ROUND(E270*N270,2)</f>
        <v>0</v>
      </c>
      <c r="P270" s="238">
        <v>0</v>
      </c>
      <c r="Q270" s="238">
        <f>ROUND(E270*P270,2)</f>
        <v>0</v>
      </c>
      <c r="R270" s="240" t="s">
        <v>483</v>
      </c>
      <c r="S270" s="240" t="s">
        <v>188</v>
      </c>
      <c r="T270" s="241" t="s">
        <v>188</v>
      </c>
      <c r="U270" s="220">
        <v>0</v>
      </c>
      <c r="V270" s="220">
        <f>ROUND(E270*U270,2)</f>
        <v>0</v>
      </c>
      <c r="W270" s="220"/>
      <c r="X270" s="220" t="s">
        <v>226</v>
      </c>
      <c r="Y270" s="220" t="s">
        <v>191</v>
      </c>
      <c r="Z270" s="210"/>
      <c r="AA270" s="210"/>
      <c r="AB270" s="210"/>
      <c r="AC270" s="210"/>
      <c r="AD270" s="210"/>
      <c r="AE270" s="210"/>
      <c r="AF270" s="210"/>
      <c r="AG270" s="210" t="s">
        <v>227</v>
      </c>
      <c r="AH270" s="210"/>
      <c r="AI270" s="210"/>
      <c r="AJ270" s="210"/>
      <c r="AK270" s="210"/>
      <c r="AL270" s="210"/>
      <c r="AM270" s="210"/>
      <c r="AN270" s="210"/>
      <c r="AO270" s="210"/>
      <c r="AP270" s="210"/>
      <c r="AQ270" s="210"/>
      <c r="AR270" s="210"/>
      <c r="AS270" s="210"/>
      <c r="AT270" s="210"/>
      <c r="AU270" s="210"/>
      <c r="AV270" s="210"/>
      <c r="AW270" s="210"/>
      <c r="AX270" s="210"/>
      <c r="AY270" s="210"/>
      <c r="AZ270" s="210"/>
      <c r="BA270" s="210"/>
      <c r="BB270" s="210"/>
      <c r="BC270" s="210"/>
      <c r="BD270" s="210"/>
      <c r="BE270" s="210"/>
      <c r="BF270" s="210"/>
      <c r="BG270" s="210"/>
      <c r="BH270" s="210"/>
    </row>
    <row r="271" spans="1:60" outlineLevel="2" x14ac:dyDescent="0.2">
      <c r="A271" s="217"/>
      <c r="B271" s="218"/>
      <c r="C271" s="264" t="s">
        <v>484</v>
      </c>
      <c r="D271" s="258"/>
      <c r="E271" s="259"/>
      <c r="F271" s="220"/>
      <c r="G271" s="220"/>
      <c r="H271" s="220"/>
      <c r="I271" s="220"/>
      <c r="J271" s="220"/>
      <c r="K271" s="220"/>
      <c r="L271" s="220"/>
      <c r="M271" s="220"/>
      <c r="N271" s="219"/>
      <c r="O271" s="219"/>
      <c r="P271" s="219"/>
      <c r="Q271" s="219"/>
      <c r="R271" s="220"/>
      <c r="S271" s="220"/>
      <c r="T271" s="220"/>
      <c r="U271" s="220"/>
      <c r="V271" s="220"/>
      <c r="W271" s="220"/>
      <c r="X271" s="220"/>
      <c r="Y271" s="220"/>
      <c r="Z271" s="210"/>
      <c r="AA271" s="210"/>
      <c r="AB271" s="210"/>
      <c r="AC271" s="210"/>
      <c r="AD271" s="210"/>
      <c r="AE271" s="210"/>
      <c r="AF271" s="210"/>
      <c r="AG271" s="210" t="s">
        <v>231</v>
      </c>
      <c r="AH271" s="210">
        <v>0</v>
      </c>
      <c r="AI271" s="210"/>
      <c r="AJ271" s="210"/>
      <c r="AK271" s="210"/>
      <c r="AL271" s="210"/>
      <c r="AM271" s="210"/>
      <c r="AN271" s="210"/>
      <c r="AO271" s="210"/>
      <c r="AP271" s="210"/>
      <c r="AQ271" s="210"/>
      <c r="AR271" s="210"/>
      <c r="AS271" s="210"/>
      <c r="AT271" s="210"/>
      <c r="AU271" s="210"/>
      <c r="AV271" s="210"/>
      <c r="AW271" s="210"/>
      <c r="AX271" s="210"/>
      <c r="AY271" s="210"/>
      <c r="AZ271" s="210"/>
      <c r="BA271" s="210"/>
      <c r="BB271" s="210"/>
      <c r="BC271" s="210"/>
      <c r="BD271" s="210"/>
      <c r="BE271" s="210"/>
      <c r="BF271" s="210"/>
      <c r="BG271" s="210"/>
      <c r="BH271" s="210"/>
    </row>
    <row r="272" spans="1:60" outlineLevel="3" x14ac:dyDescent="0.2">
      <c r="A272" s="217"/>
      <c r="B272" s="218"/>
      <c r="C272" s="264" t="s">
        <v>468</v>
      </c>
      <c r="D272" s="258"/>
      <c r="E272" s="259"/>
      <c r="F272" s="220"/>
      <c r="G272" s="220"/>
      <c r="H272" s="220"/>
      <c r="I272" s="220"/>
      <c r="J272" s="220"/>
      <c r="K272" s="220"/>
      <c r="L272" s="220"/>
      <c r="M272" s="220"/>
      <c r="N272" s="219"/>
      <c r="O272" s="219"/>
      <c r="P272" s="219"/>
      <c r="Q272" s="219"/>
      <c r="R272" s="220"/>
      <c r="S272" s="220"/>
      <c r="T272" s="220"/>
      <c r="U272" s="220"/>
      <c r="V272" s="220"/>
      <c r="W272" s="220"/>
      <c r="X272" s="220"/>
      <c r="Y272" s="220"/>
      <c r="Z272" s="210"/>
      <c r="AA272" s="210"/>
      <c r="AB272" s="210"/>
      <c r="AC272" s="210"/>
      <c r="AD272" s="210"/>
      <c r="AE272" s="210"/>
      <c r="AF272" s="210"/>
      <c r="AG272" s="210" t="s">
        <v>231</v>
      </c>
      <c r="AH272" s="210">
        <v>0</v>
      </c>
      <c r="AI272" s="210"/>
      <c r="AJ272" s="210"/>
      <c r="AK272" s="210"/>
      <c r="AL272" s="210"/>
      <c r="AM272" s="210"/>
      <c r="AN272" s="210"/>
      <c r="AO272" s="210"/>
      <c r="AP272" s="210"/>
      <c r="AQ272" s="210"/>
      <c r="AR272" s="210"/>
      <c r="AS272" s="210"/>
      <c r="AT272" s="210"/>
      <c r="AU272" s="210"/>
      <c r="AV272" s="210"/>
      <c r="AW272" s="210"/>
      <c r="AX272" s="210"/>
      <c r="AY272" s="210"/>
      <c r="AZ272" s="210"/>
      <c r="BA272" s="210"/>
      <c r="BB272" s="210"/>
      <c r="BC272" s="210"/>
      <c r="BD272" s="210"/>
      <c r="BE272" s="210"/>
      <c r="BF272" s="210"/>
      <c r="BG272" s="210"/>
      <c r="BH272" s="210"/>
    </row>
    <row r="273" spans="1:60" outlineLevel="3" x14ac:dyDescent="0.2">
      <c r="A273" s="217"/>
      <c r="B273" s="218"/>
      <c r="C273" s="264" t="s">
        <v>469</v>
      </c>
      <c r="D273" s="258"/>
      <c r="E273" s="259">
        <v>8.2500000000000004E-2</v>
      </c>
      <c r="F273" s="220"/>
      <c r="G273" s="220"/>
      <c r="H273" s="220"/>
      <c r="I273" s="220"/>
      <c r="J273" s="220"/>
      <c r="K273" s="220"/>
      <c r="L273" s="220"/>
      <c r="M273" s="220"/>
      <c r="N273" s="219"/>
      <c r="O273" s="219"/>
      <c r="P273" s="219"/>
      <c r="Q273" s="219"/>
      <c r="R273" s="220"/>
      <c r="S273" s="220"/>
      <c r="T273" s="220"/>
      <c r="U273" s="220"/>
      <c r="V273" s="220"/>
      <c r="W273" s="220"/>
      <c r="X273" s="220"/>
      <c r="Y273" s="220"/>
      <c r="Z273" s="210"/>
      <c r="AA273" s="210"/>
      <c r="AB273" s="210"/>
      <c r="AC273" s="210"/>
      <c r="AD273" s="210"/>
      <c r="AE273" s="210"/>
      <c r="AF273" s="210"/>
      <c r="AG273" s="210" t="s">
        <v>231</v>
      </c>
      <c r="AH273" s="210">
        <v>7</v>
      </c>
      <c r="AI273" s="210"/>
      <c r="AJ273" s="210"/>
      <c r="AK273" s="210"/>
      <c r="AL273" s="210"/>
      <c r="AM273" s="210"/>
      <c r="AN273" s="210"/>
      <c r="AO273" s="210"/>
      <c r="AP273" s="210"/>
      <c r="AQ273" s="210"/>
      <c r="AR273" s="210"/>
      <c r="AS273" s="210"/>
      <c r="AT273" s="210"/>
      <c r="AU273" s="210"/>
      <c r="AV273" s="210"/>
      <c r="AW273" s="210"/>
      <c r="AX273" s="210"/>
      <c r="AY273" s="210"/>
      <c r="AZ273" s="210"/>
      <c r="BA273" s="210"/>
      <c r="BB273" s="210"/>
      <c r="BC273" s="210"/>
      <c r="BD273" s="210"/>
      <c r="BE273" s="210"/>
      <c r="BF273" s="210"/>
      <c r="BG273" s="210"/>
      <c r="BH273" s="210"/>
    </row>
    <row r="274" spans="1:60" outlineLevel="3" x14ac:dyDescent="0.2">
      <c r="A274" s="217"/>
      <c r="B274" s="218"/>
      <c r="C274" s="264" t="s">
        <v>470</v>
      </c>
      <c r="D274" s="258"/>
      <c r="E274" s="259"/>
      <c r="F274" s="220"/>
      <c r="G274" s="220"/>
      <c r="H274" s="220"/>
      <c r="I274" s="220"/>
      <c r="J274" s="220"/>
      <c r="K274" s="220"/>
      <c r="L274" s="220"/>
      <c r="M274" s="220"/>
      <c r="N274" s="219"/>
      <c r="O274" s="219"/>
      <c r="P274" s="219"/>
      <c r="Q274" s="219"/>
      <c r="R274" s="220"/>
      <c r="S274" s="220"/>
      <c r="T274" s="220"/>
      <c r="U274" s="220"/>
      <c r="V274" s="220"/>
      <c r="W274" s="220"/>
      <c r="X274" s="220"/>
      <c r="Y274" s="220"/>
      <c r="Z274" s="210"/>
      <c r="AA274" s="210"/>
      <c r="AB274" s="210"/>
      <c r="AC274" s="210"/>
      <c r="AD274" s="210"/>
      <c r="AE274" s="210"/>
      <c r="AF274" s="210"/>
      <c r="AG274" s="210" t="s">
        <v>231</v>
      </c>
      <c r="AH274" s="210">
        <v>0</v>
      </c>
      <c r="AI274" s="210"/>
      <c r="AJ274" s="210"/>
      <c r="AK274" s="210"/>
      <c r="AL274" s="210"/>
      <c r="AM274" s="210"/>
      <c r="AN274" s="210"/>
      <c r="AO274" s="210"/>
      <c r="AP274" s="210"/>
      <c r="AQ274" s="210"/>
      <c r="AR274" s="210"/>
      <c r="AS274" s="210"/>
      <c r="AT274" s="210"/>
      <c r="AU274" s="210"/>
      <c r="AV274" s="210"/>
      <c r="AW274" s="210"/>
      <c r="AX274" s="210"/>
      <c r="AY274" s="210"/>
      <c r="AZ274" s="210"/>
      <c r="BA274" s="210"/>
      <c r="BB274" s="210"/>
      <c r="BC274" s="210"/>
      <c r="BD274" s="210"/>
      <c r="BE274" s="210"/>
      <c r="BF274" s="210"/>
      <c r="BG274" s="210"/>
      <c r="BH274" s="210"/>
    </row>
    <row r="275" spans="1:60" outlineLevel="3" x14ac:dyDescent="0.2">
      <c r="A275" s="217"/>
      <c r="B275" s="218"/>
      <c r="C275" s="264" t="s">
        <v>471</v>
      </c>
      <c r="D275" s="258"/>
      <c r="E275" s="259"/>
      <c r="F275" s="220"/>
      <c r="G275" s="220"/>
      <c r="H275" s="220"/>
      <c r="I275" s="220"/>
      <c r="J275" s="220"/>
      <c r="K275" s="220"/>
      <c r="L275" s="220"/>
      <c r="M275" s="220"/>
      <c r="N275" s="219"/>
      <c r="O275" s="219"/>
      <c r="P275" s="219"/>
      <c r="Q275" s="219"/>
      <c r="R275" s="220"/>
      <c r="S275" s="220"/>
      <c r="T275" s="220"/>
      <c r="U275" s="220"/>
      <c r="V275" s="220"/>
      <c r="W275" s="220"/>
      <c r="X275" s="220"/>
      <c r="Y275" s="220"/>
      <c r="Z275" s="210"/>
      <c r="AA275" s="210"/>
      <c r="AB275" s="210"/>
      <c r="AC275" s="210"/>
      <c r="AD275" s="210"/>
      <c r="AE275" s="210"/>
      <c r="AF275" s="210"/>
      <c r="AG275" s="210" t="s">
        <v>231</v>
      </c>
      <c r="AH275" s="210">
        <v>7</v>
      </c>
      <c r="AI275" s="210"/>
      <c r="AJ275" s="210"/>
      <c r="AK275" s="210"/>
      <c r="AL275" s="210"/>
      <c r="AM275" s="210"/>
      <c r="AN275" s="210"/>
      <c r="AO275" s="210"/>
      <c r="AP275" s="210"/>
      <c r="AQ275" s="210"/>
      <c r="AR275" s="210"/>
      <c r="AS275" s="210"/>
      <c r="AT275" s="210"/>
      <c r="AU275" s="210"/>
      <c r="AV275" s="210"/>
      <c r="AW275" s="210"/>
      <c r="AX275" s="210"/>
      <c r="AY275" s="210"/>
      <c r="AZ275" s="210"/>
      <c r="BA275" s="210"/>
      <c r="BB275" s="210"/>
      <c r="BC275" s="210"/>
      <c r="BD275" s="210"/>
      <c r="BE275" s="210"/>
      <c r="BF275" s="210"/>
      <c r="BG275" s="210"/>
      <c r="BH275" s="210"/>
    </row>
    <row r="276" spans="1:60" outlineLevel="3" x14ac:dyDescent="0.2">
      <c r="A276" s="217"/>
      <c r="B276" s="218"/>
      <c r="C276" s="264" t="s">
        <v>472</v>
      </c>
      <c r="D276" s="258"/>
      <c r="E276" s="259">
        <v>18.418790000000001</v>
      </c>
      <c r="F276" s="220"/>
      <c r="G276" s="220"/>
      <c r="H276" s="220"/>
      <c r="I276" s="220"/>
      <c r="J276" s="220"/>
      <c r="K276" s="220"/>
      <c r="L276" s="220"/>
      <c r="M276" s="220"/>
      <c r="N276" s="219"/>
      <c r="O276" s="219"/>
      <c r="P276" s="219"/>
      <c r="Q276" s="219"/>
      <c r="R276" s="220"/>
      <c r="S276" s="220"/>
      <c r="T276" s="220"/>
      <c r="U276" s="220"/>
      <c r="V276" s="220"/>
      <c r="W276" s="220"/>
      <c r="X276" s="220"/>
      <c r="Y276" s="220"/>
      <c r="Z276" s="210"/>
      <c r="AA276" s="210"/>
      <c r="AB276" s="210"/>
      <c r="AC276" s="210"/>
      <c r="AD276" s="210"/>
      <c r="AE276" s="210"/>
      <c r="AF276" s="210"/>
      <c r="AG276" s="210" t="s">
        <v>231</v>
      </c>
      <c r="AH276" s="210">
        <v>7</v>
      </c>
      <c r="AI276" s="210"/>
      <c r="AJ276" s="210"/>
      <c r="AK276" s="210"/>
      <c r="AL276" s="210"/>
      <c r="AM276" s="210"/>
      <c r="AN276" s="210"/>
      <c r="AO276" s="210"/>
      <c r="AP276" s="210"/>
      <c r="AQ276" s="210"/>
      <c r="AR276" s="210"/>
      <c r="AS276" s="210"/>
      <c r="AT276" s="210"/>
      <c r="AU276" s="210"/>
      <c r="AV276" s="210"/>
      <c r="AW276" s="210"/>
      <c r="AX276" s="210"/>
      <c r="AY276" s="210"/>
      <c r="AZ276" s="210"/>
      <c r="BA276" s="210"/>
      <c r="BB276" s="210"/>
      <c r="BC276" s="210"/>
      <c r="BD276" s="210"/>
      <c r="BE276" s="210"/>
      <c r="BF276" s="210"/>
      <c r="BG276" s="210"/>
      <c r="BH276" s="210"/>
    </row>
    <row r="277" spans="1:60" x14ac:dyDescent="0.2">
      <c r="A277" s="3"/>
      <c r="B277" s="4"/>
      <c r="C277" s="255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AE277">
        <v>12</v>
      </c>
      <c r="AF277">
        <v>21</v>
      </c>
      <c r="AG277" t="s">
        <v>169</v>
      </c>
    </row>
    <row r="278" spans="1:60" x14ac:dyDescent="0.2">
      <c r="A278" s="213"/>
      <c r="B278" s="214" t="s">
        <v>29</v>
      </c>
      <c r="C278" s="256"/>
      <c r="D278" s="215"/>
      <c r="E278" s="216"/>
      <c r="F278" s="216"/>
      <c r="G278" s="234">
        <f>G8+G49+G84+G121+G142+G236+G242+G269</f>
        <v>0</v>
      </c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AE278">
        <f>SUMIF(L7:L276,AE277,G7:G276)</f>
        <v>0</v>
      </c>
      <c r="AF278">
        <f>SUMIF(L7:L276,AF277,G7:G276)</f>
        <v>0</v>
      </c>
      <c r="AG278" t="s">
        <v>219</v>
      </c>
    </row>
    <row r="279" spans="1:60" x14ac:dyDescent="0.2">
      <c r="C279" s="257"/>
      <c r="D279" s="10"/>
      <c r="AG279" t="s">
        <v>220</v>
      </c>
    </row>
    <row r="280" spans="1:60" x14ac:dyDescent="0.2">
      <c r="D280" s="10"/>
    </row>
    <row r="281" spans="1:60" x14ac:dyDescent="0.2">
      <c r="D281" s="10"/>
    </row>
    <row r="282" spans="1:60" x14ac:dyDescent="0.2">
      <c r="D282" s="10"/>
    </row>
    <row r="283" spans="1:60" x14ac:dyDescent="0.2">
      <c r="D283" s="10"/>
    </row>
    <row r="284" spans="1:60" x14ac:dyDescent="0.2">
      <c r="D284" s="10"/>
    </row>
    <row r="285" spans="1:60" x14ac:dyDescent="0.2">
      <c r="D285" s="10"/>
    </row>
    <row r="286" spans="1:60" x14ac:dyDescent="0.2">
      <c r="D286" s="10"/>
    </row>
    <row r="287" spans="1:60" x14ac:dyDescent="0.2">
      <c r="D287" s="10"/>
    </row>
    <row r="288" spans="1:60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yh+mNCU02rP82wvcZ9vrwzZgq0UmUd/chJrEmX/kfY0uBhGxcxMOI06/pHlUUOUOhdZagdWFX4f83FHQ6r79og==" saltValue="IxBDbmoXJTnuPb2ks9NQWg==" spinCount="100000" sheet="1" formatRows="0"/>
  <mergeCells count="33">
    <mergeCell ref="C253:G253"/>
    <mergeCell ref="C261:G261"/>
    <mergeCell ref="C265:G265"/>
    <mergeCell ref="C194:G194"/>
    <mergeCell ref="C202:G202"/>
    <mergeCell ref="C225:G225"/>
    <mergeCell ref="C238:G238"/>
    <mergeCell ref="C244:G244"/>
    <mergeCell ref="C248:G248"/>
    <mergeCell ref="C123:G123"/>
    <mergeCell ref="C128:G128"/>
    <mergeCell ref="C133:G133"/>
    <mergeCell ref="C138:G138"/>
    <mergeCell ref="C183:G183"/>
    <mergeCell ref="C190:G190"/>
    <mergeCell ref="C65:G65"/>
    <mergeCell ref="C80:G80"/>
    <mergeCell ref="C85:G85"/>
    <mergeCell ref="C87:G87"/>
    <mergeCell ref="C92:G92"/>
    <mergeCell ref="C99:G99"/>
    <mergeCell ref="C23:G23"/>
    <mergeCell ref="C28:G28"/>
    <mergeCell ref="C37:G37"/>
    <mergeCell ref="C46:G46"/>
    <mergeCell ref="C55:G55"/>
    <mergeCell ref="C60:G60"/>
    <mergeCell ref="A1:G1"/>
    <mergeCell ref="C2:G2"/>
    <mergeCell ref="C3:G3"/>
    <mergeCell ref="C4:G4"/>
    <mergeCell ref="C10:G10"/>
    <mergeCell ref="C18:G18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AD13F-A6C4-458B-9137-30C069099BAA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5" t="s">
        <v>221</v>
      </c>
      <c r="B1" s="195"/>
      <c r="C1" s="195"/>
      <c r="D1" s="195"/>
      <c r="E1" s="195"/>
      <c r="F1" s="195"/>
      <c r="G1" s="195"/>
      <c r="AG1" t="s">
        <v>155</v>
      </c>
    </row>
    <row r="2" spans="1:60" ht="24.95" customHeight="1" x14ac:dyDescent="0.2">
      <c r="A2" s="196" t="s">
        <v>7</v>
      </c>
      <c r="B2" s="49" t="s">
        <v>44</v>
      </c>
      <c r="C2" s="199" t="s">
        <v>45</v>
      </c>
      <c r="D2" s="197"/>
      <c r="E2" s="197"/>
      <c r="F2" s="197"/>
      <c r="G2" s="198"/>
      <c r="AG2" t="s">
        <v>156</v>
      </c>
    </row>
    <row r="3" spans="1:60" ht="24.95" customHeight="1" x14ac:dyDescent="0.2">
      <c r="A3" s="196" t="s">
        <v>8</v>
      </c>
      <c r="B3" s="49" t="s">
        <v>57</v>
      </c>
      <c r="C3" s="199" t="s">
        <v>58</v>
      </c>
      <c r="D3" s="197"/>
      <c r="E3" s="197"/>
      <c r="F3" s="197"/>
      <c r="G3" s="198"/>
      <c r="AC3" s="174" t="s">
        <v>156</v>
      </c>
      <c r="AG3" t="s">
        <v>159</v>
      </c>
    </row>
    <row r="4" spans="1:60" ht="24.95" customHeight="1" x14ac:dyDescent="0.2">
      <c r="A4" s="200" t="s">
        <v>9</v>
      </c>
      <c r="B4" s="201" t="s">
        <v>61</v>
      </c>
      <c r="C4" s="202" t="s">
        <v>62</v>
      </c>
      <c r="D4" s="203"/>
      <c r="E4" s="203"/>
      <c r="F4" s="203"/>
      <c r="G4" s="204"/>
      <c r="AG4" t="s">
        <v>160</v>
      </c>
    </row>
    <row r="5" spans="1:60" x14ac:dyDescent="0.2">
      <c r="D5" s="10"/>
    </row>
    <row r="6" spans="1:60" ht="38.25" x14ac:dyDescent="0.2">
      <c r="A6" s="206" t="s">
        <v>161</v>
      </c>
      <c r="B6" s="208" t="s">
        <v>162</v>
      </c>
      <c r="C6" s="208" t="s">
        <v>163</v>
      </c>
      <c r="D6" s="207" t="s">
        <v>164</v>
      </c>
      <c r="E6" s="206" t="s">
        <v>165</v>
      </c>
      <c r="F6" s="205" t="s">
        <v>166</v>
      </c>
      <c r="G6" s="206" t="s">
        <v>29</v>
      </c>
      <c r="H6" s="209" t="s">
        <v>30</v>
      </c>
      <c r="I6" s="209" t="s">
        <v>167</v>
      </c>
      <c r="J6" s="209" t="s">
        <v>31</v>
      </c>
      <c r="K6" s="209" t="s">
        <v>168</v>
      </c>
      <c r="L6" s="209" t="s">
        <v>169</v>
      </c>
      <c r="M6" s="209" t="s">
        <v>170</v>
      </c>
      <c r="N6" s="209" t="s">
        <v>171</v>
      </c>
      <c r="O6" s="209" t="s">
        <v>172</v>
      </c>
      <c r="P6" s="209" t="s">
        <v>173</v>
      </c>
      <c r="Q6" s="209" t="s">
        <v>174</v>
      </c>
      <c r="R6" s="209" t="s">
        <v>175</v>
      </c>
      <c r="S6" s="209" t="s">
        <v>176</v>
      </c>
      <c r="T6" s="209" t="s">
        <v>177</v>
      </c>
      <c r="U6" s="209" t="s">
        <v>178</v>
      </c>
      <c r="V6" s="209" t="s">
        <v>179</v>
      </c>
      <c r="W6" s="209" t="s">
        <v>180</v>
      </c>
      <c r="X6" s="209" t="s">
        <v>181</v>
      </c>
      <c r="Y6" s="209" t="s">
        <v>182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5" t="s">
        <v>183</v>
      </c>
      <c r="B8" s="226" t="s">
        <v>121</v>
      </c>
      <c r="C8" s="251" t="s">
        <v>122</v>
      </c>
      <c r="D8" s="227"/>
      <c r="E8" s="228"/>
      <c r="F8" s="229"/>
      <c r="G8" s="229">
        <f>SUMIF(AG9:AG93,"&lt;&gt;NOR",G9:G93)</f>
        <v>0</v>
      </c>
      <c r="H8" s="229"/>
      <c r="I8" s="229">
        <f>SUM(I9:I93)</f>
        <v>0</v>
      </c>
      <c r="J8" s="229"/>
      <c r="K8" s="229">
        <f>SUM(K9:K93)</f>
        <v>0</v>
      </c>
      <c r="L8" s="229"/>
      <c r="M8" s="229">
        <f>SUM(M9:M93)</f>
        <v>0</v>
      </c>
      <c r="N8" s="228"/>
      <c r="O8" s="228">
        <f>SUM(O9:O93)</f>
        <v>0</v>
      </c>
      <c r="P8" s="228"/>
      <c r="Q8" s="228">
        <f>SUM(Q9:Q93)</f>
        <v>0</v>
      </c>
      <c r="R8" s="229"/>
      <c r="S8" s="229"/>
      <c r="T8" s="230"/>
      <c r="U8" s="224"/>
      <c r="V8" s="224">
        <f>SUM(V9:V93)</f>
        <v>43.250000000000007</v>
      </c>
      <c r="W8" s="224"/>
      <c r="X8" s="224"/>
      <c r="Y8" s="224"/>
      <c r="AG8" t="s">
        <v>184</v>
      </c>
    </row>
    <row r="9" spans="1:60" outlineLevel="1" x14ac:dyDescent="0.2">
      <c r="A9" s="235">
        <v>1</v>
      </c>
      <c r="B9" s="236" t="s">
        <v>485</v>
      </c>
      <c r="C9" s="252" t="s">
        <v>486</v>
      </c>
      <c r="D9" s="237" t="s">
        <v>224</v>
      </c>
      <c r="E9" s="238">
        <v>3.2288999999999999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 t="s">
        <v>225</v>
      </c>
      <c r="S9" s="240" t="s">
        <v>188</v>
      </c>
      <c r="T9" s="241" t="s">
        <v>188</v>
      </c>
      <c r="U9" s="220">
        <v>1.548</v>
      </c>
      <c r="V9" s="220">
        <f>ROUND(E9*U9,2)</f>
        <v>5</v>
      </c>
      <c r="W9" s="220"/>
      <c r="X9" s="220" t="s">
        <v>226</v>
      </c>
      <c r="Y9" s="220" t="s">
        <v>191</v>
      </c>
      <c r="Z9" s="210"/>
      <c r="AA9" s="210"/>
      <c r="AB9" s="210"/>
      <c r="AC9" s="210"/>
      <c r="AD9" s="210"/>
      <c r="AE9" s="210"/>
      <c r="AF9" s="210"/>
      <c r="AG9" s="210" t="s">
        <v>227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">
      <c r="A10" s="217"/>
      <c r="B10" s="218"/>
      <c r="C10" s="263" t="s">
        <v>487</v>
      </c>
      <c r="D10" s="262"/>
      <c r="E10" s="262"/>
      <c r="F10" s="262"/>
      <c r="G10" s="262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229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43" t="str">
        <f>C10</f>
        <v>příplatek k cenám vykopávek za ztížení vykopávky v blízkosti podzemního vedení nebo výbušnin v horninách jakékoliv třídy,</v>
      </c>
      <c r="BB10" s="210"/>
      <c r="BC10" s="210"/>
      <c r="BD10" s="210"/>
      <c r="BE10" s="210"/>
      <c r="BF10" s="210"/>
      <c r="BG10" s="210"/>
      <c r="BH10" s="210"/>
    </row>
    <row r="11" spans="1:60" outlineLevel="2" x14ac:dyDescent="0.2">
      <c r="A11" s="217"/>
      <c r="B11" s="218"/>
      <c r="C11" s="264" t="s">
        <v>488</v>
      </c>
      <c r="D11" s="258"/>
      <c r="E11" s="259"/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231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3" x14ac:dyDescent="0.2">
      <c r="A12" s="217"/>
      <c r="B12" s="218"/>
      <c r="C12" s="264" t="s">
        <v>489</v>
      </c>
      <c r="D12" s="258"/>
      <c r="E12" s="259"/>
      <c r="F12" s="220"/>
      <c r="G12" s="220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10"/>
      <c r="AA12" s="210"/>
      <c r="AB12" s="210"/>
      <c r="AC12" s="210"/>
      <c r="AD12" s="210"/>
      <c r="AE12" s="210"/>
      <c r="AF12" s="210"/>
      <c r="AG12" s="210" t="s">
        <v>231</v>
      </c>
      <c r="AH12" s="210">
        <v>0</v>
      </c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3" x14ac:dyDescent="0.2">
      <c r="A13" s="217"/>
      <c r="B13" s="218"/>
      <c r="C13" s="264" t="s">
        <v>490</v>
      </c>
      <c r="D13" s="258"/>
      <c r="E13" s="259"/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231</v>
      </c>
      <c r="AH13" s="210">
        <v>0</v>
      </c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3" x14ac:dyDescent="0.2">
      <c r="A14" s="217"/>
      <c r="B14" s="218"/>
      <c r="C14" s="264" t="s">
        <v>491</v>
      </c>
      <c r="D14" s="258"/>
      <c r="E14" s="259">
        <v>3.2288999999999999</v>
      </c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231</v>
      </c>
      <c r="AH14" s="210">
        <v>5</v>
      </c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">
      <c r="A15" s="235">
        <v>2</v>
      </c>
      <c r="B15" s="236" t="s">
        <v>492</v>
      </c>
      <c r="C15" s="252" t="s">
        <v>493</v>
      </c>
      <c r="D15" s="237" t="s">
        <v>224</v>
      </c>
      <c r="E15" s="238">
        <v>32.289029999999997</v>
      </c>
      <c r="F15" s="239"/>
      <c r="G15" s="240">
        <f>ROUND(E15*F15,2)</f>
        <v>0</v>
      </c>
      <c r="H15" s="239"/>
      <c r="I15" s="240">
        <f>ROUND(E15*H15,2)</f>
        <v>0</v>
      </c>
      <c r="J15" s="239"/>
      <c r="K15" s="240">
        <f>ROUND(E15*J15,2)</f>
        <v>0</v>
      </c>
      <c r="L15" s="240">
        <v>21</v>
      </c>
      <c r="M15" s="240">
        <f>G15*(1+L15/100)</f>
        <v>0</v>
      </c>
      <c r="N15" s="238">
        <v>0</v>
      </c>
      <c r="O15" s="238">
        <f>ROUND(E15*N15,2)</f>
        <v>0</v>
      </c>
      <c r="P15" s="238">
        <v>0</v>
      </c>
      <c r="Q15" s="238">
        <f>ROUND(E15*P15,2)</f>
        <v>0</v>
      </c>
      <c r="R15" s="240" t="s">
        <v>225</v>
      </c>
      <c r="S15" s="240" t="s">
        <v>188</v>
      </c>
      <c r="T15" s="241" t="s">
        <v>188</v>
      </c>
      <c r="U15" s="220">
        <v>0.42199999999999999</v>
      </c>
      <c r="V15" s="220">
        <f>ROUND(E15*U15,2)</f>
        <v>13.63</v>
      </c>
      <c r="W15" s="220"/>
      <c r="X15" s="220" t="s">
        <v>226</v>
      </c>
      <c r="Y15" s="220" t="s">
        <v>191</v>
      </c>
      <c r="Z15" s="210"/>
      <c r="AA15" s="210"/>
      <c r="AB15" s="210"/>
      <c r="AC15" s="210"/>
      <c r="AD15" s="210"/>
      <c r="AE15" s="210"/>
      <c r="AF15" s="210"/>
      <c r="AG15" s="210" t="s">
        <v>255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2" x14ac:dyDescent="0.2">
      <c r="A16" s="217"/>
      <c r="B16" s="218"/>
      <c r="C16" s="263" t="s">
        <v>494</v>
      </c>
      <c r="D16" s="262"/>
      <c r="E16" s="262"/>
      <c r="F16" s="262"/>
      <c r="G16" s="262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229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43" t="str">
        <f>C16</f>
        <v>s přemístěním výkopku v příčných profilech na vzdálenost do 15 m nebo s naložením na dopravní prostředek.</v>
      </c>
      <c r="BB16" s="210"/>
      <c r="BC16" s="210"/>
      <c r="BD16" s="210"/>
      <c r="BE16" s="210"/>
      <c r="BF16" s="210"/>
      <c r="BG16" s="210"/>
      <c r="BH16" s="210"/>
    </row>
    <row r="17" spans="1:60" outlineLevel="2" x14ac:dyDescent="0.2">
      <c r="A17" s="217"/>
      <c r="B17" s="218"/>
      <c r="C17" s="264" t="s">
        <v>495</v>
      </c>
      <c r="D17" s="258"/>
      <c r="E17" s="259"/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231</v>
      </c>
      <c r="AH17" s="210">
        <v>0</v>
      </c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3" x14ac:dyDescent="0.2">
      <c r="A18" s="217"/>
      <c r="B18" s="218"/>
      <c r="C18" s="264" t="s">
        <v>496</v>
      </c>
      <c r="D18" s="258"/>
      <c r="E18" s="259"/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231</v>
      </c>
      <c r="AH18" s="210">
        <v>0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3" x14ac:dyDescent="0.2">
      <c r="A19" s="217"/>
      <c r="B19" s="218"/>
      <c r="C19" s="264" t="s">
        <v>497</v>
      </c>
      <c r="D19" s="258"/>
      <c r="E19" s="259">
        <v>22.24653</v>
      </c>
      <c r="F19" s="220"/>
      <c r="G19" s="220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10"/>
      <c r="AA19" s="210"/>
      <c r="AB19" s="210"/>
      <c r="AC19" s="210"/>
      <c r="AD19" s="210"/>
      <c r="AE19" s="210"/>
      <c r="AF19" s="210"/>
      <c r="AG19" s="210" t="s">
        <v>231</v>
      </c>
      <c r="AH19" s="210">
        <v>5</v>
      </c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3" x14ac:dyDescent="0.2">
      <c r="A20" s="217"/>
      <c r="B20" s="218"/>
      <c r="C20" s="264" t="s">
        <v>498</v>
      </c>
      <c r="D20" s="258"/>
      <c r="E20" s="259"/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231</v>
      </c>
      <c r="AH20" s="210">
        <v>0</v>
      </c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3" x14ac:dyDescent="0.2">
      <c r="A21" s="217"/>
      <c r="B21" s="218"/>
      <c r="C21" s="265" t="s">
        <v>233</v>
      </c>
      <c r="D21" s="260"/>
      <c r="E21" s="261"/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231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3" x14ac:dyDescent="0.2">
      <c r="A22" s="217"/>
      <c r="B22" s="218"/>
      <c r="C22" s="266" t="s">
        <v>499</v>
      </c>
      <c r="D22" s="260"/>
      <c r="E22" s="261">
        <v>0.1125</v>
      </c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231</v>
      </c>
      <c r="AH22" s="210">
        <v>2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3" x14ac:dyDescent="0.2">
      <c r="A23" s="217"/>
      <c r="B23" s="218"/>
      <c r="C23" s="265" t="s">
        <v>235</v>
      </c>
      <c r="D23" s="260"/>
      <c r="E23" s="261"/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231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3" x14ac:dyDescent="0.2">
      <c r="A24" s="217"/>
      <c r="B24" s="218"/>
      <c r="C24" s="264" t="s">
        <v>500</v>
      </c>
      <c r="D24" s="258"/>
      <c r="E24" s="259">
        <v>0.1125</v>
      </c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231</v>
      </c>
      <c r="AH24" s="210">
        <v>5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3" x14ac:dyDescent="0.2">
      <c r="A25" s="217"/>
      <c r="B25" s="218"/>
      <c r="C25" s="264" t="s">
        <v>501</v>
      </c>
      <c r="D25" s="258"/>
      <c r="E25" s="259"/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231</v>
      </c>
      <c r="AH25" s="210">
        <v>0</v>
      </c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3" x14ac:dyDescent="0.2">
      <c r="A26" s="217"/>
      <c r="B26" s="218"/>
      <c r="C26" s="265" t="s">
        <v>233</v>
      </c>
      <c r="D26" s="260"/>
      <c r="E26" s="261"/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231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3" x14ac:dyDescent="0.2">
      <c r="A27" s="217"/>
      <c r="B27" s="218"/>
      <c r="C27" s="266" t="s">
        <v>499</v>
      </c>
      <c r="D27" s="260"/>
      <c r="E27" s="261">
        <v>0.1125</v>
      </c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231</v>
      </c>
      <c r="AH27" s="210">
        <v>2</v>
      </c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3" x14ac:dyDescent="0.2">
      <c r="A28" s="217"/>
      <c r="B28" s="218"/>
      <c r="C28" s="265" t="s">
        <v>235</v>
      </c>
      <c r="D28" s="260"/>
      <c r="E28" s="261"/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231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3" x14ac:dyDescent="0.2">
      <c r="A29" s="217"/>
      <c r="B29" s="218"/>
      <c r="C29" s="264" t="s">
        <v>502</v>
      </c>
      <c r="D29" s="258"/>
      <c r="E29" s="259">
        <v>3.86009</v>
      </c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231</v>
      </c>
      <c r="AH29" s="210">
        <v>5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3" x14ac:dyDescent="0.2">
      <c r="A30" s="217"/>
      <c r="B30" s="218"/>
      <c r="C30" s="264" t="s">
        <v>503</v>
      </c>
      <c r="D30" s="258"/>
      <c r="E30" s="259"/>
      <c r="F30" s="220"/>
      <c r="G30" s="220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231</v>
      </c>
      <c r="AH30" s="210">
        <v>0</v>
      </c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3" x14ac:dyDescent="0.2">
      <c r="A31" s="217"/>
      <c r="B31" s="218"/>
      <c r="C31" s="265" t="s">
        <v>233</v>
      </c>
      <c r="D31" s="260"/>
      <c r="E31" s="261"/>
      <c r="F31" s="220"/>
      <c r="G31" s="220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231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3" x14ac:dyDescent="0.2">
      <c r="A32" s="217"/>
      <c r="B32" s="218"/>
      <c r="C32" s="266" t="s">
        <v>504</v>
      </c>
      <c r="D32" s="260"/>
      <c r="E32" s="261">
        <v>0.14000000000000001</v>
      </c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231</v>
      </c>
      <c r="AH32" s="210">
        <v>2</v>
      </c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3" x14ac:dyDescent="0.2">
      <c r="A33" s="217"/>
      <c r="B33" s="218"/>
      <c r="C33" s="265" t="s">
        <v>235</v>
      </c>
      <c r="D33" s="260"/>
      <c r="E33" s="261"/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231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3" x14ac:dyDescent="0.2">
      <c r="A34" s="217"/>
      <c r="B34" s="218"/>
      <c r="C34" s="264" t="s">
        <v>505</v>
      </c>
      <c r="D34" s="258"/>
      <c r="E34" s="259">
        <v>0.14000000000000001</v>
      </c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231</v>
      </c>
      <c r="AH34" s="210">
        <v>5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3" x14ac:dyDescent="0.2">
      <c r="A35" s="217"/>
      <c r="B35" s="218"/>
      <c r="C35" s="264" t="s">
        <v>506</v>
      </c>
      <c r="D35" s="258"/>
      <c r="E35" s="259"/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231</v>
      </c>
      <c r="AH35" s="210">
        <v>0</v>
      </c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3" x14ac:dyDescent="0.2">
      <c r="A36" s="217"/>
      <c r="B36" s="218"/>
      <c r="C36" s="264" t="s">
        <v>507</v>
      </c>
      <c r="D36" s="258"/>
      <c r="E36" s="259">
        <v>0.12</v>
      </c>
      <c r="F36" s="220"/>
      <c r="G36" s="220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231</v>
      </c>
      <c r="AH36" s="210">
        <v>5</v>
      </c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3" x14ac:dyDescent="0.2">
      <c r="A37" s="217"/>
      <c r="B37" s="218"/>
      <c r="C37" s="264" t="s">
        <v>508</v>
      </c>
      <c r="D37" s="258"/>
      <c r="E37" s="259"/>
      <c r="F37" s="220"/>
      <c r="G37" s="220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10"/>
      <c r="AA37" s="210"/>
      <c r="AB37" s="210"/>
      <c r="AC37" s="210"/>
      <c r="AD37" s="210"/>
      <c r="AE37" s="210"/>
      <c r="AF37" s="210"/>
      <c r="AG37" s="210" t="s">
        <v>231</v>
      </c>
      <c r="AH37" s="210">
        <v>0</v>
      </c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3" x14ac:dyDescent="0.2">
      <c r="A38" s="217"/>
      <c r="B38" s="218"/>
      <c r="C38" s="265" t="s">
        <v>233</v>
      </c>
      <c r="D38" s="260"/>
      <c r="E38" s="261"/>
      <c r="F38" s="220"/>
      <c r="G38" s="220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231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3" x14ac:dyDescent="0.2">
      <c r="A39" s="217"/>
      <c r="B39" s="218"/>
      <c r="C39" s="266" t="s">
        <v>509</v>
      </c>
      <c r="D39" s="260"/>
      <c r="E39" s="261">
        <v>0.16</v>
      </c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231</v>
      </c>
      <c r="AH39" s="210">
        <v>2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3" x14ac:dyDescent="0.2">
      <c r="A40" s="217"/>
      <c r="B40" s="218"/>
      <c r="C40" s="265" t="s">
        <v>235</v>
      </c>
      <c r="D40" s="260"/>
      <c r="E40" s="261"/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231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3" x14ac:dyDescent="0.2">
      <c r="A41" s="217"/>
      <c r="B41" s="218"/>
      <c r="C41" s="264" t="s">
        <v>510</v>
      </c>
      <c r="D41" s="258"/>
      <c r="E41" s="259">
        <v>5.8099100000000004</v>
      </c>
      <c r="F41" s="220"/>
      <c r="G41" s="220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231</v>
      </c>
      <c r="AH41" s="210">
        <v>5</v>
      </c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1" x14ac:dyDescent="0.2">
      <c r="A42" s="235">
        <v>3</v>
      </c>
      <c r="B42" s="236" t="s">
        <v>511</v>
      </c>
      <c r="C42" s="252" t="s">
        <v>512</v>
      </c>
      <c r="D42" s="237" t="s">
        <v>224</v>
      </c>
      <c r="E42" s="238">
        <v>16.14451</v>
      </c>
      <c r="F42" s="239"/>
      <c r="G42" s="240">
        <f>ROUND(E42*F42,2)</f>
        <v>0</v>
      </c>
      <c r="H42" s="239"/>
      <c r="I42" s="240">
        <f>ROUND(E42*H42,2)</f>
        <v>0</v>
      </c>
      <c r="J42" s="239"/>
      <c r="K42" s="240">
        <f>ROUND(E42*J42,2)</f>
        <v>0</v>
      </c>
      <c r="L42" s="240">
        <v>21</v>
      </c>
      <c r="M42" s="240">
        <f>G42*(1+L42/100)</f>
        <v>0</v>
      </c>
      <c r="N42" s="238">
        <v>0</v>
      </c>
      <c r="O42" s="238">
        <f>ROUND(E42*N42,2)</f>
        <v>0</v>
      </c>
      <c r="P42" s="238">
        <v>0</v>
      </c>
      <c r="Q42" s="238">
        <f>ROUND(E42*P42,2)</f>
        <v>0</v>
      </c>
      <c r="R42" s="240" t="s">
        <v>225</v>
      </c>
      <c r="S42" s="240" t="s">
        <v>188</v>
      </c>
      <c r="T42" s="241" t="s">
        <v>188</v>
      </c>
      <c r="U42" s="220">
        <v>8.7999999999999995E-2</v>
      </c>
      <c r="V42" s="220">
        <f>ROUND(E42*U42,2)</f>
        <v>1.42</v>
      </c>
      <c r="W42" s="220"/>
      <c r="X42" s="220" t="s">
        <v>226</v>
      </c>
      <c r="Y42" s="220" t="s">
        <v>191</v>
      </c>
      <c r="Z42" s="210"/>
      <c r="AA42" s="210"/>
      <c r="AB42" s="210"/>
      <c r="AC42" s="210"/>
      <c r="AD42" s="210"/>
      <c r="AE42" s="210"/>
      <c r="AF42" s="210"/>
      <c r="AG42" s="210" t="s">
        <v>255</v>
      </c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2" x14ac:dyDescent="0.2">
      <c r="A43" s="217"/>
      <c r="B43" s="218"/>
      <c r="C43" s="263" t="s">
        <v>494</v>
      </c>
      <c r="D43" s="262"/>
      <c r="E43" s="262"/>
      <c r="F43" s="262"/>
      <c r="G43" s="262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229</v>
      </c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43" t="str">
        <f>C43</f>
        <v>s přemístěním výkopku v příčných profilech na vzdálenost do 15 m nebo s naložením na dopravní prostředek.</v>
      </c>
      <c r="BB43" s="210"/>
      <c r="BC43" s="210"/>
      <c r="BD43" s="210"/>
      <c r="BE43" s="210"/>
      <c r="BF43" s="210"/>
      <c r="BG43" s="210"/>
      <c r="BH43" s="210"/>
    </row>
    <row r="44" spans="1:60" outlineLevel="2" x14ac:dyDescent="0.2">
      <c r="A44" s="217"/>
      <c r="B44" s="218"/>
      <c r="C44" s="264" t="s">
        <v>239</v>
      </c>
      <c r="D44" s="258"/>
      <c r="E44" s="259"/>
      <c r="F44" s="220"/>
      <c r="G44" s="220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10"/>
      <c r="AA44" s="210"/>
      <c r="AB44" s="210"/>
      <c r="AC44" s="210"/>
      <c r="AD44" s="210"/>
      <c r="AE44" s="210"/>
      <c r="AF44" s="210"/>
      <c r="AG44" s="210" t="s">
        <v>231</v>
      </c>
      <c r="AH44" s="210">
        <v>0</v>
      </c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3" x14ac:dyDescent="0.2">
      <c r="A45" s="217"/>
      <c r="B45" s="218"/>
      <c r="C45" s="264" t="s">
        <v>490</v>
      </c>
      <c r="D45" s="258"/>
      <c r="E45" s="259"/>
      <c r="F45" s="220"/>
      <c r="G45" s="220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10"/>
      <c r="AA45" s="210"/>
      <c r="AB45" s="210"/>
      <c r="AC45" s="210"/>
      <c r="AD45" s="210"/>
      <c r="AE45" s="210"/>
      <c r="AF45" s="210"/>
      <c r="AG45" s="210" t="s">
        <v>231</v>
      </c>
      <c r="AH45" s="210">
        <v>0</v>
      </c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3" x14ac:dyDescent="0.2">
      <c r="A46" s="217"/>
      <c r="B46" s="218"/>
      <c r="C46" s="264" t="s">
        <v>513</v>
      </c>
      <c r="D46" s="258"/>
      <c r="E46" s="259">
        <v>16.14451</v>
      </c>
      <c r="F46" s="220"/>
      <c r="G46" s="220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231</v>
      </c>
      <c r="AH46" s="210">
        <v>5</v>
      </c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ht="22.5" outlineLevel="1" x14ac:dyDescent="0.2">
      <c r="A47" s="235">
        <v>4</v>
      </c>
      <c r="B47" s="236" t="s">
        <v>242</v>
      </c>
      <c r="C47" s="252" t="s">
        <v>243</v>
      </c>
      <c r="D47" s="237" t="s">
        <v>224</v>
      </c>
      <c r="E47" s="238">
        <v>32.289029999999997</v>
      </c>
      <c r="F47" s="239"/>
      <c r="G47" s="240">
        <f>ROUND(E47*F47,2)</f>
        <v>0</v>
      </c>
      <c r="H47" s="239"/>
      <c r="I47" s="240">
        <f>ROUND(E47*H47,2)</f>
        <v>0</v>
      </c>
      <c r="J47" s="239"/>
      <c r="K47" s="240">
        <f>ROUND(E47*J47,2)</f>
        <v>0</v>
      </c>
      <c r="L47" s="240">
        <v>21</v>
      </c>
      <c r="M47" s="240">
        <f>G47*(1+L47/100)</f>
        <v>0</v>
      </c>
      <c r="N47" s="238">
        <v>0</v>
      </c>
      <c r="O47" s="238">
        <f>ROUND(E47*N47,2)</f>
        <v>0</v>
      </c>
      <c r="P47" s="238">
        <v>0</v>
      </c>
      <c r="Q47" s="238">
        <f>ROUND(E47*P47,2)</f>
        <v>0</v>
      </c>
      <c r="R47" s="240" t="s">
        <v>225</v>
      </c>
      <c r="S47" s="240" t="s">
        <v>188</v>
      </c>
      <c r="T47" s="241" t="s">
        <v>188</v>
      </c>
      <c r="U47" s="220">
        <v>1.0999999999999999E-2</v>
      </c>
      <c r="V47" s="220">
        <f>ROUND(E47*U47,2)</f>
        <v>0.36</v>
      </c>
      <c r="W47" s="220"/>
      <c r="X47" s="220" t="s">
        <v>226</v>
      </c>
      <c r="Y47" s="220" t="s">
        <v>191</v>
      </c>
      <c r="Z47" s="210"/>
      <c r="AA47" s="210"/>
      <c r="AB47" s="210"/>
      <c r="AC47" s="210"/>
      <c r="AD47" s="210"/>
      <c r="AE47" s="210"/>
      <c r="AF47" s="210"/>
      <c r="AG47" s="210" t="s">
        <v>227</v>
      </c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2" x14ac:dyDescent="0.2">
      <c r="A48" s="217"/>
      <c r="B48" s="218"/>
      <c r="C48" s="263" t="s">
        <v>244</v>
      </c>
      <c r="D48" s="262"/>
      <c r="E48" s="262"/>
      <c r="F48" s="262"/>
      <c r="G48" s="262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10"/>
      <c r="AA48" s="210"/>
      <c r="AB48" s="210"/>
      <c r="AC48" s="210"/>
      <c r="AD48" s="210"/>
      <c r="AE48" s="210"/>
      <c r="AF48" s="210"/>
      <c r="AG48" s="210" t="s">
        <v>229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2" x14ac:dyDescent="0.2">
      <c r="A49" s="217"/>
      <c r="B49" s="218"/>
      <c r="C49" s="264" t="s">
        <v>245</v>
      </c>
      <c r="D49" s="258"/>
      <c r="E49" s="259"/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10"/>
      <c r="AA49" s="210"/>
      <c r="AB49" s="210"/>
      <c r="AC49" s="210"/>
      <c r="AD49" s="210"/>
      <c r="AE49" s="210"/>
      <c r="AF49" s="210"/>
      <c r="AG49" s="210" t="s">
        <v>231</v>
      </c>
      <c r="AH49" s="210">
        <v>0</v>
      </c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3" x14ac:dyDescent="0.2">
      <c r="A50" s="217"/>
      <c r="B50" s="218"/>
      <c r="C50" s="264" t="s">
        <v>514</v>
      </c>
      <c r="D50" s="258"/>
      <c r="E50" s="259"/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10"/>
      <c r="AA50" s="210"/>
      <c r="AB50" s="210"/>
      <c r="AC50" s="210"/>
      <c r="AD50" s="210"/>
      <c r="AE50" s="210"/>
      <c r="AF50" s="210"/>
      <c r="AG50" s="210" t="s">
        <v>231</v>
      </c>
      <c r="AH50" s="210">
        <v>0</v>
      </c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3" x14ac:dyDescent="0.2">
      <c r="A51" s="217"/>
      <c r="B51" s="218"/>
      <c r="C51" s="264" t="s">
        <v>515</v>
      </c>
      <c r="D51" s="258"/>
      <c r="E51" s="259">
        <v>32.289029999999997</v>
      </c>
      <c r="F51" s="220"/>
      <c r="G51" s="220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10"/>
      <c r="AA51" s="210"/>
      <c r="AB51" s="210"/>
      <c r="AC51" s="210"/>
      <c r="AD51" s="210"/>
      <c r="AE51" s="210"/>
      <c r="AF51" s="210"/>
      <c r="AG51" s="210" t="s">
        <v>231</v>
      </c>
      <c r="AH51" s="210">
        <v>5</v>
      </c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ht="22.5" outlineLevel="1" x14ac:dyDescent="0.2">
      <c r="A52" s="235">
        <v>5</v>
      </c>
      <c r="B52" s="236" t="s">
        <v>516</v>
      </c>
      <c r="C52" s="252" t="s">
        <v>249</v>
      </c>
      <c r="D52" s="237" t="s">
        <v>224</v>
      </c>
      <c r="E52" s="238">
        <v>161.44515000000001</v>
      </c>
      <c r="F52" s="239"/>
      <c r="G52" s="240">
        <f>ROUND(E52*F52,2)</f>
        <v>0</v>
      </c>
      <c r="H52" s="239"/>
      <c r="I52" s="240">
        <f>ROUND(E52*H52,2)</f>
        <v>0</v>
      </c>
      <c r="J52" s="239"/>
      <c r="K52" s="240">
        <f>ROUND(E52*J52,2)</f>
        <v>0</v>
      </c>
      <c r="L52" s="240">
        <v>21</v>
      </c>
      <c r="M52" s="240">
        <f>G52*(1+L52/100)</f>
        <v>0</v>
      </c>
      <c r="N52" s="238">
        <v>0</v>
      </c>
      <c r="O52" s="238">
        <f>ROUND(E52*N52,2)</f>
        <v>0</v>
      </c>
      <c r="P52" s="238">
        <v>0</v>
      </c>
      <c r="Q52" s="238">
        <f>ROUND(E52*P52,2)</f>
        <v>0</v>
      </c>
      <c r="R52" s="240" t="s">
        <v>225</v>
      </c>
      <c r="S52" s="240" t="s">
        <v>188</v>
      </c>
      <c r="T52" s="241" t="s">
        <v>188</v>
      </c>
      <c r="U52" s="220">
        <v>0</v>
      </c>
      <c r="V52" s="220">
        <f>ROUND(E52*U52,2)</f>
        <v>0</v>
      </c>
      <c r="W52" s="220"/>
      <c r="X52" s="220" t="s">
        <v>226</v>
      </c>
      <c r="Y52" s="220" t="s">
        <v>191</v>
      </c>
      <c r="Z52" s="210"/>
      <c r="AA52" s="210"/>
      <c r="AB52" s="210"/>
      <c r="AC52" s="210"/>
      <c r="AD52" s="210"/>
      <c r="AE52" s="210"/>
      <c r="AF52" s="210"/>
      <c r="AG52" s="210" t="s">
        <v>227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2" x14ac:dyDescent="0.2">
      <c r="A53" s="217"/>
      <c r="B53" s="218"/>
      <c r="C53" s="263" t="s">
        <v>244</v>
      </c>
      <c r="D53" s="262"/>
      <c r="E53" s="262"/>
      <c r="F53" s="262"/>
      <c r="G53" s="262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10"/>
      <c r="AA53" s="210"/>
      <c r="AB53" s="210"/>
      <c r="AC53" s="210"/>
      <c r="AD53" s="210"/>
      <c r="AE53" s="210"/>
      <c r="AF53" s="210"/>
      <c r="AG53" s="210" t="s">
        <v>229</v>
      </c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2" x14ac:dyDescent="0.2">
      <c r="A54" s="217"/>
      <c r="B54" s="218"/>
      <c r="C54" s="264" t="s">
        <v>517</v>
      </c>
      <c r="D54" s="258"/>
      <c r="E54" s="259"/>
      <c r="F54" s="220"/>
      <c r="G54" s="220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10"/>
      <c r="AA54" s="210"/>
      <c r="AB54" s="210"/>
      <c r="AC54" s="210"/>
      <c r="AD54" s="210"/>
      <c r="AE54" s="210"/>
      <c r="AF54" s="210"/>
      <c r="AG54" s="210" t="s">
        <v>231</v>
      </c>
      <c r="AH54" s="210">
        <v>0</v>
      </c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3" x14ac:dyDescent="0.2">
      <c r="A55" s="217"/>
      <c r="B55" s="218"/>
      <c r="C55" s="264" t="s">
        <v>251</v>
      </c>
      <c r="D55" s="258"/>
      <c r="E55" s="259"/>
      <c r="F55" s="220"/>
      <c r="G55" s="220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10"/>
      <c r="AA55" s="210"/>
      <c r="AB55" s="210"/>
      <c r="AC55" s="210"/>
      <c r="AD55" s="210"/>
      <c r="AE55" s="210"/>
      <c r="AF55" s="210"/>
      <c r="AG55" s="210" t="s">
        <v>231</v>
      </c>
      <c r="AH55" s="210">
        <v>0</v>
      </c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3" x14ac:dyDescent="0.2">
      <c r="A56" s="217"/>
      <c r="B56" s="218"/>
      <c r="C56" s="264" t="s">
        <v>257</v>
      </c>
      <c r="D56" s="258"/>
      <c r="E56" s="259"/>
      <c r="F56" s="220"/>
      <c r="G56" s="220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10"/>
      <c r="AA56" s="210"/>
      <c r="AB56" s="210"/>
      <c r="AC56" s="210"/>
      <c r="AD56" s="210"/>
      <c r="AE56" s="210"/>
      <c r="AF56" s="210"/>
      <c r="AG56" s="210" t="s">
        <v>231</v>
      </c>
      <c r="AH56" s="210">
        <v>0</v>
      </c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3" x14ac:dyDescent="0.2">
      <c r="A57" s="217"/>
      <c r="B57" s="218"/>
      <c r="C57" s="264" t="s">
        <v>518</v>
      </c>
      <c r="D57" s="258"/>
      <c r="E57" s="259">
        <v>161.44515000000001</v>
      </c>
      <c r="F57" s="220"/>
      <c r="G57" s="220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10"/>
      <c r="AA57" s="210"/>
      <c r="AB57" s="210"/>
      <c r="AC57" s="210"/>
      <c r="AD57" s="210"/>
      <c r="AE57" s="210"/>
      <c r="AF57" s="210"/>
      <c r="AG57" s="210" t="s">
        <v>231</v>
      </c>
      <c r="AH57" s="210">
        <v>5</v>
      </c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ht="22.5" outlineLevel="1" x14ac:dyDescent="0.2">
      <c r="A58" s="235">
        <v>6</v>
      </c>
      <c r="B58" s="236" t="s">
        <v>519</v>
      </c>
      <c r="C58" s="252" t="s">
        <v>520</v>
      </c>
      <c r="D58" s="237" t="s">
        <v>224</v>
      </c>
      <c r="E58" s="238">
        <v>3.2288999999999999</v>
      </c>
      <c r="F58" s="239"/>
      <c r="G58" s="240">
        <f>ROUND(E58*F58,2)</f>
        <v>0</v>
      </c>
      <c r="H58" s="239"/>
      <c r="I58" s="240">
        <f>ROUND(E58*H58,2)</f>
        <v>0</v>
      </c>
      <c r="J58" s="239"/>
      <c r="K58" s="240">
        <f>ROUND(E58*J58,2)</f>
        <v>0</v>
      </c>
      <c r="L58" s="240">
        <v>21</v>
      </c>
      <c r="M58" s="240">
        <f>G58*(1+L58/100)</f>
        <v>0</v>
      </c>
      <c r="N58" s="238">
        <v>0</v>
      </c>
      <c r="O58" s="238">
        <f>ROUND(E58*N58,2)</f>
        <v>0</v>
      </c>
      <c r="P58" s="238">
        <v>0</v>
      </c>
      <c r="Q58" s="238">
        <f>ROUND(E58*P58,2)</f>
        <v>0</v>
      </c>
      <c r="R58" s="240" t="s">
        <v>225</v>
      </c>
      <c r="S58" s="240" t="s">
        <v>188</v>
      </c>
      <c r="T58" s="241" t="s">
        <v>188</v>
      </c>
      <c r="U58" s="220">
        <v>0.66800000000000004</v>
      </c>
      <c r="V58" s="220">
        <f>ROUND(E58*U58,2)</f>
        <v>2.16</v>
      </c>
      <c r="W58" s="220"/>
      <c r="X58" s="220" t="s">
        <v>226</v>
      </c>
      <c r="Y58" s="220" t="s">
        <v>191</v>
      </c>
      <c r="Z58" s="210"/>
      <c r="AA58" s="210"/>
      <c r="AB58" s="210"/>
      <c r="AC58" s="210"/>
      <c r="AD58" s="210"/>
      <c r="AE58" s="210"/>
      <c r="AF58" s="210"/>
      <c r="AG58" s="210" t="s">
        <v>227</v>
      </c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2" x14ac:dyDescent="0.2">
      <c r="A59" s="217"/>
      <c r="B59" s="218"/>
      <c r="C59" s="263" t="s">
        <v>521</v>
      </c>
      <c r="D59" s="262"/>
      <c r="E59" s="262"/>
      <c r="F59" s="262"/>
      <c r="G59" s="262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10"/>
      <c r="AA59" s="210"/>
      <c r="AB59" s="210"/>
      <c r="AC59" s="210"/>
      <c r="AD59" s="210"/>
      <c r="AE59" s="210"/>
      <c r="AF59" s="210"/>
      <c r="AG59" s="210" t="s">
        <v>229</v>
      </c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2" x14ac:dyDescent="0.2">
      <c r="A60" s="217"/>
      <c r="B60" s="218"/>
      <c r="C60" s="264" t="s">
        <v>522</v>
      </c>
      <c r="D60" s="258"/>
      <c r="E60" s="259"/>
      <c r="F60" s="220"/>
      <c r="G60" s="220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10"/>
      <c r="AA60" s="210"/>
      <c r="AB60" s="210"/>
      <c r="AC60" s="210"/>
      <c r="AD60" s="210"/>
      <c r="AE60" s="210"/>
      <c r="AF60" s="210"/>
      <c r="AG60" s="210" t="s">
        <v>231</v>
      </c>
      <c r="AH60" s="210">
        <v>0</v>
      </c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3" x14ac:dyDescent="0.2">
      <c r="A61" s="217"/>
      <c r="B61" s="218"/>
      <c r="C61" s="264" t="s">
        <v>523</v>
      </c>
      <c r="D61" s="258"/>
      <c r="E61" s="259"/>
      <c r="F61" s="220"/>
      <c r="G61" s="220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10"/>
      <c r="AA61" s="210"/>
      <c r="AB61" s="210"/>
      <c r="AC61" s="210"/>
      <c r="AD61" s="210"/>
      <c r="AE61" s="210"/>
      <c r="AF61" s="210"/>
      <c r="AG61" s="210" t="s">
        <v>231</v>
      </c>
      <c r="AH61" s="210">
        <v>0</v>
      </c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3" x14ac:dyDescent="0.2">
      <c r="A62" s="217"/>
      <c r="B62" s="218"/>
      <c r="C62" s="264" t="s">
        <v>524</v>
      </c>
      <c r="D62" s="258"/>
      <c r="E62" s="259">
        <v>3.2288999999999999</v>
      </c>
      <c r="F62" s="220"/>
      <c r="G62" s="220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10"/>
      <c r="AA62" s="210"/>
      <c r="AB62" s="210"/>
      <c r="AC62" s="210"/>
      <c r="AD62" s="210"/>
      <c r="AE62" s="210"/>
      <c r="AF62" s="210"/>
      <c r="AG62" s="210" t="s">
        <v>231</v>
      </c>
      <c r="AH62" s="210">
        <v>5</v>
      </c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ht="22.5" outlineLevel="1" x14ac:dyDescent="0.2">
      <c r="A63" s="235">
        <v>7</v>
      </c>
      <c r="B63" s="236" t="s">
        <v>525</v>
      </c>
      <c r="C63" s="252" t="s">
        <v>526</v>
      </c>
      <c r="D63" s="237" t="s">
        <v>224</v>
      </c>
      <c r="E63" s="238">
        <v>3.2288999999999999</v>
      </c>
      <c r="F63" s="239"/>
      <c r="G63" s="240">
        <f>ROUND(E63*F63,2)</f>
        <v>0</v>
      </c>
      <c r="H63" s="239"/>
      <c r="I63" s="240">
        <f>ROUND(E63*H63,2)</f>
        <v>0</v>
      </c>
      <c r="J63" s="239"/>
      <c r="K63" s="240">
        <f>ROUND(E63*J63,2)</f>
        <v>0</v>
      </c>
      <c r="L63" s="240">
        <v>21</v>
      </c>
      <c r="M63" s="240">
        <f>G63*(1+L63/100)</f>
        <v>0</v>
      </c>
      <c r="N63" s="238">
        <v>0</v>
      </c>
      <c r="O63" s="238">
        <f>ROUND(E63*N63,2)</f>
        <v>0</v>
      </c>
      <c r="P63" s="238">
        <v>0</v>
      </c>
      <c r="Q63" s="238">
        <f>ROUND(E63*P63,2)</f>
        <v>0</v>
      </c>
      <c r="R63" s="240" t="s">
        <v>225</v>
      </c>
      <c r="S63" s="240" t="s">
        <v>188</v>
      </c>
      <c r="T63" s="241" t="s">
        <v>188</v>
      </c>
      <c r="U63" s="220">
        <v>1.9379999999999999</v>
      </c>
      <c r="V63" s="220">
        <f>ROUND(E63*U63,2)</f>
        <v>6.26</v>
      </c>
      <c r="W63" s="220"/>
      <c r="X63" s="220" t="s">
        <v>226</v>
      </c>
      <c r="Y63" s="220" t="s">
        <v>191</v>
      </c>
      <c r="Z63" s="210"/>
      <c r="AA63" s="210"/>
      <c r="AB63" s="210"/>
      <c r="AC63" s="210"/>
      <c r="AD63" s="210"/>
      <c r="AE63" s="210"/>
      <c r="AF63" s="210"/>
      <c r="AG63" s="210" t="s">
        <v>227</v>
      </c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2" x14ac:dyDescent="0.2">
      <c r="A64" s="217"/>
      <c r="B64" s="218"/>
      <c r="C64" s="264" t="s">
        <v>527</v>
      </c>
      <c r="D64" s="258"/>
      <c r="E64" s="259"/>
      <c r="F64" s="220"/>
      <c r="G64" s="220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10"/>
      <c r="AA64" s="210"/>
      <c r="AB64" s="210"/>
      <c r="AC64" s="210"/>
      <c r="AD64" s="210"/>
      <c r="AE64" s="210"/>
      <c r="AF64" s="210"/>
      <c r="AG64" s="210" t="s">
        <v>231</v>
      </c>
      <c r="AH64" s="210">
        <v>0</v>
      </c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3" x14ac:dyDescent="0.2">
      <c r="A65" s="217"/>
      <c r="B65" s="218"/>
      <c r="C65" s="264" t="s">
        <v>523</v>
      </c>
      <c r="D65" s="258"/>
      <c r="E65" s="259"/>
      <c r="F65" s="220"/>
      <c r="G65" s="220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10"/>
      <c r="AA65" s="210"/>
      <c r="AB65" s="210"/>
      <c r="AC65" s="210"/>
      <c r="AD65" s="210"/>
      <c r="AE65" s="210"/>
      <c r="AF65" s="210"/>
      <c r="AG65" s="210" t="s">
        <v>231</v>
      </c>
      <c r="AH65" s="210">
        <v>0</v>
      </c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3" x14ac:dyDescent="0.2">
      <c r="A66" s="217"/>
      <c r="B66" s="218"/>
      <c r="C66" s="264" t="s">
        <v>524</v>
      </c>
      <c r="D66" s="258"/>
      <c r="E66" s="259">
        <v>3.2288999999999999</v>
      </c>
      <c r="F66" s="220"/>
      <c r="G66" s="220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10"/>
      <c r="AA66" s="210"/>
      <c r="AB66" s="210"/>
      <c r="AC66" s="210"/>
      <c r="AD66" s="210"/>
      <c r="AE66" s="210"/>
      <c r="AF66" s="210"/>
      <c r="AG66" s="210" t="s">
        <v>231</v>
      </c>
      <c r="AH66" s="210">
        <v>5</v>
      </c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ht="22.5" outlineLevel="1" x14ac:dyDescent="0.2">
      <c r="A67" s="235">
        <v>8</v>
      </c>
      <c r="B67" s="236" t="s">
        <v>253</v>
      </c>
      <c r="C67" s="252" t="s">
        <v>254</v>
      </c>
      <c r="D67" s="237" t="s">
        <v>224</v>
      </c>
      <c r="E67" s="238">
        <v>32.289029999999997</v>
      </c>
      <c r="F67" s="239"/>
      <c r="G67" s="240">
        <f>ROUND(E67*F67,2)</f>
        <v>0</v>
      </c>
      <c r="H67" s="239"/>
      <c r="I67" s="240">
        <f>ROUND(E67*H67,2)</f>
        <v>0</v>
      </c>
      <c r="J67" s="239"/>
      <c r="K67" s="240">
        <f>ROUND(E67*J67,2)</f>
        <v>0</v>
      </c>
      <c r="L67" s="240">
        <v>21</v>
      </c>
      <c r="M67" s="240">
        <f>G67*(1+L67/100)</f>
        <v>0</v>
      </c>
      <c r="N67" s="238">
        <v>0</v>
      </c>
      <c r="O67" s="238">
        <f>ROUND(E67*N67,2)</f>
        <v>0</v>
      </c>
      <c r="P67" s="238">
        <v>0</v>
      </c>
      <c r="Q67" s="238">
        <f>ROUND(E67*P67,2)</f>
        <v>0</v>
      </c>
      <c r="R67" s="240" t="s">
        <v>225</v>
      </c>
      <c r="S67" s="240" t="s">
        <v>188</v>
      </c>
      <c r="T67" s="241" t="s">
        <v>188</v>
      </c>
      <c r="U67" s="220">
        <v>8.9999999999999993E-3</v>
      </c>
      <c r="V67" s="220">
        <f>ROUND(E67*U67,2)</f>
        <v>0.28999999999999998</v>
      </c>
      <c r="W67" s="220"/>
      <c r="X67" s="220" t="s">
        <v>226</v>
      </c>
      <c r="Y67" s="220" t="s">
        <v>191</v>
      </c>
      <c r="Z67" s="210"/>
      <c r="AA67" s="210"/>
      <c r="AB67" s="210"/>
      <c r="AC67" s="210"/>
      <c r="AD67" s="210"/>
      <c r="AE67" s="210"/>
      <c r="AF67" s="210"/>
      <c r="AG67" s="210" t="s">
        <v>255</v>
      </c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2" x14ac:dyDescent="0.2">
      <c r="A68" s="217"/>
      <c r="B68" s="218"/>
      <c r="C68" s="264" t="s">
        <v>256</v>
      </c>
      <c r="D68" s="258"/>
      <c r="E68" s="259"/>
      <c r="F68" s="220"/>
      <c r="G68" s="220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10"/>
      <c r="AA68" s="210"/>
      <c r="AB68" s="210"/>
      <c r="AC68" s="210"/>
      <c r="AD68" s="210"/>
      <c r="AE68" s="210"/>
      <c r="AF68" s="210"/>
      <c r="AG68" s="210" t="s">
        <v>231</v>
      </c>
      <c r="AH68" s="210">
        <v>0</v>
      </c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3" x14ac:dyDescent="0.2">
      <c r="A69" s="217"/>
      <c r="B69" s="218"/>
      <c r="C69" s="264" t="s">
        <v>257</v>
      </c>
      <c r="D69" s="258"/>
      <c r="E69" s="259"/>
      <c r="F69" s="220"/>
      <c r="G69" s="220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10"/>
      <c r="AA69" s="210"/>
      <c r="AB69" s="210"/>
      <c r="AC69" s="210"/>
      <c r="AD69" s="210"/>
      <c r="AE69" s="210"/>
      <c r="AF69" s="210"/>
      <c r="AG69" s="210" t="s">
        <v>231</v>
      </c>
      <c r="AH69" s="210">
        <v>0</v>
      </c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3" x14ac:dyDescent="0.2">
      <c r="A70" s="217"/>
      <c r="B70" s="218"/>
      <c r="C70" s="264" t="s">
        <v>528</v>
      </c>
      <c r="D70" s="258"/>
      <c r="E70" s="259">
        <v>32.289029999999997</v>
      </c>
      <c r="F70" s="220"/>
      <c r="G70" s="220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10"/>
      <c r="AA70" s="210"/>
      <c r="AB70" s="210"/>
      <c r="AC70" s="210"/>
      <c r="AD70" s="210"/>
      <c r="AE70" s="210"/>
      <c r="AF70" s="210"/>
      <c r="AG70" s="210" t="s">
        <v>231</v>
      </c>
      <c r="AH70" s="210">
        <v>5</v>
      </c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1" x14ac:dyDescent="0.2">
      <c r="A71" s="235">
        <v>9</v>
      </c>
      <c r="B71" s="236" t="s">
        <v>259</v>
      </c>
      <c r="C71" s="252" t="s">
        <v>260</v>
      </c>
      <c r="D71" s="237" t="s">
        <v>261</v>
      </c>
      <c r="E71" s="238">
        <v>84.133070000000004</v>
      </c>
      <c r="F71" s="239"/>
      <c r="G71" s="240">
        <f>ROUND(E71*F71,2)</f>
        <v>0</v>
      </c>
      <c r="H71" s="239"/>
      <c r="I71" s="240">
        <f>ROUND(E71*H71,2)</f>
        <v>0</v>
      </c>
      <c r="J71" s="239"/>
      <c r="K71" s="240">
        <f>ROUND(E71*J71,2)</f>
        <v>0</v>
      </c>
      <c r="L71" s="240">
        <v>21</v>
      </c>
      <c r="M71" s="240">
        <f>G71*(1+L71/100)</f>
        <v>0</v>
      </c>
      <c r="N71" s="238">
        <v>0</v>
      </c>
      <c r="O71" s="238">
        <f>ROUND(E71*N71,2)</f>
        <v>0</v>
      </c>
      <c r="P71" s="238">
        <v>0</v>
      </c>
      <c r="Q71" s="238">
        <f>ROUND(E71*P71,2)</f>
        <v>0</v>
      </c>
      <c r="R71" s="240" t="s">
        <v>225</v>
      </c>
      <c r="S71" s="240" t="s">
        <v>188</v>
      </c>
      <c r="T71" s="241" t="s">
        <v>188</v>
      </c>
      <c r="U71" s="220">
        <v>1.7999999999999999E-2</v>
      </c>
      <c r="V71" s="220">
        <f>ROUND(E71*U71,2)</f>
        <v>1.51</v>
      </c>
      <c r="W71" s="220"/>
      <c r="X71" s="220" t="s">
        <v>226</v>
      </c>
      <c r="Y71" s="220" t="s">
        <v>191</v>
      </c>
      <c r="Z71" s="210"/>
      <c r="AA71" s="210"/>
      <c r="AB71" s="210"/>
      <c r="AC71" s="210"/>
      <c r="AD71" s="210"/>
      <c r="AE71" s="210"/>
      <c r="AF71" s="210"/>
      <c r="AG71" s="210" t="s">
        <v>255</v>
      </c>
      <c r="AH71" s="210"/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2" x14ac:dyDescent="0.2">
      <c r="A72" s="217"/>
      <c r="B72" s="218"/>
      <c r="C72" s="263" t="s">
        <v>262</v>
      </c>
      <c r="D72" s="262"/>
      <c r="E72" s="262"/>
      <c r="F72" s="262"/>
      <c r="G72" s="262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10"/>
      <c r="AA72" s="210"/>
      <c r="AB72" s="210"/>
      <c r="AC72" s="210"/>
      <c r="AD72" s="210"/>
      <c r="AE72" s="210"/>
      <c r="AF72" s="210"/>
      <c r="AG72" s="210" t="s">
        <v>229</v>
      </c>
      <c r="AH72" s="210"/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2" x14ac:dyDescent="0.2">
      <c r="A73" s="217"/>
      <c r="B73" s="218"/>
      <c r="C73" s="264" t="s">
        <v>263</v>
      </c>
      <c r="D73" s="258"/>
      <c r="E73" s="259"/>
      <c r="F73" s="220"/>
      <c r="G73" s="220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10"/>
      <c r="AA73" s="210"/>
      <c r="AB73" s="210"/>
      <c r="AC73" s="210"/>
      <c r="AD73" s="210"/>
      <c r="AE73" s="210"/>
      <c r="AF73" s="210"/>
      <c r="AG73" s="210" t="s">
        <v>231</v>
      </c>
      <c r="AH73" s="210">
        <v>0</v>
      </c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outlineLevel="3" x14ac:dyDescent="0.2">
      <c r="A74" s="217"/>
      <c r="B74" s="218"/>
      <c r="C74" s="264" t="s">
        <v>496</v>
      </c>
      <c r="D74" s="258"/>
      <c r="E74" s="259"/>
      <c r="F74" s="220"/>
      <c r="G74" s="220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10"/>
      <c r="AA74" s="210"/>
      <c r="AB74" s="210"/>
      <c r="AC74" s="210"/>
      <c r="AD74" s="210"/>
      <c r="AE74" s="210"/>
      <c r="AF74" s="210"/>
      <c r="AG74" s="210" t="s">
        <v>231</v>
      </c>
      <c r="AH74" s="210">
        <v>0</v>
      </c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outlineLevel="3" x14ac:dyDescent="0.2">
      <c r="A75" s="217"/>
      <c r="B75" s="218"/>
      <c r="C75" s="264" t="s">
        <v>529</v>
      </c>
      <c r="D75" s="258"/>
      <c r="E75" s="259">
        <v>52.967919999999999</v>
      </c>
      <c r="F75" s="220"/>
      <c r="G75" s="220"/>
      <c r="H75" s="220"/>
      <c r="I75" s="220"/>
      <c r="J75" s="220"/>
      <c r="K75" s="220"/>
      <c r="L75" s="220"/>
      <c r="M75" s="220"/>
      <c r="N75" s="219"/>
      <c r="O75" s="219"/>
      <c r="P75" s="219"/>
      <c r="Q75" s="219"/>
      <c r="R75" s="220"/>
      <c r="S75" s="220"/>
      <c r="T75" s="220"/>
      <c r="U75" s="220"/>
      <c r="V75" s="220"/>
      <c r="W75" s="220"/>
      <c r="X75" s="220"/>
      <c r="Y75" s="220"/>
      <c r="Z75" s="210"/>
      <c r="AA75" s="210"/>
      <c r="AB75" s="210"/>
      <c r="AC75" s="210"/>
      <c r="AD75" s="210"/>
      <c r="AE75" s="210"/>
      <c r="AF75" s="210"/>
      <c r="AG75" s="210" t="s">
        <v>231</v>
      </c>
      <c r="AH75" s="210">
        <v>5</v>
      </c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3" x14ac:dyDescent="0.2">
      <c r="A76" s="217"/>
      <c r="B76" s="218"/>
      <c r="C76" s="264" t="s">
        <v>530</v>
      </c>
      <c r="D76" s="258"/>
      <c r="E76" s="259"/>
      <c r="F76" s="220"/>
      <c r="G76" s="220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10"/>
      <c r="AA76" s="210"/>
      <c r="AB76" s="210"/>
      <c r="AC76" s="210"/>
      <c r="AD76" s="210"/>
      <c r="AE76" s="210"/>
      <c r="AF76" s="210"/>
      <c r="AG76" s="210" t="s">
        <v>231</v>
      </c>
      <c r="AH76" s="210">
        <v>0</v>
      </c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3" x14ac:dyDescent="0.2">
      <c r="A77" s="217"/>
      <c r="B77" s="218"/>
      <c r="C77" s="264" t="s">
        <v>531</v>
      </c>
      <c r="D77" s="258"/>
      <c r="E77" s="259">
        <v>0.45</v>
      </c>
      <c r="F77" s="220"/>
      <c r="G77" s="220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10"/>
      <c r="AA77" s="210"/>
      <c r="AB77" s="210"/>
      <c r="AC77" s="210"/>
      <c r="AD77" s="210"/>
      <c r="AE77" s="210"/>
      <c r="AF77" s="210"/>
      <c r="AG77" s="210" t="s">
        <v>231</v>
      </c>
      <c r="AH77" s="210">
        <v>5</v>
      </c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3" x14ac:dyDescent="0.2">
      <c r="A78" s="217"/>
      <c r="B78" s="218"/>
      <c r="C78" s="264" t="s">
        <v>532</v>
      </c>
      <c r="D78" s="258"/>
      <c r="E78" s="259"/>
      <c r="F78" s="220"/>
      <c r="G78" s="220"/>
      <c r="H78" s="220"/>
      <c r="I78" s="220"/>
      <c r="J78" s="220"/>
      <c r="K78" s="220"/>
      <c r="L78" s="220"/>
      <c r="M78" s="220"/>
      <c r="N78" s="219"/>
      <c r="O78" s="219"/>
      <c r="P78" s="219"/>
      <c r="Q78" s="219"/>
      <c r="R78" s="220"/>
      <c r="S78" s="220"/>
      <c r="T78" s="220"/>
      <c r="U78" s="220"/>
      <c r="V78" s="220"/>
      <c r="W78" s="220"/>
      <c r="X78" s="220"/>
      <c r="Y78" s="220"/>
      <c r="Z78" s="210"/>
      <c r="AA78" s="210"/>
      <c r="AB78" s="210"/>
      <c r="AC78" s="210"/>
      <c r="AD78" s="210"/>
      <c r="AE78" s="210"/>
      <c r="AF78" s="210"/>
      <c r="AG78" s="210" t="s">
        <v>231</v>
      </c>
      <c r="AH78" s="210">
        <v>0</v>
      </c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outlineLevel="3" x14ac:dyDescent="0.2">
      <c r="A79" s="217"/>
      <c r="B79" s="218"/>
      <c r="C79" s="264" t="s">
        <v>533</v>
      </c>
      <c r="D79" s="258"/>
      <c r="E79" s="259">
        <v>15.440379999999999</v>
      </c>
      <c r="F79" s="220"/>
      <c r="G79" s="220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10"/>
      <c r="AA79" s="210"/>
      <c r="AB79" s="210"/>
      <c r="AC79" s="210"/>
      <c r="AD79" s="210"/>
      <c r="AE79" s="210"/>
      <c r="AF79" s="210"/>
      <c r="AG79" s="210" t="s">
        <v>231</v>
      </c>
      <c r="AH79" s="210">
        <v>5</v>
      </c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outlineLevel="3" x14ac:dyDescent="0.2">
      <c r="A80" s="217"/>
      <c r="B80" s="218"/>
      <c r="C80" s="264" t="s">
        <v>534</v>
      </c>
      <c r="D80" s="258"/>
      <c r="E80" s="259"/>
      <c r="F80" s="220"/>
      <c r="G80" s="220"/>
      <c r="H80" s="220"/>
      <c r="I80" s="220"/>
      <c r="J80" s="220"/>
      <c r="K80" s="220"/>
      <c r="L80" s="220"/>
      <c r="M80" s="220"/>
      <c r="N80" s="219"/>
      <c r="O80" s="219"/>
      <c r="P80" s="219"/>
      <c r="Q80" s="219"/>
      <c r="R80" s="220"/>
      <c r="S80" s="220"/>
      <c r="T80" s="220"/>
      <c r="U80" s="220"/>
      <c r="V80" s="220"/>
      <c r="W80" s="220"/>
      <c r="X80" s="220"/>
      <c r="Y80" s="220"/>
      <c r="Z80" s="210"/>
      <c r="AA80" s="210"/>
      <c r="AB80" s="210"/>
      <c r="AC80" s="210"/>
      <c r="AD80" s="210"/>
      <c r="AE80" s="210"/>
      <c r="AF80" s="210"/>
      <c r="AG80" s="210" t="s">
        <v>231</v>
      </c>
      <c r="AH80" s="210">
        <v>0</v>
      </c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outlineLevel="3" x14ac:dyDescent="0.2">
      <c r="A81" s="217"/>
      <c r="B81" s="218"/>
      <c r="C81" s="264" t="s">
        <v>535</v>
      </c>
      <c r="D81" s="258"/>
      <c r="E81" s="259">
        <v>0.4</v>
      </c>
      <c r="F81" s="220"/>
      <c r="G81" s="220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10"/>
      <c r="AA81" s="210"/>
      <c r="AB81" s="210"/>
      <c r="AC81" s="210"/>
      <c r="AD81" s="210"/>
      <c r="AE81" s="210"/>
      <c r="AF81" s="210"/>
      <c r="AG81" s="210" t="s">
        <v>231</v>
      </c>
      <c r="AH81" s="210">
        <v>5</v>
      </c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outlineLevel="3" x14ac:dyDescent="0.2">
      <c r="A82" s="217"/>
      <c r="B82" s="218"/>
      <c r="C82" s="264" t="s">
        <v>536</v>
      </c>
      <c r="D82" s="258"/>
      <c r="E82" s="259"/>
      <c r="F82" s="220"/>
      <c r="G82" s="220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10"/>
      <c r="AA82" s="210"/>
      <c r="AB82" s="210"/>
      <c r="AC82" s="210"/>
      <c r="AD82" s="210"/>
      <c r="AE82" s="210"/>
      <c r="AF82" s="210"/>
      <c r="AG82" s="210" t="s">
        <v>231</v>
      </c>
      <c r="AH82" s="210">
        <v>0</v>
      </c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outlineLevel="3" x14ac:dyDescent="0.2">
      <c r="A83" s="217"/>
      <c r="B83" s="218"/>
      <c r="C83" s="264" t="s">
        <v>537</v>
      </c>
      <c r="D83" s="258"/>
      <c r="E83" s="259">
        <v>0.35</v>
      </c>
      <c r="F83" s="220"/>
      <c r="G83" s="220"/>
      <c r="H83" s="220"/>
      <c r="I83" s="220"/>
      <c r="J83" s="220"/>
      <c r="K83" s="220"/>
      <c r="L83" s="220"/>
      <c r="M83" s="220"/>
      <c r="N83" s="219"/>
      <c r="O83" s="219"/>
      <c r="P83" s="219"/>
      <c r="Q83" s="219"/>
      <c r="R83" s="220"/>
      <c r="S83" s="220"/>
      <c r="T83" s="220"/>
      <c r="U83" s="220"/>
      <c r="V83" s="220"/>
      <c r="W83" s="220"/>
      <c r="X83" s="220"/>
      <c r="Y83" s="220"/>
      <c r="Z83" s="210"/>
      <c r="AA83" s="210"/>
      <c r="AB83" s="210"/>
      <c r="AC83" s="210"/>
      <c r="AD83" s="210"/>
      <c r="AE83" s="210"/>
      <c r="AF83" s="210"/>
      <c r="AG83" s="210" t="s">
        <v>231</v>
      </c>
      <c r="AH83" s="210">
        <v>5</v>
      </c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outlineLevel="3" x14ac:dyDescent="0.2">
      <c r="A84" s="217"/>
      <c r="B84" s="218"/>
      <c r="C84" s="264" t="s">
        <v>508</v>
      </c>
      <c r="D84" s="258"/>
      <c r="E84" s="259"/>
      <c r="F84" s="220"/>
      <c r="G84" s="220"/>
      <c r="H84" s="220"/>
      <c r="I84" s="220"/>
      <c r="J84" s="220"/>
      <c r="K84" s="220"/>
      <c r="L84" s="220"/>
      <c r="M84" s="220"/>
      <c r="N84" s="219"/>
      <c r="O84" s="219"/>
      <c r="P84" s="219"/>
      <c r="Q84" s="219"/>
      <c r="R84" s="220"/>
      <c r="S84" s="220"/>
      <c r="T84" s="220"/>
      <c r="U84" s="220"/>
      <c r="V84" s="220"/>
      <c r="W84" s="220"/>
      <c r="X84" s="220"/>
      <c r="Y84" s="220"/>
      <c r="Z84" s="210"/>
      <c r="AA84" s="210"/>
      <c r="AB84" s="210"/>
      <c r="AC84" s="210"/>
      <c r="AD84" s="210"/>
      <c r="AE84" s="210"/>
      <c r="AF84" s="210"/>
      <c r="AG84" s="210" t="s">
        <v>231</v>
      </c>
      <c r="AH84" s="210">
        <v>0</v>
      </c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</row>
    <row r="85" spans="1:60" outlineLevel="3" x14ac:dyDescent="0.2">
      <c r="A85" s="217"/>
      <c r="B85" s="218"/>
      <c r="C85" s="264" t="s">
        <v>538</v>
      </c>
      <c r="D85" s="258"/>
      <c r="E85" s="259">
        <v>14.52478</v>
      </c>
      <c r="F85" s="220"/>
      <c r="G85" s="220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10"/>
      <c r="AA85" s="210"/>
      <c r="AB85" s="210"/>
      <c r="AC85" s="210"/>
      <c r="AD85" s="210"/>
      <c r="AE85" s="210"/>
      <c r="AF85" s="210"/>
      <c r="AG85" s="210" t="s">
        <v>231</v>
      </c>
      <c r="AH85" s="210">
        <v>5</v>
      </c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outlineLevel="1" x14ac:dyDescent="0.2">
      <c r="A86" s="235">
        <v>10</v>
      </c>
      <c r="B86" s="236" t="s">
        <v>266</v>
      </c>
      <c r="C86" s="252" t="s">
        <v>267</v>
      </c>
      <c r="D86" s="237" t="s">
        <v>224</v>
      </c>
      <c r="E86" s="238">
        <v>32.289029999999997</v>
      </c>
      <c r="F86" s="239"/>
      <c r="G86" s="240">
        <f>ROUND(E86*F86,2)</f>
        <v>0</v>
      </c>
      <c r="H86" s="239"/>
      <c r="I86" s="240">
        <f>ROUND(E86*H86,2)</f>
        <v>0</v>
      </c>
      <c r="J86" s="239"/>
      <c r="K86" s="240">
        <f>ROUND(E86*J86,2)</f>
        <v>0</v>
      </c>
      <c r="L86" s="240">
        <v>21</v>
      </c>
      <c r="M86" s="240">
        <f>G86*(1+L86/100)</f>
        <v>0</v>
      </c>
      <c r="N86" s="238">
        <v>0</v>
      </c>
      <c r="O86" s="238">
        <f>ROUND(E86*N86,2)</f>
        <v>0</v>
      </c>
      <c r="P86" s="238">
        <v>0</v>
      </c>
      <c r="Q86" s="238">
        <f>ROUND(E86*P86,2)</f>
        <v>0</v>
      </c>
      <c r="R86" s="240" t="s">
        <v>225</v>
      </c>
      <c r="S86" s="240" t="s">
        <v>188</v>
      </c>
      <c r="T86" s="241" t="s">
        <v>188</v>
      </c>
      <c r="U86" s="220">
        <v>0</v>
      </c>
      <c r="V86" s="220">
        <f>ROUND(E86*U86,2)</f>
        <v>0</v>
      </c>
      <c r="W86" s="220"/>
      <c r="X86" s="220" t="s">
        <v>226</v>
      </c>
      <c r="Y86" s="220" t="s">
        <v>191</v>
      </c>
      <c r="Z86" s="210"/>
      <c r="AA86" s="210"/>
      <c r="AB86" s="210"/>
      <c r="AC86" s="210"/>
      <c r="AD86" s="210"/>
      <c r="AE86" s="210"/>
      <c r="AF86" s="210"/>
      <c r="AG86" s="210" t="s">
        <v>227</v>
      </c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outlineLevel="2" x14ac:dyDescent="0.2">
      <c r="A87" s="217"/>
      <c r="B87" s="218"/>
      <c r="C87" s="264" t="s">
        <v>268</v>
      </c>
      <c r="D87" s="258"/>
      <c r="E87" s="259"/>
      <c r="F87" s="220"/>
      <c r="G87" s="220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10"/>
      <c r="AA87" s="210"/>
      <c r="AB87" s="210"/>
      <c r="AC87" s="210"/>
      <c r="AD87" s="210"/>
      <c r="AE87" s="210"/>
      <c r="AF87" s="210"/>
      <c r="AG87" s="210" t="s">
        <v>231</v>
      </c>
      <c r="AH87" s="210">
        <v>0</v>
      </c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outlineLevel="3" x14ac:dyDescent="0.2">
      <c r="A88" s="217"/>
      <c r="B88" s="218"/>
      <c r="C88" s="264" t="s">
        <v>257</v>
      </c>
      <c r="D88" s="258"/>
      <c r="E88" s="259"/>
      <c r="F88" s="220"/>
      <c r="G88" s="220"/>
      <c r="H88" s="220"/>
      <c r="I88" s="220"/>
      <c r="J88" s="220"/>
      <c r="K88" s="220"/>
      <c r="L88" s="220"/>
      <c r="M88" s="220"/>
      <c r="N88" s="219"/>
      <c r="O88" s="219"/>
      <c r="P88" s="219"/>
      <c r="Q88" s="219"/>
      <c r="R88" s="220"/>
      <c r="S88" s="220"/>
      <c r="T88" s="220"/>
      <c r="U88" s="220"/>
      <c r="V88" s="220"/>
      <c r="W88" s="220"/>
      <c r="X88" s="220"/>
      <c r="Y88" s="220"/>
      <c r="Z88" s="210"/>
      <c r="AA88" s="210"/>
      <c r="AB88" s="210"/>
      <c r="AC88" s="210"/>
      <c r="AD88" s="210"/>
      <c r="AE88" s="210"/>
      <c r="AF88" s="210"/>
      <c r="AG88" s="210" t="s">
        <v>231</v>
      </c>
      <c r="AH88" s="210">
        <v>0</v>
      </c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</row>
    <row r="89" spans="1:60" outlineLevel="3" x14ac:dyDescent="0.2">
      <c r="A89" s="217"/>
      <c r="B89" s="218"/>
      <c r="C89" s="264" t="s">
        <v>528</v>
      </c>
      <c r="D89" s="258"/>
      <c r="E89" s="259">
        <v>32.289029999999997</v>
      </c>
      <c r="F89" s="220"/>
      <c r="G89" s="220"/>
      <c r="H89" s="220"/>
      <c r="I89" s="220"/>
      <c r="J89" s="220"/>
      <c r="K89" s="220"/>
      <c r="L89" s="220"/>
      <c r="M89" s="220"/>
      <c r="N89" s="219"/>
      <c r="O89" s="219"/>
      <c r="P89" s="219"/>
      <c r="Q89" s="219"/>
      <c r="R89" s="220"/>
      <c r="S89" s="220"/>
      <c r="T89" s="220"/>
      <c r="U89" s="220"/>
      <c r="V89" s="220"/>
      <c r="W89" s="220"/>
      <c r="X89" s="220"/>
      <c r="Y89" s="220"/>
      <c r="Z89" s="210"/>
      <c r="AA89" s="210"/>
      <c r="AB89" s="210"/>
      <c r="AC89" s="210"/>
      <c r="AD89" s="210"/>
      <c r="AE89" s="210"/>
      <c r="AF89" s="210"/>
      <c r="AG89" s="210" t="s">
        <v>231</v>
      </c>
      <c r="AH89" s="210">
        <v>5</v>
      </c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ht="22.5" outlineLevel="1" x14ac:dyDescent="0.2">
      <c r="A90" s="235">
        <v>11</v>
      </c>
      <c r="B90" s="236" t="s">
        <v>270</v>
      </c>
      <c r="C90" s="252" t="s">
        <v>271</v>
      </c>
      <c r="D90" s="237" t="s">
        <v>261</v>
      </c>
      <c r="E90" s="238">
        <v>84.133070000000004</v>
      </c>
      <c r="F90" s="239"/>
      <c r="G90" s="240">
        <f>ROUND(E90*F90,2)</f>
        <v>0</v>
      </c>
      <c r="H90" s="239"/>
      <c r="I90" s="240">
        <f>ROUND(E90*H90,2)</f>
        <v>0</v>
      </c>
      <c r="J90" s="239"/>
      <c r="K90" s="240">
        <f>ROUND(E90*J90,2)</f>
        <v>0</v>
      </c>
      <c r="L90" s="240">
        <v>21</v>
      </c>
      <c r="M90" s="240">
        <f>G90*(1+L90/100)</f>
        <v>0</v>
      </c>
      <c r="N90" s="238">
        <v>0</v>
      </c>
      <c r="O90" s="238">
        <f>ROUND(E90*N90,2)</f>
        <v>0</v>
      </c>
      <c r="P90" s="238">
        <v>0</v>
      </c>
      <c r="Q90" s="238">
        <f>ROUND(E90*P90,2)</f>
        <v>0</v>
      </c>
      <c r="R90" s="240" t="s">
        <v>225</v>
      </c>
      <c r="S90" s="240" t="s">
        <v>188</v>
      </c>
      <c r="T90" s="241" t="s">
        <v>188</v>
      </c>
      <c r="U90" s="220">
        <v>0.15</v>
      </c>
      <c r="V90" s="220">
        <f>ROUND(E90*U90,2)</f>
        <v>12.62</v>
      </c>
      <c r="W90" s="220"/>
      <c r="X90" s="220" t="s">
        <v>226</v>
      </c>
      <c r="Y90" s="220" t="s">
        <v>191</v>
      </c>
      <c r="Z90" s="210"/>
      <c r="AA90" s="210"/>
      <c r="AB90" s="210"/>
      <c r="AC90" s="210"/>
      <c r="AD90" s="210"/>
      <c r="AE90" s="210"/>
      <c r="AF90" s="210"/>
      <c r="AG90" s="210" t="s">
        <v>227</v>
      </c>
      <c r="AH90" s="210"/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outlineLevel="2" x14ac:dyDescent="0.2">
      <c r="A91" s="217"/>
      <c r="B91" s="218"/>
      <c r="C91" s="263" t="s">
        <v>272</v>
      </c>
      <c r="D91" s="262"/>
      <c r="E91" s="262"/>
      <c r="F91" s="262"/>
      <c r="G91" s="262"/>
      <c r="H91" s="220"/>
      <c r="I91" s="220"/>
      <c r="J91" s="220"/>
      <c r="K91" s="220"/>
      <c r="L91" s="220"/>
      <c r="M91" s="220"/>
      <c r="N91" s="219"/>
      <c r="O91" s="219"/>
      <c r="P91" s="219"/>
      <c r="Q91" s="219"/>
      <c r="R91" s="220"/>
      <c r="S91" s="220"/>
      <c r="T91" s="220"/>
      <c r="U91" s="220"/>
      <c r="V91" s="220"/>
      <c r="W91" s="220"/>
      <c r="X91" s="220"/>
      <c r="Y91" s="220"/>
      <c r="Z91" s="210"/>
      <c r="AA91" s="210"/>
      <c r="AB91" s="210"/>
      <c r="AC91" s="210"/>
      <c r="AD91" s="210"/>
      <c r="AE91" s="210"/>
      <c r="AF91" s="210"/>
      <c r="AG91" s="210" t="s">
        <v>229</v>
      </c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43" t="str">
        <f>C91</f>
        <v>z rostlé horniny tř.1 - 4 pod násypy z hornin soudržných do 92% PS a hornin nesoudržných sypkých relativní ulehlosti I(d) do 0,8</v>
      </c>
      <c r="BB91" s="210"/>
      <c r="BC91" s="210"/>
      <c r="BD91" s="210"/>
      <c r="BE91" s="210"/>
      <c r="BF91" s="210"/>
      <c r="BG91" s="210"/>
      <c r="BH91" s="210"/>
    </row>
    <row r="92" spans="1:60" outlineLevel="2" x14ac:dyDescent="0.2">
      <c r="A92" s="217"/>
      <c r="B92" s="218"/>
      <c r="C92" s="264" t="s">
        <v>273</v>
      </c>
      <c r="D92" s="258"/>
      <c r="E92" s="259"/>
      <c r="F92" s="220"/>
      <c r="G92" s="220"/>
      <c r="H92" s="220"/>
      <c r="I92" s="220"/>
      <c r="J92" s="220"/>
      <c r="K92" s="220"/>
      <c r="L92" s="220"/>
      <c r="M92" s="220"/>
      <c r="N92" s="219"/>
      <c r="O92" s="219"/>
      <c r="P92" s="219"/>
      <c r="Q92" s="219"/>
      <c r="R92" s="220"/>
      <c r="S92" s="220"/>
      <c r="T92" s="220"/>
      <c r="U92" s="220"/>
      <c r="V92" s="220"/>
      <c r="W92" s="220"/>
      <c r="X92" s="220"/>
      <c r="Y92" s="220"/>
      <c r="Z92" s="210"/>
      <c r="AA92" s="210"/>
      <c r="AB92" s="210"/>
      <c r="AC92" s="210"/>
      <c r="AD92" s="210"/>
      <c r="AE92" s="210"/>
      <c r="AF92" s="210"/>
      <c r="AG92" s="210" t="s">
        <v>231</v>
      </c>
      <c r="AH92" s="210">
        <v>0</v>
      </c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outlineLevel="3" x14ac:dyDescent="0.2">
      <c r="A93" s="217"/>
      <c r="B93" s="218"/>
      <c r="C93" s="264" t="s">
        <v>539</v>
      </c>
      <c r="D93" s="258"/>
      <c r="E93" s="259">
        <v>84.133070000000004</v>
      </c>
      <c r="F93" s="220"/>
      <c r="G93" s="220"/>
      <c r="H93" s="220"/>
      <c r="I93" s="220"/>
      <c r="J93" s="220"/>
      <c r="K93" s="220"/>
      <c r="L93" s="220"/>
      <c r="M93" s="220"/>
      <c r="N93" s="219"/>
      <c r="O93" s="219"/>
      <c r="P93" s="219"/>
      <c r="Q93" s="219"/>
      <c r="R93" s="220"/>
      <c r="S93" s="220"/>
      <c r="T93" s="220"/>
      <c r="U93" s="220"/>
      <c r="V93" s="220"/>
      <c r="W93" s="220"/>
      <c r="X93" s="220"/>
      <c r="Y93" s="220"/>
      <c r="Z93" s="210"/>
      <c r="AA93" s="210"/>
      <c r="AB93" s="210"/>
      <c r="AC93" s="210"/>
      <c r="AD93" s="210"/>
      <c r="AE93" s="210"/>
      <c r="AF93" s="210"/>
      <c r="AG93" s="210" t="s">
        <v>231</v>
      </c>
      <c r="AH93" s="210">
        <v>5</v>
      </c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x14ac:dyDescent="0.2">
      <c r="A94" s="225" t="s">
        <v>183</v>
      </c>
      <c r="B94" s="226" t="s">
        <v>123</v>
      </c>
      <c r="C94" s="251" t="s">
        <v>124</v>
      </c>
      <c r="D94" s="227"/>
      <c r="E94" s="228"/>
      <c r="F94" s="229"/>
      <c r="G94" s="229">
        <f>SUMIF(AG95:AG128,"&lt;&gt;NOR",G95:G128)</f>
        <v>0</v>
      </c>
      <c r="H94" s="229"/>
      <c r="I94" s="229">
        <f>SUM(I95:I128)</f>
        <v>0</v>
      </c>
      <c r="J94" s="229"/>
      <c r="K94" s="229">
        <f>SUM(K95:K128)</f>
        <v>0</v>
      </c>
      <c r="L94" s="229"/>
      <c r="M94" s="229">
        <f>SUM(M95:M128)</f>
        <v>0</v>
      </c>
      <c r="N94" s="228"/>
      <c r="O94" s="228">
        <f>SUM(O95:O128)</f>
        <v>0</v>
      </c>
      <c r="P94" s="228"/>
      <c r="Q94" s="228">
        <f>SUM(Q95:Q128)</f>
        <v>81.16</v>
      </c>
      <c r="R94" s="229"/>
      <c r="S94" s="229"/>
      <c r="T94" s="230"/>
      <c r="U94" s="224"/>
      <c r="V94" s="224">
        <f>SUM(V95:V128)</f>
        <v>98.429999999999993</v>
      </c>
      <c r="W94" s="224"/>
      <c r="X94" s="224"/>
      <c r="Y94" s="224"/>
      <c r="AG94" t="s">
        <v>184</v>
      </c>
    </row>
    <row r="95" spans="1:60" ht="22.5" outlineLevel="1" x14ac:dyDescent="0.2">
      <c r="A95" s="235">
        <v>12</v>
      </c>
      <c r="B95" s="236" t="s">
        <v>540</v>
      </c>
      <c r="C95" s="252" t="s">
        <v>541</v>
      </c>
      <c r="D95" s="237" t="s">
        <v>261</v>
      </c>
      <c r="E95" s="238">
        <v>52.967919999999999</v>
      </c>
      <c r="F95" s="239"/>
      <c r="G95" s="240">
        <f>ROUND(E95*F95,2)</f>
        <v>0</v>
      </c>
      <c r="H95" s="239"/>
      <c r="I95" s="240">
        <f>ROUND(E95*H95,2)</f>
        <v>0</v>
      </c>
      <c r="J95" s="239"/>
      <c r="K95" s="240">
        <f>ROUND(E95*J95,2)</f>
        <v>0</v>
      </c>
      <c r="L95" s="240">
        <v>21</v>
      </c>
      <c r="M95" s="240">
        <f>G95*(1+L95/100)</f>
        <v>0</v>
      </c>
      <c r="N95" s="238">
        <v>0</v>
      </c>
      <c r="O95" s="238">
        <f>ROUND(E95*N95,2)</f>
        <v>0</v>
      </c>
      <c r="P95" s="238">
        <v>0.22500000000000001</v>
      </c>
      <c r="Q95" s="238">
        <f>ROUND(E95*P95,2)</f>
        <v>11.92</v>
      </c>
      <c r="R95" s="240" t="s">
        <v>277</v>
      </c>
      <c r="S95" s="240" t="s">
        <v>188</v>
      </c>
      <c r="T95" s="241" t="s">
        <v>188</v>
      </c>
      <c r="U95" s="220">
        <v>0.14199999999999999</v>
      </c>
      <c r="V95" s="220">
        <f>ROUND(E95*U95,2)</f>
        <v>7.52</v>
      </c>
      <c r="W95" s="220"/>
      <c r="X95" s="220" t="s">
        <v>226</v>
      </c>
      <c r="Y95" s="220" t="s">
        <v>191</v>
      </c>
      <c r="Z95" s="210"/>
      <c r="AA95" s="210"/>
      <c r="AB95" s="210"/>
      <c r="AC95" s="210"/>
      <c r="AD95" s="210"/>
      <c r="AE95" s="210"/>
      <c r="AF95" s="210"/>
      <c r="AG95" s="210" t="s">
        <v>227</v>
      </c>
      <c r="AH95" s="210"/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outlineLevel="2" x14ac:dyDescent="0.2">
      <c r="A96" s="217"/>
      <c r="B96" s="218"/>
      <c r="C96" s="263" t="s">
        <v>542</v>
      </c>
      <c r="D96" s="262"/>
      <c r="E96" s="262"/>
      <c r="F96" s="262"/>
      <c r="G96" s="262"/>
      <c r="H96" s="220"/>
      <c r="I96" s="220"/>
      <c r="J96" s="220"/>
      <c r="K96" s="220"/>
      <c r="L96" s="220"/>
      <c r="M96" s="220"/>
      <c r="N96" s="219"/>
      <c r="O96" s="219"/>
      <c r="P96" s="219"/>
      <c r="Q96" s="219"/>
      <c r="R96" s="220"/>
      <c r="S96" s="220"/>
      <c r="T96" s="220"/>
      <c r="U96" s="220"/>
      <c r="V96" s="220"/>
      <c r="W96" s="220"/>
      <c r="X96" s="220"/>
      <c r="Y96" s="220"/>
      <c r="Z96" s="210"/>
      <c r="AA96" s="210"/>
      <c r="AB96" s="210"/>
      <c r="AC96" s="210"/>
      <c r="AD96" s="210"/>
      <c r="AE96" s="210"/>
      <c r="AF96" s="210"/>
      <c r="AG96" s="210" t="s">
        <v>229</v>
      </c>
      <c r="AH96" s="210"/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outlineLevel="2" x14ac:dyDescent="0.2">
      <c r="A97" s="217"/>
      <c r="B97" s="218"/>
      <c r="C97" s="264" t="s">
        <v>543</v>
      </c>
      <c r="D97" s="258"/>
      <c r="E97" s="259"/>
      <c r="F97" s="220"/>
      <c r="G97" s="220"/>
      <c r="H97" s="220"/>
      <c r="I97" s="220"/>
      <c r="J97" s="220"/>
      <c r="K97" s="220"/>
      <c r="L97" s="220"/>
      <c r="M97" s="220"/>
      <c r="N97" s="219"/>
      <c r="O97" s="219"/>
      <c r="P97" s="219"/>
      <c r="Q97" s="219"/>
      <c r="R97" s="220"/>
      <c r="S97" s="220"/>
      <c r="T97" s="220"/>
      <c r="U97" s="220"/>
      <c r="V97" s="220"/>
      <c r="W97" s="220"/>
      <c r="X97" s="220"/>
      <c r="Y97" s="220"/>
      <c r="Z97" s="210"/>
      <c r="AA97" s="210"/>
      <c r="AB97" s="210"/>
      <c r="AC97" s="210"/>
      <c r="AD97" s="210"/>
      <c r="AE97" s="210"/>
      <c r="AF97" s="210"/>
      <c r="AG97" s="210" t="s">
        <v>231</v>
      </c>
      <c r="AH97" s="210">
        <v>0</v>
      </c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outlineLevel="3" x14ac:dyDescent="0.2">
      <c r="A98" s="217"/>
      <c r="B98" s="218"/>
      <c r="C98" s="264" t="s">
        <v>529</v>
      </c>
      <c r="D98" s="258"/>
      <c r="E98" s="259">
        <v>52.967919999999999</v>
      </c>
      <c r="F98" s="220"/>
      <c r="G98" s="220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10"/>
      <c r="AA98" s="210"/>
      <c r="AB98" s="210"/>
      <c r="AC98" s="210"/>
      <c r="AD98" s="210"/>
      <c r="AE98" s="210"/>
      <c r="AF98" s="210"/>
      <c r="AG98" s="210" t="s">
        <v>231</v>
      </c>
      <c r="AH98" s="210">
        <v>5</v>
      </c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</row>
    <row r="99" spans="1:60" ht="22.5" outlineLevel="1" x14ac:dyDescent="0.2">
      <c r="A99" s="235">
        <v>13</v>
      </c>
      <c r="B99" s="236" t="s">
        <v>544</v>
      </c>
      <c r="C99" s="252" t="s">
        <v>545</v>
      </c>
      <c r="D99" s="237" t="s">
        <v>261</v>
      </c>
      <c r="E99" s="238">
        <v>31.165150000000001</v>
      </c>
      <c r="F99" s="239"/>
      <c r="G99" s="240">
        <f>ROUND(E99*F99,2)</f>
        <v>0</v>
      </c>
      <c r="H99" s="239"/>
      <c r="I99" s="240">
        <f>ROUND(E99*H99,2)</f>
        <v>0</v>
      </c>
      <c r="J99" s="239"/>
      <c r="K99" s="240">
        <f>ROUND(E99*J99,2)</f>
        <v>0</v>
      </c>
      <c r="L99" s="240">
        <v>21</v>
      </c>
      <c r="M99" s="240">
        <f>G99*(1+L99/100)</f>
        <v>0</v>
      </c>
      <c r="N99" s="238">
        <v>0</v>
      </c>
      <c r="O99" s="238">
        <f>ROUND(E99*N99,2)</f>
        <v>0</v>
      </c>
      <c r="P99" s="238">
        <v>0.33</v>
      </c>
      <c r="Q99" s="238">
        <f>ROUND(E99*P99,2)</f>
        <v>10.28</v>
      </c>
      <c r="R99" s="240" t="s">
        <v>277</v>
      </c>
      <c r="S99" s="240" t="s">
        <v>188</v>
      </c>
      <c r="T99" s="241" t="s">
        <v>188</v>
      </c>
      <c r="U99" s="220">
        <v>0.52649999999999997</v>
      </c>
      <c r="V99" s="220">
        <f>ROUND(E99*U99,2)</f>
        <v>16.41</v>
      </c>
      <c r="W99" s="220"/>
      <c r="X99" s="220" t="s">
        <v>226</v>
      </c>
      <c r="Y99" s="220" t="s">
        <v>191</v>
      </c>
      <c r="Z99" s="210"/>
      <c r="AA99" s="210"/>
      <c r="AB99" s="210"/>
      <c r="AC99" s="210"/>
      <c r="AD99" s="210"/>
      <c r="AE99" s="210"/>
      <c r="AF99" s="210"/>
      <c r="AG99" s="210" t="s">
        <v>255</v>
      </c>
      <c r="AH99" s="210"/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outlineLevel="2" x14ac:dyDescent="0.2">
      <c r="A100" s="217"/>
      <c r="B100" s="218"/>
      <c r="C100" s="264" t="s">
        <v>546</v>
      </c>
      <c r="D100" s="258"/>
      <c r="E100" s="259"/>
      <c r="F100" s="220"/>
      <c r="G100" s="220"/>
      <c r="H100" s="220"/>
      <c r="I100" s="220"/>
      <c r="J100" s="220"/>
      <c r="K100" s="220"/>
      <c r="L100" s="220"/>
      <c r="M100" s="220"/>
      <c r="N100" s="219"/>
      <c r="O100" s="219"/>
      <c r="P100" s="219"/>
      <c r="Q100" s="219"/>
      <c r="R100" s="220"/>
      <c r="S100" s="220"/>
      <c r="T100" s="220"/>
      <c r="U100" s="220"/>
      <c r="V100" s="220"/>
      <c r="W100" s="220"/>
      <c r="X100" s="220"/>
      <c r="Y100" s="220"/>
      <c r="Z100" s="210"/>
      <c r="AA100" s="210"/>
      <c r="AB100" s="210"/>
      <c r="AC100" s="210"/>
      <c r="AD100" s="210"/>
      <c r="AE100" s="210"/>
      <c r="AF100" s="210"/>
      <c r="AG100" s="210" t="s">
        <v>231</v>
      </c>
      <c r="AH100" s="210">
        <v>0</v>
      </c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</row>
    <row r="101" spans="1:60" outlineLevel="3" x14ac:dyDescent="0.2">
      <c r="A101" s="217"/>
      <c r="B101" s="218"/>
      <c r="C101" s="264" t="s">
        <v>530</v>
      </c>
      <c r="D101" s="258"/>
      <c r="E101" s="259"/>
      <c r="F101" s="220"/>
      <c r="G101" s="220"/>
      <c r="H101" s="220"/>
      <c r="I101" s="220"/>
      <c r="J101" s="220"/>
      <c r="K101" s="220"/>
      <c r="L101" s="220"/>
      <c r="M101" s="220"/>
      <c r="N101" s="219"/>
      <c r="O101" s="219"/>
      <c r="P101" s="219"/>
      <c r="Q101" s="219"/>
      <c r="R101" s="220"/>
      <c r="S101" s="220"/>
      <c r="T101" s="220"/>
      <c r="U101" s="220"/>
      <c r="V101" s="220"/>
      <c r="W101" s="220"/>
      <c r="X101" s="220"/>
      <c r="Y101" s="220"/>
      <c r="Z101" s="210"/>
      <c r="AA101" s="210"/>
      <c r="AB101" s="210"/>
      <c r="AC101" s="210"/>
      <c r="AD101" s="210"/>
      <c r="AE101" s="210"/>
      <c r="AF101" s="210"/>
      <c r="AG101" s="210" t="s">
        <v>231</v>
      </c>
      <c r="AH101" s="210">
        <v>0</v>
      </c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</row>
    <row r="102" spans="1:60" outlineLevel="3" x14ac:dyDescent="0.2">
      <c r="A102" s="217"/>
      <c r="B102" s="218"/>
      <c r="C102" s="264" t="s">
        <v>531</v>
      </c>
      <c r="D102" s="258"/>
      <c r="E102" s="259">
        <v>0.45</v>
      </c>
      <c r="F102" s="220"/>
      <c r="G102" s="220"/>
      <c r="H102" s="220"/>
      <c r="I102" s="220"/>
      <c r="J102" s="220"/>
      <c r="K102" s="220"/>
      <c r="L102" s="220"/>
      <c r="M102" s="220"/>
      <c r="N102" s="219"/>
      <c r="O102" s="219"/>
      <c r="P102" s="219"/>
      <c r="Q102" s="219"/>
      <c r="R102" s="220"/>
      <c r="S102" s="220"/>
      <c r="T102" s="220"/>
      <c r="U102" s="220"/>
      <c r="V102" s="220"/>
      <c r="W102" s="220"/>
      <c r="X102" s="220"/>
      <c r="Y102" s="220"/>
      <c r="Z102" s="210"/>
      <c r="AA102" s="210"/>
      <c r="AB102" s="210"/>
      <c r="AC102" s="210"/>
      <c r="AD102" s="210"/>
      <c r="AE102" s="210"/>
      <c r="AF102" s="210"/>
      <c r="AG102" s="210" t="s">
        <v>231</v>
      </c>
      <c r="AH102" s="210">
        <v>5</v>
      </c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1:60" outlineLevel="3" x14ac:dyDescent="0.2">
      <c r="A103" s="217"/>
      <c r="B103" s="218"/>
      <c r="C103" s="264" t="s">
        <v>532</v>
      </c>
      <c r="D103" s="258"/>
      <c r="E103" s="259"/>
      <c r="F103" s="220"/>
      <c r="G103" s="220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10"/>
      <c r="AA103" s="210"/>
      <c r="AB103" s="210"/>
      <c r="AC103" s="210"/>
      <c r="AD103" s="210"/>
      <c r="AE103" s="210"/>
      <c r="AF103" s="210"/>
      <c r="AG103" s="210" t="s">
        <v>231</v>
      </c>
      <c r="AH103" s="210">
        <v>0</v>
      </c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outlineLevel="3" x14ac:dyDescent="0.2">
      <c r="A104" s="217"/>
      <c r="B104" s="218"/>
      <c r="C104" s="264" t="s">
        <v>533</v>
      </c>
      <c r="D104" s="258"/>
      <c r="E104" s="259">
        <v>15.440379999999999</v>
      </c>
      <c r="F104" s="220"/>
      <c r="G104" s="220"/>
      <c r="H104" s="220"/>
      <c r="I104" s="220"/>
      <c r="J104" s="220"/>
      <c r="K104" s="220"/>
      <c r="L104" s="220"/>
      <c r="M104" s="220"/>
      <c r="N104" s="219"/>
      <c r="O104" s="219"/>
      <c r="P104" s="219"/>
      <c r="Q104" s="219"/>
      <c r="R104" s="220"/>
      <c r="S104" s="220"/>
      <c r="T104" s="220"/>
      <c r="U104" s="220"/>
      <c r="V104" s="220"/>
      <c r="W104" s="220"/>
      <c r="X104" s="220"/>
      <c r="Y104" s="220"/>
      <c r="Z104" s="210"/>
      <c r="AA104" s="210"/>
      <c r="AB104" s="210"/>
      <c r="AC104" s="210"/>
      <c r="AD104" s="210"/>
      <c r="AE104" s="210"/>
      <c r="AF104" s="210"/>
      <c r="AG104" s="210" t="s">
        <v>231</v>
      </c>
      <c r="AH104" s="210">
        <v>5</v>
      </c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</row>
    <row r="105" spans="1:60" outlineLevel="3" x14ac:dyDescent="0.2">
      <c r="A105" s="217"/>
      <c r="B105" s="218"/>
      <c r="C105" s="264" t="s">
        <v>534</v>
      </c>
      <c r="D105" s="258"/>
      <c r="E105" s="259"/>
      <c r="F105" s="220"/>
      <c r="G105" s="220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10"/>
      <c r="AA105" s="210"/>
      <c r="AB105" s="210"/>
      <c r="AC105" s="210"/>
      <c r="AD105" s="210"/>
      <c r="AE105" s="210"/>
      <c r="AF105" s="210"/>
      <c r="AG105" s="210" t="s">
        <v>231</v>
      </c>
      <c r="AH105" s="210">
        <v>0</v>
      </c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1:60" outlineLevel="3" x14ac:dyDescent="0.2">
      <c r="A106" s="217"/>
      <c r="B106" s="218"/>
      <c r="C106" s="264" t="s">
        <v>535</v>
      </c>
      <c r="D106" s="258"/>
      <c r="E106" s="259">
        <v>0.4</v>
      </c>
      <c r="F106" s="220"/>
      <c r="G106" s="220"/>
      <c r="H106" s="220"/>
      <c r="I106" s="220"/>
      <c r="J106" s="220"/>
      <c r="K106" s="220"/>
      <c r="L106" s="220"/>
      <c r="M106" s="220"/>
      <c r="N106" s="219"/>
      <c r="O106" s="219"/>
      <c r="P106" s="219"/>
      <c r="Q106" s="219"/>
      <c r="R106" s="220"/>
      <c r="S106" s="220"/>
      <c r="T106" s="220"/>
      <c r="U106" s="220"/>
      <c r="V106" s="220"/>
      <c r="W106" s="220"/>
      <c r="X106" s="220"/>
      <c r="Y106" s="220"/>
      <c r="Z106" s="210"/>
      <c r="AA106" s="210"/>
      <c r="AB106" s="210"/>
      <c r="AC106" s="210"/>
      <c r="AD106" s="210"/>
      <c r="AE106" s="210"/>
      <c r="AF106" s="210"/>
      <c r="AG106" s="210" t="s">
        <v>231</v>
      </c>
      <c r="AH106" s="210">
        <v>5</v>
      </c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</row>
    <row r="107" spans="1:60" outlineLevel="3" x14ac:dyDescent="0.2">
      <c r="A107" s="217"/>
      <c r="B107" s="218"/>
      <c r="C107" s="264" t="s">
        <v>536</v>
      </c>
      <c r="D107" s="258"/>
      <c r="E107" s="259"/>
      <c r="F107" s="220"/>
      <c r="G107" s="220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10"/>
      <c r="AA107" s="210"/>
      <c r="AB107" s="210"/>
      <c r="AC107" s="210"/>
      <c r="AD107" s="210"/>
      <c r="AE107" s="210"/>
      <c r="AF107" s="210"/>
      <c r="AG107" s="210" t="s">
        <v>231</v>
      </c>
      <c r="AH107" s="210">
        <v>0</v>
      </c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outlineLevel="3" x14ac:dyDescent="0.2">
      <c r="A108" s="217"/>
      <c r="B108" s="218"/>
      <c r="C108" s="264" t="s">
        <v>537</v>
      </c>
      <c r="D108" s="258"/>
      <c r="E108" s="259">
        <v>0.35</v>
      </c>
      <c r="F108" s="220"/>
      <c r="G108" s="220"/>
      <c r="H108" s="220"/>
      <c r="I108" s="220"/>
      <c r="J108" s="220"/>
      <c r="K108" s="220"/>
      <c r="L108" s="220"/>
      <c r="M108" s="220"/>
      <c r="N108" s="219"/>
      <c r="O108" s="219"/>
      <c r="P108" s="219"/>
      <c r="Q108" s="219"/>
      <c r="R108" s="220"/>
      <c r="S108" s="220"/>
      <c r="T108" s="220"/>
      <c r="U108" s="220"/>
      <c r="V108" s="220"/>
      <c r="W108" s="220"/>
      <c r="X108" s="220"/>
      <c r="Y108" s="220"/>
      <c r="Z108" s="210"/>
      <c r="AA108" s="210"/>
      <c r="AB108" s="210"/>
      <c r="AC108" s="210"/>
      <c r="AD108" s="210"/>
      <c r="AE108" s="210"/>
      <c r="AF108" s="210"/>
      <c r="AG108" s="210" t="s">
        <v>231</v>
      </c>
      <c r="AH108" s="210">
        <v>5</v>
      </c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</row>
    <row r="109" spans="1:60" outlineLevel="3" x14ac:dyDescent="0.2">
      <c r="A109" s="217"/>
      <c r="B109" s="218"/>
      <c r="C109" s="264" t="s">
        <v>508</v>
      </c>
      <c r="D109" s="258"/>
      <c r="E109" s="259"/>
      <c r="F109" s="220"/>
      <c r="G109" s="220"/>
      <c r="H109" s="220"/>
      <c r="I109" s="220"/>
      <c r="J109" s="220"/>
      <c r="K109" s="220"/>
      <c r="L109" s="220"/>
      <c r="M109" s="220"/>
      <c r="N109" s="219"/>
      <c r="O109" s="219"/>
      <c r="P109" s="219"/>
      <c r="Q109" s="219"/>
      <c r="R109" s="220"/>
      <c r="S109" s="220"/>
      <c r="T109" s="220"/>
      <c r="U109" s="220"/>
      <c r="V109" s="220"/>
      <c r="W109" s="220"/>
      <c r="X109" s="220"/>
      <c r="Y109" s="220"/>
      <c r="Z109" s="210"/>
      <c r="AA109" s="210"/>
      <c r="AB109" s="210"/>
      <c r="AC109" s="210"/>
      <c r="AD109" s="210"/>
      <c r="AE109" s="210"/>
      <c r="AF109" s="210"/>
      <c r="AG109" s="210" t="s">
        <v>231</v>
      </c>
      <c r="AH109" s="210">
        <v>0</v>
      </c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</row>
    <row r="110" spans="1:60" outlineLevel="3" x14ac:dyDescent="0.2">
      <c r="A110" s="217"/>
      <c r="B110" s="218"/>
      <c r="C110" s="264" t="s">
        <v>538</v>
      </c>
      <c r="D110" s="258"/>
      <c r="E110" s="259">
        <v>14.52478</v>
      </c>
      <c r="F110" s="220"/>
      <c r="G110" s="220"/>
      <c r="H110" s="220"/>
      <c r="I110" s="220"/>
      <c r="J110" s="220"/>
      <c r="K110" s="220"/>
      <c r="L110" s="220"/>
      <c r="M110" s="220"/>
      <c r="N110" s="219"/>
      <c r="O110" s="219"/>
      <c r="P110" s="219"/>
      <c r="Q110" s="219"/>
      <c r="R110" s="220"/>
      <c r="S110" s="220"/>
      <c r="T110" s="220"/>
      <c r="U110" s="220"/>
      <c r="V110" s="220"/>
      <c r="W110" s="220"/>
      <c r="X110" s="220"/>
      <c r="Y110" s="220"/>
      <c r="Z110" s="210"/>
      <c r="AA110" s="210"/>
      <c r="AB110" s="210"/>
      <c r="AC110" s="210"/>
      <c r="AD110" s="210"/>
      <c r="AE110" s="210"/>
      <c r="AF110" s="210"/>
      <c r="AG110" s="210" t="s">
        <v>231</v>
      </c>
      <c r="AH110" s="210">
        <v>5</v>
      </c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</row>
    <row r="111" spans="1:60" ht="22.5" outlineLevel="1" x14ac:dyDescent="0.2">
      <c r="A111" s="235">
        <v>14</v>
      </c>
      <c r="B111" s="236" t="s">
        <v>547</v>
      </c>
      <c r="C111" s="252" t="s">
        <v>548</v>
      </c>
      <c r="D111" s="237" t="s">
        <v>261</v>
      </c>
      <c r="E111" s="238">
        <v>52.967919999999999</v>
      </c>
      <c r="F111" s="239"/>
      <c r="G111" s="240">
        <f>ROUND(E111*F111,2)</f>
        <v>0</v>
      </c>
      <c r="H111" s="239"/>
      <c r="I111" s="240">
        <f>ROUND(E111*H111,2)</f>
        <v>0</v>
      </c>
      <c r="J111" s="239"/>
      <c r="K111" s="240">
        <f>ROUND(E111*J111,2)</f>
        <v>0</v>
      </c>
      <c r="L111" s="240">
        <v>21</v>
      </c>
      <c r="M111" s="240">
        <f>G111*(1+L111/100)</f>
        <v>0</v>
      </c>
      <c r="N111" s="238">
        <v>0</v>
      </c>
      <c r="O111" s="238">
        <f>ROUND(E111*N111,2)</f>
        <v>0</v>
      </c>
      <c r="P111" s="238">
        <v>0.92400000000000004</v>
      </c>
      <c r="Q111" s="238">
        <f>ROUND(E111*P111,2)</f>
        <v>48.94</v>
      </c>
      <c r="R111" s="240" t="s">
        <v>277</v>
      </c>
      <c r="S111" s="240" t="s">
        <v>188</v>
      </c>
      <c r="T111" s="241" t="s">
        <v>188</v>
      </c>
      <c r="U111" s="220">
        <v>1.3193999999999999</v>
      </c>
      <c r="V111" s="220">
        <f>ROUND(E111*U111,2)</f>
        <v>69.89</v>
      </c>
      <c r="W111" s="220"/>
      <c r="X111" s="220" t="s">
        <v>226</v>
      </c>
      <c r="Y111" s="220" t="s">
        <v>191</v>
      </c>
      <c r="Z111" s="210"/>
      <c r="AA111" s="210"/>
      <c r="AB111" s="210"/>
      <c r="AC111" s="210"/>
      <c r="AD111" s="210"/>
      <c r="AE111" s="210"/>
      <c r="AF111" s="210"/>
      <c r="AG111" s="210" t="s">
        <v>255</v>
      </c>
      <c r="AH111" s="210"/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</row>
    <row r="112" spans="1:60" outlineLevel="2" x14ac:dyDescent="0.2">
      <c r="A112" s="217"/>
      <c r="B112" s="218"/>
      <c r="C112" s="264" t="s">
        <v>549</v>
      </c>
      <c r="D112" s="258"/>
      <c r="E112" s="259"/>
      <c r="F112" s="220"/>
      <c r="G112" s="220"/>
      <c r="H112" s="220"/>
      <c r="I112" s="220"/>
      <c r="J112" s="220"/>
      <c r="K112" s="220"/>
      <c r="L112" s="220"/>
      <c r="M112" s="220"/>
      <c r="N112" s="219"/>
      <c r="O112" s="219"/>
      <c r="P112" s="219"/>
      <c r="Q112" s="219"/>
      <c r="R112" s="220"/>
      <c r="S112" s="220"/>
      <c r="T112" s="220"/>
      <c r="U112" s="220"/>
      <c r="V112" s="220"/>
      <c r="W112" s="220"/>
      <c r="X112" s="220"/>
      <c r="Y112" s="220"/>
      <c r="Z112" s="210"/>
      <c r="AA112" s="210"/>
      <c r="AB112" s="210"/>
      <c r="AC112" s="210"/>
      <c r="AD112" s="210"/>
      <c r="AE112" s="210"/>
      <c r="AF112" s="210"/>
      <c r="AG112" s="210" t="s">
        <v>231</v>
      </c>
      <c r="AH112" s="210">
        <v>0</v>
      </c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</row>
    <row r="113" spans="1:60" outlineLevel="3" x14ac:dyDescent="0.2">
      <c r="A113" s="217"/>
      <c r="B113" s="218"/>
      <c r="C113" s="264" t="s">
        <v>496</v>
      </c>
      <c r="D113" s="258"/>
      <c r="E113" s="259"/>
      <c r="F113" s="220"/>
      <c r="G113" s="220"/>
      <c r="H113" s="220"/>
      <c r="I113" s="220"/>
      <c r="J113" s="220"/>
      <c r="K113" s="220"/>
      <c r="L113" s="220"/>
      <c r="M113" s="220"/>
      <c r="N113" s="219"/>
      <c r="O113" s="219"/>
      <c r="P113" s="219"/>
      <c r="Q113" s="219"/>
      <c r="R113" s="220"/>
      <c r="S113" s="220"/>
      <c r="T113" s="220"/>
      <c r="U113" s="220"/>
      <c r="V113" s="220"/>
      <c r="W113" s="220"/>
      <c r="X113" s="220"/>
      <c r="Y113" s="220"/>
      <c r="Z113" s="210"/>
      <c r="AA113" s="210"/>
      <c r="AB113" s="210"/>
      <c r="AC113" s="210"/>
      <c r="AD113" s="210"/>
      <c r="AE113" s="210"/>
      <c r="AF113" s="210"/>
      <c r="AG113" s="210" t="s">
        <v>231</v>
      </c>
      <c r="AH113" s="210">
        <v>0</v>
      </c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</row>
    <row r="114" spans="1:60" outlineLevel="3" x14ac:dyDescent="0.2">
      <c r="A114" s="217"/>
      <c r="B114" s="218"/>
      <c r="C114" s="264" t="s">
        <v>529</v>
      </c>
      <c r="D114" s="258"/>
      <c r="E114" s="259">
        <v>52.967919999999999</v>
      </c>
      <c r="F114" s="220"/>
      <c r="G114" s="220"/>
      <c r="H114" s="220"/>
      <c r="I114" s="220"/>
      <c r="J114" s="220"/>
      <c r="K114" s="220"/>
      <c r="L114" s="220"/>
      <c r="M114" s="220"/>
      <c r="N114" s="219"/>
      <c r="O114" s="219"/>
      <c r="P114" s="219"/>
      <c r="Q114" s="219"/>
      <c r="R114" s="220"/>
      <c r="S114" s="220"/>
      <c r="T114" s="220"/>
      <c r="U114" s="220"/>
      <c r="V114" s="220"/>
      <c r="W114" s="220"/>
      <c r="X114" s="220"/>
      <c r="Y114" s="220"/>
      <c r="Z114" s="210"/>
      <c r="AA114" s="210"/>
      <c r="AB114" s="210"/>
      <c r="AC114" s="210"/>
      <c r="AD114" s="210"/>
      <c r="AE114" s="210"/>
      <c r="AF114" s="210"/>
      <c r="AG114" s="210" t="s">
        <v>231</v>
      </c>
      <c r="AH114" s="210">
        <v>5</v>
      </c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10"/>
      <c r="BB114" s="210"/>
      <c r="BC114" s="210"/>
      <c r="BD114" s="210"/>
      <c r="BE114" s="210"/>
      <c r="BF114" s="210"/>
      <c r="BG114" s="210"/>
      <c r="BH114" s="210"/>
    </row>
    <row r="115" spans="1:60" outlineLevel="1" x14ac:dyDescent="0.2">
      <c r="A115" s="235">
        <v>15</v>
      </c>
      <c r="B115" s="236" t="s">
        <v>550</v>
      </c>
      <c r="C115" s="252" t="s">
        <v>551</v>
      </c>
      <c r="D115" s="237" t="s">
        <v>293</v>
      </c>
      <c r="E115" s="238">
        <v>1</v>
      </c>
      <c r="F115" s="239"/>
      <c r="G115" s="240">
        <f>ROUND(E115*F115,2)</f>
        <v>0</v>
      </c>
      <c r="H115" s="239"/>
      <c r="I115" s="240">
        <f>ROUND(E115*H115,2)</f>
        <v>0</v>
      </c>
      <c r="J115" s="239"/>
      <c r="K115" s="240">
        <f>ROUND(E115*J115,2)</f>
        <v>0</v>
      </c>
      <c r="L115" s="240">
        <v>21</v>
      </c>
      <c r="M115" s="240">
        <f>G115*(1+L115/100)</f>
        <v>0</v>
      </c>
      <c r="N115" s="238">
        <v>0</v>
      </c>
      <c r="O115" s="238">
        <f>ROUND(E115*N115,2)</f>
        <v>0</v>
      </c>
      <c r="P115" s="238">
        <v>0.22</v>
      </c>
      <c r="Q115" s="238">
        <f>ROUND(E115*P115,2)</f>
        <v>0.22</v>
      </c>
      <c r="R115" s="240" t="s">
        <v>277</v>
      </c>
      <c r="S115" s="240" t="s">
        <v>188</v>
      </c>
      <c r="T115" s="241" t="s">
        <v>188</v>
      </c>
      <c r="U115" s="220">
        <v>0.14299999999999999</v>
      </c>
      <c r="V115" s="220">
        <f>ROUND(E115*U115,2)</f>
        <v>0.14000000000000001</v>
      </c>
      <c r="W115" s="220"/>
      <c r="X115" s="220" t="s">
        <v>226</v>
      </c>
      <c r="Y115" s="220" t="s">
        <v>191</v>
      </c>
      <c r="Z115" s="210"/>
      <c r="AA115" s="210"/>
      <c r="AB115" s="210"/>
      <c r="AC115" s="210"/>
      <c r="AD115" s="210"/>
      <c r="AE115" s="210"/>
      <c r="AF115" s="210"/>
      <c r="AG115" s="210" t="s">
        <v>227</v>
      </c>
      <c r="AH115" s="210"/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</row>
    <row r="116" spans="1:60" outlineLevel="2" x14ac:dyDescent="0.2">
      <c r="A116" s="217"/>
      <c r="B116" s="218"/>
      <c r="C116" s="263" t="s">
        <v>294</v>
      </c>
      <c r="D116" s="262"/>
      <c r="E116" s="262"/>
      <c r="F116" s="262"/>
      <c r="G116" s="262"/>
      <c r="H116" s="220"/>
      <c r="I116" s="220"/>
      <c r="J116" s="220"/>
      <c r="K116" s="220"/>
      <c r="L116" s="220"/>
      <c r="M116" s="220"/>
      <c r="N116" s="219"/>
      <c r="O116" s="219"/>
      <c r="P116" s="219"/>
      <c r="Q116" s="219"/>
      <c r="R116" s="220"/>
      <c r="S116" s="220"/>
      <c r="T116" s="220"/>
      <c r="U116" s="220"/>
      <c r="V116" s="220"/>
      <c r="W116" s="220"/>
      <c r="X116" s="220"/>
      <c r="Y116" s="220"/>
      <c r="Z116" s="210"/>
      <c r="AA116" s="210"/>
      <c r="AB116" s="210"/>
      <c r="AC116" s="210"/>
      <c r="AD116" s="210"/>
      <c r="AE116" s="210"/>
      <c r="AF116" s="210"/>
      <c r="AG116" s="210" t="s">
        <v>229</v>
      </c>
      <c r="AH116" s="210"/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43" t="str">
        <f>C116</f>
        <v>s vybouráním lože, s přemístěním hmot na skládku na vzdálenost do 3 m nebo naložením na dopravní prostředek</v>
      </c>
      <c r="BB116" s="210"/>
      <c r="BC116" s="210"/>
      <c r="BD116" s="210"/>
      <c r="BE116" s="210"/>
      <c r="BF116" s="210"/>
      <c r="BG116" s="210"/>
      <c r="BH116" s="210"/>
    </row>
    <row r="117" spans="1:60" outlineLevel="2" x14ac:dyDescent="0.2">
      <c r="A117" s="217"/>
      <c r="B117" s="218"/>
      <c r="C117" s="264" t="s">
        <v>552</v>
      </c>
      <c r="D117" s="258"/>
      <c r="E117" s="259"/>
      <c r="F117" s="220"/>
      <c r="G117" s="220"/>
      <c r="H117" s="220"/>
      <c r="I117" s="220"/>
      <c r="J117" s="220"/>
      <c r="K117" s="220"/>
      <c r="L117" s="220"/>
      <c r="M117" s="220"/>
      <c r="N117" s="219"/>
      <c r="O117" s="219"/>
      <c r="P117" s="219"/>
      <c r="Q117" s="219"/>
      <c r="R117" s="220"/>
      <c r="S117" s="220"/>
      <c r="T117" s="220"/>
      <c r="U117" s="220"/>
      <c r="V117" s="220"/>
      <c r="W117" s="220"/>
      <c r="X117" s="220"/>
      <c r="Y117" s="220"/>
      <c r="Z117" s="210"/>
      <c r="AA117" s="210"/>
      <c r="AB117" s="210"/>
      <c r="AC117" s="210"/>
      <c r="AD117" s="210"/>
      <c r="AE117" s="210"/>
      <c r="AF117" s="210"/>
      <c r="AG117" s="210" t="s">
        <v>231</v>
      </c>
      <c r="AH117" s="210">
        <v>0</v>
      </c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</row>
    <row r="118" spans="1:60" outlineLevel="3" x14ac:dyDescent="0.2">
      <c r="A118" s="217"/>
      <c r="B118" s="218"/>
      <c r="C118" s="264" t="s">
        <v>553</v>
      </c>
      <c r="D118" s="258"/>
      <c r="E118" s="259"/>
      <c r="F118" s="220"/>
      <c r="G118" s="220"/>
      <c r="H118" s="220"/>
      <c r="I118" s="220"/>
      <c r="J118" s="220"/>
      <c r="K118" s="220"/>
      <c r="L118" s="220"/>
      <c r="M118" s="220"/>
      <c r="N118" s="219"/>
      <c r="O118" s="219"/>
      <c r="P118" s="219"/>
      <c r="Q118" s="219"/>
      <c r="R118" s="220"/>
      <c r="S118" s="220"/>
      <c r="T118" s="220"/>
      <c r="U118" s="220"/>
      <c r="V118" s="220"/>
      <c r="W118" s="220"/>
      <c r="X118" s="220"/>
      <c r="Y118" s="220"/>
      <c r="Z118" s="210"/>
      <c r="AA118" s="210"/>
      <c r="AB118" s="210"/>
      <c r="AC118" s="210"/>
      <c r="AD118" s="210"/>
      <c r="AE118" s="210"/>
      <c r="AF118" s="210"/>
      <c r="AG118" s="210" t="s">
        <v>231</v>
      </c>
      <c r="AH118" s="210">
        <v>0</v>
      </c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</row>
    <row r="119" spans="1:60" outlineLevel="3" x14ac:dyDescent="0.2">
      <c r="A119" s="217"/>
      <c r="B119" s="218"/>
      <c r="C119" s="264" t="s">
        <v>554</v>
      </c>
      <c r="D119" s="258"/>
      <c r="E119" s="259">
        <v>1</v>
      </c>
      <c r="F119" s="220"/>
      <c r="G119" s="220"/>
      <c r="H119" s="220"/>
      <c r="I119" s="220"/>
      <c r="J119" s="220"/>
      <c r="K119" s="220"/>
      <c r="L119" s="220"/>
      <c r="M119" s="220"/>
      <c r="N119" s="219"/>
      <c r="O119" s="219"/>
      <c r="P119" s="219"/>
      <c r="Q119" s="219"/>
      <c r="R119" s="220"/>
      <c r="S119" s="220"/>
      <c r="T119" s="220"/>
      <c r="U119" s="220"/>
      <c r="V119" s="220"/>
      <c r="W119" s="220"/>
      <c r="X119" s="220"/>
      <c r="Y119" s="220"/>
      <c r="Z119" s="210"/>
      <c r="AA119" s="210"/>
      <c r="AB119" s="210"/>
      <c r="AC119" s="210"/>
      <c r="AD119" s="210"/>
      <c r="AE119" s="210"/>
      <c r="AF119" s="210"/>
      <c r="AG119" s="210" t="s">
        <v>231</v>
      </c>
      <c r="AH119" s="210">
        <v>5</v>
      </c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</row>
    <row r="120" spans="1:60" outlineLevel="1" x14ac:dyDescent="0.2">
      <c r="A120" s="235">
        <v>16</v>
      </c>
      <c r="B120" s="236" t="s">
        <v>555</v>
      </c>
      <c r="C120" s="252" t="s">
        <v>556</v>
      </c>
      <c r="D120" s="237" t="s">
        <v>293</v>
      </c>
      <c r="E120" s="238">
        <v>36.31194</v>
      </c>
      <c r="F120" s="239"/>
      <c r="G120" s="240">
        <f>ROUND(E120*F120,2)</f>
        <v>0</v>
      </c>
      <c r="H120" s="239"/>
      <c r="I120" s="240">
        <f>ROUND(E120*H120,2)</f>
        <v>0</v>
      </c>
      <c r="J120" s="239"/>
      <c r="K120" s="240">
        <f>ROUND(E120*J120,2)</f>
        <v>0</v>
      </c>
      <c r="L120" s="240">
        <v>21</v>
      </c>
      <c r="M120" s="240">
        <f>G120*(1+L120/100)</f>
        <v>0</v>
      </c>
      <c r="N120" s="238">
        <v>0</v>
      </c>
      <c r="O120" s="238">
        <f>ROUND(E120*N120,2)</f>
        <v>0</v>
      </c>
      <c r="P120" s="238">
        <v>0.27</v>
      </c>
      <c r="Q120" s="238">
        <f>ROUND(E120*P120,2)</f>
        <v>9.8000000000000007</v>
      </c>
      <c r="R120" s="240" t="s">
        <v>277</v>
      </c>
      <c r="S120" s="240" t="s">
        <v>188</v>
      </c>
      <c r="T120" s="241" t="s">
        <v>188</v>
      </c>
      <c r="U120" s="220">
        <v>0.123</v>
      </c>
      <c r="V120" s="220">
        <f>ROUND(E120*U120,2)</f>
        <v>4.47</v>
      </c>
      <c r="W120" s="220"/>
      <c r="X120" s="220" t="s">
        <v>226</v>
      </c>
      <c r="Y120" s="220" t="s">
        <v>191</v>
      </c>
      <c r="Z120" s="210"/>
      <c r="AA120" s="210"/>
      <c r="AB120" s="210"/>
      <c r="AC120" s="210"/>
      <c r="AD120" s="210"/>
      <c r="AE120" s="210"/>
      <c r="AF120" s="210"/>
      <c r="AG120" s="210" t="s">
        <v>227</v>
      </c>
      <c r="AH120" s="210"/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</row>
    <row r="121" spans="1:60" outlineLevel="2" x14ac:dyDescent="0.2">
      <c r="A121" s="217"/>
      <c r="B121" s="218"/>
      <c r="C121" s="263" t="s">
        <v>294</v>
      </c>
      <c r="D121" s="262"/>
      <c r="E121" s="262"/>
      <c r="F121" s="262"/>
      <c r="G121" s="262"/>
      <c r="H121" s="220"/>
      <c r="I121" s="220"/>
      <c r="J121" s="220"/>
      <c r="K121" s="220"/>
      <c r="L121" s="220"/>
      <c r="M121" s="220"/>
      <c r="N121" s="219"/>
      <c r="O121" s="219"/>
      <c r="P121" s="219"/>
      <c r="Q121" s="219"/>
      <c r="R121" s="220"/>
      <c r="S121" s="220"/>
      <c r="T121" s="220"/>
      <c r="U121" s="220"/>
      <c r="V121" s="220"/>
      <c r="W121" s="220"/>
      <c r="X121" s="220"/>
      <c r="Y121" s="220"/>
      <c r="Z121" s="210"/>
      <c r="AA121" s="210"/>
      <c r="AB121" s="210"/>
      <c r="AC121" s="210"/>
      <c r="AD121" s="210"/>
      <c r="AE121" s="210"/>
      <c r="AF121" s="210"/>
      <c r="AG121" s="210" t="s">
        <v>229</v>
      </c>
      <c r="AH121" s="210"/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43" t="str">
        <f>C121</f>
        <v>s vybouráním lože, s přemístěním hmot na skládku na vzdálenost do 3 m nebo naložením na dopravní prostředek</v>
      </c>
      <c r="BB121" s="210"/>
      <c r="BC121" s="210"/>
      <c r="BD121" s="210"/>
      <c r="BE121" s="210"/>
      <c r="BF121" s="210"/>
      <c r="BG121" s="210"/>
      <c r="BH121" s="210"/>
    </row>
    <row r="122" spans="1:60" outlineLevel="2" x14ac:dyDescent="0.2">
      <c r="A122" s="217"/>
      <c r="B122" s="218"/>
      <c r="C122" s="264" t="s">
        <v>557</v>
      </c>
      <c r="D122" s="258"/>
      <c r="E122" s="259"/>
      <c r="F122" s="220"/>
      <c r="G122" s="220"/>
      <c r="H122" s="220"/>
      <c r="I122" s="220"/>
      <c r="J122" s="220"/>
      <c r="K122" s="220"/>
      <c r="L122" s="220"/>
      <c r="M122" s="220"/>
      <c r="N122" s="219"/>
      <c r="O122" s="219"/>
      <c r="P122" s="219"/>
      <c r="Q122" s="219"/>
      <c r="R122" s="220"/>
      <c r="S122" s="220"/>
      <c r="T122" s="220"/>
      <c r="U122" s="220"/>
      <c r="V122" s="220"/>
      <c r="W122" s="220"/>
      <c r="X122" s="220"/>
      <c r="Y122" s="220"/>
      <c r="Z122" s="210"/>
      <c r="AA122" s="210"/>
      <c r="AB122" s="210"/>
      <c r="AC122" s="210"/>
      <c r="AD122" s="210"/>
      <c r="AE122" s="210"/>
      <c r="AF122" s="210"/>
      <c r="AG122" s="210" t="s">
        <v>231</v>
      </c>
      <c r="AH122" s="210">
        <v>0</v>
      </c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</row>
    <row r="123" spans="1:60" outlineLevel="3" x14ac:dyDescent="0.2">
      <c r="A123" s="217"/>
      <c r="B123" s="218"/>
      <c r="C123" s="264" t="s">
        <v>558</v>
      </c>
      <c r="D123" s="258"/>
      <c r="E123" s="259"/>
      <c r="F123" s="220"/>
      <c r="G123" s="220"/>
      <c r="H123" s="220"/>
      <c r="I123" s="220"/>
      <c r="J123" s="220"/>
      <c r="K123" s="220"/>
      <c r="L123" s="220"/>
      <c r="M123" s="220"/>
      <c r="N123" s="219"/>
      <c r="O123" s="219"/>
      <c r="P123" s="219"/>
      <c r="Q123" s="219"/>
      <c r="R123" s="220"/>
      <c r="S123" s="220"/>
      <c r="T123" s="220"/>
      <c r="U123" s="220"/>
      <c r="V123" s="220"/>
      <c r="W123" s="220"/>
      <c r="X123" s="220"/>
      <c r="Y123" s="220"/>
      <c r="Z123" s="210"/>
      <c r="AA123" s="210"/>
      <c r="AB123" s="210"/>
      <c r="AC123" s="210"/>
      <c r="AD123" s="210"/>
      <c r="AE123" s="210"/>
      <c r="AF123" s="210"/>
      <c r="AG123" s="210" t="s">
        <v>231</v>
      </c>
      <c r="AH123" s="210">
        <v>0</v>
      </c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</row>
    <row r="124" spans="1:60" outlineLevel="3" x14ac:dyDescent="0.2">
      <c r="A124" s="217"/>
      <c r="B124" s="218"/>
      <c r="C124" s="264" t="s">
        <v>559</v>
      </c>
      <c r="D124" s="258"/>
      <c r="E124" s="259">
        <v>1</v>
      </c>
      <c r="F124" s="220"/>
      <c r="G124" s="220"/>
      <c r="H124" s="220"/>
      <c r="I124" s="220"/>
      <c r="J124" s="220"/>
      <c r="K124" s="220"/>
      <c r="L124" s="220"/>
      <c r="M124" s="220"/>
      <c r="N124" s="219"/>
      <c r="O124" s="219"/>
      <c r="P124" s="219"/>
      <c r="Q124" s="219"/>
      <c r="R124" s="220"/>
      <c r="S124" s="220"/>
      <c r="T124" s="220"/>
      <c r="U124" s="220"/>
      <c r="V124" s="220"/>
      <c r="W124" s="220"/>
      <c r="X124" s="220"/>
      <c r="Y124" s="220"/>
      <c r="Z124" s="210"/>
      <c r="AA124" s="210"/>
      <c r="AB124" s="210"/>
      <c r="AC124" s="210"/>
      <c r="AD124" s="210"/>
      <c r="AE124" s="210"/>
      <c r="AF124" s="210"/>
      <c r="AG124" s="210" t="s">
        <v>231</v>
      </c>
      <c r="AH124" s="210">
        <v>5</v>
      </c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</row>
    <row r="125" spans="1:60" outlineLevel="3" x14ac:dyDescent="0.2">
      <c r="A125" s="217"/>
      <c r="B125" s="218"/>
      <c r="C125" s="264" t="s">
        <v>560</v>
      </c>
      <c r="D125" s="258"/>
      <c r="E125" s="259"/>
      <c r="F125" s="220"/>
      <c r="G125" s="220"/>
      <c r="H125" s="220"/>
      <c r="I125" s="220"/>
      <c r="J125" s="220"/>
      <c r="K125" s="220"/>
      <c r="L125" s="220"/>
      <c r="M125" s="220"/>
      <c r="N125" s="219"/>
      <c r="O125" s="219"/>
      <c r="P125" s="219"/>
      <c r="Q125" s="219"/>
      <c r="R125" s="220"/>
      <c r="S125" s="220"/>
      <c r="T125" s="220"/>
      <c r="U125" s="220"/>
      <c r="V125" s="220"/>
      <c r="W125" s="220"/>
      <c r="X125" s="220"/>
      <c r="Y125" s="220"/>
      <c r="Z125" s="210"/>
      <c r="AA125" s="210"/>
      <c r="AB125" s="210"/>
      <c r="AC125" s="210"/>
      <c r="AD125" s="210"/>
      <c r="AE125" s="210"/>
      <c r="AF125" s="210"/>
      <c r="AG125" s="210" t="s">
        <v>231</v>
      </c>
      <c r="AH125" s="210">
        <v>0</v>
      </c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</row>
    <row r="126" spans="1:60" outlineLevel="3" x14ac:dyDescent="0.2">
      <c r="A126" s="217"/>
      <c r="B126" s="218"/>
      <c r="C126" s="264" t="s">
        <v>561</v>
      </c>
      <c r="D126" s="258"/>
      <c r="E126" s="259">
        <v>1</v>
      </c>
      <c r="F126" s="220"/>
      <c r="G126" s="220"/>
      <c r="H126" s="220"/>
      <c r="I126" s="220"/>
      <c r="J126" s="220"/>
      <c r="K126" s="220"/>
      <c r="L126" s="220"/>
      <c r="M126" s="220"/>
      <c r="N126" s="219"/>
      <c r="O126" s="219"/>
      <c r="P126" s="219"/>
      <c r="Q126" s="219"/>
      <c r="R126" s="220"/>
      <c r="S126" s="220"/>
      <c r="T126" s="220"/>
      <c r="U126" s="220"/>
      <c r="V126" s="220"/>
      <c r="W126" s="220"/>
      <c r="X126" s="220"/>
      <c r="Y126" s="220"/>
      <c r="Z126" s="210"/>
      <c r="AA126" s="210"/>
      <c r="AB126" s="210"/>
      <c r="AC126" s="210"/>
      <c r="AD126" s="210"/>
      <c r="AE126" s="210"/>
      <c r="AF126" s="210"/>
      <c r="AG126" s="210" t="s">
        <v>231</v>
      </c>
      <c r="AH126" s="210">
        <v>5</v>
      </c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10"/>
      <c r="AT126" s="210"/>
      <c r="AU126" s="210"/>
      <c r="AV126" s="210"/>
      <c r="AW126" s="210"/>
      <c r="AX126" s="210"/>
      <c r="AY126" s="210"/>
      <c r="AZ126" s="210"/>
      <c r="BA126" s="210"/>
      <c r="BB126" s="210"/>
      <c r="BC126" s="210"/>
      <c r="BD126" s="210"/>
      <c r="BE126" s="210"/>
      <c r="BF126" s="210"/>
      <c r="BG126" s="210"/>
      <c r="BH126" s="210"/>
    </row>
    <row r="127" spans="1:60" outlineLevel="3" x14ac:dyDescent="0.2">
      <c r="A127" s="217"/>
      <c r="B127" s="218"/>
      <c r="C127" s="264" t="s">
        <v>562</v>
      </c>
      <c r="D127" s="258"/>
      <c r="E127" s="259"/>
      <c r="F127" s="220"/>
      <c r="G127" s="220"/>
      <c r="H127" s="220"/>
      <c r="I127" s="220"/>
      <c r="J127" s="220"/>
      <c r="K127" s="220"/>
      <c r="L127" s="220"/>
      <c r="M127" s="220"/>
      <c r="N127" s="219"/>
      <c r="O127" s="219"/>
      <c r="P127" s="219"/>
      <c r="Q127" s="219"/>
      <c r="R127" s="220"/>
      <c r="S127" s="220"/>
      <c r="T127" s="220"/>
      <c r="U127" s="220"/>
      <c r="V127" s="220"/>
      <c r="W127" s="220"/>
      <c r="X127" s="220"/>
      <c r="Y127" s="220"/>
      <c r="Z127" s="210"/>
      <c r="AA127" s="210"/>
      <c r="AB127" s="210"/>
      <c r="AC127" s="210"/>
      <c r="AD127" s="210"/>
      <c r="AE127" s="210"/>
      <c r="AF127" s="210"/>
      <c r="AG127" s="210" t="s">
        <v>231</v>
      </c>
      <c r="AH127" s="210">
        <v>0</v>
      </c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10"/>
      <c r="AT127" s="210"/>
      <c r="AU127" s="210"/>
      <c r="AV127" s="210"/>
      <c r="AW127" s="210"/>
      <c r="AX127" s="210"/>
      <c r="AY127" s="210"/>
      <c r="AZ127" s="210"/>
      <c r="BA127" s="210"/>
      <c r="BB127" s="210"/>
      <c r="BC127" s="210"/>
      <c r="BD127" s="210"/>
      <c r="BE127" s="210"/>
      <c r="BF127" s="210"/>
      <c r="BG127" s="210"/>
      <c r="BH127" s="210"/>
    </row>
    <row r="128" spans="1:60" outlineLevel="3" x14ac:dyDescent="0.2">
      <c r="A128" s="217"/>
      <c r="B128" s="218"/>
      <c r="C128" s="264" t="s">
        <v>563</v>
      </c>
      <c r="D128" s="258"/>
      <c r="E128" s="259">
        <v>34.31194</v>
      </c>
      <c r="F128" s="220"/>
      <c r="G128" s="220"/>
      <c r="H128" s="220"/>
      <c r="I128" s="220"/>
      <c r="J128" s="220"/>
      <c r="K128" s="220"/>
      <c r="L128" s="220"/>
      <c r="M128" s="220"/>
      <c r="N128" s="219"/>
      <c r="O128" s="219"/>
      <c r="P128" s="219"/>
      <c r="Q128" s="219"/>
      <c r="R128" s="220"/>
      <c r="S128" s="220"/>
      <c r="T128" s="220"/>
      <c r="U128" s="220"/>
      <c r="V128" s="220"/>
      <c r="W128" s="220"/>
      <c r="X128" s="220"/>
      <c r="Y128" s="220"/>
      <c r="Z128" s="210"/>
      <c r="AA128" s="210"/>
      <c r="AB128" s="210"/>
      <c r="AC128" s="210"/>
      <c r="AD128" s="210"/>
      <c r="AE128" s="210"/>
      <c r="AF128" s="210"/>
      <c r="AG128" s="210" t="s">
        <v>231</v>
      </c>
      <c r="AH128" s="210">
        <v>5</v>
      </c>
      <c r="AI128" s="210"/>
      <c r="AJ128" s="210"/>
      <c r="AK128" s="210"/>
      <c r="AL128" s="210"/>
      <c r="AM128" s="210"/>
      <c r="AN128" s="210"/>
      <c r="AO128" s="210"/>
      <c r="AP128" s="210"/>
      <c r="AQ128" s="210"/>
      <c r="AR128" s="210"/>
      <c r="AS128" s="210"/>
      <c r="AT128" s="210"/>
      <c r="AU128" s="210"/>
      <c r="AV128" s="210"/>
      <c r="AW128" s="210"/>
      <c r="AX128" s="210"/>
      <c r="AY128" s="210"/>
      <c r="AZ128" s="210"/>
      <c r="BA128" s="210"/>
      <c r="BB128" s="210"/>
      <c r="BC128" s="210"/>
      <c r="BD128" s="210"/>
      <c r="BE128" s="210"/>
      <c r="BF128" s="210"/>
      <c r="BG128" s="210"/>
      <c r="BH128" s="210"/>
    </row>
    <row r="129" spans="1:60" x14ac:dyDescent="0.2">
      <c r="A129" s="225" t="s">
        <v>183</v>
      </c>
      <c r="B129" s="226" t="s">
        <v>131</v>
      </c>
      <c r="C129" s="251" t="s">
        <v>132</v>
      </c>
      <c r="D129" s="227"/>
      <c r="E129" s="228"/>
      <c r="F129" s="229"/>
      <c r="G129" s="229">
        <f>SUMIF(AG130:AG151,"&lt;&gt;NOR",G130:G151)</f>
        <v>0</v>
      </c>
      <c r="H129" s="229"/>
      <c r="I129" s="229">
        <f>SUM(I130:I151)</f>
        <v>0</v>
      </c>
      <c r="J129" s="229"/>
      <c r="K129" s="229">
        <f>SUM(K130:K151)</f>
        <v>0</v>
      </c>
      <c r="L129" s="229"/>
      <c r="M129" s="229">
        <f>SUM(M130:M151)</f>
        <v>0</v>
      </c>
      <c r="N129" s="228"/>
      <c r="O129" s="228">
        <f>SUM(O130:O151)</f>
        <v>50.239999999999995</v>
      </c>
      <c r="P129" s="228"/>
      <c r="Q129" s="228">
        <f>SUM(Q130:Q151)</f>
        <v>0</v>
      </c>
      <c r="R129" s="229"/>
      <c r="S129" s="229"/>
      <c r="T129" s="230"/>
      <c r="U129" s="224"/>
      <c r="V129" s="224">
        <f>SUM(V130:V151)</f>
        <v>4.51</v>
      </c>
      <c r="W129" s="224"/>
      <c r="X129" s="224"/>
      <c r="Y129" s="224"/>
      <c r="AG129" t="s">
        <v>184</v>
      </c>
    </row>
    <row r="130" spans="1:60" ht="22.5" outlineLevel="1" x14ac:dyDescent="0.2">
      <c r="A130" s="235">
        <v>17</v>
      </c>
      <c r="B130" s="236" t="s">
        <v>564</v>
      </c>
      <c r="C130" s="252" t="s">
        <v>565</v>
      </c>
      <c r="D130" s="237" t="s">
        <v>261</v>
      </c>
      <c r="E130" s="238">
        <v>52.967919999999999</v>
      </c>
      <c r="F130" s="239"/>
      <c r="G130" s="240">
        <f>ROUND(E130*F130,2)</f>
        <v>0</v>
      </c>
      <c r="H130" s="239"/>
      <c r="I130" s="240">
        <f>ROUND(E130*H130,2)</f>
        <v>0</v>
      </c>
      <c r="J130" s="239"/>
      <c r="K130" s="240">
        <f>ROUND(E130*J130,2)</f>
        <v>0</v>
      </c>
      <c r="L130" s="240">
        <v>21</v>
      </c>
      <c r="M130" s="240">
        <f>G130*(1+L130/100)</f>
        <v>0</v>
      </c>
      <c r="N130" s="238">
        <v>0.1008</v>
      </c>
      <c r="O130" s="238">
        <f>ROUND(E130*N130,2)</f>
        <v>5.34</v>
      </c>
      <c r="P130" s="238">
        <v>0</v>
      </c>
      <c r="Q130" s="238">
        <f>ROUND(E130*P130,2)</f>
        <v>0</v>
      </c>
      <c r="R130" s="240" t="s">
        <v>277</v>
      </c>
      <c r="S130" s="240" t="s">
        <v>188</v>
      </c>
      <c r="T130" s="241" t="s">
        <v>188</v>
      </c>
      <c r="U130" s="220">
        <v>2.5000000000000001E-2</v>
      </c>
      <c r="V130" s="220">
        <f>ROUND(E130*U130,2)</f>
        <v>1.32</v>
      </c>
      <c r="W130" s="220"/>
      <c r="X130" s="220" t="s">
        <v>226</v>
      </c>
      <c r="Y130" s="220" t="s">
        <v>191</v>
      </c>
      <c r="Z130" s="210"/>
      <c r="AA130" s="210"/>
      <c r="AB130" s="210"/>
      <c r="AC130" s="210"/>
      <c r="AD130" s="210"/>
      <c r="AE130" s="210"/>
      <c r="AF130" s="210"/>
      <c r="AG130" s="210" t="s">
        <v>255</v>
      </c>
      <c r="AH130" s="210"/>
      <c r="AI130" s="210"/>
      <c r="AJ130" s="210"/>
      <c r="AK130" s="210"/>
      <c r="AL130" s="210"/>
      <c r="AM130" s="210"/>
      <c r="AN130" s="210"/>
      <c r="AO130" s="210"/>
      <c r="AP130" s="210"/>
      <c r="AQ130" s="210"/>
      <c r="AR130" s="210"/>
      <c r="AS130" s="210"/>
      <c r="AT130" s="210"/>
      <c r="AU130" s="210"/>
      <c r="AV130" s="210"/>
      <c r="AW130" s="210"/>
      <c r="AX130" s="210"/>
      <c r="AY130" s="210"/>
      <c r="AZ130" s="210"/>
      <c r="BA130" s="210"/>
      <c r="BB130" s="210"/>
      <c r="BC130" s="210"/>
      <c r="BD130" s="210"/>
      <c r="BE130" s="210"/>
      <c r="BF130" s="210"/>
      <c r="BG130" s="210"/>
      <c r="BH130" s="210"/>
    </row>
    <row r="131" spans="1:60" outlineLevel="2" x14ac:dyDescent="0.2">
      <c r="A131" s="217"/>
      <c r="B131" s="218"/>
      <c r="C131" s="264" t="s">
        <v>566</v>
      </c>
      <c r="D131" s="258"/>
      <c r="E131" s="259"/>
      <c r="F131" s="220"/>
      <c r="G131" s="220"/>
      <c r="H131" s="220"/>
      <c r="I131" s="220"/>
      <c r="J131" s="220"/>
      <c r="K131" s="220"/>
      <c r="L131" s="220"/>
      <c r="M131" s="220"/>
      <c r="N131" s="219"/>
      <c r="O131" s="219"/>
      <c r="P131" s="219"/>
      <c r="Q131" s="219"/>
      <c r="R131" s="220"/>
      <c r="S131" s="220"/>
      <c r="T131" s="220"/>
      <c r="U131" s="220"/>
      <c r="V131" s="220"/>
      <c r="W131" s="220"/>
      <c r="X131" s="220"/>
      <c r="Y131" s="220"/>
      <c r="Z131" s="210"/>
      <c r="AA131" s="210"/>
      <c r="AB131" s="210"/>
      <c r="AC131" s="210"/>
      <c r="AD131" s="210"/>
      <c r="AE131" s="210"/>
      <c r="AF131" s="210"/>
      <c r="AG131" s="210" t="s">
        <v>231</v>
      </c>
      <c r="AH131" s="210">
        <v>0</v>
      </c>
      <c r="AI131" s="210"/>
      <c r="AJ131" s="210"/>
      <c r="AK131" s="210"/>
      <c r="AL131" s="210"/>
      <c r="AM131" s="210"/>
      <c r="AN131" s="210"/>
      <c r="AO131" s="210"/>
      <c r="AP131" s="210"/>
      <c r="AQ131" s="210"/>
      <c r="AR131" s="210"/>
      <c r="AS131" s="210"/>
      <c r="AT131" s="210"/>
      <c r="AU131" s="210"/>
      <c r="AV131" s="210"/>
      <c r="AW131" s="210"/>
      <c r="AX131" s="210"/>
      <c r="AY131" s="210"/>
      <c r="AZ131" s="210"/>
      <c r="BA131" s="210"/>
      <c r="BB131" s="210"/>
      <c r="BC131" s="210"/>
      <c r="BD131" s="210"/>
      <c r="BE131" s="210"/>
      <c r="BF131" s="210"/>
      <c r="BG131" s="210"/>
      <c r="BH131" s="210"/>
    </row>
    <row r="132" spans="1:60" outlineLevel="3" x14ac:dyDescent="0.2">
      <c r="A132" s="217"/>
      <c r="B132" s="218"/>
      <c r="C132" s="264" t="s">
        <v>496</v>
      </c>
      <c r="D132" s="258"/>
      <c r="E132" s="259"/>
      <c r="F132" s="220"/>
      <c r="G132" s="220"/>
      <c r="H132" s="220"/>
      <c r="I132" s="220"/>
      <c r="J132" s="220"/>
      <c r="K132" s="220"/>
      <c r="L132" s="220"/>
      <c r="M132" s="220"/>
      <c r="N132" s="219"/>
      <c r="O132" s="219"/>
      <c r="P132" s="219"/>
      <c r="Q132" s="219"/>
      <c r="R132" s="220"/>
      <c r="S132" s="220"/>
      <c r="T132" s="220"/>
      <c r="U132" s="220"/>
      <c r="V132" s="220"/>
      <c r="W132" s="220"/>
      <c r="X132" s="220"/>
      <c r="Y132" s="220"/>
      <c r="Z132" s="210"/>
      <c r="AA132" s="210"/>
      <c r="AB132" s="210"/>
      <c r="AC132" s="210"/>
      <c r="AD132" s="210"/>
      <c r="AE132" s="210"/>
      <c r="AF132" s="210"/>
      <c r="AG132" s="210" t="s">
        <v>231</v>
      </c>
      <c r="AH132" s="210">
        <v>0</v>
      </c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10"/>
      <c r="BB132" s="210"/>
      <c r="BC132" s="210"/>
      <c r="BD132" s="210"/>
      <c r="BE132" s="210"/>
      <c r="BF132" s="210"/>
      <c r="BG132" s="210"/>
      <c r="BH132" s="210"/>
    </row>
    <row r="133" spans="1:60" outlineLevel="3" x14ac:dyDescent="0.2">
      <c r="A133" s="217"/>
      <c r="B133" s="218"/>
      <c r="C133" s="264" t="s">
        <v>529</v>
      </c>
      <c r="D133" s="258"/>
      <c r="E133" s="259">
        <v>52.967919999999999</v>
      </c>
      <c r="F133" s="220"/>
      <c r="G133" s="220"/>
      <c r="H133" s="220"/>
      <c r="I133" s="220"/>
      <c r="J133" s="220"/>
      <c r="K133" s="220"/>
      <c r="L133" s="220"/>
      <c r="M133" s="220"/>
      <c r="N133" s="219"/>
      <c r="O133" s="219"/>
      <c r="P133" s="219"/>
      <c r="Q133" s="219"/>
      <c r="R133" s="220"/>
      <c r="S133" s="220"/>
      <c r="T133" s="220"/>
      <c r="U133" s="220"/>
      <c r="V133" s="220"/>
      <c r="W133" s="220"/>
      <c r="X133" s="220"/>
      <c r="Y133" s="220"/>
      <c r="Z133" s="210"/>
      <c r="AA133" s="210"/>
      <c r="AB133" s="210"/>
      <c r="AC133" s="210"/>
      <c r="AD133" s="210"/>
      <c r="AE133" s="210"/>
      <c r="AF133" s="210"/>
      <c r="AG133" s="210" t="s">
        <v>231</v>
      </c>
      <c r="AH133" s="210">
        <v>5</v>
      </c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</row>
    <row r="134" spans="1:60" ht="22.5" outlineLevel="1" x14ac:dyDescent="0.2">
      <c r="A134" s="235">
        <v>18</v>
      </c>
      <c r="B134" s="236" t="s">
        <v>567</v>
      </c>
      <c r="C134" s="252" t="s">
        <v>568</v>
      </c>
      <c r="D134" s="237" t="s">
        <v>261</v>
      </c>
      <c r="E134" s="238">
        <v>52.967919999999999</v>
      </c>
      <c r="F134" s="239"/>
      <c r="G134" s="240">
        <f>ROUND(E134*F134,2)</f>
        <v>0</v>
      </c>
      <c r="H134" s="239"/>
      <c r="I134" s="240">
        <f>ROUND(E134*H134,2)</f>
        <v>0</v>
      </c>
      <c r="J134" s="239"/>
      <c r="K134" s="240">
        <f>ROUND(E134*J134,2)</f>
        <v>0</v>
      </c>
      <c r="L134" s="240">
        <v>21</v>
      </c>
      <c r="M134" s="240">
        <f>G134*(1+L134/100)</f>
        <v>0</v>
      </c>
      <c r="N134" s="238">
        <v>0.28799999999999998</v>
      </c>
      <c r="O134" s="238">
        <f>ROUND(E134*N134,2)</f>
        <v>15.25</v>
      </c>
      <c r="P134" s="238">
        <v>0</v>
      </c>
      <c r="Q134" s="238">
        <f>ROUND(E134*P134,2)</f>
        <v>0</v>
      </c>
      <c r="R134" s="240" t="s">
        <v>277</v>
      </c>
      <c r="S134" s="240" t="s">
        <v>188</v>
      </c>
      <c r="T134" s="241" t="s">
        <v>188</v>
      </c>
      <c r="U134" s="220">
        <v>2.3E-2</v>
      </c>
      <c r="V134" s="220">
        <f>ROUND(E134*U134,2)</f>
        <v>1.22</v>
      </c>
      <c r="W134" s="220"/>
      <c r="X134" s="220" t="s">
        <v>226</v>
      </c>
      <c r="Y134" s="220" t="s">
        <v>191</v>
      </c>
      <c r="Z134" s="210"/>
      <c r="AA134" s="210"/>
      <c r="AB134" s="210"/>
      <c r="AC134" s="210"/>
      <c r="AD134" s="210"/>
      <c r="AE134" s="210"/>
      <c r="AF134" s="210"/>
      <c r="AG134" s="210" t="s">
        <v>227</v>
      </c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</row>
    <row r="135" spans="1:60" outlineLevel="2" x14ac:dyDescent="0.2">
      <c r="A135" s="217"/>
      <c r="B135" s="218"/>
      <c r="C135" s="264" t="s">
        <v>569</v>
      </c>
      <c r="D135" s="258"/>
      <c r="E135" s="259"/>
      <c r="F135" s="220"/>
      <c r="G135" s="220"/>
      <c r="H135" s="220"/>
      <c r="I135" s="220"/>
      <c r="J135" s="220"/>
      <c r="K135" s="220"/>
      <c r="L135" s="220"/>
      <c r="M135" s="220"/>
      <c r="N135" s="219"/>
      <c r="O135" s="219"/>
      <c r="P135" s="219"/>
      <c r="Q135" s="219"/>
      <c r="R135" s="220"/>
      <c r="S135" s="220"/>
      <c r="T135" s="220"/>
      <c r="U135" s="220"/>
      <c r="V135" s="220"/>
      <c r="W135" s="220"/>
      <c r="X135" s="220"/>
      <c r="Y135" s="220"/>
      <c r="Z135" s="210"/>
      <c r="AA135" s="210"/>
      <c r="AB135" s="210"/>
      <c r="AC135" s="210"/>
      <c r="AD135" s="210"/>
      <c r="AE135" s="210"/>
      <c r="AF135" s="210"/>
      <c r="AG135" s="210" t="s">
        <v>231</v>
      </c>
      <c r="AH135" s="210">
        <v>0</v>
      </c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</row>
    <row r="136" spans="1:60" outlineLevel="3" x14ac:dyDescent="0.2">
      <c r="A136" s="217"/>
      <c r="B136" s="218"/>
      <c r="C136" s="264" t="s">
        <v>496</v>
      </c>
      <c r="D136" s="258"/>
      <c r="E136" s="259"/>
      <c r="F136" s="220"/>
      <c r="G136" s="220"/>
      <c r="H136" s="220"/>
      <c r="I136" s="220"/>
      <c r="J136" s="220"/>
      <c r="K136" s="220"/>
      <c r="L136" s="220"/>
      <c r="M136" s="220"/>
      <c r="N136" s="219"/>
      <c r="O136" s="219"/>
      <c r="P136" s="219"/>
      <c r="Q136" s="219"/>
      <c r="R136" s="220"/>
      <c r="S136" s="220"/>
      <c r="T136" s="220"/>
      <c r="U136" s="220"/>
      <c r="V136" s="220"/>
      <c r="W136" s="220"/>
      <c r="X136" s="220"/>
      <c r="Y136" s="220"/>
      <c r="Z136" s="210"/>
      <c r="AA136" s="210"/>
      <c r="AB136" s="210"/>
      <c r="AC136" s="210"/>
      <c r="AD136" s="210"/>
      <c r="AE136" s="210"/>
      <c r="AF136" s="210"/>
      <c r="AG136" s="210" t="s">
        <v>231</v>
      </c>
      <c r="AH136" s="210">
        <v>0</v>
      </c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</row>
    <row r="137" spans="1:60" outlineLevel="3" x14ac:dyDescent="0.2">
      <c r="A137" s="217"/>
      <c r="B137" s="218"/>
      <c r="C137" s="264" t="s">
        <v>529</v>
      </c>
      <c r="D137" s="258"/>
      <c r="E137" s="259">
        <v>52.967919999999999</v>
      </c>
      <c r="F137" s="220"/>
      <c r="G137" s="220"/>
      <c r="H137" s="220"/>
      <c r="I137" s="220"/>
      <c r="J137" s="220"/>
      <c r="K137" s="220"/>
      <c r="L137" s="220"/>
      <c r="M137" s="220"/>
      <c r="N137" s="219"/>
      <c r="O137" s="219"/>
      <c r="P137" s="219"/>
      <c r="Q137" s="219"/>
      <c r="R137" s="220"/>
      <c r="S137" s="220"/>
      <c r="T137" s="220"/>
      <c r="U137" s="220"/>
      <c r="V137" s="220"/>
      <c r="W137" s="220"/>
      <c r="X137" s="220"/>
      <c r="Y137" s="220"/>
      <c r="Z137" s="210"/>
      <c r="AA137" s="210"/>
      <c r="AB137" s="210"/>
      <c r="AC137" s="210"/>
      <c r="AD137" s="210"/>
      <c r="AE137" s="210"/>
      <c r="AF137" s="210"/>
      <c r="AG137" s="210" t="s">
        <v>231</v>
      </c>
      <c r="AH137" s="210">
        <v>5</v>
      </c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</row>
    <row r="138" spans="1:60" ht="22.5" outlineLevel="1" x14ac:dyDescent="0.2">
      <c r="A138" s="235">
        <v>19</v>
      </c>
      <c r="B138" s="236" t="s">
        <v>570</v>
      </c>
      <c r="C138" s="252" t="s">
        <v>571</v>
      </c>
      <c r="D138" s="237" t="s">
        <v>261</v>
      </c>
      <c r="E138" s="238">
        <v>16.64038</v>
      </c>
      <c r="F138" s="239"/>
      <c r="G138" s="240">
        <f>ROUND(E138*F138,2)</f>
        <v>0</v>
      </c>
      <c r="H138" s="239"/>
      <c r="I138" s="240">
        <f>ROUND(E138*H138,2)</f>
        <v>0</v>
      </c>
      <c r="J138" s="239"/>
      <c r="K138" s="240">
        <f>ROUND(E138*J138,2)</f>
        <v>0</v>
      </c>
      <c r="L138" s="240">
        <v>21</v>
      </c>
      <c r="M138" s="240">
        <f>G138*(1+L138/100)</f>
        <v>0</v>
      </c>
      <c r="N138" s="238">
        <v>0.378</v>
      </c>
      <c r="O138" s="238">
        <f>ROUND(E138*N138,2)</f>
        <v>6.29</v>
      </c>
      <c r="P138" s="238">
        <v>0</v>
      </c>
      <c r="Q138" s="238">
        <f>ROUND(E138*P138,2)</f>
        <v>0</v>
      </c>
      <c r="R138" s="240" t="s">
        <v>277</v>
      </c>
      <c r="S138" s="240" t="s">
        <v>188</v>
      </c>
      <c r="T138" s="241" t="s">
        <v>188</v>
      </c>
      <c r="U138" s="220">
        <v>2.5999999999999999E-2</v>
      </c>
      <c r="V138" s="220">
        <f>ROUND(E138*U138,2)</f>
        <v>0.43</v>
      </c>
      <c r="W138" s="220"/>
      <c r="X138" s="220" t="s">
        <v>226</v>
      </c>
      <c r="Y138" s="220" t="s">
        <v>191</v>
      </c>
      <c r="Z138" s="210"/>
      <c r="AA138" s="210"/>
      <c r="AB138" s="210"/>
      <c r="AC138" s="210"/>
      <c r="AD138" s="210"/>
      <c r="AE138" s="210"/>
      <c r="AF138" s="210"/>
      <c r="AG138" s="210" t="s">
        <v>255</v>
      </c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</row>
    <row r="139" spans="1:60" outlineLevel="2" x14ac:dyDescent="0.2">
      <c r="A139" s="217"/>
      <c r="B139" s="218"/>
      <c r="C139" s="264" t="s">
        <v>572</v>
      </c>
      <c r="D139" s="258"/>
      <c r="E139" s="259"/>
      <c r="F139" s="220"/>
      <c r="G139" s="220"/>
      <c r="H139" s="220"/>
      <c r="I139" s="220"/>
      <c r="J139" s="220"/>
      <c r="K139" s="220"/>
      <c r="L139" s="220"/>
      <c r="M139" s="220"/>
      <c r="N139" s="219"/>
      <c r="O139" s="219"/>
      <c r="P139" s="219"/>
      <c r="Q139" s="219"/>
      <c r="R139" s="220"/>
      <c r="S139" s="220"/>
      <c r="T139" s="220"/>
      <c r="U139" s="220"/>
      <c r="V139" s="220"/>
      <c r="W139" s="220"/>
      <c r="X139" s="220"/>
      <c r="Y139" s="220"/>
      <c r="Z139" s="210"/>
      <c r="AA139" s="210"/>
      <c r="AB139" s="210"/>
      <c r="AC139" s="210"/>
      <c r="AD139" s="210"/>
      <c r="AE139" s="210"/>
      <c r="AF139" s="210"/>
      <c r="AG139" s="210" t="s">
        <v>231</v>
      </c>
      <c r="AH139" s="210">
        <v>0</v>
      </c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</row>
    <row r="140" spans="1:60" outlineLevel="3" x14ac:dyDescent="0.2">
      <c r="A140" s="217"/>
      <c r="B140" s="218"/>
      <c r="C140" s="264" t="s">
        <v>530</v>
      </c>
      <c r="D140" s="258"/>
      <c r="E140" s="259"/>
      <c r="F140" s="220"/>
      <c r="G140" s="220"/>
      <c r="H140" s="220"/>
      <c r="I140" s="220"/>
      <c r="J140" s="220"/>
      <c r="K140" s="220"/>
      <c r="L140" s="220"/>
      <c r="M140" s="220"/>
      <c r="N140" s="219"/>
      <c r="O140" s="219"/>
      <c r="P140" s="219"/>
      <c r="Q140" s="219"/>
      <c r="R140" s="220"/>
      <c r="S140" s="220"/>
      <c r="T140" s="220"/>
      <c r="U140" s="220"/>
      <c r="V140" s="220"/>
      <c r="W140" s="220"/>
      <c r="X140" s="220"/>
      <c r="Y140" s="220"/>
      <c r="Z140" s="210"/>
      <c r="AA140" s="210"/>
      <c r="AB140" s="210"/>
      <c r="AC140" s="210"/>
      <c r="AD140" s="210"/>
      <c r="AE140" s="210"/>
      <c r="AF140" s="210"/>
      <c r="AG140" s="210" t="s">
        <v>231</v>
      </c>
      <c r="AH140" s="210">
        <v>0</v>
      </c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</row>
    <row r="141" spans="1:60" outlineLevel="3" x14ac:dyDescent="0.2">
      <c r="A141" s="217"/>
      <c r="B141" s="218"/>
      <c r="C141" s="264" t="s">
        <v>531</v>
      </c>
      <c r="D141" s="258"/>
      <c r="E141" s="259">
        <v>0.45</v>
      </c>
      <c r="F141" s="220"/>
      <c r="G141" s="220"/>
      <c r="H141" s="220"/>
      <c r="I141" s="220"/>
      <c r="J141" s="220"/>
      <c r="K141" s="220"/>
      <c r="L141" s="220"/>
      <c r="M141" s="220"/>
      <c r="N141" s="219"/>
      <c r="O141" s="219"/>
      <c r="P141" s="219"/>
      <c r="Q141" s="219"/>
      <c r="R141" s="220"/>
      <c r="S141" s="220"/>
      <c r="T141" s="220"/>
      <c r="U141" s="220"/>
      <c r="V141" s="220"/>
      <c r="W141" s="220"/>
      <c r="X141" s="220"/>
      <c r="Y141" s="220"/>
      <c r="Z141" s="210"/>
      <c r="AA141" s="210"/>
      <c r="AB141" s="210"/>
      <c r="AC141" s="210"/>
      <c r="AD141" s="210"/>
      <c r="AE141" s="210"/>
      <c r="AF141" s="210"/>
      <c r="AG141" s="210" t="s">
        <v>231</v>
      </c>
      <c r="AH141" s="210">
        <v>5</v>
      </c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</row>
    <row r="142" spans="1:60" outlineLevel="3" x14ac:dyDescent="0.2">
      <c r="A142" s="217"/>
      <c r="B142" s="218"/>
      <c r="C142" s="264" t="s">
        <v>532</v>
      </c>
      <c r="D142" s="258"/>
      <c r="E142" s="259"/>
      <c r="F142" s="220"/>
      <c r="G142" s="220"/>
      <c r="H142" s="220"/>
      <c r="I142" s="220"/>
      <c r="J142" s="220"/>
      <c r="K142" s="220"/>
      <c r="L142" s="220"/>
      <c r="M142" s="220"/>
      <c r="N142" s="219"/>
      <c r="O142" s="219"/>
      <c r="P142" s="219"/>
      <c r="Q142" s="219"/>
      <c r="R142" s="220"/>
      <c r="S142" s="220"/>
      <c r="T142" s="220"/>
      <c r="U142" s="220"/>
      <c r="V142" s="220"/>
      <c r="W142" s="220"/>
      <c r="X142" s="220"/>
      <c r="Y142" s="220"/>
      <c r="Z142" s="210"/>
      <c r="AA142" s="210"/>
      <c r="AB142" s="210"/>
      <c r="AC142" s="210"/>
      <c r="AD142" s="210"/>
      <c r="AE142" s="210"/>
      <c r="AF142" s="210"/>
      <c r="AG142" s="210" t="s">
        <v>231</v>
      </c>
      <c r="AH142" s="210">
        <v>0</v>
      </c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</row>
    <row r="143" spans="1:60" outlineLevel="3" x14ac:dyDescent="0.2">
      <c r="A143" s="217"/>
      <c r="B143" s="218"/>
      <c r="C143" s="264" t="s">
        <v>533</v>
      </c>
      <c r="D143" s="258"/>
      <c r="E143" s="259">
        <v>15.440379999999999</v>
      </c>
      <c r="F143" s="220"/>
      <c r="G143" s="220"/>
      <c r="H143" s="220"/>
      <c r="I143" s="220"/>
      <c r="J143" s="220"/>
      <c r="K143" s="220"/>
      <c r="L143" s="220"/>
      <c r="M143" s="220"/>
      <c r="N143" s="219"/>
      <c r="O143" s="219"/>
      <c r="P143" s="219"/>
      <c r="Q143" s="219"/>
      <c r="R143" s="220"/>
      <c r="S143" s="220"/>
      <c r="T143" s="220"/>
      <c r="U143" s="220"/>
      <c r="V143" s="220"/>
      <c r="W143" s="220"/>
      <c r="X143" s="220"/>
      <c r="Y143" s="220"/>
      <c r="Z143" s="210"/>
      <c r="AA143" s="210"/>
      <c r="AB143" s="210"/>
      <c r="AC143" s="210"/>
      <c r="AD143" s="210"/>
      <c r="AE143" s="210"/>
      <c r="AF143" s="210"/>
      <c r="AG143" s="210" t="s">
        <v>231</v>
      </c>
      <c r="AH143" s="210">
        <v>5</v>
      </c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  <c r="BD143" s="210"/>
      <c r="BE143" s="210"/>
      <c r="BF143" s="210"/>
      <c r="BG143" s="210"/>
      <c r="BH143" s="210"/>
    </row>
    <row r="144" spans="1:60" outlineLevel="3" x14ac:dyDescent="0.2">
      <c r="A144" s="217"/>
      <c r="B144" s="218"/>
      <c r="C144" s="264" t="s">
        <v>536</v>
      </c>
      <c r="D144" s="258"/>
      <c r="E144" s="259"/>
      <c r="F144" s="220"/>
      <c r="G144" s="220"/>
      <c r="H144" s="220"/>
      <c r="I144" s="220"/>
      <c r="J144" s="220"/>
      <c r="K144" s="220"/>
      <c r="L144" s="220"/>
      <c r="M144" s="220"/>
      <c r="N144" s="219"/>
      <c r="O144" s="219"/>
      <c r="P144" s="219"/>
      <c r="Q144" s="219"/>
      <c r="R144" s="220"/>
      <c r="S144" s="220"/>
      <c r="T144" s="220"/>
      <c r="U144" s="220"/>
      <c r="V144" s="220"/>
      <c r="W144" s="220"/>
      <c r="X144" s="220"/>
      <c r="Y144" s="220"/>
      <c r="Z144" s="210"/>
      <c r="AA144" s="210"/>
      <c r="AB144" s="210"/>
      <c r="AC144" s="210"/>
      <c r="AD144" s="210"/>
      <c r="AE144" s="210"/>
      <c r="AF144" s="210"/>
      <c r="AG144" s="210" t="s">
        <v>231</v>
      </c>
      <c r="AH144" s="210">
        <v>0</v>
      </c>
      <c r="AI144" s="210"/>
      <c r="AJ144" s="210"/>
      <c r="AK144" s="210"/>
      <c r="AL144" s="210"/>
      <c r="AM144" s="210"/>
      <c r="AN144" s="210"/>
      <c r="AO144" s="210"/>
      <c r="AP144" s="210"/>
      <c r="AQ144" s="210"/>
      <c r="AR144" s="210"/>
      <c r="AS144" s="210"/>
      <c r="AT144" s="210"/>
      <c r="AU144" s="210"/>
      <c r="AV144" s="210"/>
      <c r="AW144" s="210"/>
      <c r="AX144" s="210"/>
      <c r="AY144" s="210"/>
      <c r="AZ144" s="210"/>
      <c r="BA144" s="210"/>
      <c r="BB144" s="210"/>
      <c r="BC144" s="210"/>
      <c r="BD144" s="210"/>
      <c r="BE144" s="210"/>
      <c r="BF144" s="210"/>
      <c r="BG144" s="210"/>
      <c r="BH144" s="210"/>
    </row>
    <row r="145" spans="1:60" outlineLevel="3" x14ac:dyDescent="0.2">
      <c r="A145" s="217"/>
      <c r="B145" s="218"/>
      <c r="C145" s="264" t="s">
        <v>537</v>
      </c>
      <c r="D145" s="258"/>
      <c r="E145" s="259">
        <v>0.35</v>
      </c>
      <c r="F145" s="220"/>
      <c r="G145" s="220"/>
      <c r="H145" s="220"/>
      <c r="I145" s="220"/>
      <c r="J145" s="220"/>
      <c r="K145" s="220"/>
      <c r="L145" s="220"/>
      <c r="M145" s="220"/>
      <c r="N145" s="219"/>
      <c r="O145" s="219"/>
      <c r="P145" s="219"/>
      <c r="Q145" s="219"/>
      <c r="R145" s="220"/>
      <c r="S145" s="220"/>
      <c r="T145" s="220"/>
      <c r="U145" s="220"/>
      <c r="V145" s="220"/>
      <c r="W145" s="220"/>
      <c r="X145" s="220"/>
      <c r="Y145" s="220"/>
      <c r="Z145" s="210"/>
      <c r="AA145" s="210"/>
      <c r="AB145" s="210"/>
      <c r="AC145" s="210"/>
      <c r="AD145" s="210"/>
      <c r="AE145" s="210"/>
      <c r="AF145" s="210"/>
      <c r="AG145" s="210" t="s">
        <v>231</v>
      </c>
      <c r="AH145" s="210">
        <v>5</v>
      </c>
      <c r="AI145" s="210"/>
      <c r="AJ145" s="210"/>
      <c r="AK145" s="210"/>
      <c r="AL145" s="210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210"/>
      <c r="BA145" s="210"/>
      <c r="BB145" s="210"/>
      <c r="BC145" s="210"/>
      <c r="BD145" s="210"/>
      <c r="BE145" s="210"/>
      <c r="BF145" s="210"/>
      <c r="BG145" s="210"/>
      <c r="BH145" s="210"/>
    </row>
    <row r="146" spans="1:60" outlineLevel="3" x14ac:dyDescent="0.2">
      <c r="A146" s="217"/>
      <c r="B146" s="218"/>
      <c r="C146" s="264" t="s">
        <v>534</v>
      </c>
      <c r="D146" s="258"/>
      <c r="E146" s="259"/>
      <c r="F146" s="220"/>
      <c r="G146" s="220"/>
      <c r="H146" s="220"/>
      <c r="I146" s="220"/>
      <c r="J146" s="220"/>
      <c r="K146" s="220"/>
      <c r="L146" s="220"/>
      <c r="M146" s="220"/>
      <c r="N146" s="219"/>
      <c r="O146" s="219"/>
      <c r="P146" s="219"/>
      <c r="Q146" s="219"/>
      <c r="R146" s="220"/>
      <c r="S146" s="220"/>
      <c r="T146" s="220"/>
      <c r="U146" s="220"/>
      <c r="V146" s="220"/>
      <c r="W146" s="220"/>
      <c r="X146" s="220"/>
      <c r="Y146" s="220"/>
      <c r="Z146" s="210"/>
      <c r="AA146" s="210"/>
      <c r="AB146" s="210"/>
      <c r="AC146" s="210"/>
      <c r="AD146" s="210"/>
      <c r="AE146" s="210"/>
      <c r="AF146" s="210"/>
      <c r="AG146" s="210" t="s">
        <v>231</v>
      </c>
      <c r="AH146" s="210">
        <v>0</v>
      </c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  <c r="BD146" s="210"/>
      <c r="BE146" s="210"/>
      <c r="BF146" s="210"/>
      <c r="BG146" s="210"/>
      <c r="BH146" s="210"/>
    </row>
    <row r="147" spans="1:60" outlineLevel="3" x14ac:dyDescent="0.2">
      <c r="A147" s="217"/>
      <c r="B147" s="218"/>
      <c r="C147" s="264" t="s">
        <v>535</v>
      </c>
      <c r="D147" s="258"/>
      <c r="E147" s="259">
        <v>0.4</v>
      </c>
      <c r="F147" s="220"/>
      <c r="G147" s="220"/>
      <c r="H147" s="220"/>
      <c r="I147" s="220"/>
      <c r="J147" s="220"/>
      <c r="K147" s="220"/>
      <c r="L147" s="220"/>
      <c r="M147" s="220"/>
      <c r="N147" s="219"/>
      <c r="O147" s="219"/>
      <c r="P147" s="219"/>
      <c r="Q147" s="219"/>
      <c r="R147" s="220"/>
      <c r="S147" s="220"/>
      <c r="T147" s="220"/>
      <c r="U147" s="220"/>
      <c r="V147" s="220"/>
      <c r="W147" s="220"/>
      <c r="X147" s="220"/>
      <c r="Y147" s="220"/>
      <c r="Z147" s="210"/>
      <c r="AA147" s="210"/>
      <c r="AB147" s="210"/>
      <c r="AC147" s="210"/>
      <c r="AD147" s="210"/>
      <c r="AE147" s="210"/>
      <c r="AF147" s="210"/>
      <c r="AG147" s="210" t="s">
        <v>231</v>
      </c>
      <c r="AH147" s="210">
        <v>5</v>
      </c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</row>
    <row r="148" spans="1:60" ht="22.5" outlineLevel="1" x14ac:dyDescent="0.2">
      <c r="A148" s="235">
        <v>20</v>
      </c>
      <c r="B148" s="236" t="s">
        <v>573</v>
      </c>
      <c r="C148" s="252" t="s">
        <v>574</v>
      </c>
      <c r="D148" s="237" t="s">
        <v>261</v>
      </c>
      <c r="E148" s="238">
        <v>52.967919999999999</v>
      </c>
      <c r="F148" s="239"/>
      <c r="G148" s="240">
        <f>ROUND(E148*F148,2)</f>
        <v>0</v>
      </c>
      <c r="H148" s="239"/>
      <c r="I148" s="240">
        <f>ROUND(E148*H148,2)</f>
        <v>0</v>
      </c>
      <c r="J148" s="239"/>
      <c r="K148" s="240">
        <f>ROUND(E148*J148,2)</f>
        <v>0</v>
      </c>
      <c r="L148" s="240">
        <v>21</v>
      </c>
      <c r="M148" s="240">
        <f>G148*(1+L148/100)</f>
        <v>0</v>
      </c>
      <c r="N148" s="238">
        <v>0.441</v>
      </c>
      <c r="O148" s="238">
        <f>ROUND(E148*N148,2)</f>
        <v>23.36</v>
      </c>
      <c r="P148" s="238">
        <v>0</v>
      </c>
      <c r="Q148" s="238">
        <f>ROUND(E148*P148,2)</f>
        <v>0</v>
      </c>
      <c r="R148" s="240" t="s">
        <v>277</v>
      </c>
      <c r="S148" s="240" t="s">
        <v>188</v>
      </c>
      <c r="T148" s="241" t="s">
        <v>188</v>
      </c>
      <c r="U148" s="220">
        <v>2.9000000000000001E-2</v>
      </c>
      <c r="V148" s="220">
        <f>ROUND(E148*U148,2)</f>
        <v>1.54</v>
      </c>
      <c r="W148" s="220"/>
      <c r="X148" s="220" t="s">
        <v>226</v>
      </c>
      <c r="Y148" s="220" t="s">
        <v>191</v>
      </c>
      <c r="Z148" s="210"/>
      <c r="AA148" s="210"/>
      <c r="AB148" s="210"/>
      <c r="AC148" s="210"/>
      <c r="AD148" s="210"/>
      <c r="AE148" s="210"/>
      <c r="AF148" s="210"/>
      <c r="AG148" s="210" t="s">
        <v>227</v>
      </c>
      <c r="AH148" s="210"/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  <c r="BD148" s="210"/>
      <c r="BE148" s="210"/>
      <c r="BF148" s="210"/>
      <c r="BG148" s="210"/>
      <c r="BH148" s="210"/>
    </row>
    <row r="149" spans="1:60" outlineLevel="2" x14ac:dyDescent="0.2">
      <c r="A149" s="217"/>
      <c r="B149" s="218"/>
      <c r="C149" s="264" t="s">
        <v>575</v>
      </c>
      <c r="D149" s="258"/>
      <c r="E149" s="259"/>
      <c r="F149" s="220"/>
      <c r="G149" s="220"/>
      <c r="H149" s="220"/>
      <c r="I149" s="220"/>
      <c r="J149" s="220"/>
      <c r="K149" s="220"/>
      <c r="L149" s="220"/>
      <c r="M149" s="220"/>
      <c r="N149" s="219"/>
      <c r="O149" s="219"/>
      <c r="P149" s="219"/>
      <c r="Q149" s="219"/>
      <c r="R149" s="220"/>
      <c r="S149" s="220"/>
      <c r="T149" s="220"/>
      <c r="U149" s="220"/>
      <c r="V149" s="220"/>
      <c r="W149" s="220"/>
      <c r="X149" s="220"/>
      <c r="Y149" s="220"/>
      <c r="Z149" s="210"/>
      <c r="AA149" s="210"/>
      <c r="AB149" s="210"/>
      <c r="AC149" s="210"/>
      <c r="AD149" s="210"/>
      <c r="AE149" s="210"/>
      <c r="AF149" s="210"/>
      <c r="AG149" s="210" t="s">
        <v>231</v>
      </c>
      <c r="AH149" s="210">
        <v>0</v>
      </c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  <c r="BD149" s="210"/>
      <c r="BE149" s="210"/>
      <c r="BF149" s="210"/>
      <c r="BG149" s="210"/>
      <c r="BH149" s="210"/>
    </row>
    <row r="150" spans="1:60" outlineLevel="3" x14ac:dyDescent="0.2">
      <c r="A150" s="217"/>
      <c r="B150" s="218"/>
      <c r="C150" s="264" t="s">
        <v>576</v>
      </c>
      <c r="D150" s="258"/>
      <c r="E150" s="259"/>
      <c r="F150" s="220"/>
      <c r="G150" s="220"/>
      <c r="H150" s="220"/>
      <c r="I150" s="220"/>
      <c r="J150" s="220"/>
      <c r="K150" s="220"/>
      <c r="L150" s="220"/>
      <c r="M150" s="220"/>
      <c r="N150" s="219"/>
      <c r="O150" s="219"/>
      <c r="P150" s="219"/>
      <c r="Q150" s="219"/>
      <c r="R150" s="220"/>
      <c r="S150" s="220"/>
      <c r="T150" s="220"/>
      <c r="U150" s="220"/>
      <c r="V150" s="220"/>
      <c r="W150" s="220"/>
      <c r="X150" s="220"/>
      <c r="Y150" s="220"/>
      <c r="Z150" s="210"/>
      <c r="AA150" s="210"/>
      <c r="AB150" s="210"/>
      <c r="AC150" s="210"/>
      <c r="AD150" s="210"/>
      <c r="AE150" s="210"/>
      <c r="AF150" s="210"/>
      <c r="AG150" s="210" t="s">
        <v>231</v>
      </c>
      <c r="AH150" s="210">
        <v>0</v>
      </c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</row>
    <row r="151" spans="1:60" outlineLevel="3" x14ac:dyDescent="0.2">
      <c r="A151" s="217"/>
      <c r="B151" s="218"/>
      <c r="C151" s="264" t="s">
        <v>529</v>
      </c>
      <c r="D151" s="258"/>
      <c r="E151" s="259">
        <v>52.967919999999999</v>
      </c>
      <c r="F151" s="220"/>
      <c r="G151" s="220"/>
      <c r="H151" s="220"/>
      <c r="I151" s="220"/>
      <c r="J151" s="220"/>
      <c r="K151" s="220"/>
      <c r="L151" s="220"/>
      <c r="M151" s="220"/>
      <c r="N151" s="219"/>
      <c r="O151" s="219"/>
      <c r="P151" s="219"/>
      <c r="Q151" s="219"/>
      <c r="R151" s="220"/>
      <c r="S151" s="220"/>
      <c r="T151" s="220"/>
      <c r="U151" s="220"/>
      <c r="V151" s="220"/>
      <c r="W151" s="220"/>
      <c r="X151" s="220"/>
      <c r="Y151" s="220"/>
      <c r="Z151" s="210"/>
      <c r="AA151" s="210"/>
      <c r="AB151" s="210"/>
      <c r="AC151" s="210"/>
      <c r="AD151" s="210"/>
      <c r="AE151" s="210"/>
      <c r="AF151" s="210"/>
      <c r="AG151" s="210" t="s">
        <v>231</v>
      </c>
      <c r="AH151" s="210">
        <v>5</v>
      </c>
      <c r="AI151" s="210"/>
      <c r="AJ151" s="210"/>
      <c r="AK151" s="210"/>
      <c r="AL151" s="210"/>
      <c r="AM151" s="210"/>
      <c r="AN151" s="210"/>
      <c r="AO151" s="210"/>
      <c r="AP151" s="210"/>
      <c r="AQ151" s="210"/>
      <c r="AR151" s="210"/>
      <c r="AS151" s="210"/>
      <c r="AT151" s="210"/>
      <c r="AU151" s="210"/>
      <c r="AV151" s="210"/>
      <c r="AW151" s="210"/>
      <c r="AX151" s="210"/>
      <c r="AY151" s="210"/>
      <c r="AZ151" s="210"/>
      <c r="BA151" s="210"/>
      <c r="BB151" s="210"/>
      <c r="BC151" s="210"/>
      <c r="BD151" s="210"/>
      <c r="BE151" s="210"/>
      <c r="BF151" s="210"/>
      <c r="BG151" s="210"/>
      <c r="BH151" s="210"/>
    </row>
    <row r="152" spans="1:60" x14ac:dyDescent="0.2">
      <c r="A152" s="225" t="s">
        <v>183</v>
      </c>
      <c r="B152" s="226" t="s">
        <v>135</v>
      </c>
      <c r="C152" s="251" t="s">
        <v>136</v>
      </c>
      <c r="D152" s="227"/>
      <c r="E152" s="228"/>
      <c r="F152" s="229"/>
      <c r="G152" s="229">
        <f>SUMIF(AG153:AG193,"&lt;&gt;NOR",G153:G193)</f>
        <v>0</v>
      </c>
      <c r="H152" s="229"/>
      <c r="I152" s="229">
        <f>SUM(I153:I193)</f>
        <v>0</v>
      </c>
      <c r="J152" s="229"/>
      <c r="K152" s="229">
        <f>SUM(K153:K193)</f>
        <v>0</v>
      </c>
      <c r="L152" s="229"/>
      <c r="M152" s="229">
        <f>SUM(M153:M193)</f>
        <v>0</v>
      </c>
      <c r="N152" s="228"/>
      <c r="O152" s="228">
        <f>SUM(O153:O193)</f>
        <v>11.56</v>
      </c>
      <c r="P152" s="228"/>
      <c r="Q152" s="228">
        <f>SUM(Q153:Q193)</f>
        <v>0</v>
      </c>
      <c r="R152" s="229"/>
      <c r="S152" s="229"/>
      <c r="T152" s="230"/>
      <c r="U152" s="224"/>
      <c r="V152" s="224">
        <f>SUM(V153:V193)</f>
        <v>45.66</v>
      </c>
      <c r="W152" s="224"/>
      <c r="X152" s="224"/>
      <c r="Y152" s="224"/>
      <c r="AG152" t="s">
        <v>184</v>
      </c>
    </row>
    <row r="153" spans="1:60" outlineLevel="1" x14ac:dyDescent="0.2">
      <c r="A153" s="235">
        <v>21</v>
      </c>
      <c r="B153" s="236" t="s">
        <v>577</v>
      </c>
      <c r="C153" s="252" t="s">
        <v>578</v>
      </c>
      <c r="D153" s="237" t="s">
        <v>261</v>
      </c>
      <c r="E153" s="238">
        <v>52.967919999999999</v>
      </c>
      <c r="F153" s="239"/>
      <c r="G153" s="240">
        <f>ROUND(E153*F153,2)</f>
        <v>0</v>
      </c>
      <c r="H153" s="239"/>
      <c r="I153" s="240">
        <f>ROUND(E153*H153,2)</f>
        <v>0</v>
      </c>
      <c r="J153" s="239"/>
      <c r="K153" s="240">
        <f>ROUND(E153*J153,2)</f>
        <v>0</v>
      </c>
      <c r="L153" s="240">
        <v>21</v>
      </c>
      <c r="M153" s="240">
        <f>G153*(1+L153/100)</f>
        <v>0</v>
      </c>
      <c r="N153" s="238">
        <v>7.3899999999999993E-2</v>
      </c>
      <c r="O153" s="238">
        <f>ROUND(E153*N153,2)</f>
        <v>3.91</v>
      </c>
      <c r="P153" s="238">
        <v>0</v>
      </c>
      <c r="Q153" s="238">
        <f>ROUND(E153*P153,2)</f>
        <v>0</v>
      </c>
      <c r="R153" s="240" t="s">
        <v>277</v>
      </c>
      <c r="S153" s="240" t="s">
        <v>188</v>
      </c>
      <c r="T153" s="241" t="s">
        <v>188</v>
      </c>
      <c r="U153" s="220">
        <v>0.45200000000000001</v>
      </c>
      <c r="V153" s="220">
        <f>ROUND(E153*U153,2)</f>
        <v>23.94</v>
      </c>
      <c r="W153" s="220"/>
      <c r="X153" s="220" t="s">
        <v>226</v>
      </c>
      <c r="Y153" s="220" t="s">
        <v>191</v>
      </c>
      <c r="Z153" s="210"/>
      <c r="AA153" s="210"/>
      <c r="AB153" s="210"/>
      <c r="AC153" s="210"/>
      <c r="AD153" s="210"/>
      <c r="AE153" s="210"/>
      <c r="AF153" s="210"/>
      <c r="AG153" s="210" t="s">
        <v>255</v>
      </c>
      <c r="AH153" s="210"/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  <c r="BD153" s="210"/>
      <c r="BE153" s="210"/>
      <c r="BF153" s="210"/>
      <c r="BG153" s="210"/>
      <c r="BH153" s="210"/>
    </row>
    <row r="154" spans="1:60" ht="22.5" outlineLevel="2" x14ac:dyDescent="0.2">
      <c r="A154" s="217"/>
      <c r="B154" s="218"/>
      <c r="C154" s="263" t="s">
        <v>579</v>
      </c>
      <c r="D154" s="262"/>
      <c r="E154" s="262"/>
      <c r="F154" s="262"/>
      <c r="G154" s="262"/>
      <c r="H154" s="220"/>
      <c r="I154" s="220"/>
      <c r="J154" s="220"/>
      <c r="K154" s="220"/>
      <c r="L154" s="220"/>
      <c r="M154" s="220"/>
      <c r="N154" s="219"/>
      <c r="O154" s="219"/>
      <c r="P154" s="219"/>
      <c r="Q154" s="219"/>
      <c r="R154" s="220"/>
      <c r="S154" s="220"/>
      <c r="T154" s="220"/>
      <c r="U154" s="220"/>
      <c r="V154" s="220"/>
      <c r="W154" s="220"/>
      <c r="X154" s="220"/>
      <c r="Y154" s="220"/>
      <c r="Z154" s="210"/>
      <c r="AA154" s="210"/>
      <c r="AB154" s="210"/>
      <c r="AC154" s="210"/>
      <c r="AD154" s="210"/>
      <c r="AE154" s="210"/>
      <c r="AF154" s="210"/>
      <c r="AG154" s="210" t="s">
        <v>229</v>
      </c>
      <c r="AH154" s="210"/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243" t="str">
        <f>C154</f>
        <v>s provedením lože z kameniva drceného, s vyplněním spár, s dvojitým hutněním a se smetením přebytečného materiálu na krajnici. S dodáním hmot pro lože a výplň spár.</v>
      </c>
      <c r="BB154" s="210"/>
      <c r="BC154" s="210"/>
      <c r="BD154" s="210"/>
      <c r="BE154" s="210"/>
      <c r="BF154" s="210"/>
      <c r="BG154" s="210"/>
      <c r="BH154" s="210"/>
    </row>
    <row r="155" spans="1:60" outlineLevel="2" x14ac:dyDescent="0.2">
      <c r="A155" s="217"/>
      <c r="B155" s="218"/>
      <c r="C155" s="264" t="s">
        <v>580</v>
      </c>
      <c r="D155" s="258"/>
      <c r="E155" s="259"/>
      <c r="F155" s="220"/>
      <c r="G155" s="220"/>
      <c r="H155" s="220"/>
      <c r="I155" s="220"/>
      <c r="J155" s="220"/>
      <c r="K155" s="220"/>
      <c r="L155" s="220"/>
      <c r="M155" s="220"/>
      <c r="N155" s="219"/>
      <c r="O155" s="219"/>
      <c r="P155" s="219"/>
      <c r="Q155" s="219"/>
      <c r="R155" s="220"/>
      <c r="S155" s="220"/>
      <c r="T155" s="220"/>
      <c r="U155" s="220"/>
      <c r="V155" s="220"/>
      <c r="W155" s="220"/>
      <c r="X155" s="220"/>
      <c r="Y155" s="220"/>
      <c r="Z155" s="210"/>
      <c r="AA155" s="210"/>
      <c r="AB155" s="210"/>
      <c r="AC155" s="210"/>
      <c r="AD155" s="210"/>
      <c r="AE155" s="210"/>
      <c r="AF155" s="210"/>
      <c r="AG155" s="210" t="s">
        <v>231</v>
      </c>
      <c r="AH155" s="210">
        <v>0</v>
      </c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10"/>
      <c r="BB155" s="210"/>
      <c r="BC155" s="210"/>
      <c r="BD155" s="210"/>
      <c r="BE155" s="210"/>
      <c r="BF155" s="210"/>
      <c r="BG155" s="210"/>
      <c r="BH155" s="210"/>
    </row>
    <row r="156" spans="1:60" outlineLevel="3" x14ac:dyDescent="0.2">
      <c r="A156" s="217"/>
      <c r="B156" s="218"/>
      <c r="C156" s="264" t="s">
        <v>581</v>
      </c>
      <c r="D156" s="258"/>
      <c r="E156" s="259"/>
      <c r="F156" s="220"/>
      <c r="G156" s="220"/>
      <c r="H156" s="220"/>
      <c r="I156" s="220"/>
      <c r="J156" s="220"/>
      <c r="K156" s="220"/>
      <c r="L156" s="220"/>
      <c r="M156" s="220"/>
      <c r="N156" s="219"/>
      <c r="O156" s="219"/>
      <c r="P156" s="219"/>
      <c r="Q156" s="219"/>
      <c r="R156" s="220"/>
      <c r="S156" s="220"/>
      <c r="T156" s="220"/>
      <c r="U156" s="220"/>
      <c r="V156" s="220"/>
      <c r="W156" s="220"/>
      <c r="X156" s="220"/>
      <c r="Y156" s="220"/>
      <c r="Z156" s="210"/>
      <c r="AA156" s="210"/>
      <c r="AB156" s="210"/>
      <c r="AC156" s="210"/>
      <c r="AD156" s="210"/>
      <c r="AE156" s="210"/>
      <c r="AF156" s="210"/>
      <c r="AG156" s="210" t="s">
        <v>231</v>
      </c>
      <c r="AH156" s="210">
        <v>0</v>
      </c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10"/>
      <c r="BB156" s="210"/>
      <c r="BC156" s="210"/>
      <c r="BD156" s="210"/>
      <c r="BE156" s="210"/>
      <c r="BF156" s="210"/>
      <c r="BG156" s="210"/>
      <c r="BH156" s="210"/>
    </row>
    <row r="157" spans="1:60" outlineLevel="3" x14ac:dyDescent="0.2">
      <c r="A157" s="217"/>
      <c r="B157" s="218"/>
      <c r="C157" s="264" t="s">
        <v>582</v>
      </c>
      <c r="D157" s="258"/>
      <c r="E157" s="259"/>
      <c r="F157" s="220"/>
      <c r="G157" s="220"/>
      <c r="H157" s="220"/>
      <c r="I157" s="220"/>
      <c r="J157" s="220"/>
      <c r="K157" s="220"/>
      <c r="L157" s="220"/>
      <c r="M157" s="220"/>
      <c r="N157" s="219"/>
      <c r="O157" s="219"/>
      <c r="P157" s="219"/>
      <c r="Q157" s="219"/>
      <c r="R157" s="220"/>
      <c r="S157" s="220"/>
      <c r="T157" s="220"/>
      <c r="U157" s="220"/>
      <c r="V157" s="220"/>
      <c r="W157" s="220"/>
      <c r="X157" s="220"/>
      <c r="Y157" s="220"/>
      <c r="Z157" s="210"/>
      <c r="AA157" s="210"/>
      <c r="AB157" s="210"/>
      <c r="AC157" s="210"/>
      <c r="AD157" s="210"/>
      <c r="AE157" s="210"/>
      <c r="AF157" s="210"/>
      <c r="AG157" s="210" t="s">
        <v>231</v>
      </c>
      <c r="AH157" s="210">
        <v>0</v>
      </c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  <c r="BD157" s="210"/>
      <c r="BE157" s="210"/>
      <c r="BF157" s="210"/>
      <c r="BG157" s="210"/>
      <c r="BH157" s="210"/>
    </row>
    <row r="158" spans="1:60" outlineLevel="3" x14ac:dyDescent="0.2">
      <c r="A158" s="217"/>
      <c r="B158" s="218"/>
      <c r="C158" s="264" t="s">
        <v>325</v>
      </c>
      <c r="D158" s="258"/>
      <c r="E158" s="259"/>
      <c r="F158" s="220"/>
      <c r="G158" s="220"/>
      <c r="H158" s="220"/>
      <c r="I158" s="220"/>
      <c r="J158" s="220"/>
      <c r="K158" s="220"/>
      <c r="L158" s="220"/>
      <c r="M158" s="220"/>
      <c r="N158" s="219"/>
      <c r="O158" s="219"/>
      <c r="P158" s="219"/>
      <c r="Q158" s="219"/>
      <c r="R158" s="220"/>
      <c r="S158" s="220"/>
      <c r="T158" s="220"/>
      <c r="U158" s="220"/>
      <c r="V158" s="220"/>
      <c r="W158" s="220"/>
      <c r="X158" s="220"/>
      <c r="Y158" s="220"/>
      <c r="Z158" s="210"/>
      <c r="AA158" s="210"/>
      <c r="AB158" s="210"/>
      <c r="AC158" s="210"/>
      <c r="AD158" s="210"/>
      <c r="AE158" s="210"/>
      <c r="AF158" s="210"/>
      <c r="AG158" s="210" t="s">
        <v>231</v>
      </c>
      <c r="AH158" s="210">
        <v>0</v>
      </c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210"/>
      <c r="BB158" s="210"/>
      <c r="BC158" s="210"/>
      <c r="BD158" s="210"/>
      <c r="BE158" s="210"/>
      <c r="BF158" s="210"/>
      <c r="BG158" s="210"/>
      <c r="BH158" s="210"/>
    </row>
    <row r="159" spans="1:60" outlineLevel="3" x14ac:dyDescent="0.2">
      <c r="A159" s="217"/>
      <c r="B159" s="218"/>
      <c r="C159" s="264" t="s">
        <v>583</v>
      </c>
      <c r="D159" s="258"/>
      <c r="E159" s="259"/>
      <c r="F159" s="220"/>
      <c r="G159" s="220"/>
      <c r="H159" s="220"/>
      <c r="I159" s="220"/>
      <c r="J159" s="220"/>
      <c r="K159" s="220"/>
      <c r="L159" s="220"/>
      <c r="M159" s="220"/>
      <c r="N159" s="219"/>
      <c r="O159" s="219"/>
      <c r="P159" s="219"/>
      <c r="Q159" s="219"/>
      <c r="R159" s="220"/>
      <c r="S159" s="220"/>
      <c r="T159" s="220"/>
      <c r="U159" s="220"/>
      <c r="V159" s="220"/>
      <c r="W159" s="220"/>
      <c r="X159" s="220"/>
      <c r="Y159" s="220"/>
      <c r="Z159" s="210"/>
      <c r="AA159" s="210"/>
      <c r="AB159" s="210"/>
      <c r="AC159" s="210"/>
      <c r="AD159" s="210"/>
      <c r="AE159" s="210"/>
      <c r="AF159" s="210"/>
      <c r="AG159" s="210" t="s">
        <v>231</v>
      </c>
      <c r="AH159" s="210">
        <v>0</v>
      </c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</row>
    <row r="160" spans="1:60" outlineLevel="3" x14ac:dyDescent="0.2">
      <c r="A160" s="217"/>
      <c r="B160" s="218"/>
      <c r="C160" s="264" t="s">
        <v>329</v>
      </c>
      <c r="D160" s="258"/>
      <c r="E160" s="259"/>
      <c r="F160" s="220"/>
      <c r="G160" s="220"/>
      <c r="H160" s="220"/>
      <c r="I160" s="220"/>
      <c r="J160" s="220"/>
      <c r="K160" s="220"/>
      <c r="L160" s="220"/>
      <c r="M160" s="220"/>
      <c r="N160" s="219"/>
      <c r="O160" s="219"/>
      <c r="P160" s="219"/>
      <c r="Q160" s="219"/>
      <c r="R160" s="220"/>
      <c r="S160" s="220"/>
      <c r="T160" s="220"/>
      <c r="U160" s="220"/>
      <c r="V160" s="220"/>
      <c r="W160" s="220"/>
      <c r="X160" s="220"/>
      <c r="Y160" s="220"/>
      <c r="Z160" s="210"/>
      <c r="AA160" s="210"/>
      <c r="AB160" s="210"/>
      <c r="AC160" s="210"/>
      <c r="AD160" s="210"/>
      <c r="AE160" s="210"/>
      <c r="AF160" s="210"/>
      <c r="AG160" s="210" t="s">
        <v>231</v>
      </c>
      <c r="AH160" s="210">
        <v>0</v>
      </c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</row>
    <row r="161" spans="1:60" outlineLevel="3" x14ac:dyDescent="0.2">
      <c r="A161" s="217"/>
      <c r="B161" s="218"/>
      <c r="C161" s="264" t="s">
        <v>584</v>
      </c>
      <c r="D161" s="258"/>
      <c r="E161" s="259"/>
      <c r="F161" s="220"/>
      <c r="G161" s="220"/>
      <c r="H161" s="220"/>
      <c r="I161" s="220"/>
      <c r="J161" s="220"/>
      <c r="K161" s="220"/>
      <c r="L161" s="220"/>
      <c r="M161" s="220"/>
      <c r="N161" s="219"/>
      <c r="O161" s="219"/>
      <c r="P161" s="219"/>
      <c r="Q161" s="219"/>
      <c r="R161" s="220"/>
      <c r="S161" s="220"/>
      <c r="T161" s="220"/>
      <c r="U161" s="220"/>
      <c r="V161" s="220"/>
      <c r="W161" s="220"/>
      <c r="X161" s="220"/>
      <c r="Y161" s="220"/>
      <c r="Z161" s="210"/>
      <c r="AA161" s="210"/>
      <c r="AB161" s="210"/>
      <c r="AC161" s="210"/>
      <c r="AD161" s="210"/>
      <c r="AE161" s="210"/>
      <c r="AF161" s="210"/>
      <c r="AG161" s="210" t="s">
        <v>231</v>
      </c>
      <c r="AH161" s="210">
        <v>0</v>
      </c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</row>
    <row r="162" spans="1:60" outlineLevel="3" x14ac:dyDescent="0.2">
      <c r="A162" s="217"/>
      <c r="B162" s="218"/>
      <c r="C162" s="264" t="s">
        <v>585</v>
      </c>
      <c r="D162" s="258"/>
      <c r="E162" s="259">
        <v>52.967919999999999</v>
      </c>
      <c r="F162" s="220"/>
      <c r="G162" s="220"/>
      <c r="H162" s="220"/>
      <c r="I162" s="220"/>
      <c r="J162" s="220"/>
      <c r="K162" s="220"/>
      <c r="L162" s="220"/>
      <c r="M162" s="220"/>
      <c r="N162" s="219"/>
      <c r="O162" s="219"/>
      <c r="P162" s="219"/>
      <c r="Q162" s="219"/>
      <c r="R162" s="220"/>
      <c r="S162" s="220"/>
      <c r="T162" s="220"/>
      <c r="U162" s="220"/>
      <c r="V162" s="220"/>
      <c r="W162" s="220"/>
      <c r="X162" s="220"/>
      <c r="Y162" s="220"/>
      <c r="Z162" s="210"/>
      <c r="AA162" s="210"/>
      <c r="AB162" s="210"/>
      <c r="AC162" s="210"/>
      <c r="AD162" s="210"/>
      <c r="AE162" s="210"/>
      <c r="AF162" s="210"/>
      <c r="AG162" s="210" t="s">
        <v>231</v>
      </c>
      <c r="AH162" s="210">
        <v>0</v>
      </c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</row>
    <row r="163" spans="1:60" outlineLevel="1" x14ac:dyDescent="0.2">
      <c r="A163" s="235">
        <v>22</v>
      </c>
      <c r="B163" s="236" t="s">
        <v>586</v>
      </c>
      <c r="C163" s="252" t="s">
        <v>587</v>
      </c>
      <c r="D163" s="237" t="s">
        <v>293</v>
      </c>
      <c r="E163" s="238">
        <v>52.967919999999999</v>
      </c>
      <c r="F163" s="239"/>
      <c r="G163" s="240">
        <f>ROUND(E163*F163,2)</f>
        <v>0</v>
      </c>
      <c r="H163" s="239"/>
      <c r="I163" s="240">
        <f>ROUND(E163*H163,2)</f>
        <v>0</v>
      </c>
      <c r="J163" s="239"/>
      <c r="K163" s="240">
        <f>ROUND(E163*J163,2)</f>
        <v>0</v>
      </c>
      <c r="L163" s="240">
        <v>21</v>
      </c>
      <c r="M163" s="240">
        <f>G163*(1+L163/100)</f>
        <v>0</v>
      </c>
      <c r="N163" s="238">
        <v>3.3E-4</v>
      </c>
      <c r="O163" s="238">
        <f>ROUND(E163*N163,2)</f>
        <v>0.02</v>
      </c>
      <c r="P163" s="238">
        <v>0</v>
      </c>
      <c r="Q163" s="238">
        <f>ROUND(E163*P163,2)</f>
        <v>0</v>
      </c>
      <c r="R163" s="240" t="s">
        <v>277</v>
      </c>
      <c r="S163" s="240" t="s">
        <v>188</v>
      </c>
      <c r="T163" s="241" t="s">
        <v>188</v>
      </c>
      <c r="U163" s="220">
        <v>0.41</v>
      </c>
      <c r="V163" s="220">
        <f>ROUND(E163*U163,2)</f>
        <v>21.72</v>
      </c>
      <c r="W163" s="220"/>
      <c r="X163" s="220" t="s">
        <v>226</v>
      </c>
      <c r="Y163" s="220" t="s">
        <v>191</v>
      </c>
      <c r="Z163" s="210"/>
      <c r="AA163" s="210"/>
      <c r="AB163" s="210"/>
      <c r="AC163" s="210"/>
      <c r="AD163" s="210"/>
      <c r="AE163" s="210"/>
      <c r="AF163" s="210"/>
      <c r="AG163" s="210" t="s">
        <v>227</v>
      </c>
      <c r="AH163" s="210"/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</row>
    <row r="164" spans="1:60" outlineLevel="2" x14ac:dyDescent="0.2">
      <c r="A164" s="217"/>
      <c r="B164" s="218"/>
      <c r="C164" s="264" t="s">
        <v>588</v>
      </c>
      <c r="D164" s="258"/>
      <c r="E164" s="259"/>
      <c r="F164" s="220"/>
      <c r="G164" s="220"/>
      <c r="H164" s="220"/>
      <c r="I164" s="220"/>
      <c r="J164" s="220"/>
      <c r="K164" s="220"/>
      <c r="L164" s="220"/>
      <c r="M164" s="220"/>
      <c r="N164" s="219"/>
      <c r="O164" s="219"/>
      <c r="P164" s="219"/>
      <c r="Q164" s="219"/>
      <c r="R164" s="220"/>
      <c r="S164" s="220"/>
      <c r="T164" s="220"/>
      <c r="U164" s="220"/>
      <c r="V164" s="220"/>
      <c r="W164" s="220"/>
      <c r="X164" s="220"/>
      <c r="Y164" s="220"/>
      <c r="Z164" s="210"/>
      <c r="AA164" s="210"/>
      <c r="AB164" s="210"/>
      <c r="AC164" s="210"/>
      <c r="AD164" s="210"/>
      <c r="AE164" s="210"/>
      <c r="AF164" s="210"/>
      <c r="AG164" s="210" t="s">
        <v>231</v>
      </c>
      <c r="AH164" s="210">
        <v>0</v>
      </c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</row>
    <row r="165" spans="1:60" outlineLevel="3" x14ac:dyDescent="0.2">
      <c r="A165" s="217"/>
      <c r="B165" s="218"/>
      <c r="C165" s="264" t="s">
        <v>589</v>
      </c>
      <c r="D165" s="258"/>
      <c r="E165" s="259"/>
      <c r="F165" s="220"/>
      <c r="G165" s="220"/>
      <c r="H165" s="220"/>
      <c r="I165" s="220"/>
      <c r="J165" s="220"/>
      <c r="K165" s="220"/>
      <c r="L165" s="220"/>
      <c r="M165" s="220"/>
      <c r="N165" s="219"/>
      <c r="O165" s="219"/>
      <c r="P165" s="219"/>
      <c r="Q165" s="219"/>
      <c r="R165" s="220"/>
      <c r="S165" s="220"/>
      <c r="T165" s="220"/>
      <c r="U165" s="220"/>
      <c r="V165" s="220"/>
      <c r="W165" s="220"/>
      <c r="X165" s="220"/>
      <c r="Y165" s="220"/>
      <c r="Z165" s="210"/>
      <c r="AA165" s="210"/>
      <c r="AB165" s="210"/>
      <c r="AC165" s="210"/>
      <c r="AD165" s="210"/>
      <c r="AE165" s="210"/>
      <c r="AF165" s="210"/>
      <c r="AG165" s="210" t="s">
        <v>231</v>
      </c>
      <c r="AH165" s="210">
        <v>0</v>
      </c>
      <c r="AI165" s="210"/>
      <c r="AJ165" s="210"/>
      <c r="AK165" s="210"/>
      <c r="AL165" s="210"/>
      <c r="AM165" s="210"/>
      <c r="AN165" s="210"/>
      <c r="AO165" s="210"/>
      <c r="AP165" s="210"/>
      <c r="AQ165" s="210"/>
      <c r="AR165" s="210"/>
      <c r="AS165" s="210"/>
      <c r="AT165" s="210"/>
      <c r="AU165" s="210"/>
      <c r="AV165" s="210"/>
      <c r="AW165" s="210"/>
      <c r="AX165" s="210"/>
      <c r="AY165" s="210"/>
      <c r="AZ165" s="210"/>
      <c r="BA165" s="210"/>
      <c r="BB165" s="210"/>
      <c r="BC165" s="210"/>
      <c r="BD165" s="210"/>
      <c r="BE165" s="210"/>
      <c r="BF165" s="210"/>
      <c r="BG165" s="210"/>
      <c r="BH165" s="210"/>
    </row>
    <row r="166" spans="1:60" outlineLevel="3" x14ac:dyDescent="0.2">
      <c r="A166" s="217"/>
      <c r="B166" s="218"/>
      <c r="C166" s="264" t="s">
        <v>576</v>
      </c>
      <c r="D166" s="258"/>
      <c r="E166" s="259"/>
      <c r="F166" s="220"/>
      <c r="G166" s="220"/>
      <c r="H166" s="220"/>
      <c r="I166" s="220"/>
      <c r="J166" s="220"/>
      <c r="K166" s="220"/>
      <c r="L166" s="220"/>
      <c r="M166" s="220"/>
      <c r="N166" s="219"/>
      <c r="O166" s="219"/>
      <c r="P166" s="219"/>
      <c r="Q166" s="219"/>
      <c r="R166" s="220"/>
      <c r="S166" s="220"/>
      <c r="T166" s="220"/>
      <c r="U166" s="220"/>
      <c r="V166" s="220"/>
      <c r="W166" s="220"/>
      <c r="X166" s="220"/>
      <c r="Y166" s="220"/>
      <c r="Z166" s="210"/>
      <c r="AA166" s="210"/>
      <c r="AB166" s="210"/>
      <c r="AC166" s="210"/>
      <c r="AD166" s="210"/>
      <c r="AE166" s="210"/>
      <c r="AF166" s="210"/>
      <c r="AG166" s="210" t="s">
        <v>231</v>
      </c>
      <c r="AH166" s="210">
        <v>0</v>
      </c>
      <c r="AI166" s="210"/>
      <c r="AJ166" s="210"/>
      <c r="AK166" s="210"/>
      <c r="AL166" s="210"/>
      <c r="AM166" s="210"/>
      <c r="AN166" s="210"/>
      <c r="AO166" s="210"/>
      <c r="AP166" s="210"/>
      <c r="AQ166" s="210"/>
      <c r="AR166" s="210"/>
      <c r="AS166" s="210"/>
      <c r="AT166" s="210"/>
      <c r="AU166" s="210"/>
      <c r="AV166" s="210"/>
      <c r="AW166" s="210"/>
      <c r="AX166" s="210"/>
      <c r="AY166" s="210"/>
      <c r="AZ166" s="210"/>
      <c r="BA166" s="210"/>
      <c r="BB166" s="210"/>
      <c r="BC166" s="210"/>
      <c r="BD166" s="210"/>
      <c r="BE166" s="210"/>
      <c r="BF166" s="210"/>
      <c r="BG166" s="210"/>
      <c r="BH166" s="210"/>
    </row>
    <row r="167" spans="1:60" outlineLevel="3" x14ac:dyDescent="0.2">
      <c r="A167" s="217"/>
      <c r="B167" s="218"/>
      <c r="C167" s="264" t="s">
        <v>529</v>
      </c>
      <c r="D167" s="258"/>
      <c r="E167" s="259">
        <v>52.967919999999999</v>
      </c>
      <c r="F167" s="220"/>
      <c r="G167" s="220"/>
      <c r="H167" s="220"/>
      <c r="I167" s="220"/>
      <c r="J167" s="220"/>
      <c r="K167" s="220"/>
      <c r="L167" s="220"/>
      <c r="M167" s="220"/>
      <c r="N167" s="219"/>
      <c r="O167" s="219"/>
      <c r="P167" s="219"/>
      <c r="Q167" s="219"/>
      <c r="R167" s="220"/>
      <c r="S167" s="220"/>
      <c r="T167" s="220"/>
      <c r="U167" s="220"/>
      <c r="V167" s="220"/>
      <c r="W167" s="220"/>
      <c r="X167" s="220"/>
      <c r="Y167" s="220"/>
      <c r="Z167" s="210"/>
      <c r="AA167" s="210"/>
      <c r="AB167" s="210"/>
      <c r="AC167" s="210"/>
      <c r="AD167" s="210"/>
      <c r="AE167" s="210"/>
      <c r="AF167" s="210"/>
      <c r="AG167" s="210" t="s">
        <v>231</v>
      </c>
      <c r="AH167" s="210">
        <v>5</v>
      </c>
      <c r="AI167" s="210"/>
      <c r="AJ167" s="210"/>
      <c r="AK167" s="210"/>
      <c r="AL167" s="210"/>
      <c r="AM167" s="210"/>
      <c r="AN167" s="210"/>
      <c r="AO167" s="210"/>
      <c r="AP167" s="210"/>
      <c r="AQ167" s="210"/>
      <c r="AR167" s="210"/>
      <c r="AS167" s="210"/>
      <c r="AT167" s="210"/>
      <c r="AU167" s="210"/>
      <c r="AV167" s="210"/>
      <c r="AW167" s="210"/>
      <c r="AX167" s="210"/>
      <c r="AY167" s="210"/>
      <c r="AZ167" s="210"/>
      <c r="BA167" s="210"/>
      <c r="BB167" s="210"/>
      <c r="BC167" s="210"/>
      <c r="BD167" s="210"/>
      <c r="BE167" s="210"/>
      <c r="BF167" s="210"/>
      <c r="BG167" s="210"/>
      <c r="BH167" s="210"/>
    </row>
    <row r="168" spans="1:60" outlineLevel="1" x14ac:dyDescent="0.2">
      <c r="A168" s="235">
        <v>23</v>
      </c>
      <c r="B168" s="236" t="s">
        <v>590</v>
      </c>
      <c r="C168" s="252" t="s">
        <v>591</v>
      </c>
      <c r="D168" s="237" t="s">
        <v>261</v>
      </c>
      <c r="E168" s="238">
        <v>52.967919999999999</v>
      </c>
      <c r="F168" s="239"/>
      <c r="G168" s="240">
        <f>ROUND(E168*F168,2)</f>
        <v>0</v>
      </c>
      <c r="H168" s="239"/>
      <c r="I168" s="240">
        <f>ROUND(E168*H168,2)</f>
        <v>0</v>
      </c>
      <c r="J168" s="239"/>
      <c r="K168" s="240">
        <f>ROUND(E168*J168,2)</f>
        <v>0</v>
      </c>
      <c r="L168" s="240">
        <v>21</v>
      </c>
      <c r="M168" s="240">
        <f>G168*(1+L168/100)</f>
        <v>0</v>
      </c>
      <c r="N168" s="238">
        <v>0</v>
      </c>
      <c r="O168" s="238">
        <f>ROUND(E168*N168,2)</f>
        <v>0</v>
      </c>
      <c r="P168" s="238">
        <v>0</v>
      </c>
      <c r="Q168" s="238">
        <f>ROUND(E168*P168,2)</f>
        <v>0</v>
      </c>
      <c r="R168" s="240"/>
      <c r="S168" s="240" t="s">
        <v>203</v>
      </c>
      <c r="T168" s="241" t="s">
        <v>189</v>
      </c>
      <c r="U168" s="220">
        <v>0</v>
      </c>
      <c r="V168" s="220">
        <f>ROUND(E168*U168,2)</f>
        <v>0</v>
      </c>
      <c r="W168" s="220"/>
      <c r="X168" s="220" t="s">
        <v>226</v>
      </c>
      <c r="Y168" s="220" t="s">
        <v>191</v>
      </c>
      <c r="Z168" s="210"/>
      <c r="AA168" s="210"/>
      <c r="AB168" s="210"/>
      <c r="AC168" s="210"/>
      <c r="AD168" s="210"/>
      <c r="AE168" s="210"/>
      <c r="AF168" s="210"/>
      <c r="AG168" s="210" t="s">
        <v>227</v>
      </c>
      <c r="AH168" s="210"/>
      <c r="AI168" s="210"/>
      <c r="AJ168" s="210"/>
      <c r="AK168" s="210"/>
      <c r="AL168" s="210"/>
      <c r="AM168" s="210"/>
      <c r="AN168" s="210"/>
      <c r="AO168" s="210"/>
      <c r="AP168" s="210"/>
      <c r="AQ168" s="210"/>
      <c r="AR168" s="210"/>
      <c r="AS168" s="210"/>
      <c r="AT168" s="210"/>
      <c r="AU168" s="210"/>
      <c r="AV168" s="210"/>
      <c r="AW168" s="210"/>
      <c r="AX168" s="210"/>
      <c r="AY168" s="210"/>
      <c r="AZ168" s="210"/>
      <c r="BA168" s="210"/>
      <c r="BB168" s="210"/>
      <c r="BC168" s="210"/>
      <c r="BD168" s="210"/>
      <c r="BE168" s="210"/>
      <c r="BF168" s="210"/>
      <c r="BG168" s="210"/>
      <c r="BH168" s="210"/>
    </row>
    <row r="169" spans="1:60" outlineLevel="2" x14ac:dyDescent="0.2">
      <c r="A169" s="217"/>
      <c r="B169" s="218"/>
      <c r="C169" s="264" t="s">
        <v>592</v>
      </c>
      <c r="D169" s="258"/>
      <c r="E169" s="259"/>
      <c r="F169" s="220"/>
      <c r="G169" s="220"/>
      <c r="H169" s="220"/>
      <c r="I169" s="220"/>
      <c r="J169" s="220"/>
      <c r="K169" s="220"/>
      <c r="L169" s="220"/>
      <c r="M169" s="220"/>
      <c r="N169" s="219"/>
      <c r="O169" s="219"/>
      <c r="P169" s="219"/>
      <c r="Q169" s="219"/>
      <c r="R169" s="220"/>
      <c r="S169" s="220"/>
      <c r="T169" s="220"/>
      <c r="U169" s="220"/>
      <c r="V169" s="220"/>
      <c r="W169" s="220"/>
      <c r="X169" s="220"/>
      <c r="Y169" s="220"/>
      <c r="Z169" s="210"/>
      <c r="AA169" s="210"/>
      <c r="AB169" s="210"/>
      <c r="AC169" s="210"/>
      <c r="AD169" s="210"/>
      <c r="AE169" s="210"/>
      <c r="AF169" s="210"/>
      <c r="AG169" s="210" t="s">
        <v>231</v>
      </c>
      <c r="AH169" s="210">
        <v>0</v>
      </c>
      <c r="AI169" s="210"/>
      <c r="AJ169" s="210"/>
      <c r="AK169" s="210"/>
      <c r="AL169" s="210"/>
      <c r="AM169" s="210"/>
      <c r="AN169" s="210"/>
      <c r="AO169" s="210"/>
      <c r="AP169" s="210"/>
      <c r="AQ169" s="210"/>
      <c r="AR169" s="210"/>
      <c r="AS169" s="210"/>
      <c r="AT169" s="210"/>
      <c r="AU169" s="210"/>
      <c r="AV169" s="210"/>
      <c r="AW169" s="210"/>
      <c r="AX169" s="210"/>
      <c r="AY169" s="210"/>
      <c r="AZ169" s="210"/>
      <c r="BA169" s="210"/>
      <c r="BB169" s="210"/>
      <c r="BC169" s="210"/>
      <c r="BD169" s="210"/>
      <c r="BE169" s="210"/>
      <c r="BF169" s="210"/>
      <c r="BG169" s="210"/>
      <c r="BH169" s="210"/>
    </row>
    <row r="170" spans="1:60" outlineLevel="3" x14ac:dyDescent="0.2">
      <c r="A170" s="217"/>
      <c r="B170" s="218"/>
      <c r="C170" s="264" t="s">
        <v>529</v>
      </c>
      <c r="D170" s="258"/>
      <c r="E170" s="259">
        <v>52.967919999999999</v>
      </c>
      <c r="F170" s="220"/>
      <c r="G170" s="220"/>
      <c r="H170" s="220"/>
      <c r="I170" s="220"/>
      <c r="J170" s="220"/>
      <c r="K170" s="220"/>
      <c r="L170" s="220"/>
      <c r="M170" s="220"/>
      <c r="N170" s="219"/>
      <c r="O170" s="219"/>
      <c r="P170" s="219"/>
      <c r="Q170" s="219"/>
      <c r="R170" s="220"/>
      <c r="S170" s="220"/>
      <c r="T170" s="220"/>
      <c r="U170" s="220"/>
      <c r="V170" s="220"/>
      <c r="W170" s="220"/>
      <c r="X170" s="220"/>
      <c r="Y170" s="220"/>
      <c r="Z170" s="210"/>
      <c r="AA170" s="210"/>
      <c r="AB170" s="210"/>
      <c r="AC170" s="210"/>
      <c r="AD170" s="210"/>
      <c r="AE170" s="210"/>
      <c r="AF170" s="210"/>
      <c r="AG170" s="210" t="s">
        <v>231</v>
      </c>
      <c r="AH170" s="210">
        <v>5</v>
      </c>
      <c r="AI170" s="210"/>
      <c r="AJ170" s="210"/>
      <c r="AK170" s="210"/>
      <c r="AL170" s="210"/>
      <c r="AM170" s="210"/>
      <c r="AN170" s="210"/>
      <c r="AO170" s="210"/>
      <c r="AP170" s="210"/>
      <c r="AQ170" s="210"/>
      <c r="AR170" s="210"/>
      <c r="AS170" s="210"/>
      <c r="AT170" s="210"/>
      <c r="AU170" s="210"/>
      <c r="AV170" s="210"/>
      <c r="AW170" s="210"/>
      <c r="AX170" s="210"/>
      <c r="AY170" s="210"/>
      <c r="AZ170" s="210"/>
      <c r="BA170" s="210"/>
      <c r="BB170" s="210"/>
      <c r="BC170" s="210"/>
      <c r="BD170" s="210"/>
      <c r="BE170" s="210"/>
      <c r="BF170" s="210"/>
      <c r="BG170" s="210"/>
      <c r="BH170" s="210"/>
    </row>
    <row r="171" spans="1:60" outlineLevel="1" x14ac:dyDescent="0.2">
      <c r="A171" s="235">
        <v>24</v>
      </c>
      <c r="B171" s="236" t="s">
        <v>593</v>
      </c>
      <c r="C171" s="252" t="s">
        <v>594</v>
      </c>
      <c r="D171" s="237" t="s">
        <v>595</v>
      </c>
      <c r="E171" s="238">
        <v>79.451880000000003</v>
      </c>
      <c r="F171" s="239"/>
      <c r="G171" s="240">
        <f>ROUND(E171*F171,2)</f>
        <v>0</v>
      </c>
      <c r="H171" s="239"/>
      <c r="I171" s="240">
        <f>ROUND(E171*H171,2)</f>
        <v>0</v>
      </c>
      <c r="J171" s="239"/>
      <c r="K171" s="240">
        <f>ROUND(E171*J171,2)</f>
        <v>0</v>
      </c>
      <c r="L171" s="240">
        <v>21</v>
      </c>
      <c r="M171" s="240">
        <f>G171*(1+L171/100)</f>
        <v>0</v>
      </c>
      <c r="N171" s="238">
        <v>1E-3</v>
      </c>
      <c r="O171" s="238">
        <f>ROUND(E171*N171,2)</f>
        <v>0.08</v>
      </c>
      <c r="P171" s="238">
        <v>0</v>
      </c>
      <c r="Q171" s="238">
        <f>ROUND(E171*P171,2)</f>
        <v>0</v>
      </c>
      <c r="R171" s="240" t="s">
        <v>435</v>
      </c>
      <c r="S171" s="240" t="s">
        <v>188</v>
      </c>
      <c r="T171" s="241" t="s">
        <v>188</v>
      </c>
      <c r="U171" s="220">
        <v>0</v>
      </c>
      <c r="V171" s="220">
        <f>ROUND(E171*U171,2)</f>
        <v>0</v>
      </c>
      <c r="W171" s="220"/>
      <c r="X171" s="220" t="s">
        <v>436</v>
      </c>
      <c r="Y171" s="220" t="s">
        <v>191</v>
      </c>
      <c r="Z171" s="210"/>
      <c r="AA171" s="210"/>
      <c r="AB171" s="210"/>
      <c r="AC171" s="210"/>
      <c r="AD171" s="210"/>
      <c r="AE171" s="210"/>
      <c r="AF171" s="210"/>
      <c r="AG171" s="210" t="s">
        <v>596</v>
      </c>
      <c r="AH171" s="210"/>
      <c r="AI171" s="210"/>
      <c r="AJ171" s="210"/>
      <c r="AK171" s="210"/>
      <c r="AL171" s="210"/>
      <c r="AM171" s="210"/>
      <c r="AN171" s="210"/>
      <c r="AO171" s="210"/>
      <c r="AP171" s="210"/>
      <c r="AQ171" s="210"/>
      <c r="AR171" s="210"/>
      <c r="AS171" s="210"/>
      <c r="AT171" s="210"/>
      <c r="AU171" s="210"/>
      <c r="AV171" s="210"/>
      <c r="AW171" s="210"/>
      <c r="AX171" s="210"/>
      <c r="AY171" s="210"/>
      <c r="AZ171" s="210"/>
      <c r="BA171" s="210"/>
      <c r="BB171" s="210"/>
      <c r="BC171" s="210"/>
      <c r="BD171" s="210"/>
      <c r="BE171" s="210"/>
      <c r="BF171" s="210"/>
      <c r="BG171" s="210"/>
      <c r="BH171" s="210"/>
    </row>
    <row r="172" spans="1:60" outlineLevel="2" x14ac:dyDescent="0.2">
      <c r="A172" s="217"/>
      <c r="B172" s="218"/>
      <c r="C172" s="264" t="s">
        <v>597</v>
      </c>
      <c r="D172" s="258"/>
      <c r="E172" s="259"/>
      <c r="F172" s="220"/>
      <c r="G172" s="220"/>
      <c r="H172" s="220"/>
      <c r="I172" s="220"/>
      <c r="J172" s="220"/>
      <c r="K172" s="220"/>
      <c r="L172" s="220"/>
      <c r="M172" s="220"/>
      <c r="N172" s="219"/>
      <c r="O172" s="219"/>
      <c r="P172" s="219"/>
      <c r="Q172" s="219"/>
      <c r="R172" s="220"/>
      <c r="S172" s="220"/>
      <c r="T172" s="220"/>
      <c r="U172" s="220"/>
      <c r="V172" s="220"/>
      <c r="W172" s="220"/>
      <c r="X172" s="220"/>
      <c r="Y172" s="220"/>
      <c r="Z172" s="210"/>
      <c r="AA172" s="210"/>
      <c r="AB172" s="210"/>
      <c r="AC172" s="210"/>
      <c r="AD172" s="210"/>
      <c r="AE172" s="210"/>
      <c r="AF172" s="210"/>
      <c r="AG172" s="210" t="s">
        <v>231</v>
      </c>
      <c r="AH172" s="210">
        <v>0</v>
      </c>
      <c r="AI172" s="210"/>
      <c r="AJ172" s="210"/>
      <c r="AK172" s="210"/>
      <c r="AL172" s="210"/>
      <c r="AM172" s="210"/>
      <c r="AN172" s="210"/>
      <c r="AO172" s="210"/>
      <c r="AP172" s="210"/>
      <c r="AQ172" s="210"/>
      <c r="AR172" s="210"/>
      <c r="AS172" s="210"/>
      <c r="AT172" s="210"/>
      <c r="AU172" s="210"/>
      <c r="AV172" s="210"/>
      <c r="AW172" s="210"/>
      <c r="AX172" s="210"/>
      <c r="AY172" s="210"/>
      <c r="AZ172" s="210"/>
      <c r="BA172" s="210"/>
      <c r="BB172" s="210"/>
      <c r="BC172" s="210"/>
      <c r="BD172" s="210"/>
      <c r="BE172" s="210"/>
      <c r="BF172" s="210"/>
      <c r="BG172" s="210"/>
      <c r="BH172" s="210"/>
    </row>
    <row r="173" spans="1:60" outlineLevel="3" x14ac:dyDescent="0.2">
      <c r="A173" s="217"/>
      <c r="B173" s="218"/>
      <c r="C173" s="264" t="s">
        <v>598</v>
      </c>
      <c r="D173" s="258"/>
      <c r="E173" s="259"/>
      <c r="F173" s="220"/>
      <c r="G173" s="220"/>
      <c r="H173" s="220"/>
      <c r="I173" s="220"/>
      <c r="J173" s="220"/>
      <c r="K173" s="220"/>
      <c r="L173" s="220"/>
      <c r="M173" s="220"/>
      <c r="N173" s="219"/>
      <c r="O173" s="219"/>
      <c r="P173" s="219"/>
      <c r="Q173" s="219"/>
      <c r="R173" s="220"/>
      <c r="S173" s="220"/>
      <c r="T173" s="220"/>
      <c r="U173" s="220"/>
      <c r="V173" s="220"/>
      <c r="W173" s="220"/>
      <c r="X173" s="220"/>
      <c r="Y173" s="220"/>
      <c r="Z173" s="210"/>
      <c r="AA173" s="210"/>
      <c r="AB173" s="210"/>
      <c r="AC173" s="210"/>
      <c r="AD173" s="210"/>
      <c r="AE173" s="210"/>
      <c r="AF173" s="210"/>
      <c r="AG173" s="210" t="s">
        <v>231</v>
      </c>
      <c r="AH173" s="210">
        <v>0</v>
      </c>
      <c r="AI173" s="210"/>
      <c r="AJ173" s="210"/>
      <c r="AK173" s="210"/>
      <c r="AL173" s="210"/>
      <c r="AM173" s="210"/>
      <c r="AN173" s="210"/>
      <c r="AO173" s="210"/>
      <c r="AP173" s="210"/>
      <c r="AQ173" s="210"/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210"/>
      <c r="BB173" s="210"/>
      <c r="BC173" s="210"/>
      <c r="BD173" s="210"/>
      <c r="BE173" s="210"/>
      <c r="BF173" s="210"/>
      <c r="BG173" s="210"/>
      <c r="BH173" s="210"/>
    </row>
    <row r="174" spans="1:60" outlineLevel="3" x14ac:dyDescent="0.2">
      <c r="A174" s="217"/>
      <c r="B174" s="218"/>
      <c r="C174" s="264" t="s">
        <v>599</v>
      </c>
      <c r="D174" s="258"/>
      <c r="E174" s="259"/>
      <c r="F174" s="220"/>
      <c r="G174" s="220"/>
      <c r="H174" s="220"/>
      <c r="I174" s="220"/>
      <c r="J174" s="220"/>
      <c r="K174" s="220"/>
      <c r="L174" s="220"/>
      <c r="M174" s="220"/>
      <c r="N174" s="219"/>
      <c r="O174" s="219"/>
      <c r="P174" s="219"/>
      <c r="Q174" s="219"/>
      <c r="R174" s="220"/>
      <c r="S174" s="220"/>
      <c r="T174" s="220"/>
      <c r="U174" s="220"/>
      <c r="V174" s="220"/>
      <c r="W174" s="220"/>
      <c r="X174" s="220"/>
      <c r="Y174" s="220"/>
      <c r="Z174" s="210"/>
      <c r="AA174" s="210"/>
      <c r="AB174" s="210"/>
      <c r="AC174" s="210"/>
      <c r="AD174" s="210"/>
      <c r="AE174" s="210"/>
      <c r="AF174" s="210"/>
      <c r="AG174" s="210" t="s">
        <v>231</v>
      </c>
      <c r="AH174" s="210">
        <v>0</v>
      </c>
      <c r="AI174" s="210"/>
      <c r="AJ174" s="210"/>
      <c r="AK174" s="210"/>
      <c r="AL174" s="210"/>
      <c r="AM174" s="210"/>
      <c r="AN174" s="210"/>
      <c r="AO174" s="210"/>
      <c r="AP174" s="210"/>
      <c r="AQ174" s="210"/>
      <c r="AR174" s="210"/>
      <c r="AS174" s="210"/>
      <c r="AT174" s="210"/>
      <c r="AU174" s="210"/>
      <c r="AV174" s="210"/>
      <c r="AW174" s="210"/>
      <c r="AX174" s="210"/>
      <c r="AY174" s="210"/>
      <c r="AZ174" s="210"/>
      <c r="BA174" s="210"/>
      <c r="BB174" s="210"/>
      <c r="BC174" s="210"/>
      <c r="BD174" s="210"/>
      <c r="BE174" s="210"/>
      <c r="BF174" s="210"/>
      <c r="BG174" s="210"/>
      <c r="BH174" s="210"/>
    </row>
    <row r="175" spans="1:60" outlineLevel="3" x14ac:dyDescent="0.2">
      <c r="A175" s="217"/>
      <c r="B175" s="218"/>
      <c r="C175" s="264" t="s">
        <v>496</v>
      </c>
      <c r="D175" s="258"/>
      <c r="E175" s="259"/>
      <c r="F175" s="220"/>
      <c r="G175" s="220"/>
      <c r="H175" s="220"/>
      <c r="I175" s="220"/>
      <c r="J175" s="220"/>
      <c r="K175" s="220"/>
      <c r="L175" s="220"/>
      <c r="M175" s="220"/>
      <c r="N175" s="219"/>
      <c r="O175" s="219"/>
      <c r="P175" s="219"/>
      <c r="Q175" s="219"/>
      <c r="R175" s="220"/>
      <c r="S175" s="220"/>
      <c r="T175" s="220"/>
      <c r="U175" s="220"/>
      <c r="V175" s="220"/>
      <c r="W175" s="220"/>
      <c r="X175" s="220"/>
      <c r="Y175" s="220"/>
      <c r="Z175" s="210"/>
      <c r="AA175" s="210"/>
      <c r="AB175" s="210"/>
      <c r="AC175" s="210"/>
      <c r="AD175" s="210"/>
      <c r="AE175" s="210"/>
      <c r="AF175" s="210"/>
      <c r="AG175" s="210" t="s">
        <v>231</v>
      </c>
      <c r="AH175" s="210">
        <v>0</v>
      </c>
      <c r="AI175" s="210"/>
      <c r="AJ175" s="210"/>
      <c r="AK175" s="210"/>
      <c r="AL175" s="210"/>
      <c r="AM175" s="210"/>
      <c r="AN175" s="210"/>
      <c r="AO175" s="210"/>
      <c r="AP175" s="210"/>
      <c r="AQ175" s="210"/>
      <c r="AR175" s="210"/>
      <c r="AS175" s="210"/>
      <c r="AT175" s="210"/>
      <c r="AU175" s="210"/>
      <c r="AV175" s="210"/>
      <c r="AW175" s="210"/>
      <c r="AX175" s="210"/>
      <c r="AY175" s="210"/>
      <c r="AZ175" s="210"/>
      <c r="BA175" s="210"/>
      <c r="BB175" s="210"/>
      <c r="BC175" s="210"/>
      <c r="BD175" s="210"/>
      <c r="BE175" s="210"/>
      <c r="BF175" s="210"/>
      <c r="BG175" s="210"/>
      <c r="BH175" s="210"/>
    </row>
    <row r="176" spans="1:60" outlineLevel="3" x14ac:dyDescent="0.2">
      <c r="A176" s="217"/>
      <c r="B176" s="218"/>
      <c r="C176" s="264" t="s">
        <v>529</v>
      </c>
      <c r="D176" s="258"/>
      <c r="E176" s="259">
        <v>52.967919999999999</v>
      </c>
      <c r="F176" s="220"/>
      <c r="G176" s="220"/>
      <c r="H176" s="220"/>
      <c r="I176" s="220"/>
      <c r="J176" s="220"/>
      <c r="K176" s="220"/>
      <c r="L176" s="220"/>
      <c r="M176" s="220"/>
      <c r="N176" s="219"/>
      <c r="O176" s="219"/>
      <c r="P176" s="219"/>
      <c r="Q176" s="219"/>
      <c r="R176" s="220"/>
      <c r="S176" s="220"/>
      <c r="T176" s="220"/>
      <c r="U176" s="220"/>
      <c r="V176" s="220"/>
      <c r="W176" s="220"/>
      <c r="X176" s="220"/>
      <c r="Y176" s="220"/>
      <c r="Z176" s="210"/>
      <c r="AA176" s="210"/>
      <c r="AB176" s="210"/>
      <c r="AC176" s="210"/>
      <c r="AD176" s="210"/>
      <c r="AE176" s="210"/>
      <c r="AF176" s="210"/>
      <c r="AG176" s="210" t="s">
        <v>231</v>
      </c>
      <c r="AH176" s="210">
        <v>5</v>
      </c>
      <c r="AI176" s="210"/>
      <c r="AJ176" s="210"/>
      <c r="AK176" s="210"/>
      <c r="AL176" s="210"/>
      <c r="AM176" s="210"/>
      <c r="AN176" s="210"/>
      <c r="AO176" s="210"/>
      <c r="AP176" s="210"/>
      <c r="AQ176" s="210"/>
      <c r="AR176" s="210"/>
      <c r="AS176" s="210"/>
      <c r="AT176" s="210"/>
      <c r="AU176" s="210"/>
      <c r="AV176" s="210"/>
      <c r="AW176" s="210"/>
      <c r="AX176" s="210"/>
      <c r="AY176" s="210"/>
      <c r="AZ176" s="210"/>
      <c r="BA176" s="210"/>
      <c r="BB176" s="210"/>
      <c r="BC176" s="210"/>
      <c r="BD176" s="210"/>
      <c r="BE176" s="210"/>
      <c r="BF176" s="210"/>
      <c r="BG176" s="210"/>
      <c r="BH176" s="210"/>
    </row>
    <row r="177" spans="1:60" outlineLevel="3" x14ac:dyDescent="0.2">
      <c r="A177" s="217"/>
      <c r="B177" s="218"/>
      <c r="C177" s="271" t="s">
        <v>600</v>
      </c>
      <c r="D177" s="267"/>
      <c r="E177" s="268">
        <v>52.967919999999999</v>
      </c>
      <c r="F177" s="220"/>
      <c r="G177" s="220"/>
      <c r="H177" s="220"/>
      <c r="I177" s="220"/>
      <c r="J177" s="220"/>
      <c r="K177" s="220"/>
      <c r="L177" s="220"/>
      <c r="M177" s="220"/>
      <c r="N177" s="219"/>
      <c r="O177" s="219"/>
      <c r="P177" s="219"/>
      <c r="Q177" s="219"/>
      <c r="R177" s="220"/>
      <c r="S177" s="220"/>
      <c r="T177" s="220"/>
      <c r="U177" s="220"/>
      <c r="V177" s="220"/>
      <c r="W177" s="220"/>
      <c r="X177" s="220"/>
      <c r="Y177" s="220"/>
      <c r="Z177" s="210"/>
      <c r="AA177" s="210"/>
      <c r="AB177" s="210"/>
      <c r="AC177" s="210"/>
      <c r="AD177" s="210"/>
      <c r="AE177" s="210"/>
      <c r="AF177" s="210"/>
      <c r="AG177" s="210" t="s">
        <v>231</v>
      </c>
      <c r="AH177" s="210">
        <v>1</v>
      </c>
      <c r="AI177" s="210"/>
      <c r="AJ177" s="210"/>
      <c r="AK177" s="210"/>
      <c r="AL177" s="210"/>
      <c r="AM177" s="210"/>
      <c r="AN177" s="210"/>
      <c r="AO177" s="210"/>
      <c r="AP177" s="210"/>
      <c r="AQ177" s="210"/>
      <c r="AR177" s="210"/>
      <c r="AS177" s="210"/>
      <c r="AT177" s="210"/>
      <c r="AU177" s="210"/>
      <c r="AV177" s="210"/>
      <c r="AW177" s="210"/>
      <c r="AX177" s="210"/>
      <c r="AY177" s="210"/>
      <c r="AZ177" s="210"/>
      <c r="BA177" s="210"/>
      <c r="BB177" s="210"/>
      <c r="BC177" s="210"/>
      <c r="BD177" s="210"/>
      <c r="BE177" s="210"/>
      <c r="BF177" s="210"/>
      <c r="BG177" s="210"/>
      <c r="BH177" s="210"/>
    </row>
    <row r="178" spans="1:60" outlineLevel="3" x14ac:dyDescent="0.2">
      <c r="A178" s="217"/>
      <c r="B178" s="218"/>
      <c r="C178" s="272" t="s">
        <v>601</v>
      </c>
      <c r="D178" s="269"/>
      <c r="E178" s="270">
        <v>26.48396</v>
      </c>
      <c r="F178" s="220"/>
      <c r="G178" s="220"/>
      <c r="H178" s="220"/>
      <c r="I178" s="220"/>
      <c r="J178" s="220"/>
      <c r="K178" s="220"/>
      <c r="L178" s="220"/>
      <c r="M178" s="220"/>
      <c r="N178" s="219"/>
      <c r="O178" s="219"/>
      <c r="P178" s="219"/>
      <c r="Q178" s="219"/>
      <c r="R178" s="220"/>
      <c r="S178" s="220"/>
      <c r="T178" s="220"/>
      <c r="U178" s="220"/>
      <c r="V178" s="220"/>
      <c r="W178" s="220"/>
      <c r="X178" s="220"/>
      <c r="Y178" s="220"/>
      <c r="Z178" s="210"/>
      <c r="AA178" s="210"/>
      <c r="AB178" s="210"/>
      <c r="AC178" s="210"/>
      <c r="AD178" s="210"/>
      <c r="AE178" s="210"/>
      <c r="AF178" s="210"/>
      <c r="AG178" s="210" t="s">
        <v>231</v>
      </c>
      <c r="AH178" s="210">
        <v>4</v>
      </c>
      <c r="AI178" s="210"/>
      <c r="AJ178" s="210"/>
      <c r="AK178" s="210"/>
      <c r="AL178" s="210"/>
      <c r="AM178" s="210"/>
      <c r="AN178" s="210"/>
      <c r="AO178" s="210"/>
      <c r="AP178" s="210"/>
      <c r="AQ178" s="210"/>
      <c r="AR178" s="210"/>
      <c r="AS178" s="210"/>
      <c r="AT178" s="210"/>
      <c r="AU178" s="210"/>
      <c r="AV178" s="210"/>
      <c r="AW178" s="210"/>
      <c r="AX178" s="210"/>
      <c r="AY178" s="210"/>
      <c r="AZ178" s="210"/>
      <c r="BA178" s="210"/>
      <c r="BB178" s="210"/>
      <c r="BC178" s="210"/>
      <c r="BD178" s="210"/>
      <c r="BE178" s="210"/>
      <c r="BF178" s="210"/>
      <c r="BG178" s="210"/>
      <c r="BH178" s="210"/>
    </row>
    <row r="179" spans="1:60" ht="22.5" outlineLevel="1" x14ac:dyDescent="0.2">
      <c r="A179" s="235">
        <v>25</v>
      </c>
      <c r="B179" s="236" t="s">
        <v>602</v>
      </c>
      <c r="C179" s="252" t="s">
        <v>603</v>
      </c>
      <c r="D179" s="237" t="s">
        <v>261</v>
      </c>
      <c r="E179" s="238">
        <v>44.465449999999997</v>
      </c>
      <c r="F179" s="239"/>
      <c r="G179" s="240">
        <f>ROUND(E179*F179,2)</f>
        <v>0</v>
      </c>
      <c r="H179" s="239"/>
      <c r="I179" s="240">
        <f>ROUND(E179*H179,2)</f>
        <v>0</v>
      </c>
      <c r="J179" s="239"/>
      <c r="K179" s="240">
        <f>ROUND(E179*J179,2)</f>
        <v>0</v>
      </c>
      <c r="L179" s="240">
        <v>21</v>
      </c>
      <c r="M179" s="240">
        <f>G179*(1+L179/100)</f>
        <v>0</v>
      </c>
      <c r="N179" s="238">
        <v>0.129</v>
      </c>
      <c r="O179" s="238">
        <f>ROUND(E179*N179,2)</f>
        <v>5.74</v>
      </c>
      <c r="P179" s="238">
        <v>0</v>
      </c>
      <c r="Q179" s="238">
        <f>ROUND(E179*P179,2)</f>
        <v>0</v>
      </c>
      <c r="R179" s="240" t="s">
        <v>435</v>
      </c>
      <c r="S179" s="240" t="s">
        <v>188</v>
      </c>
      <c r="T179" s="241" t="s">
        <v>188</v>
      </c>
      <c r="U179" s="220">
        <v>0</v>
      </c>
      <c r="V179" s="220">
        <f>ROUND(E179*U179,2)</f>
        <v>0</v>
      </c>
      <c r="W179" s="220"/>
      <c r="X179" s="220" t="s">
        <v>436</v>
      </c>
      <c r="Y179" s="220" t="s">
        <v>191</v>
      </c>
      <c r="Z179" s="210"/>
      <c r="AA179" s="210"/>
      <c r="AB179" s="210"/>
      <c r="AC179" s="210"/>
      <c r="AD179" s="210"/>
      <c r="AE179" s="210"/>
      <c r="AF179" s="210"/>
      <c r="AG179" s="210" t="s">
        <v>596</v>
      </c>
      <c r="AH179" s="210"/>
      <c r="AI179" s="210"/>
      <c r="AJ179" s="210"/>
      <c r="AK179" s="210"/>
      <c r="AL179" s="210"/>
      <c r="AM179" s="210"/>
      <c r="AN179" s="210"/>
      <c r="AO179" s="210"/>
      <c r="AP179" s="210"/>
      <c r="AQ179" s="210"/>
      <c r="AR179" s="210"/>
      <c r="AS179" s="210"/>
      <c r="AT179" s="210"/>
      <c r="AU179" s="210"/>
      <c r="AV179" s="210"/>
      <c r="AW179" s="210"/>
      <c r="AX179" s="210"/>
      <c r="AY179" s="210"/>
      <c r="AZ179" s="210"/>
      <c r="BA179" s="210"/>
      <c r="BB179" s="210"/>
      <c r="BC179" s="210"/>
      <c r="BD179" s="210"/>
      <c r="BE179" s="210"/>
      <c r="BF179" s="210"/>
      <c r="BG179" s="210"/>
      <c r="BH179" s="210"/>
    </row>
    <row r="180" spans="1:60" outlineLevel="2" x14ac:dyDescent="0.2">
      <c r="A180" s="217"/>
      <c r="B180" s="218"/>
      <c r="C180" s="264" t="s">
        <v>604</v>
      </c>
      <c r="D180" s="258"/>
      <c r="E180" s="259"/>
      <c r="F180" s="220"/>
      <c r="G180" s="220"/>
      <c r="H180" s="220"/>
      <c r="I180" s="220"/>
      <c r="J180" s="220"/>
      <c r="K180" s="220"/>
      <c r="L180" s="220"/>
      <c r="M180" s="220"/>
      <c r="N180" s="219"/>
      <c r="O180" s="219"/>
      <c r="P180" s="219"/>
      <c r="Q180" s="219"/>
      <c r="R180" s="220"/>
      <c r="S180" s="220"/>
      <c r="T180" s="220"/>
      <c r="U180" s="220"/>
      <c r="V180" s="220"/>
      <c r="W180" s="220"/>
      <c r="X180" s="220"/>
      <c r="Y180" s="220"/>
      <c r="Z180" s="210"/>
      <c r="AA180" s="210"/>
      <c r="AB180" s="210"/>
      <c r="AC180" s="210"/>
      <c r="AD180" s="210"/>
      <c r="AE180" s="210"/>
      <c r="AF180" s="210"/>
      <c r="AG180" s="210" t="s">
        <v>231</v>
      </c>
      <c r="AH180" s="210">
        <v>0</v>
      </c>
      <c r="AI180" s="210"/>
      <c r="AJ180" s="210"/>
      <c r="AK180" s="210"/>
      <c r="AL180" s="210"/>
      <c r="AM180" s="210"/>
      <c r="AN180" s="210"/>
      <c r="AO180" s="210"/>
      <c r="AP180" s="210"/>
      <c r="AQ180" s="210"/>
      <c r="AR180" s="210"/>
      <c r="AS180" s="210"/>
      <c r="AT180" s="210"/>
      <c r="AU180" s="210"/>
      <c r="AV180" s="210"/>
      <c r="AW180" s="210"/>
      <c r="AX180" s="210"/>
      <c r="AY180" s="210"/>
      <c r="AZ180" s="210"/>
      <c r="BA180" s="210"/>
      <c r="BB180" s="210"/>
      <c r="BC180" s="210"/>
      <c r="BD180" s="210"/>
      <c r="BE180" s="210"/>
      <c r="BF180" s="210"/>
      <c r="BG180" s="210"/>
      <c r="BH180" s="210"/>
    </row>
    <row r="181" spans="1:60" outlineLevel="3" x14ac:dyDescent="0.2">
      <c r="A181" s="217"/>
      <c r="B181" s="218"/>
      <c r="C181" s="264" t="s">
        <v>605</v>
      </c>
      <c r="D181" s="258"/>
      <c r="E181" s="259">
        <v>58.264710000000001</v>
      </c>
      <c r="F181" s="220"/>
      <c r="G181" s="220"/>
      <c r="H181" s="220"/>
      <c r="I181" s="220"/>
      <c r="J181" s="220"/>
      <c r="K181" s="220"/>
      <c r="L181" s="220"/>
      <c r="M181" s="220"/>
      <c r="N181" s="219"/>
      <c r="O181" s="219"/>
      <c r="P181" s="219"/>
      <c r="Q181" s="219"/>
      <c r="R181" s="220"/>
      <c r="S181" s="220"/>
      <c r="T181" s="220"/>
      <c r="U181" s="220"/>
      <c r="V181" s="220"/>
      <c r="W181" s="220"/>
      <c r="X181" s="220"/>
      <c r="Y181" s="220"/>
      <c r="Z181" s="210"/>
      <c r="AA181" s="210"/>
      <c r="AB181" s="210"/>
      <c r="AC181" s="210"/>
      <c r="AD181" s="210"/>
      <c r="AE181" s="210"/>
      <c r="AF181" s="210"/>
      <c r="AG181" s="210" t="s">
        <v>231</v>
      </c>
      <c r="AH181" s="210">
        <v>5</v>
      </c>
      <c r="AI181" s="210"/>
      <c r="AJ181" s="210"/>
      <c r="AK181" s="210"/>
      <c r="AL181" s="210"/>
      <c r="AM181" s="210"/>
      <c r="AN181" s="210"/>
      <c r="AO181" s="210"/>
      <c r="AP181" s="210"/>
      <c r="AQ181" s="210"/>
      <c r="AR181" s="210"/>
      <c r="AS181" s="210"/>
      <c r="AT181" s="210"/>
      <c r="AU181" s="210"/>
      <c r="AV181" s="210"/>
      <c r="AW181" s="210"/>
      <c r="AX181" s="210"/>
      <c r="AY181" s="210"/>
      <c r="AZ181" s="210"/>
      <c r="BA181" s="210"/>
      <c r="BB181" s="210"/>
      <c r="BC181" s="210"/>
      <c r="BD181" s="210"/>
      <c r="BE181" s="210"/>
      <c r="BF181" s="210"/>
      <c r="BG181" s="210"/>
      <c r="BH181" s="210"/>
    </row>
    <row r="182" spans="1:60" outlineLevel="3" x14ac:dyDescent="0.2">
      <c r="A182" s="217"/>
      <c r="B182" s="218"/>
      <c r="C182" s="264" t="s">
        <v>606</v>
      </c>
      <c r="D182" s="258"/>
      <c r="E182" s="259"/>
      <c r="F182" s="220"/>
      <c r="G182" s="220"/>
      <c r="H182" s="220"/>
      <c r="I182" s="220"/>
      <c r="J182" s="220"/>
      <c r="K182" s="220"/>
      <c r="L182" s="220"/>
      <c r="M182" s="220"/>
      <c r="N182" s="219"/>
      <c r="O182" s="219"/>
      <c r="P182" s="219"/>
      <c r="Q182" s="219"/>
      <c r="R182" s="220"/>
      <c r="S182" s="220"/>
      <c r="T182" s="220"/>
      <c r="U182" s="220"/>
      <c r="V182" s="220"/>
      <c r="W182" s="220"/>
      <c r="X182" s="220"/>
      <c r="Y182" s="220"/>
      <c r="Z182" s="210"/>
      <c r="AA182" s="210"/>
      <c r="AB182" s="210"/>
      <c r="AC182" s="210"/>
      <c r="AD182" s="210"/>
      <c r="AE182" s="210"/>
      <c r="AF182" s="210"/>
      <c r="AG182" s="210" t="s">
        <v>231</v>
      </c>
      <c r="AH182" s="210">
        <v>0</v>
      </c>
      <c r="AI182" s="210"/>
      <c r="AJ182" s="210"/>
      <c r="AK182" s="210"/>
      <c r="AL182" s="210"/>
      <c r="AM182" s="210"/>
      <c r="AN182" s="210"/>
      <c r="AO182" s="210"/>
      <c r="AP182" s="210"/>
      <c r="AQ182" s="210"/>
      <c r="AR182" s="210"/>
      <c r="AS182" s="210"/>
      <c r="AT182" s="210"/>
      <c r="AU182" s="210"/>
      <c r="AV182" s="210"/>
      <c r="AW182" s="210"/>
      <c r="AX182" s="210"/>
      <c r="AY182" s="210"/>
      <c r="AZ182" s="210"/>
      <c r="BA182" s="210"/>
      <c r="BB182" s="210"/>
      <c r="BC182" s="210"/>
      <c r="BD182" s="210"/>
      <c r="BE182" s="210"/>
      <c r="BF182" s="210"/>
      <c r="BG182" s="210"/>
      <c r="BH182" s="210"/>
    </row>
    <row r="183" spans="1:60" outlineLevel="3" x14ac:dyDescent="0.2">
      <c r="A183" s="217"/>
      <c r="B183" s="218"/>
      <c r="C183" s="264" t="s">
        <v>607</v>
      </c>
      <c r="D183" s="258"/>
      <c r="E183" s="259">
        <v>-13.79926</v>
      </c>
      <c r="F183" s="220"/>
      <c r="G183" s="220"/>
      <c r="H183" s="220"/>
      <c r="I183" s="220"/>
      <c r="J183" s="220"/>
      <c r="K183" s="220"/>
      <c r="L183" s="220"/>
      <c r="M183" s="220"/>
      <c r="N183" s="219"/>
      <c r="O183" s="219"/>
      <c r="P183" s="219"/>
      <c r="Q183" s="219"/>
      <c r="R183" s="220"/>
      <c r="S183" s="220"/>
      <c r="T183" s="220"/>
      <c r="U183" s="220"/>
      <c r="V183" s="220"/>
      <c r="W183" s="220"/>
      <c r="X183" s="220"/>
      <c r="Y183" s="220"/>
      <c r="Z183" s="210"/>
      <c r="AA183" s="210"/>
      <c r="AB183" s="210"/>
      <c r="AC183" s="210"/>
      <c r="AD183" s="210"/>
      <c r="AE183" s="210"/>
      <c r="AF183" s="210"/>
      <c r="AG183" s="210" t="s">
        <v>231</v>
      </c>
      <c r="AH183" s="210">
        <v>5</v>
      </c>
      <c r="AI183" s="210"/>
      <c r="AJ183" s="210"/>
      <c r="AK183" s="210"/>
      <c r="AL183" s="210"/>
      <c r="AM183" s="210"/>
      <c r="AN183" s="210"/>
      <c r="AO183" s="210"/>
      <c r="AP183" s="210"/>
      <c r="AQ183" s="210"/>
      <c r="AR183" s="210"/>
      <c r="AS183" s="210"/>
      <c r="AT183" s="210"/>
      <c r="AU183" s="210"/>
      <c r="AV183" s="210"/>
      <c r="AW183" s="210"/>
      <c r="AX183" s="210"/>
      <c r="AY183" s="210"/>
      <c r="AZ183" s="210"/>
      <c r="BA183" s="210"/>
      <c r="BB183" s="210"/>
      <c r="BC183" s="210"/>
      <c r="BD183" s="210"/>
      <c r="BE183" s="210"/>
      <c r="BF183" s="210"/>
      <c r="BG183" s="210"/>
      <c r="BH183" s="210"/>
    </row>
    <row r="184" spans="1:60" ht="22.5" outlineLevel="1" x14ac:dyDescent="0.2">
      <c r="A184" s="235">
        <v>26</v>
      </c>
      <c r="B184" s="236" t="s">
        <v>608</v>
      </c>
      <c r="C184" s="252" t="s">
        <v>609</v>
      </c>
      <c r="D184" s="237" t="s">
        <v>261</v>
      </c>
      <c r="E184" s="238">
        <v>13.79926</v>
      </c>
      <c r="F184" s="239"/>
      <c r="G184" s="240">
        <f>ROUND(E184*F184,2)</f>
        <v>0</v>
      </c>
      <c r="H184" s="239"/>
      <c r="I184" s="240">
        <f>ROUND(E184*H184,2)</f>
        <v>0</v>
      </c>
      <c r="J184" s="239"/>
      <c r="K184" s="240">
        <f>ROUND(E184*J184,2)</f>
        <v>0</v>
      </c>
      <c r="L184" s="240">
        <v>21</v>
      </c>
      <c r="M184" s="240">
        <f>G184*(1+L184/100)</f>
        <v>0</v>
      </c>
      <c r="N184" s="238">
        <v>0.13150000000000001</v>
      </c>
      <c r="O184" s="238">
        <f>ROUND(E184*N184,2)</f>
        <v>1.81</v>
      </c>
      <c r="P184" s="238">
        <v>0</v>
      </c>
      <c r="Q184" s="238">
        <f>ROUND(E184*P184,2)</f>
        <v>0</v>
      </c>
      <c r="R184" s="240" t="s">
        <v>435</v>
      </c>
      <c r="S184" s="240" t="s">
        <v>188</v>
      </c>
      <c r="T184" s="241" t="s">
        <v>188</v>
      </c>
      <c r="U184" s="220">
        <v>0</v>
      </c>
      <c r="V184" s="220">
        <f>ROUND(E184*U184,2)</f>
        <v>0</v>
      </c>
      <c r="W184" s="220"/>
      <c r="X184" s="220" t="s">
        <v>436</v>
      </c>
      <c r="Y184" s="220" t="s">
        <v>191</v>
      </c>
      <c r="Z184" s="210"/>
      <c r="AA184" s="210"/>
      <c r="AB184" s="210"/>
      <c r="AC184" s="210"/>
      <c r="AD184" s="210"/>
      <c r="AE184" s="210"/>
      <c r="AF184" s="210"/>
      <c r="AG184" s="210" t="s">
        <v>596</v>
      </c>
      <c r="AH184" s="210"/>
      <c r="AI184" s="210"/>
      <c r="AJ184" s="210"/>
      <c r="AK184" s="210"/>
      <c r="AL184" s="210"/>
      <c r="AM184" s="210"/>
      <c r="AN184" s="210"/>
      <c r="AO184" s="210"/>
      <c r="AP184" s="210"/>
      <c r="AQ184" s="210"/>
      <c r="AR184" s="210"/>
      <c r="AS184" s="210"/>
      <c r="AT184" s="210"/>
      <c r="AU184" s="210"/>
      <c r="AV184" s="210"/>
      <c r="AW184" s="210"/>
      <c r="AX184" s="210"/>
      <c r="AY184" s="210"/>
      <c r="AZ184" s="210"/>
      <c r="BA184" s="210"/>
      <c r="BB184" s="210"/>
      <c r="BC184" s="210"/>
      <c r="BD184" s="210"/>
      <c r="BE184" s="210"/>
      <c r="BF184" s="210"/>
      <c r="BG184" s="210"/>
      <c r="BH184" s="210"/>
    </row>
    <row r="185" spans="1:60" outlineLevel="2" x14ac:dyDescent="0.2">
      <c r="A185" s="217"/>
      <c r="B185" s="218"/>
      <c r="C185" s="264" t="s">
        <v>604</v>
      </c>
      <c r="D185" s="258"/>
      <c r="E185" s="259"/>
      <c r="F185" s="220"/>
      <c r="G185" s="220"/>
      <c r="H185" s="220"/>
      <c r="I185" s="220"/>
      <c r="J185" s="220"/>
      <c r="K185" s="220"/>
      <c r="L185" s="220"/>
      <c r="M185" s="220"/>
      <c r="N185" s="219"/>
      <c r="O185" s="219"/>
      <c r="P185" s="219"/>
      <c r="Q185" s="219"/>
      <c r="R185" s="220"/>
      <c r="S185" s="220"/>
      <c r="T185" s="220"/>
      <c r="U185" s="220"/>
      <c r="V185" s="220"/>
      <c r="W185" s="220"/>
      <c r="X185" s="220"/>
      <c r="Y185" s="220"/>
      <c r="Z185" s="210"/>
      <c r="AA185" s="210"/>
      <c r="AB185" s="210"/>
      <c r="AC185" s="210"/>
      <c r="AD185" s="210"/>
      <c r="AE185" s="210"/>
      <c r="AF185" s="210"/>
      <c r="AG185" s="210" t="s">
        <v>231</v>
      </c>
      <c r="AH185" s="210">
        <v>0</v>
      </c>
      <c r="AI185" s="210"/>
      <c r="AJ185" s="210"/>
      <c r="AK185" s="210"/>
      <c r="AL185" s="210"/>
      <c r="AM185" s="210"/>
      <c r="AN185" s="210"/>
      <c r="AO185" s="210"/>
      <c r="AP185" s="210"/>
      <c r="AQ185" s="210"/>
      <c r="AR185" s="210"/>
      <c r="AS185" s="210"/>
      <c r="AT185" s="210"/>
      <c r="AU185" s="210"/>
      <c r="AV185" s="210"/>
      <c r="AW185" s="210"/>
      <c r="AX185" s="210"/>
      <c r="AY185" s="210"/>
      <c r="AZ185" s="210"/>
      <c r="BA185" s="210"/>
      <c r="BB185" s="210"/>
      <c r="BC185" s="210"/>
      <c r="BD185" s="210"/>
      <c r="BE185" s="210"/>
      <c r="BF185" s="210"/>
      <c r="BG185" s="210"/>
      <c r="BH185" s="210"/>
    </row>
    <row r="186" spans="1:60" outlineLevel="3" x14ac:dyDescent="0.2">
      <c r="A186" s="217"/>
      <c r="B186" s="218"/>
      <c r="C186" s="264" t="s">
        <v>610</v>
      </c>
      <c r="D186" s="258"/>
      <c r="E186" s="259"/>
      <c r="F186" s="220"/>
      <c r="G186" s="220"/>
      <c r="H186" s="220"/>
      <c r="I186" s="220"/>
      <c r="J186" s="220"/>
      <c r="K186" s="220"/>
      <c r="L186" s="220"/>
      <c r="M186" s="220"/>
      <c r="N186" s="219"/>
      <c r="O186" s="219"/>
      <c r="P186" s="219"/>
      <c r="Q186" s="219"/>
      <c r="R186" s="220"/>
      <c r="S186" s="220"/>
      <c r="T186" s="220"/>
      <c r="U186" s="220"/>
      <c r="V186" s="220"/>
      <c r="W186" s="220"/>
      <c r="X186" s="220"/>
      <c r="Y186" s="220"/>
      <c r="Z186" s="210"/>
      <c r="AA186" s="210"/>
      <c r="AB186" s="210"/>
      <c r="AC186" s="210"/>
      <c r="AD186" s="210"/>
      <c r="AE186" s="210"/>
      <c r="AF186" s="210"/>
      <c r="AG186" s="210" t="s">
        <v>231</v>
      </c>
      <c r="AH186" s="210">
        <v>0</v>
      </c>
      <c r="AI186" s="210"/>
      <c r="AJ186" s="210"/>
      <c r="AK186" s="210"/>
      <c r="AL186" s="210"/>
      <c r="AM186" s="210"/>
      <c r="AN186" s="210"/>
      <c r="AO186" s="210"/>
      <c r="AP186" s="210"/>
      <c r="AQ186" s="210"/>
      <c r="AR186" s="210"/>
      <c r="AS186" s="210"/>
      <c r="AT186" s="210"/>
      <c r="AU186" s="210"/>
      <c r="AV186" s="210"/>
      <c r="AW186" s="210"/>
      <c r="AX186" s="210"/>
      <c r="AY186" s="210"/>
      <c r="AZ186" s="210"/>
      <c r="BA186" s="210"/>
      <c r="BB186" s="210"/>
      <c r="BC186" s="210"/>
      <c r="BD186" s="210"/>
      <c r="BE186" s="210"/>
      <c r="BF186" s="210"/>
      <c r="BG186" s="210"/>
      <c r="BH186" s="210"/>
    </row>
    <row r="187" spans="1:60" outlineLevel="3" x14ac:dyDescent="0.2">
      <c r="A187" s="217"/>
      <c r="B187" s="218"/>
      <c r="C187" s="264" t="s">
        <v>325</v>
      </c>
      <c r="D187" s="258"/>
      <c r="E187" s="259"/>
      <c r="F187" s="220"/>
      <c r="G187" s="220"/>
      <c r="H187" s="220"/>
      <c r="I187" s="220"/>
      <c r="J187" s="220"/>
      <c r="K187" s="220"/>
      <c r="L187" s="220"/>
      <c r="M187" s="220"/>
      <c r="N187" s="219"/>
      <c r="O187" s="219"/>
      <c r="P187" s="219"/>
      <c r="Q187" s="219"/>
      <c r="R187" s="220"/>
      <c r="S187" s="220"/>
      <c r="T187" s="220"/>
      <c r="U187" s="220"/>
      <c r="V187" s="220"/>
      <c r="W187" s="220"/>
      <c r="X187" s="220"/>
      <c r="Y187" s="220"/>
      <c r="Z187" s="210"/>
      <c r="AA187" s="210"/>
      <c r="AB187" s="210"/>
      <c r="AC187" s="210"/>
      <c r="AD187" s="210"/>
      <c r="AE187" s="210"/>
      <c r="AF187" s="210"/>
      <c r="AG187" s="210" t="s">
        <v>231</v>
      </c>
      <c r="AH187" s="210">
        <v>0</v>
      </c>
      <c r="AI187" s="210"/>
      <c r="AJ187" s="210"/>
      <c r="AK187" s="210"/>
      <c r="AL187" s="210"/>
      <c r="AM187" s="210"/>
      <c r="AN187" s="210"/>
      <c r="AO187" s="210"/>
      <c r="AP187" s="210"/>
      <c r="AQ187" s="210"/>
      <c r="AR187" s="210"/>
      <c r="AS187" s="210"/>
      <c r="AT187" s="210"/>
      <c r="AU187" s="210"/>
      <c r="AV187" s="210"/>
      <c r="AW187" s="210"/>
      <c r="AX187" s="210"/>
      <c r="AY187" s="210"/>
      <c r="AZ187" s="210"/>
      <c r="BA187" s="210"/>
      <c r="BB187" s="210"/>
      <c r="BC187" s="210"/>
      <c r="BD187" s="210"/>
      <c r="BE187" s="210"/>
      <c r="BF187" s="210"/>
      <c r="BG187" s="210"/>
      <c r="BH187" s="210"/>
    </row>
    <row r="188" spans="1:60" outlineLevel="3" x14ac:dyDescent="0.2">
      <c r="A188" s="217"/>
      <c r="B188" s="218"/>
      <c r="C188" s="264" t="s">
        <v>581</v>
      </c>
      <c r="D188" s="258"/>
      <c r="E188" s="259"/>
      <c r="F188" s="220"/>
      <c r="G188" s="220"/>
      <c r="H188" s="220"/>
      <c r="I188" s="220"/>
      <c r="J188" s="220"/>
      <c r="K188" s="220"/>
      <c r="L188" s="220"/>
      <c r="M188" s="220"/>
      <c r="N188" s="219"/>
      <c r="O188" s="219"/>
      <c r="P188" s="219"/>
      <c r="Q188" s="219"/>
      <c r="R188" s="220"/>
      <c r="S188" s="220"/>
      <c r="T188" s="220"/>
      <c r="U188" s="220"/>
      <c r="V188" s="220"/>
      <c r="W188" s="220"/>
      <c r="X188" s="220"/>
      <c r="Y188" s="220"/>
      <c r="Z188" s="210"/>
      <c r="AA188" s="210"/>
      <c r="AB188" s="210"/>
      <c r="AC188" s="210"/>
      <c r="AD188" s="210"/>
      <c r="AE188" s="210"/>
      <c r="AF188" s="210"/>
      <c r="AG188" s="210" t="s">
        <v>231</v>
      </c>
      <c r="AH188" s="210">
        <v>0</v>
      </c>
      <c r="AI188" s="210"/>
      <c r="AJ188" s="210"/>
      <c r="AK188" s="210"/>
      <c r="AL188" s="210"/>
      <c r="AM188" s="210"/>
      <c r="AN188" s="210"/>
      <c r="AO188" s="210"/>
      <c r="AP188" s="210"/>
      <c r="AQ188" s="210"/>
      <c r="AR188" s="210"/>
      <c r="AS188" s="210"/>
      <c r="AT188" s="210"/>
      <c r="AU188" s="210"/>
      <c r="AV188" s="210"/>
      <c r="AW188" s="210"/>
      <c r="AX188" s="210"/>
      <c r="AY188" s="210"/>
      <c r="AZ188" s="210"/>
      <c r="BA188" s="210"/>
      <c r="BB188" s="210"/>
      <c r="BC188" s="210"/>
      <c r="BD188" s="210"/>
      <c r="BE188" s="210"/>
      <c r="BF188" s="210"/>
      <c r="BG188" s="210"/>
      <c r="BH188" s="210"/>
    </row>
    <row r="189" spans="1:60" outlineLevel="3" x14ac:dyDescent="0.2">
      <c r="A189" s="217"/>
      <c r="B189" s="218"/>
      <c r="C189" s="264" t="s">
        <v>329</v>
      </c>
      <c r="D189" s="258"/>
      <c r="E189" s="259"/>
      <c r="F189" s="220"/>
      <c r="G189" s="220"/>
      <c r="H189" s="220"/>
      <c r="I189" s="220"/>
      <c r="J189" s="220"/>
      <c r="K189" s="220"/>
      <c r="L189" s="220"/>
      <c r="M189" s="220"/>
      <c r="N189" s="219"/>
      <c r="O189" s="219"/>
      <c r="P189" s="219"/>
      <c r="Q189" s="219"/>
      <c r="R189" s="220"/>
      <c r="S189" s="220"/>
      <c r="T189" s="220"/>
      <c r="U189" s="220"/>
      <c r="V189" s="220"/>
      <c r="W189" s="220"/>
      <c r="X189" s="220"/>
      <c r="Y189" s="220"/>
      <c r="Z189" s="210"/>
      <c r="AA189" s="210"/>
      <c r="AB189" s="210"/>
      <c r="AC189" s="210"/>
      <c r="AD189" s="210"/>
      <c r="AE189" s="210"/>
      <c r="AF189" s="210"/>
      <c r="AG189" s="210" t="s">
        <v>231</v>
      </c>
      <c r="AH189" s="210">
        <v>0</v>
      </c>
      <c r="AI189" s="210"/>
      <c r="AJ189" s="210"/>
      <c r="AK189" s="210"/>
      <c r="AL189" s="210"/>
      <c r="AM189" s="210"/>
      <c r="AN189" s="210"/>
      <c r="AO189" s="210"/>
      <c r="AP189" s="210"/>
      <c r="AQ189" s="210"/>
      <c r="AR189" s="210"/>
      <c r="AS189" s="210"/>
      <c r="AT189" s="210"/>
      <c r="AU189" s="210"/>
      <c r="AV189" s="210"/>
      <c r="AW189" s="210"/>
      <c r="AX189" s="210"/>
      <c r="AY189" s="210"/>
      <c r="AZ189" s="210"/>
      <c r="BA189" s="210"/>
      <c r="BB189" s="210"/>
      <c r="BC189" s="210"/>
      <c r="BD189" s="210"/>
      <c r="BE189" s="210"/>
      <c r="BF189" s="210"/>
      <c r="BG189" s="210"/>
      <c r="BH189" s="210"/>
    </row>
    <row r="190" spans="1:60" outlineLevel="3" x14ac:dyDescent="0.2">
      <c r="A190" s="217"/>
      <c r="B190" s="218"/>
      <c r="C190" s="264" t="s">
        <v>584</v>
      </c>
      <c r="D190" s="258"/>
      <c r="E190" s="259"/>
      <c r="F190" s="220"/>
      <c r="G190" s="220"/>
      <c r="H190" s="220"/>
      <c r="I190" s="220"/>
      <c r="J190" s="220"/>
      <c r="K190" s="220"/>
      <c r="L190" s="220"/>
      <c r="M190" s="220"/>
      <c r="N190" s="219"/>
      <c r="O190" s="219"/>
      <c r="P190" s="219"/>
      <c r="Q190" s="219"/>
      <c r="R190" s="220"/>
      <c r="S190" s="220"/>
      <c r="T190" s="220"/>
      <c r="U190" s="220"/>
      <c r="V190" s="220"/>
      <c r="W190" s="220"/>
      <c r="X190" s="220"/>
      <c r="Y190" s="220"/>
      <c r="Z190" s="210"/>
      <c r="AA190" s="210"/>
      <c r="AB190" s="210"/>
      <c r="AC190" s="210"/>
      <c r="AD190" s="210"/>
      <c r="AE190" s="210"/>
      <c r="AF190" s="210"/>
      <c r="AG190" s="210" t="s">
        <v>231</v>
      </c>
      <c r="AH190" s="210">
        <v>0</v>
      </c>
      <c r="AI190" s="210"/>
      <c r="AJ190" s="210"/>
      <c r="AK190" s="210"/>
      <c r="AL190" s="210"/>
      <c r="AM190" s="210"/>
      <c r="AN190" s="210"/>
      <c r="AO190" s="210"/>
      <c r="AP190" s="210"/>
      <c r="AQ190" s="210"/>
      <c r="AR190" s="210"/>
      <c r="AS190" s="210"/>
      <c r="AT190" s="210"/>
      <c r="AU190" s="210"/>
      <c r="AV190" s="210"/>
      <c r="AW190" s="210"/>
      <c r="AX190" s="210"/>
      <c r="AY190" s="210"/>
      <c r="AZ190" s="210"/>
      <c r="BA190" s="210"/>
      <c r="BB190" s="210"/>
      <c r="BC190" s="210"/>
      <c r="BD190" s="210"/>
      <c r="BE190" s="210"/>
      <c r="BF190" s="210"/>
      <c r="BG190" s="210"/>
      <c r="BH190" s="210"/>
    </row>
    <row r="191" spans="1:60" outlineLevel="3" x14ac:dyDescent="0.2">
      <c r="A191" s="217"/>
      <c r="B191" s="218"/>
      <c r="C191" s="264" t="s">
        <v>611</v>
      </c>
      <c r="D191" s="258"/>
      <c r="E191" s="259">
        <v>12.544779999999999</v>
      </c>
      <c r="F191" s="220"/>
      <c r="G191" s="220"/>
      <c r="H191" s="220"/>
      <c r="I191" s="220"/>
      <c r="J191" s="220"/>
      <c r="K191" s="220"/>
      <c r="L191" s="220"/>
      <c r="M191" s="220"/>
      <c r="N191" s="219"/>
      <c r="O191" s="219"/>
      <c r="P191" s="219"/>
      <c r="Q191" s="219"/>
      <c r="R191" s="220"/>
      <c r="S191" s="220"/>
      <c r="T191" s="220"/>
      <c r="U191" s="220"/>
      <c r="V191" s="220"/>
      <c r="W191" s="220"/>
      <c r="X191" s="220"/>
      <c r="Y191" s="220"/>
      <c r="Z191" s="210"/>
      <c r="AA191" s="210"/>
      <c r="AB191" s="210"/>
      <c r="AC191" s="210"/>
      <c r="AD191" s="210"/>
      <c r="AE191" s="210"/>
      <c r="AF191" s="210"/>
      <c r="AG191" s="210" t="s">
        <v>231</v>
      </c>
      <c r="AH191" s="210">
        <v>0</v>
      </c>
      <c r="AI191" s="210"/>
      <c r="AJ191" s="210"/>
      <c r="AK191" s="210"/>
      <c r="AL191" s="210"/>
      <c r="AM191" s="210"/>
      <c r="AN191" s="210"/>
      <c r="AO191" s="210"/>
      <c r="AP191" s="210"/>
      <c r="AQ191" s="210"/>
      <c r="AR191" s="210"/>
      <c r="AS191" s="210"/>
      <c r="AT191" s="210"/>
      <c r="AU191" s="210"/>
      <c r="AV191" s="210"/>
      <c r="AW191" s="210"/>
      <c r="AX191" s="210"/>
      <c r="AY191" s="210"/>
      <c r="AZ191" s="210"/>
      <c r="BA191" s="210"/>
      <c r="BB191" s="210"/>
      <c r="BC191" s="210"/>
      <c r="BD191" s="210"/>
      <c r="BE191" s="210"/>
      <c r="BF191" s="210"/>
      <c r="BG191" s="210"/>
      <c r="BH191" s="210"/>
    </row>
    <row r="192" spans="1:60" outlineLevel="3" x14ac:dyDescent="0.2">
      <c r="A192" s="217"/>
      <c r="B192" s="218"/>
      <c r="C192" s="271" t="s">
        <v>600</v>
      </c>
      <c r="D192" s="267"/>
      <c r="E192" s="268">
        <v>12.544779999999999</v>
      </c>
      <c r="F192" s="220"/>
      <c r="G192" s="220"/>
      <c r="H192" s="220"/>
      <c r="I192" s="220"/>
      <c r="J192" s="220"/>
      <c r="K192" s="220"/>
      <c r="L192" s="220"/>
      <c r="M192" s="220"/>
      <c r="N192" s="219"/>
      <c r="O192" s="219"/>
      <c r="P192" s="219"/>
      <c r="Q192" s="219"/>
      <c r="R192" s="220"/>
      <c r="S192" s="220"/>
      <c r="T192" s="220"/>
      <c r="U192" s="220"/>
      <c r="V192" s="220"/>
      <c r="W192" s="220"/>
      <c r="X192" s="220"/>
      <c r="Y192" s="220"/>
      <c r="Z192" s="210"/>
      <c r="AA192" s="210"/>
      <c r="AB192" s="210"/>
      <c r="AC192" s="210"/>
      <c r="AD192" s="210"/>
      <c r="AE192" s="210"/>
      <c r="AF192" s="210"/>
      <c r="AG192" s="210" t="s">
        <v>231</v>
      </c>
      <c r="AH192" s="210">
        <v>1</v>
      </c>
      <c r="AI192" s="210"/>
      <c r="AJ192" s="210"/>
      <c r="AK192" s="210"/>
      <c r="AL192" s="210"/>
      <c r="AM192" s="210"/>
      <c r="AN192" s="210"/>
      <c r="AO192" s="210"/>
      <c r="AP192" s="210"/>
      <c r="AQ192" s="210"/>
      <c r="AR192" s="210"/>
      <c r="AS192" s="210"/>
      <c r="AT192" s="210"/>
      <c r="AU192" s="210"/>
      <c r="AV192" s="210"/>
      <c r="AW192" s="210"/>
      <c r="AX192" s="210"/>
      <c r="AY192" s="210"/>
      <c r="AZ192" s="210"/>
      <c r="BA192" s="210"/>
      <c r="BB192" s="210"/>
      <c r="BC192" s="210"/>
      <c r="BD192" s="210"/>
      <c r="BE192" s="210"/>
      <c r="BF192" s="210"/>
      <c r="BG192" s="210"/>
      <c r="BH192" s="210"/>
    </row>
    <row r="193" spans="1:60" outlineLevel="3" x14ac:dyDescent="0.2">
      <c r="A193" s="217"/>
      <c r="B193" s="218"/>
      <c r="C193" s="272" t="s">
        <v>612</v>
      </c>
      <c r="D193" s="269"/>
      <c r="E193" s="270">
        <v>1.25448</v>
      </c>
      <c r="F193" s="220"/>
      <c r="G193" s="220"/>
      <c r="H193" s="220"/>
      <c r="I193" s="220"/>
      <c r="J193" s="220"/>
      <c r="K193" s="220"/>
      <c r="L193" s="220"/>
      <c r="M193" s="220"/>
      <c r="N193" s="219"/>
      <c r="O193" s="219"/>
      <c r="P193" s="219"/>
      <c r="Q193" s="219"/>
      <c r="R193" s="220"/>
      <c r="S193" s="220"/>
      <c r="T193" s="220"/>
      <c r="U193" s="220"/>
      <c r="V193" s="220"/>
      <c r="W193" s="220"/>
      <c r="X193" s="220"/>
      <c r="Y193" s="220"/>
      <c r="Z193" s="210"/>
      <c r="AA193" s="210"/>
      <c r="AB193" s="210"/>
      <c r="AC193" s="210"/>
      <c r="AD193" s="210"/>
      <c r="AE193" s="210"/>
      <c r="AF193" s="210"/>
      <c r="AG193" s="210" t="s">
        <v>231</v>
      </c>
      <c r="AH193" s="210">
        <v>4</v>
      </c>
      <c r="AI193" s="210"/>
      <c r="AJ193" s="210"/>
      <c r="AK193" s="210"/>
      <c r="AL193" s="210"/>
      <c r="AM193" s="210"/>
      <c r="AN193" s="210"/>
      <c r="AO193" s="210"/>
      <c r="AP193" s="210"/>
      <c r="AQ193" s="210"/>
      <c r="AR193" s="210"/>
      <c r="AS193" s="210"/>
      <c r="AT193" s="210"/>
      <c r="AU193" s="210"/>
      <c r="AV193" s="210"/>
      <c r="AW193" s="210"/>
      <c r="AX193" s="210"/>
      <c r="AY193" s="210"/>
      <c r="AZ193" s="210"/>
      <c r="BA193" s="210"/>
      <c r="BB193" s="210"/>
      <c r="BC193" s="210"/>
      <c r="BD193" s="210"/>
      <c r="BE193" s="210"/>
      <c r="BF193" s="210"/>
      <c r="BG193" s="210"/>
      <c r="BH193" s="210"/>
    </row>
    <row r="194" spans="1:60" x14ac:dyDescent="0.2">
      <c r="A194" s="225" t="s">
        <v>183</v>
      </c>
      <c r="B194" s="226" t="s">
        <v>141</v>
      </c>
      <c r="C194" s="251" t="s">
        <v>142</v>
      </c>
      <c r="D194" s="227"/>
      <c r="E194" s="228"/>
      <c r="F194" s="229"/>
      <c r="G194" s="229">
        <f>SUMIF(AG195:AG275,"&lt;&gt;NOR",G195:G275)</f>
        <v>0</v>
      </c>
      <c r="H194" s="229"/>
      <c r="I194" s="229">
        <f>SUM(I195:I275)</f>
        <v>0</v>
      </c>
      <c r="J194" s="229"/>
      <c r="K194" s="229">
        <f>SUM(K195:K275)</f>
        <v>0</v>
      </c>
      <c r="L194" s="229"/>
      <c r="M194" s="229">
        <f>SUM(M195:M275)</f>
        <v>0</v>
      </c>
      <c r="N194" s="228"/>
      <c r="O194" s="228">
        <f>SUM(O195:O275)</f>
        <v>13.139999999999999</v>
      </c>
      <c r="P194" s="228"/>
      <c r="Q194" s="228">
        <f>SUM(Q195:Q275)</f>
        <v>0</v>
      </c>
      <c r="R194" s="229"/>
      <c r="S194" s="229"/>
      <c r="T194" s="230"/>
      <c r="U194" s="224"/>
      <c r="V194" s="224">
        <f>SUM(V195:V275)</f>
        <v>27.47</v>
      </c>
      <c r="W194" s="224"/>
      <c r="X194" s="224"/>
      <c r="Y194" s="224"/>
      <c r="AG194" t="s">
        <v>184</v>
      </c>
    </row>
    <row r="195" spans="1:60" ht="22.5" outlineLevel="1" x14ac:dyDescent="0.2">
      <c r="A195" s="235">
        <v>27</v>
      </c>
      <c r="B195" s="236" t="s">
        <v>613</v>
      </c>
      <c r="C195" s="252" t="s">
        <v>614</v>
      </c>
      <c r="D195" s="237" t="s">
        <v>293</v>
      </c>
      <c r="E195" s="238">
        <v>1</v>
      </c>
      <c r="F195" s="239"/>
      <c r="G195" s="240">
        <f>ROUND(E195*F195,2)</f>
        <v>0</v>
      </c>
      <c r="H195" s="239"/>
      <c r="I195" s="240">
        <f>ROUND(E195*H195,2)</f>
        <v>0</v>
      </c>
      <c r="J195" s="239"/>
      <c r="K195" s="240">
        <f>ROUND(E195*J195,2)</f>
        <v>0</v>
      </c>
      <c r="L195" s="240">
        <v>21</v>
      </c>
      <c r="M195" s="240">
        <f>G195*(1+L195/100)</f>
        <v>0</v>
      </c>
      <c r="N195" s="238">
        <v>0.185</v>
      </c>
      <c r="O195" s="238">
        <f>ROUND(E195*N195,2)</f>
        <v>0.19</v>
      </c>
      <c r="P195" s="238">
        <v>0</v>
      </c>
      <c r="Q195" s="238">
        <f>ROUND(E195*P195,2)</f>
        <v>0</v>
      </c>
      <c r="R195" s="240" t="s">
        <v>277</v>
      </c>
      <c r="S195" s="240" t="s">
        <v>188</v>
      </c>
      <c r="T195" s="241" t="s">
        <v>188</v>
      </c>
      <c r="U195" s="220">
        <v>0.33704000000000001</v>
      </c>
      <c r="V195" s="220">
        <f>ROUND(E195*U195,2)</f>
        <v>0.34</v>
      </c>
      <c r="W195" s="220"/>
      <c r="X195" s="220" t="s">
        <v>226</v>
      </c>
      <c r="Y195" s="220" t="s">
        <v>191</v>
      </c>
      <c r="Z195" s="210"/>
      <c r="AA195" s="210"/>
      <c r="AB195" s="210"/>
      <c r="AC195" s="210"/>
      <c r="AD195" s="210"/>
      <c r="AE195" s="210"/>
      <c r="AF195" s="210"/>
      <c r="AG195" s="210" t="s">
        <v>255</v>
      </c>
      <c r="AH195" s="210"/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  <c r="BD195" s="210"/>
      <c r="BE195" s="210"/>
      <c r="BF195" s="210"/>
      <c r="BG195" s="210"/>
      <c r="BH195" s="210"/>
    </row>
    <row r="196" spans="1:60" outlineLevel="2" x14ac:dyDescent="0.2">
      <c r="A196" s="217"/>
      <c r="B196" s="218"/>
      <c r="C196" s="263" t="s">
        <v>615</v>
      </c>
      <c r="D196" s="262"/>
      <c r="E196" s="262"/>
      <c r="F196" s="262"/>
      <c r="G196" s="262"/>
      <c r="H196" s="220"/>
      <c r="I196" s="220"/>
      <c r="J196" s="220"/>
      <c r="K196" s="220"/>
      <c r="L196" s="220"/>
      <c r="M196" s="220"/>
      <c r="N196" s="219"/>
      <c r="O196" s="219"/>
      <c r="P196" s="219"/>
      <c r="Q196" s="219"/>
      <c r="R196" s="220"/>
      <c r="S196" s="220"/>
      <c r="T196" s="220"/>
      <c r="U196" s="220"/>
      <c r="V196" s="220"/>
      <c r="W196" s="220"/>
      <c r="X196" s="220"/>
      <c r="Y196" s="220"/>
      <c r="Z196" s="210"/>
      <c r="AA196" s="210"/>
      <c r="AB196" s="210"/>
      <c r="AC196" s="210"/>
      <c r="AD196" s="210"/>
      <c r="AE196" s="210"/>
      <c r="AF196" s="210"/>
      <c r="AG196" s="210" t="s">
        <v>229</v>
      </c>
      <c r="AH196" s="210"/>
      <c r="AI196" s="210"/>
      <c r="AJ196" s="210"/>
      <c r="AK196" s="210"/>
      <c r="AL196" s="210"/>
      <c r="AM196" s="210"/>
      <c r="AN196" s="210"/>
      <c r="AO196" s="210"/>
      <c r="AP196" s="210"/>
      <c r="AQ196" s="210"/>
      <c r="AR196" s="210"/>
      <c r="AS196" s="210"/>
      <c r="AT196" s="210"/>
      <c r="AU196" s="210"/>
      <c r="AV196" s="210"/>
      <c r="AW196" s="210"/>
      <c r="AX196" s="210"/>
      <c r="AY196" s="210"/>
      <c r="AZ196" s="210"/>
      <c r="BA196" s="210"/>
      <c r="BB196" s="210"/>
      <c r="BC196" s="210"/>
      <c r="BD196" s="210"/>
      <c r="BE196" s="210"/>
      <c r="BF196" s="210"/>
      <c r="BG196" s="210"/>
      <c r="BH196" s="210"/>
    </row>
    <row r="197" spans="1:60" outlineLevel="2" x14ac:dyDescent="0.2">
      <c r="A197" s="217"/>
      <c r="B197" s="218"/>
      <c r="C197" s="264" t="s">
        <v>616</v>
      </c>
      <c r="D197" s="258"/>
      <c r="E197" s="259"/>
      <c r="F197" s="220"/>
      <c r="G197" s="220"/>
      <c r="H197" s="220"/>
      <c r="I197" s="220"/>
      <c r="J197" s="220"/>
      <c r="K197" s="220"/>
      <c r="L197" s="220"/>
      <c r="M197" s="220"/>
      <c r="N197" s="219"/>
      <c r="O197" s="219"/>
      <c r="P197" s="219"/>
      <c r="Q197" s="219"/>
      <c r="R197" s="220"/>
      <c r="S197" s="220"/>
      <c r="T197" s="220"/>
      <c r="U197" s="220"/>
      <c r="V197" s="220"/>
      <c r="W197" s="220"/>
      <c r="X197" s="220"/>
      <c r="Y197" s="220"/>
      <c r="Z197" s="210"/>
      <c r="AA197" s="210"/>
      <c r="AB197" s="210"/>
      <c r="AC197" s="210"/>
      <c r="AD197" s="210"/>
      <c r="AE197" s="210"/>
      <c r="AF197" s="210"/>
      <c r="AG197" s="210" t="s">
        <v>231</v>
      </c>
      <c r="AH197" s="210">
        <v>0</v>
      </c>
      <c r="AI197" s="210"/>
      <c r="AJ197" s="210"/>
      <c r="AK197" s="210"/>
      <c r="AL197" s="210"/>
      <c r="AM197" s="210"/>
      <c r="AN197" s="210"/>
      <c r="AO197" s="210"/>
      <c r="AP197" s="210"/>
      <c r="AQ197" s="210"/>
      <c r="AR197" s="210"/>
      <c r="AS197" s="210"/>
      <c r="AT197" s="210"/>
      <c r="AU197" s="210"/>
      <c r="AV197" s="210"/>
      <c r="AW197" s="210"/>
      <c r="AX197" s="210"/>
      <c r="AY197" s="210"/>
      <c r="AZ197" s="210"/>
      <c r="BA197" s="210"/>
      <c r="BB197" s="210"/>
      <c r="BC197" s="210"/>
      <c r="BD197" s="210"/>
      <c r="BE197" s="210"/>
      <c r="BF197" s="210"/>
      <c r="BG197" s="210"/>
      <c r="BH197" s="210"/>
    </row>
    <row r="198" spans="1:60" outlineLevel="3" x14ac:dyDescent="0.2">
      <c r="A198" s="217"/>
      <c r="B198" s="218"/>
      <c r="C198" s="264" t="s">
        <v>581</v>
      </c>
      <c r="D198" s="258"/>
      <c r="E198" s="259"/>
      <c r="F198" s="220"/>
      <c r="G198" s="220"/>
      <c r="H198" s="220"/>
      <c r="I198" s="220"/>
      <c r="J198" s="220"/>
      <c r="K198" s="220"/>
      <c r="L198" s="220"/>
      <c r="M198" s="220"/>
      <c r="N198" s="219"/>
      <c r="O198" s="219"/>
      <c r="P198" s="219"/>
      <c r="Q198" s="219"/>
      <c r="R198" s="220"/>
      <c r="S198" s="220"/>
      <c r="T198" s="220"/>
      <c r="U198" s="220"/>
      <c r="V198" s="220"/>
      <c r="W198" s="220"/>
      <c r="X198" s="220"/>
      <c r="Y198" s="220"/>
      <c r="Z198" s="210"/>
      <c r="AA198" s="210"/>
      <c r="AB198" s="210"/>
      <c r="AC198" s="210"/>
      <c r="AD198" s="210"/>
      <c r="AE198" s="210"/>
      <c r="AF198" s="210"/>
      <c r="AG198" s="210" t="s">
        <v>231</v>
      </c>
      <c r="AH198" s="210">
        <v>0</v>
      </c>
      <c r="AI198" s="210"/>
      <c r="AJ198" s="210"/>
      <c r="AK198" s="210"/>
      <c r="AL198" s="210"/>
      <c r="AM198" s="210"/>
      <c r="AN198" s="210"/>
      <c r="AO198" s="210"/>
      <c r="AP198" s="210"/>
      <c r="AQ198" s="210"/>
      <c r="AR198" s="210"/>
      <c r="AS198" s="210"/>
      <c r="AT198" s="210"/>
      <c r="AU198" s="210"/>
      <c r="AV198" s="210"/>
      <c r="AW198" s="210"/>
      <c r="AX198" s="210"/>
      <c r="AY198" s="210"/>
      <c r="AZ198" s="210"/>
      <c r="BA198" s="210"/>
      <c r="BB198" s="210"/>
      <c r="BC198" s="210"/>
      <c r="BD198" s="210"/>
      <c r="BE198" s="210"/>
      <c r="BF198" s="210"/>
      <c r="BG198" s="210"/>
      <c r="BH198" s="210"/>
    </row>
    <row r="199" spans="1:60" outlineLevel="3" x14ac:dyDescent="0.2">
      <c r="A199" s="217"/>
      <c r="B199" s="218"/>
      <c r="C199" s="264" t="s">
        <v>582</v>
      </c>
      <c r="D199" s="258"/>
      <c r="E199" s="259"/>
      <c r="F199" s="220"/>
      <c r="G199" s="220"/>
      <c r="H199" s="220"/>
      <c r="I199" s="220"/>
      <c r="J199" s="220"/>
      <c r="K199" s="220"/>
      <c r="L199" s="220"/>
      <c r="M199" s="220"/>
      <c r="N199" s="219"/>
      <c r="O199" s="219"/>
      <c r="P199" s="219"/>
      <c r="Q199" s="219"/>
      <c r="R199" s="220"/>
      <c r="S199" s="220"/>
      <c r="T199" s="220"/>
      <c r="U199" s="220"/>
      <c r="V199" s="220"/>
      <c r="W199" s="220"/>
      <c r="X199" s="220"/>
      <c r="Y199" s="220"/>
      <c r="Z199" s="210"/>
      <c r="AA199" s="210"/>
      <c r="AB199" s="210"/>
      <c r="AC199" s="210"/>
      <c r="AD199" s="210"/>
      <c r="AE199" s="210"/>
      <c r="AF199" s="210"/>
      <c r="AG199" s="210" t="s">
        <v>231</v>
      </c>
      <c r="AH199" s="210">
        <v>0</v>
      </c>
      <c r="AI199" s="210"/>
      <c r="AJ199" s="210"/>
      <c r="AK199" s="210"/>
      <c r="AL199" s="210"/>
      <c r="AM199" s="210"/>
      <c r="AN199" s="210"/>
      <c r="AO199" s="210"/>
      <c r="AP199" s="210"/>
      <c r="AQ199" s="210"/>
      <c r="AR199" s="210"/>
      <c r="AS199" s="210"/>
      <c r="AT199" s="210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210"/>
      <c r="BE199" s="210"/>
      <c r="BF199" s="210"/>
      <c r="BG199" s="210"/>
      <c r="BH199" s="210"/>
    </row>
    <row r="200" spans="1:60" outlineLevel="3" x14ac:dyDescent="0.2">
      <c r="A200" s="217"/>
      <c r="B200" s="218"/>
      <c r="C200" s="264" t="s">
        <v>325</v>
      </c>
      <c r="D200" s="258"/>
      <c r="E200" s="259"/>
      <c r="F200" s="220"/>
      <c r="G200" s="220"/>
      <c r="H200" s="220"/>
      <c r="I200" s="220"/>
      <c r="J200" s="220"/>
      <c r="K200" s="220"/>
      <c r="L200" s="220"/>
      <c r="M200" s="220"/>
      <c r="N200" s="219"/>
      <c r="O200" s="219"/>
      <c r="P200" s="219"/>
      <c r="Q200" s="219"/>
      <c r="R200" s="220"/>
      <c r="S200" s="220"/>
      <c r="T200" s="220"/>
      <c r="U200" s="220"/>
      <c r="V200" s="220"/>
      <c r="W200" s="220"/>
      <c r="X200" s="220"/>
      <c r="Y200" s="220"/>
      <c r="Z200" s="210"/>
      <c r="AA200" s="210"/>
      <c r="AB200" s="210"/>
      <c r="AC200" s="210"/>
      <c r="AD200" s="210"/>
      <c r="AE200" s="210"/>
      <c r="AF200" s="210"/>
      <c r="AG200" s="210" t="s">
        <v>231</v>
      </c>
      <c r="AH200" s="210">
        <v>0</v>
      </c>
      <c r="AI200" s="210"/>
      <c r="AJ200" s="210"/>
      <c r="AK200" s="210"/>
      <c r="AL200" s="210"/>
      <c r="AM200" s="210"/>
      <c r="AN200" s="210"/>
      <c r="AO200" s="210"/>
      <c r="AP200" s="210"/>
      <c r="AQ200" s="210"/>
      <c r="AR200" s="210"/>
      <c r="AS200" s="210"/>
      <c r="AT200" s="210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210"/>
      <c r="BE200" s="210"/>
      <c r="BF200" s="210"/>
      <c r="BG200" s="210"/>
      <c r="BH200" s="210"/>
    </row>
    <row r="201" spans="1:60" outlineLevel="3" x14ac:dyDescent="0.2">
      <c r="A201" s="217"/>
      <c r="B201" s="218"/>
      <c r="C201" s="264" t="s">
        <v>583</v>
      </c>
      <c r="D201" s="258"/>
      <c r="E201" s="259"/>
      <c r="F201" s="220"/>
      <c r="G201" s="220"/>
      <c r="H201" s="220"/>
      <c r="I201" s="220"/>
      <c r="J201" s="220"/>
      <c r="K201" s="220"/>
      <c r="L201" s="220"/>
      <c r="M201" s="220"/>
      <c r="N201" s="219"/>
      <c r="O201" s="219"/>
      <c r="P201" s="219"/>
      <c r="Q201" s="219"/>
      <c r="R201" s="220"/>
      <c r="S201" s="220"/>
      <c r="T201" s="220"/>
      <c r="U201" s="220"/>
      <c r="V201" s="220"/>
      <c r="W201" s="220"/>
      <c r="X201" s="220"/>
      <c r="Y201" s="220"/>
      <c r="Z201" s="210"/>
      <c r="AA201" s="210"/>
      <c r="AB201" s="210"/>
      <c r="AC201" s="210"/>
      <c r="AD201" s="210"/>
      <c r="AE201" s="210"/>
      <c r="AF201" s="210"/>
      <c r="AG201" s="210" t="s">
        <v>231</v>
      </c>
      <c r="AH201" s="210">
        <v>0</v>
      </c>
      <c r="AI201" s="210"/>
      <c r="AJ201" s="210"/>
      <c r="AK201" s="210"/>
      <c r="AL201" s="210"/>
      <c r="AM201" s="210"/>
      <c r="AN201" s="210"/>
      <c r="AO201" s="210"/>
      <c r="AP201" s="210"/>
      <c r="AQ201" s="210"/>
      <c r="AR201" s="210"/>
      <c r="AS201" s="210"/>
      <c r="AT201" s="210"/>
      <c r="AU201" s="210"/>
      <c r="AV201" s="210"/>
      <c r="AW201" s="210"/>
      <c r="AX201" s="210"/>
      <c r="AY201" s="210"/>
      <c r="AZ201" s="210"/>
      <c r="BA201" s="210"/>
      <c r="BB201" s="210"/>
      <c r="BC201" s="210"/>
      <c r="BD201" s="210"/>
      <c r="BE201" s="210"/>
      <c r="BF201" s="210"/>
      <c r="BG201" s="210"/>
      <c r="BH201" s="210"/>
    </row>
    <row r="202" spans="1:60" outlineLevel="3" x14ac:dyDescent="0.2">
      <c r="A202" s="217"/>
      <c r="B202" s="218"/>
      <c r="C202" s="264" t="s">
        <v>329</v>
      </c>
      <c r="D202" s="258"/>
      <c r="E202" s="259"/>
      <c r="F202" s="220"/>
      <c r="G202" s="220"/>
      <c r="H202" s="220"/>
      <c r="I202" s="220"/>
      <c r="J202" s="220"/>
      <c r="K202" s="220"/>
      <c r="L202" s="220"/>
      <c r="M202" s="220"/>
      <c r="N202" s="219"/>
      <c r="O202" s="219"/>
      <c r="P202" s="219"/>
      <c r="Q202" s="219"/>
      <c r="R202" s="220"/>
      <c r="S202" s="220"/>
      <c r="T202" s="220"/>
      <c r="U202" s="220"/>
      <c r="V202" s="220"/>
      <c r="W202" s="220"/>
      <c r="X202" s="220"/>
      <c r="Y202" s="220"/>
      <c r="Z202" s="210"/>
      <c r="AA202" s="210"/>
      <c r="AB202" s="210"/>
      <c r="AC202" s="210"/>
      <c r="AD202" s="210"/>
      <c r="AE202" s="210"/>
      <c r="AF202" s="210"/>
      <c r="AG202" s="210" t="s">
        <v>231</v>
      </c>
      <c r="AH202" s="210">
        <v>0</v>
      </c>
      <c r="AI202" s="210"/>
      <c r="AJ202" s="210"/>
      <c r="AK202" s="210"/>
      <c r="AL202" s="210"/>
      <c r="AM202" s="210"/>
      <c r="AN202" s="210"/>
      <c r="AO202" s="210"/>
      <c r="AP202" s="210"/>
      <c r="AQ202" s="210"/>
      <c r="AR202" s="210"/>
      <c r="AS202" s="210"/>
      <c r="AT202" s="210"/>
      <c r="AU202" s="210"/>
      <c r="AV202" s="210"/>
      <c r="AW202" s="210"/>
      <c r="AX202" s="210"/>
      <c r="AY202" s="210"/>
      <c r="AZ202" s="210"/>
      <c r="BA202" s="210"/>
      <c r="BB202" s="210"/>
      <c r="BC202" s="210"/>
      <c r="BD202" s="210"/>
      <c r="BE202" s="210"/>
      <c r="BF202" s="210"/>
      <c r="BG202" s="210"/>
      <c r="BH202" s="210"/>
    </row>
    <row r="203" spans="1:60" outlineLevel="3" x14ac:dyDescent="0.2">
      <c r="A203" s="217"/>
      <c r="B203" s="218"/>
      <c r="C203" s="264" t="s">
        <v>584</v>
      </c>
      <c r="D203" s="258"/>
      <c r="E203" s="259"/>
      <c r="F203" s="220"/>
      <c r="G203" s="220"/>
      <c r="H203" s="220"/>
      <c r="I203" s="220"/>
      <c r="J203" s="220"/>
      <c r="K203" s="220"/>
      <c r="L203" s="220"/>
      <c r="M203" s="220"/>
      <c r="N203" s="219"/>
      <c r="O203" s="219"/>
      <c r="P203" s="219"/>
      <c r="Q203" s="219"/>
      <c r="R203" s="220"/>
      <c r="S203" s="220"/>
      <c r="T203" s="220"/>
      <c r="U203" s="220"/>
      <c r="V203" s="220"/>
      <c r="W203" s="220"/>
      <c r="X203" s="220"/>
      <c r="Y203" s="220"/>
      <c r="Z203" s="210"/>
      <c r="AA203" s="210"/>
      <c r="AB203" s="210"/>
      <c r="AC203" s="210"/>
      <c r="AD203" s="210"/>
      <c r="AE203" s="210"/>
      <c r="AF203" s="210"/>
      <c r="AG203" s="210" t="s">
        <v>231</v>
      </c>
      <c r="AH203" s="210">
        <v>0</v>
      </c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  <c r="BD203" s="210"/>
      <c r="BE203" s="210"/>
      <c r="BF203" s="210"/>
      <c r="BG203" s="210"/>
      <c r="BH203" s="210"/>
    </row>
    <row r="204" spans="1:60" outlineLevel="3" x14ac:dyDescent="0.2">
      <c r="A204" s="217"/>
      <c r="B204" s="218"/>
      <c r="C204" s="264" t="s">
        <v>617</v>
      </c>
      <c r="D204" s="258"/>
      <c r="E204" s="259"/>
      <c r="F204" s="220"/>
      <c r="G204" s="220"/>
      <c r="H204" s="220"/>
      <c r="I204" s="220"/>
      <c r="J204" s="220"/>
      <c r="K204" s="220"/>
      <c r="L204" s="220"/>
      <c r="M204" s="220"/>
      <c r="N204" s="219"/>
      <c r="O204" s="219"/>
      <c r="P204" s="219"/>
      <c r="Q204" s="219"/>
      <c r="R204" s="220"/>
      <c r="S204" s="220"/>
      <c r="T204" s="220"/>
      <c r="U204" s="220"/>
      <c r="V204" s="220"/>
      <c r="W204" s="220"/>
      <c r="X204" s="220"/>
      <c r="Y204" s="220"/>
      <c r="Z204" s="210"/>
      <c r="AA204" s="210"/>
      <c r="AB204" s="210"/>
      <c r="AC204" s="210"/>
      <c r="AD204" s="210"/>
      <c r="AE204" s="210"/>
      <c r="AF204" s="210"/>
      <c r="AG204" s="210" t="s">
        <v>231</v>
      </c>
      <c r="AH204" s="210">
        <v>0</v>
      </c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</row>
    <row r="205" spans="1:60" outlineLevel="3" x14ac:dyDescent="0.2">
      <c r="A205" s="217"/>
      <c r="B205" s="218"/>
      <c r="C205" s="264" t="s">
        <v>618</v>
      </c>
      <c r="D205" s="258"/>
      <c r="E205" s="259">
        <v>1</v>
      </c>
      <c r="F205" s="220"/>
      <c r="G205" s="220"/>
      <c r="H205" s="220"/>
      <c r="I205" s="220"/>
      <c r="J205" s="220"/>
      <c r="K205" s="220"/>
      <c r="L205" s="220"/>
      <c r="M205" s="220"/>
      <c r="N205" s="219"/>
      <c r="O205" s="219"/>
      <c r="P205" s="219"/>
      <c r="Q205" s="219"/>
      <c r="R205" s="220"/>
      <c r="S205" s="220"/>
      <c r="T205" s="220"/>
      <c r="U205" s="220"/>
      <c r="V205" s="220"/>
      <c r="W205" s="220"/>
      <c r="X205" s="220"/>
      <c r="Y205" s="220"/>
      <c r="Z205" s="210"/>
      <c r="AA205" s="210"/>
      <c r="AB205" s="210"/>
      <c r="AC205" s="210"/>
      <c r="AD205" s="210"/>
      <c r="AE205" s="210"/>
      <c r="AF205" s="210"/>
      <c r="AG205" s="210" t="s">
        <v>231</v>
      </c>
      <c r="AH205" s="210">
        <v>0</v>
      </c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</row>
    <row r="206" spans="1:60" ht="22.5" outlineLevel="1" x14ac:dyDescent="0.2">
      <c r="A206" s="235">
        <v>28</v>
      </c>
      <c r="B206" s="236" t="s">
        <v>613</v>
      </c>
      <c r="C206" s="252" t="s">
        <v>614</v>
      </c>
      <c r="D206" s="237" t="s">
        <v>293</v>
      </c>
      <c r="E206" s="238">
        <v>34.31194</v>
      </c>
      <c r="F206" s="239"/>
      <c r="G206" s="240">
        <f>ROUND(E206*F206,2)</f>
        <v>0</v>
      </c>
      <c r="H206" s="239"/>
      <c r="I206" s="240">
        <f>ROUND(E206*H206,2)</f>
        <v>0</v>
      </c>
      <c r="J206" s="239"/>
      <c r="K206" s="240">
        <f>ROUND(E206*J206,2)</f>
        <v>0</v>
      </c>
      <c r="L206" s="240">
        <v>21</v>
      </c>
      <c r="M206" s="240">
        <f>G206*(1+L206/100)</f>
        <v>0</v>
      </c>
      <c r="N206" s="238">
        <v>0.185</v>
      </c>
      <c r="O206" s="238">
        <f>ROUND(E206*N206,2)</f>
        <v>6.35</v>
      </c>
      <c r="P206" s="238">
        <v>0</v>
      </c>
      <c r="Q206" s="238">
        <f>ROUND(E206*P206,2)</f>
        <v>0</v>
      </c>
      <c r="R206" s="240" t="s">
        <v>277</v>
      </c>
      <c r="S206" s="240" t="s">
        <v>188</v>
      </c>
      <c r="T206" s="241" t="s">
        <v>188</v>
      </c>
      <c r="U206" s="220">
        <v>0.33704000000000001</v>
      </c>
      <c r="V206" s="220">
        <f>ROUND(E206*U206,2)</f>
        <v>11.56</v>
      </c>
      <c r="W206" s="220"/>
      <c r="X206" s="220" t="s">
        <v>226</v>
      </c>
      <c r="Y206" s="220" t="s">
        <v>191</v>
      </c>
      <c r="Z206" s="210"/>
      <c r="AA206" s="210"/>
      <c r="AB206" s="210"/>
      <c r="AC206" s="210"/>
      <c r="AD206" s="210"/>
      <c r="AE206" s="210"/>
      <c r="AF206" s="210"/>
      <c r="AG206" s="210" t="s">
        <v>255</v>
      </c>
      <c r="AH206" s="210"/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</row>
    <row r="207" spans="1:60" outlineLevel="2" x14ac:dyDescent="0.2">
      <c r="A207" s="217"/>
      <c r="B207" s="218"/>
      <c r="C207" s="263" t="s">
        <v>615</v>
      </c>
      <c r="D207" s="262"/>
      <c r="E207" s="262"/>
      <c r="F207" s="262"/>
      <c r="G207" s="262"/>
      <c r="H207" s="220"/>
      <c r="I207" s="220"/>
      <c r="J207" s="220"/>
      <c r="K207" s="220"/>
      <c r="L207" s="220"/>
      <c r="M207" s="220"/>
      <c r="N207" s="219"/>
      <c r="O207" s="219"/>
      <c r="P207" s="219"/>
      <c r="Q207" s="219"/>
      <c r="R207" s="220"/>
      <c r="S207" s="220"/>
      <c r="T207" s="220"/>
      <c r="U207" s="220"/>
      <c r="V207" s="220"/>
      <c r="W207" s="220"/>
      <c r="X207" s="220"/>
      <c r="Y207" s="220"/>
      <c r="Z207" s="210"/>
      <c r="AA207" s="210"/>
      <c r="AB207" s="210"/>
      <c r="AC207" s="210"/>
      <c r="AD207" s="210"/>
      <c r="AE207" s="210"/>
      <c r="AF207" s="210"/>
      <c r="AG207" s="210" t="s">
        <v>229</v>
      </c>
      <c r="AH207" s="210"/>
      <c r="AI207" s="210"/>
      <c r="AJ207" s="210"/>
      <c r="AK207" s="210"/>
      <c r="AL207" s="210"/>
      <c r="AM207" s="210"/>
      <c r="AN207" s="210"/>
      <c r="AO207" s="210"/>
      <c r="AP207" s="210"/>
      <c r="AQ207" s="210"/>
      <c r="AR207" s="210"/>
      <c r="AS207" s="210"/>
      <c r="AT207" s="210"/>
      <c r="AU207" s="210"/>
      <c r="AV207" s="210"/>
      <c r="AW207" s="210"/>
      <c r="AX207" s="210"/>
      <c r="AY207" s="210"/>
      <c r="AZ207" s="210"/>
      <c r="BA207" s="210"/>
      <c r="BB207" s="210"/>
      <c r="BC207" s="210"/>
      <c r="BD207" s="210"/>
      <c r="BE207" s="210"/>
      <c r="BF207" s="210"/>
      <c r="BG207" s="210"/>
      <c r="BH207" s="210"/>
    </row>
    <row r="208" spans="1:60" outlineLevel="2" x14ac:dyDescent="0.2">
      <c r="A208" s="217"/>
      <c r="B208" s="218"/>
      <c r="C208" s="264" t="s">
        <v>619</v>
      </c>
      <c r="D208" s="258"/>
      <c r="E208" s="259"/>
      <c r="F208" s="220"/>
      <c r="G208" s="220"/>
      <c r="H208" s="220"/>
      <c r="I208" s="220"/>
      <c r="J208" s="220"/>
      <c r="K208" s="220"/>
      <c r="L208" s="220"/>
      <c r="M208" s="220"/>
      <c r="N208" s="219"/>
      <c r="O208" s="219"/>
      <c r="P208" s="219"/>
      <c r="Q208" s="219"/>
      <c r="R208" s="220"/>
      <c r="S208" s="220"/>
      <c r="T208" s="220"/>
      <c r="U208" s="220"/>
      <c r="V208" s="220"/>
      <c r="W208" s="220"/>
      <c r="X208" s="220"/>
      <c r="Y208" s="220"/>
      <c r="Z208" s="210"/>
      <c r="AA208" s="210"/>
      <c r="AB208" s="210"/>
      <c r="AC208" s="210"/>
      <c r="AD208" s="210"/>
      <c r="AE208" s="210"/>
      <c r="AF208" s="210"/>
      <c r="AG208" s="210" t="s">
        <v>231</v>
      </c>
      <c r="AH208" s="210">
        <v>0</v>
      </c>
      <c r="AI208" s="210"/>
      <c r="AJ208" s="210"/>
      <c r="AK208" s="210"/>
      <c r="AL208" s="210"/>
      <c r="AM208" s="210"/>
      <c r="AN208" s="210"/>
      <c r="AO208" s="210"/>
      <c r="AP208" s="210"/>
      <c r="AQ208" s="210"/>
      <c r="AR208" s="210"/>
      <c r="AS208" s="210"/>
      <c r="AT208" s="210"/>
      <c r="AU208" s="210"/>
      <c r="AV208" s="210"/>
      <c r="AW208" s="210"/>
      <c r="AX208" s="210"/>
      <c r="AY208" s="210"/>
      <c r="AZ208" s="210"/>
      <c r="BA208" s="210"/>
      <c r="BB208" s="210"/>
      <c r="BC208" s="210"/>
      <c r="BD208" s="210"/>
      <c r="BE208" s="210"/>
      <c r="BF208" s="210"/>
      <c r="BG208" s="210"/>
      <c r="BH208" s="210"/>
    </row>
    <row r="209" spans="1:60" outlineLevel="3" x14ac:dyDescent="0.2">
      <c r="A209" s="217"/>
      <c r="B209" s="218"/>
      <c r="C209" s="264" t="s">
        <v>581</v>
      </c>
      <c r="D209" s="258"/>
      <c r="E209" s="259"/>
      <c r="F209" s="220"/>
      <c r="G209" s="220"/>
      <c r="H209" s="220"/>
      <c r="I209" s="220"/>
      <c r="J209" s="220"/>
      <c r="K209" s="220"/>
      <c r="L209" s="220"/>
      <c r="M209" s="220"/>
      <c r="N209" s="219"/>
      <c r="O209" s="219"/>
      <c r="P209" s="219"/>
      <c r="Q209" s="219"/>
      <c r="R209" s="220"/>
      <c r="S209" s="220"/>
      <c r="T209" s="220"/>
      <c r="U209" s="220"/>
      <c r="V209" s="220"/>
      <c r="W209" s="220"/>
      <c r="X209" s="220"/>
      <c r="Y209" s="220"/>
      <c r="Z209" s="210"/>
      <c r="AA209" s="210"/>
      <c r="AB209" s="210"/>
      <c r="AC209" s="210"/>
      <c r="AD209" s="210"/>
      <c r="AE209" s="210"/>
      <c r="AF209" s="210"/>
      <c r="AG209" s="210" t="s">
        <v>231</v>
      </c>
      <c r="AH209" s="210">
        <v>0</v>
      </c>
      <c r="AI209" s="210"/>
      <c r="AJ209" s="210"/>
      <c r="AK209" s="210"/>
      <c r="AL209" s="210"/>
      <c r="AM209" s="210"/>
      <c r="AN209" s="210"/>
      <c r="AO209" s="210"/>
      <c r="AP209" s="210"/>
      <c r="AQ209" s="210"/>
      <c r="AR209" s="210"/>
      <c r="AS209" s="210"/>
      <c r="AT209" s="210"/>
      <c r="AU209" s="210"/>
      <c r="AV209" s="210"/>
      <c r="AW209" s="210"/>
      <c r="AX209" s="210"/>
      <c r="AY209" s="210"/>
      <c r="AZ209" s="210"/>
      <c r="BA209" s="210"/>
      <c r="BB209" s="210"/>
      <c r="BC209" s="210"/>
      <c r="BD209" s="210"/>
      <c r="BE209" s="210"/>
      <c r="BF209" s="210"/>
      <c r="BG209" s="210"/>
      <c r="BH209" s="210"/>
    </row>
    <row r="210" spans="1:60" outlineLevel="3" x14ac:dyDescent="0.2">
      <c r="A210" s="217"/>
      <c r="B210" s="218"/>
      <c r="C210" s="264" t="s">
        <v>582</v>
      </c>
      <c r="D210" s="258"/>
      <c r="E210" s="259"/>
      <c r="F210" s="220"/>
      <c r="G210" s="220"/>
      <c r="H210" s="220"/>
      <c r="I210" s="220"/>
      <c r="J210" s="220"/>
      <c r="K210" s="220"/>
      <c r="L210" s="220"/>
      <c r="M210" s="220"/>
      <c r="N210" s="219"/>
      <c r="O210" s="219"/>
      <c r="P210" s="219"/>
      <c r="Q210" s="219"/>
      <c r="R210" s="220"/>
      <c r="S210" s="220"/>
      <c r="T210" s="220"/>
      <c r="U210" s="220"/>
      <c r="V210" s="220"/>
      <c r="W210" s="220"/>
      <c r="X210" s="220"/>
      <c r="Y210" s="220"/>
      <c r="Z210" s="210"/>
      <c r="AA210" s="210"/>
      <c r="AB210" s="210"/>
      <c r="AC210" s="210"/>
      <c r="AD210" s="210"/>
      <c r="AE210" s="210"/>
      <c r="AF210" s="210"/>
      <c r="AG210" s="210" t="s">
        <v>231</v>
      </c>
      <c r="AH210" s="210">
        <v>0</v>
      </c>
      <c r="AI210" s="210"/>
      <c r="AJ210" s="210"/>
      <c r="AK210" s="210"/>
      <c r="AL210" s="210"/>
      <c r="AM210" s="210"/>
      <c r="AN210" s="210"/>
      <c r="AO210" s="210"/>
      <c r="AP210" s="210"/>
      <c r="AQ210" s="210"/>
      <c r="AR210" s="210"/>
      <c r="AS210" s="210"/>
      <c r="AT210" s="210"/>
      <c r="AU210" s="210"/>
      <c r="AV210" s="210"/>
      <c r="AW210" s="210"/>
      <c r="AX210" s="210"/>
      <c r="AY210" s="210"/>
      <c r="AZ210" s="210"/>
      <c r="BA210" s="210"/>
      <c r="BB210" s="210"/>
      <c r="BC210" s="210"/>
      <c r="BD210" s="210"/>
      <c r="BE210" s="210"/>
      <c r="BF210" s="210"/>
      <c r="BG210" s="210"/>
      <c r="BH210" s="210"/>
    </row>
    <row r="211" spans="1:60" outlineLevel="3" x14ac:dyDescent="0.2">
      <c r="A211" s="217"/>
      <c r="B211" s="218"/>
      <c r="C211" s="264" t="s">
        <v>325</v>
      </c>
      <c r="D211" s="258"/>
      <c r="E211" s="259"/>
      <c r="F211" s="220"/>
      <c r="G211" s="220"/>
      <c r="H211" s="220"/>
      <c r="I211" s="220"/>
      <c r="J211" s="220"/>
      <c r="K211" s="220"/>
      <c r="L211" s="220"/>
      <c r="M211" s="220"/>
      <c r="N211" s="219"/>
      <c r="O211" s="219"/>
      <c r="P211" s="219"/>
      <c r="Q211" s="219"/>
      <c r="R211" s="220"/>
      <c r="S211" s="220"/>
      <c r="T211" s="220"/>
      <c r="U211" s="220"/>
      <c r="V211" s="220"/>
      <c r="W211" s="220"/>
      <c r="X211" s="220"/>
      <c r="Y211" s="220"/>
      <c r="Z211" s="210"/>
      <c r="AA211" s="210"/>
      <c r="AB211" s="210"/>
      <c r="AC211" s="210"/>
      <c r="AD211" s="210"/>
      <c r="AE211" s="210"/>
      <c r="AF211" s="210"/>
      <c r="AG211" s="210" t="s">
        <v>231</v>
      </c>
      <c r="AH211" s="210">
        <v>0</v>
      </c>
      <c r="AI211" s="210"/>
      <c r="AJ211" s="210"/>
      <c r="AK211" s="210"/>
      <c r="AL211" s="210"/>
      <c r="AM211" s="210"/>
      <c r="AN211" s="210"/>
      <c r="AO211" s="210"/>
      <c r="AP211" s="210"/>
      <c r="AQ211" s="210"/>
      <c r="AR211" s="210"/>
      <c r="AS211" s="210"/>
      <c r="AT211" s="210"/>
      <c r="AU211" s="210"/>
      <c r="AV211" s="210"/>
      <c r="AW211" s="210"/>
      <c r="AX211" s="210"/>
      <c r="AY211" s="210"/>
      <c r="AZ211" s="210"/>
      <c r="BA211" s="210"/>
      <c r="BB211" s="210"/>
      <c r="BC211" s="210"/>
      <c r="BD211" s="210"/>
      <c r="BE211" s="210"/>
      <c r="BF211" s="210"/>
      <c r="BG211" s="210"/>
      <c r="BH211" s="210"/>
    </row>
    <row r="212" spans="1:60" outlineLevel="3" x14ac:dyDescent="0.2">
      <c r="A212" s="217"/>
      <c r="B212" s="218"/>
      <c r="C212" s="264" t="s">
        <v>583</v>
      </c>
      <c r="D212" s="258"/>
      <c r="E212" s="259"/>
      <c r="F212" s="220"/>
      <c r="G212" s="220"/>
      <c r="H212" s="220"/>
      <c r="I212" s="220"/>
      <c r="J212" s="220"/>
      <c r="K212" s="220"/>
      <c r="L212" s="220"/>
      <c r="M212" s="220"/>
      <c r="N212" s="219"/>
      <c r="O212" s="219"/>
      <c r="P212" s="219"/>
      <c r="Q212" s="219"/>
      <c r="R212" s="220"/>
      <c r="S212" s="220"/>
      <c r="T212" s="220"/>
      <c r="U212" s="220"/>
      <c r="V212" s="220"/>
      <c r="W212" s="220"/>
      <c r="X212" s="220"/>
      <c r="Y212" s="220"/>
      <c r="Z212" s="210"/>
      <c r="AA212" s="210"/>
      <c r="AB212" s="210"/>
      <c r="AC212" s="210"/>
      <c r="AD212" s="210"/>
      <c r="AE212" s="210"/>
      <c r="AF212" s="210"/>
      <c r="AG212" s="210" t="s">
        <v>231</v>
      </c>
      <c r="AH212" s="210">
        <v>0</v>
      </c>
      <c r="AI212" s="210"/>
      <c r="AJ212" s="210"/>
      <c r="AK212" s="210"/>
      <c r="AL212" s="210"/>
      <c r="AM212" s="210"/>
      <c r="AN212" s="210"/>
      <c r="AO212" s="210"/>
      <c r="AP212" s="210"/>
      <c r="AQ212" s="210"/>
      <c r="AR212" s="210"/>
      <c r="AS212" s="210"/>
      <c r="AT212" s="210"/>
      <c r="AU212" s="210"/>
      <c r="AV212" s="210"/>
      <c r="AW212" s="210"/>
      <c r="AX212" s="210"/>
      <c r="AY212" s="210"/>
      <c r="AZ212" s="210"/>
      <c r="BA212" s="210"/>
      <c r="BB212" s="210"/>
      <c r="BC212" s="210"/>
      <c r="BD212" s="210"/>
      <c r="BE212" s="210"/>
      <c r="BF212" s="210"/>
      <c r="BG212" s="210"/>
      <c r="BH212" s="210"/>
    </row>
    <row r="213" spans="1:60" outlineLevel="3" x14ac:dyDescent="0.2">
      <c r="A213" s="217"/>
      <c r="B213" s="218"/>
      <c r="C213" s="264" t="s">
        <v>329</v>
      </c>
      <c r="D213" s="258"/>
      <c r="E213" s="259"/>
      <c r="F213" s="220"/>
      <c r="G213" s="220"/>
      <c r="H213" s="220"/>
      <c r="I213" s="220"/>
      <c r="J213" s="220"/>
      <c r="K213" s="220"/>
      <c r="L213" s="220"/>
      <c r="M213" s="220"/>
      <c r="N213" s="219"/>
      <c r="O213" s="219"/>
      <c r="P213" s="219"/>
      <c r="Q213" s="219"/>
      <c r="R213" s="220"/>
      <c r="S213" s="220"/>
      <c r="T213" s="220"/>
      <c r="U213" s="220"/>
      <c r="V213" s="220"/>
      <c r="W213" s="220"/>
      <c r="X213" s="220"/>
      <c r="Y213" s="220"/>
      <c r="Z213" s="210"/>
      <c r="AA213" s="210"/>
      <c r="AB213" s="210"/>
      <c r="AC213" s="210"/>
      <c r="AD213" s="210"/>
      <c r="AE213" s="210"/>
      <c r="AF213" s="210"/>
      <c r="AG213" s="210" t="s">
        <v>231</v>
      </c>
      <c r="AH213" s="210">
        <v>0</v>
      </c>
      <c r="AI213" s="210"/>
      <c r="AJ213" s="210"/>
      <c r="AK213" s="210"/>
      <c r="AL213" s="210"/>
      <c r="AM213" s="210"/>
      <c r="AN213" s="210"/>
      <c r="AO213" s="210"/>
      <c r="AP213" s="210"/>
      <c r="AQ213" s="210"/>
      <c r="AR213" s="210"/>
      <c r="AS213" s="210"/>
      <c r="AT213" s="210"/>
      <c r="AU213" s="210"/>
      <c r="AV213" s="210"/>
      <c r="AW213" s="210"/>
      <c r="AX213" s="210"/>
      <c r="AY213" s="210"/>
      <c r="AZ213" s="210"/>
      <c r="BA213" s="210"/>
      <c r="BB213" s="210"/>
      <c r="BC213" s="210"/>
      <c r="BD213" s="210"/>
      <c r="BE213" s="210"/>
      <c r="BF213" s="210"/>
      <c r="BG213" s="210"/>
      <c r="BH213" s="210"/>
    </row>
    <row r="214" spans="1:60" outlineLevel="3" x14ac:dyDescent="0.2">
      <c r="A214" s="217"/>
      <c r="B214" s="218"/>
      <c r="C214" s="264" t="s">
        <v>584</v>
      </c>
      <c r="D214" s="258"/>
      <c r="E214" s="259"/>
      <c r="F214" s="220"/>
      <c r="G214" s="220"/>
      <c r="H214" s="220"/>
      <c r="I214" s="220"/>
      <c r="J214" s="220"/>
      <c r="K214" s="220"/>
      <c r="L214" s="220"/>
      <c r="M214" s="220"/>
      <c r="N214" s="219"/>
      <c r="O214" s="219"/>
      <c r="P214" s="219"/>
      <c r="Q214" s="219"/>
      <c r="R214" s="220"/>
      <c r="S214" s="220"/>
      <c r="T214" s="220"/>
      <c r="U214" s="220"/>
      <c r="V214" s="220"/>
      <c r="W214" s="220"/>
      <c r="X214" s="220"/>
      <c r="Y214" s="220"/>
      <c r="Z214" s="210"/>
      <c r="AA214" s="210"/>
      <c r="AB214" s="210"/>
      <c r="AC214" s="210"/>
      <c r="AD214" s="210"/>
      <c r="AE214" s="210"/>
      <c r="AF214" s="210"/>
      <c r="AG214" s="210" t="s">
        <v>231</v>
      </c>
      <c r="AH214" s="210">
        <v>0</v>
      </c>
      <c r="AI214" s="210"/>
      <c r="AJ214" s="210"/>
      <c r="AK214" s="210"/>
      <c r="AL214" s="210"/>
      <c r="AM214" s="210"/>
      <c r="AN214" s="210"/>
      <c r="AO214" s="210"/>
      <c r="AP214" s="210"/>
      <c r="AQ214" s="210"/>
      <c r="AR214" s="210"/>
      <c r="AS214" s="210"/>
      <c r="AT214" s="210"/>
      <c r="AU214" s="210"/>
      <c r="AV214" s="210"/>
      <c r="AW214" s="210"/>
      <c r="AX214" s="210"/>
      <c r="AY214" s="210"/>
      <c r="AZ214" s="210"/>
      <c r="BA214" s="210"/>
      <c r="BB214" s="210"/>
      <c r="BC214" s="210"/>
      <c r="BD214" s="210"/>
      <c r="BE214" s="210"/>
      <c r="BF214" s="210"/>
      <c r="BG214" s="210"/>
      <c r="BH214" s="210"/>
    </row>
    <row r="215" spans="1:60" outlineLevel="3" x14ac:dyDescent="0.2">
      <c r="A215" s="217"/>
      <c r="B215" s="218"/>
      <c r="C215" s="264" t="s">
        <v>620</v>
      </c>
      <c r="D215" s="258"/>
      <c r="E215" s="259">
        <v>35.31194</v>
      </c>
      <c r="F215" s="220"/>
      <c r="G215" s="220"/>
      <c r="H215" s="220"/>
      <c r="I215" s="220"/>
      <c r="J215" s="220"/>
      <c r="K215" s="220"/>
      <c r="L215" s="220"/>
      <c r="M215" s="220"/>
      <c r="N215" s="219"/>
      <c r="O215" s="219"/>
      <c r="P215" s="219"/>
      <c r="Q215" s="219"/>
      <c r="R215" s="220"/>
      <c r="S215" s="220"/>
      <c r="T215" s="220"/>
      <c r="U215" s="220"/>
      <c r="V215" s="220"/>
      <c r="W215" s="220"/>
      <c r="X215" s="220"/>
      <c r="Y215" s="220"/>
      <c r="Z215" s="210"/>
      <c r="AA215" s="210"/>
      <c r="AB215" s="210"/>
      <c r="AC215" s="210"/>
      <c r="AD215" s="210"/>
      <c r="AE215" s="210"/>
      <c r="AF215" s="210"/>
      <c r="AG215" s="210" t="s">
        <v>231</v>
      </c>
      <c r="AH215" s="210">
        <v>0</v>
      </c>
      <c r="AI215" s="210"/>
      <c r="AJ215" s="210"/>
      <c r="AK215" s="210"/>
      <c r="AL215" s="210"/>
      <c r="AM215" s="210"/>
      <c r="AN215" s="210"/>
      <c r="AO215" s="210"/>
      <c r="AP215" s="210"/>
      <c r="AQ215" s="210"/>
      <c r="AR215" s="210"/>
      <c r="AS215" s="210"/>
      <c r="AT215" s="210"/>
      <c r="AU215" s="210"/>
      <c r="AV215" s="210"/>
      <c r="AW215" s="210"/>
      <c r="AX215" s="210"/>
      <c r="AY215" s="210"/>
      <c r="AZ215" s="210"/>
      <c r="BA215" s="210"/>
      <c r="BB215" s="210"/>
      <c r="BC215" s="210"/>
      <c r="BD215" s="210"/>
      <c r="BE215" s="210"/>
      <c r="BF215" s="210"/>
      <c r="BG215" s="210"/>
      <c r="BH215" s="210"/>
    </row>
    <row r="216" spans="1:60" outlineLevel="3" x14ac:dyDescent="0.2">
      <c r="A216" s="217"/>
      <c r="B216" s="218"/>
      <c r="C216" s="264" t="s">
        <v>621</v>
      </c>
      <c r="D216" s="258"/>
      <c r="E216" s="259"/>
      <c r="F216" s="220"/>
      <c r="G216" s="220"/>
      <c r="H216" s="220"/>
      <c r="I216" s="220"/>
      <c r="J216" s="220"/>
      <c r="K216" s="220"/>
      <c r="L216" s="220"/>
      <c r="M216" s="220"/>
      <c r="N216" s="219"/>
      <c r="O216" s="219"/>
      <c r="P216" s="219"/>
      <c r="Q216" s="219"/>
      <c r="R216" s="220"/>
      <c r="S216" s="220"/>
      <c r="T216" s="220"/>
      <c r="U216" s="220"/>
      <c r="V216" s="220"/>
      <c r="W216" s="220"/>
      <c r="X216" s="220"/>
      <c r="Y216" s="220"/>
      <c r="Z216" s="210"/>
      <c r="AA216" s="210"/>
      <c r="AB216" s="210"/>
      <c r="AC216" s="210"/>
      <c r="AD216" s="210"/>
      <c r="AE216" s="210"/>
      <c r="AF216" s="210"/>
      <c r="AG216" s="210" t="s">
        <v>231</v>
      </c>
      <c r="AH216" s="210">
        <v>0</v>
      </c>
      <c r="AI216" s="210"/>
      <c r="AJ216" s="210"/>
      <c r="AK216" s="210"/>
      <c r="AL216" s="210"/>
      <c r="AM216" s="210"/>
      <c r="AN216" s="210"/>
      <c r="AO216" s="210"/>
      <c r="AP216" s="210"/>
      <c r="AQ216" s="210"/>
      <c r="AR216" s="210"/>
      <c r="AS216" s="210"/>
      <c r="AT216" s="210"/>
      <c r="AU216" s="210"/>
      <c r="AV216" s="210"/>
      <c r="AW216" s="210"/>
      <c r="AX216" s="210"/>
      <c r="AY216" s="210"/>
      <c r="AZ216" s="210"/>
      <c r="BA216" s="210"/>
      <c r="BB216" s="210"/>
      <c r="BC216" s="210"/>
      <c r="BD216" s="210"/>
      <c r="BE216" s="210"/>
      <c r="BF216" s="210"/>
      <c r="BG216" s="210"/>
      <c r="BH216" s="210"/>
    </row>
    <row r="217" spans="1:60" outlineLevel="3" x14ac:dyDescent="0.2">
      <c r="A217" s="217"/>
      <c r="B217" s="218"/>
      <c r="C217" s="264" t="s">
        <v>622</v>
      </c>
      <c r="D217" s="258"/>
      <c r="E217" s="259">
        <v>-1</v>
      </c>
      <c r="F217" s="220"/>
      <c r="G217" s="220"/>
      <c r="H217" s="220"/>
      <c r="I217" s="220"/>
      <c r="J217" s="220"/>
      <c r="K217" s="220"/>
      <c r="L217" s="220"/>
      <c r="M217" s="220"/>
      <c r="N217" s="219"/>
      <c r="O217" s="219"/>
      <c r="P217" s="219"/>
      <c r="Q217" s="219"/>
      <c r="R217" s="220"/>
      <c r="S217" s="220"/>
      <c r="T217" s="220"/>
      <c r="U217" s="220"/>
      <c r="V217" s="220"/>
      <c r="W217" s="220"/>
      <c r="X217" s="220"/>
      <c r="Y217" s="220"/>
      <c r="Z217" s="210"/>
      <c r="AA217" s="210"/>
      <c r="AB217" s="210"/>
      <c r="AC217" s="210"/>
      <c r="AD217" s="210"/>
      <c r="AE217" s="210"/>
      <c r="AF217" s="210"/>
      <c r="AG217" s="210" t="s">
        <v>231</v>
      </c>
      <c r="AH217" s="210">
        <v>5</v>
      </c>
      <c r="AI217" s="210"/>
      <c r="AJ217" s="210"/>
      <c r="AK217" s="210"/>
      <c r="AL217" s="210"/>
      <c r="AM217" s="210"/>
      <c r="AN217" s="210"/>
      <c r="AO217" s="210"/>
      <c r="AP217" s="210"/>
      <c r="AQ217" s="210"/>
      <c r="AR217" s="210"/>
      <c r="AS217" s="210"/>
      <c r="AT217" s="210"/>
      <c r="AU217" s="210"/>
      <c r="AV217" s="210"/>
      <c r="AW217" s="210"/>
      <c r="AX217" s="210"/>
      <c r="AY217" s="210"/>
      <c r="AZ217" s="210"/>
      <c r="BA217" s="210"/>
      <c r="BB217" s="210"/>
      <c r="BC217" s="210"/>
      <c r="BD217" s="210"/>
      <c r="BE217" s="210"/>
      <c r="BF217" s="210"/>
      <c r="BG217" s="210"/>
      <c r="BH217" s="210"/>
    </row>
    <row r="218" spans="1:60" ht="22.5" outlineLevel="1" x14ac:dyDescent="0.2">
      <c r="A218" s="235">
        <v>29</v>
      </c>
      <c r="B218" s="236" t="s">
        <v>623</v>
      </c>
      <c r="C218" s="252" t="s">
        <v>624</v>
      </c>
      <c r="D218" s="237" t="s">
        <v>293</v>
      </c>
      <c r="E218" s="238">
        <v>1</v>
      </c>
      <c r="F218" s="239"/>
      <c r="G218" s="240">
        <f>ROUND(E218*F218,2)</f>
        <v>0</v>
      </c>
      <c r="H218" s="239"/>
      <c r="I218" s="240">
        <f>ROUND(E218*H218,2)</f>
        <v>0</v>
      </c>
      <c r="J218" s="239"/>
      <c r="K218" s="240">
        <f>ROUND(E218*J218,2)</f>
        <v>0</v>
      </c>
      <c r="L218" s="240">
        <v>21</v>
      </c>
      <c r="M218" s="240">
        <f>G218*(1+L218/100)</f>
        <v>0</v>
      </c>
      <c r="N218" s="238">
        <v>0.188</v>
      </c>
      <c r="O218" s="238">
        <f>ROUND(E218*N218,2)</f>
        <v>0.19</v>
      </c>
      <c r="P218" s="238">
        <v>0</v>
      </c>
      <c r="Q218" s="238">
        <f>ROUND(E218*P218,2)</f>
        <v>0</v>
      </c>
      <c r="R218" s="240" t="s">
        <v>277</v>
      </c>
      <c r="S218" s="240" t="s">
        <v>188</v>
      </c>
      <c r="T218" s="241" t="s">
        <v>188</v>
      </c>
      <c r="U218" s="220">
        <v>0.27200000000000002</v>
      </c>
      <c r="V218" s="220">
        <f>ROUND(E218*U218,2)</f>
        <v>0.27</v>
      </c>
      <c r="W218" s="220"/>
      <c r="X218" s="220" t="s">
        <v>226</v>
      </c>
      <c r="Y218" s="220" t="s">
        <v>191</v>
      </c>
      <c r="Z218" s="210"/>
      <c r="AA218" s="210"/>
      <c r="AB218" s="210"/>
      <c r="AC218" s="210"/>
      <c r="AD218" s="210"/>
      <c r="AE218" s="210"/>
      <c r="AF218" s="210"/>
      <c r="AG218" s="210" t="s">
        <v>227</v>
      </c>
      <c r="AH218" s="210"/>
      <c r="AI218" s="210"/>
      <c r="AJ218" s="210"/>
      <c r="AK218" s="210"/>
      <c r="AL218" s="210"/>
      <c r="AM218" s="210"/>
      <c r="AN218" s="210"/>
      <c r="AO218" s="210"/>
      <c r="AP218" s="210"/>
      <c r="AQ218" s="210"/>
      <c r="AR218" s="210"/>
      <c r="AS218" s="210"/>
      <c r="AT218" s="210"/>
      <c r="AU218" s="210"/>
      <c r="AV218" s="210"/>
      <c r="AW218" s="210"/>
      <c r="AX218" s="210"/>
      <c r="AY218" s="210"/>
      <c r="AZ218" s="210"/>
      <c r="BA218" s="210"/>
      <c r="BB218" s="210"/>
      <c r="BC218" s="210"/>
      <c r="BD218" s="210"/>
      <c r="BE218" s="210"/>
      <c r="BF218" s="210"/>
      <c r="BG218" s="210"/>
      <c r="BH218" s="210"/>
    </row>
    <row r="219" spans="1:60" outlineLevel="2" x14ac:dyDescent="0.2">
      <c r="A219" s="217"/>
      <c r="B219" s="218"/>
      <c r="C219" s="263" t="s">
        <v>615</v>
      </c>
      <c r="D219" s="262"/>
      <c r="E219" s="262"/>
      <c r="F219" s="262"/>
      <c r="G219" s="262"/>
      <c r="H219" s="220"/>
      <c r="I219" s="220"/>
      <c r="J219" s="220"/>
      <c r="K219" s="220"/>
      <c r="L219" s="220"/>
      <c r="M219" s="220"/>
      <c r="N219" s="219"/>
      <c r="O219" s="219"/>
      <c r="P219" s="219"/>
      <c r="Q219" s="219"/>
      <c r="R219" s="220"/>
      <c r="S219" s="220"/>
      <c r="T219" s="220"/>
      <c r="U219" s="220"/>
      <c r="V219" s="220"/>
      <c r="W219" s="220"/>
      <c r="X219" s="220"/>
      <c r="Y219" s="220"/>
      <c r="Z219" s="210"/>
      <c r="AA219" s="210"/>
      <c r="AB219" s="210"/>
      <c r="AC219" s="210"/>
      <c r="AD219" s="210"/>
      <c r="AE219" s="210"/>
      <c r="AF219" s="210"/>
      <c r="AG219" s="210" t="s">
        <v>229</v>
      </c>
      <c r="AH219" s="210"/>
      <c r="AI219" s="210"/>
      <c r="AJ219" s="210"/>
      <c r="AK219" s="210"/>
      <c r="AL219" s="210"/>
      <c r="AM219" s="210"/>
      <c r="AN219" s="210"/>
      <c r="AO219" s="210"/>
      <c r="AP219" s="210"/>
      <c r="AQ219" s="210"/>
      <c r="AR219" s="210"/>
      <c r="AS219" s="210"/>
      <c r="AT219" s="210"/>
      <c r="AU219" s="210"/>
      <c r="AV219" s="210"/>
      <c r="AW219" s="210"/>
      <c r="AX219" s="210"/>
      <c r="AY219" s="210"/>
      <c r="AZ219" s="210"/>
      <c r="BA219" s="210"/>
      <c r="BB219" s="210"/>
      <c r="BC219" s="210"/>
      <c r="BD219" s="210"/>
      <c r="BE219" s="210"/>
      <c r="BF219" s="210"/>
      <c r="BG219" s="210"/>
      <c r="BH219" s="210"/>
    </row>
    <row r="220" spans="1:60" outlineLevel="2" x14ac:dyDescent="0.2">
      <c r="A220" s="217"/>
      <c r="B220" s="218"/>
      <c r="C220" s="264" t="s">
        <v>625</v>
      </c>
      <c r="D220" s="258"/>
      <c r="E220" s="259"/>
      <c r="F220" s="220"/>
      <c r="G220" s="220"/>
      <c r="H220" s="220"/>
      <c r="I220" s="220"/>
      <c r="J220" s="220"/>
      <c r="K220" s="220"/>
      <c r="L220" s="220"/>
      <c r="M220" s="220"/>
      <c r="N220" s="219"/>
      <c r="O220" s="219"/>
      <c r="P220" s="219"/>
      <c r="Q220" s="219"/>
      <c r="R220" s="220"/>
      <c r="S220" s="220"/>
      <c r="T220" s="220"/>
      <c r="U220" s="220"/>
      <c r="V220" s="220"/>
      <c r="W220" s="220"/>
      <c r="X220" s="220"/>
      <c r="Y220" s="220"/>
      <c r="Z220" s="210"/>
      <c r="AA220" s="210"/>
      <c r="AB220" s="210"/>
      <c r="AC220" s="210"/>
      <c r="AD220" s="210"/>
      <c r="AE220" s="210"/>
      <c r="AF220" s="210"/>
      <c r="AG220" s="210" t="s">
        <v>231</v>
      </c>
      <c r="AH220" s="210">
        <v>0</v>
      </c>
      <c r="AI220" s="210"/>
      <c r="AJ220" s="210"/>
      <c r="AK220" s="210"/>
      <c r="AL220" s="210"/>
      <c r="AM220" s="210"/>
      <c r="AN220" s="210"/>
      <c r="AO220" s="210"/>
      <c r="AP220" s="210"/>
      <c r="AQ220" s="210"/>
      <c r="AR220" s="210"/>
      <c r="AS220" s="210"/>
      <c r="AT220" s="210"/>
      <c r="AU220" s="210"/>
      <c r="AV220" s="210"/>
      <c r="AW220" s="210"/>
      <c r="AX220" s="210"/>
      <c r="AY220" s="210"/>
      <c r="AZ220" s="210"/>
      <c r="BA220" s="210"/>
      <c r="BB220" s="210"/>
      <c r="BC220" s="210"/>
      <c r="BD220" s="210"/>
      <c r="BE220" s="210"/>
      <c r="BF220" s="210"/>
      <c r="BG220" s="210"/>
      <c r="BH220" s="210"/>
    </row>
    <row r="221" spans="1:60" outlineLevel="3" x14ac:dyDescent="0.2">
      <c r="A221" s="217"/>
      <c r="B221" s="218"/>
      <c r="C221" s="264" t="s">
        <v>626</v>
      </c>
      <c r="D221" s="258"/>
      <c r="E221" s="259"/>
      <c r="F221" s="220"/>
      <c r="G221" s="220"/>
      <c r="H221" s="220"/>
      <c r="I221" s="220"/>
      <c r="J221" s="220"/>
      <c r="K221" s="220"/>
      <c r="L221" s="220"/>
      <c r="M221" s="220"/>
      <c r="N221" s="219"/>
      <c r="O221" s="219"/>
      <c r="P221" s="219"/>
      <c r="Q221" s="219"/>
      <c r="R221" s="220"/>
      <c r="S221" s="220"/>
      <c r="T221" s="220"/>
      <c r="U221" s="220"/>
      <c r="V221" s="220"/>
      <c r="W221" s="220"/>
      <c r="X221" s="220"/>
      <c r="Y221" s="220"/>
      <c r="Z221" s="210"/>
      <c r="AA221" s="210"/>
      <c r="AB221" s="210"/>
      <c r="AC221" s="210"/>
      <c r="AD221" s="210"/>
      <c r="AE221" s="210"/>
      <c r="AF221" s="210"/>
      <c r="AG221" s="210" t="s">
        <v>231</v>
      </c>
      <c r="AH221" s="210">
        <v>0</v>
      </c>
      <c r="AI221" s="210"/>
      <c r="AJ221" s="210"/>
      <c r="AK221" s="210"/>
      <c r="AL221" s="210"/>
      <c r="AM221" s="210"/>
      <c r="AN221" s="210"/>
      <c r="AO221" s="210"/>
      <c r="AP221" s="210"/>
      <c r="AQ221" s="210"/>
      <c r="AR221" s="210"/>
      <c r="AS221" s="210"/>
      <c r="AT221" s="210"/>
      <c r="AU221" s="210"/>
      <c r="AV221" s="210"/>
      <c r="AW221" s="210"/>
      <c r="AX221" s="210"/>
      <c r="AY221" s="210"/>
      <c r="AZ221" s="210"/>
      <c r="BA221" s="210"/>
      <c r="BB221" s="210"/>
      <c r="BC221" s="210"/>
      <c r="BD221" s="210"/>
      <c r="BE221" s="210"/>
      <c r="BF221" s="210"/>
      <c r="BG221" s="210"/>
      <c r="BH221" s="210"/>
    </row>
    <row r="222" spans="1:60" outlineLevel="3" x14ac:dyDescent="0.2">
      <c r="A222" s="217"/>
      <c r="B222" s="218"/>
      <c r="C222" s="264" t="s">
        <v>561</v>
      </c>
      <c r="D222" s="258"/>
      <c r="E222" s="259">
        <v>1</v>
      </c>
      <c r="F222" s="220"/>
      <c r="G222" s="220"/>
      <c r="H222" s="220"/>
      <c r="I222" s="220"/>
      <c r="J222" s="220"/>
      <c r="K222" s="220"/>
      <c r="L222" s="220"/>
      <c r="M222" s="220"/>
      <c r="N222" s="219"/>
      <c r="O222" s="219"/>
      <c r="P222" s="219"/>
      <c r="Q222" s="219"/>
      <c r="R222" s="220"/>
      <c r="S222" s="220"/>
      <c r="T222" s="220"/>
      <c r="U222" s="220"/>
      <c r="V222" s="220"/>
      <c r="W222" s="220"/>
      <c r="X222" s="220"/>
      <c r="Y222" s="220"/>
      <c r="Z222" s="210"/>
      <c r="AA222" s="210"/>
      <c r="AB222" s="210"/>
      <c r="AC222" s="210"/>
      <c r="AD222" s="210"/>
      <c r="AE222" s="210"/>
      <c r="AF222" s="210"/>
      <c r="AG222" s="210" t="s">
        <v>231</v>
      </c>
      <c r="AH222" s="210">
        <v>5</v>
      </c>
      <c r="AI222" s="210"/>
      <c r="AJ222" s="210"/>
      <c r="AK222" s="210"/>
      <c r="AL222" s="210"/>
      <c r="AM222" s="210"/>
      <c r="AN222" s="210"/>
      <c r="AO222" s="210"/>
      <c r="AP222" s="210"/>
      <c r="AQ222" s="210"/>
      <c r="AR222" s="210"/>
      <c r="AS222" s="210"/>
      <c r="AT222" s="210"/>
      <c r="AU222" s="210"/>
      <c r="AV222" s="210"/>
      <c r="AW222" s="210"/>
      <c r="AX222" s="210"/>
      <c r="AY222" s="210"/>
      <c r="AZ222" s="210"/>
      <c r="BA222" s="210"/>
      <c r="BB222" s="210"/>
      <c r="BC222" s="210"/>
      <c r="BD222" s="210"/>
      <c r="BE222" s="210"/>
      <c r="BF222" s="210"/>
      <c r="BG222" s="210"/>
      <c r="BH222" s="210"/>
    </row>
    <row r="223" spans="1:60" ht="22.5" outlineLevel="1" x14ac:dyDescent="0.2">
      <c r="A223" s="235">
        <v>30</v>
      </c>
      <c r="B223" s="236" t="s">
        <v>623</v>
      </c>
      <c r="C223" s="252" t="s">
        <v>624</v>
      </c>
      <c r="D223" s="237" t="s">
        <v>293</v>
      </c>
      <c r="E223" s="238">
        <v>1</v>
      </c>
      <c r="F223" s="239"/>
      <c r="G223" s="240">
        <f>ROUND(E223*F223,2)</f>
        <v>0</v>
      </c>
      <c r="H223" s="239"/>
      <c r="I223" s="240">
        <f>ROUND(E223*H223,2)</f>
        <v>0</v>
      </c>
      <c r="J223" s="239"/>
      <c r="K223" s="240">
        <f>ROUND(E223*J223,2)</f>
        <v>0</v>
      </c>
      <c r="L223" s="240">
        <v>21</v>
      </c>
      <c r="M223" s="240">
        <f>G223*(1+L223/100)</f>
        <v>0</v>
      </c>
      <c r="N223" s="238">
        <v>0.188</v>
      </c>
      <c r="O223" s="238">
        <f>ROUND(E223*N223,2)</f>
        <v>0.19</v>
      </c>
      <c r="P223" s="238">
        <v>0</v>
      </c>
      <c r="Q223" s="238">
        <f>ROUND(E223*P223,2)</f>
        <v>0</v>
      </c>
      <c r="R223" s="240" t="s">
        <v>277</v>
      </c>
      <c r="S223" s="240" t="s">
        <v>188</v>
      </c>
      <c r="T223" s="241" t="s">
        <v>188</v>
      </c>
      <c r="U223" s="220">
        <v>0.27200000000000002</v>
      </c>
      <c r="V223" s="220">
        <f>ROUND(E223*U223,2)</f>
        <v>0.27</v>
      </c>
      <c r="W223" s="220"/>
      <c r="X223" s="220" t="s">
        <v>226</v>
      </c>
      <c r="Y223" s="220" t="s">
        <v>191</v>
      </c>
      <c r="Z223" s="210"/>
      <c r="AA223" s="210"/>
      <c r="AB223" s="210"/>
      <c r="AC223" s="210"/>
      <c r="AD223" s="210"/>
      <c r="AE223" s="210"/>
      <c r="AF223" s="210"/>
      <c r="AG223" s="210" t="s">
        <v>227</v>
      </c>
      <c r="AH223" s="210"/>
      <c r="AI223" s="210"/>
      <c r="AJ223" s="210"/>
      <c r="AK223" s="210"/>
      <c r="AL223" s="210"/>
      <c r="AM223" s="210"/>
      <c r="AN223" s="210"/>
      <c r="AO223" s="210"/>
      <c r="AP223" s="210"/>
      <c r="AQ223" s="210"/>
      <c r="AR223" s="210"/>
      <c r="AS223" s="210"/>
      <c r="AT223" s="210"/>
      <c r="AU223" s="210"/>
      <c r="AV223" s="210"/>
      <c r="AW223" s="210"/>
      <c r="AX223" s="210"/>
      <c r="AY223" s="210"/>
      <c r="AZ223" s="210"/>
      <c r="BA223" s="210"/>
      <c r="BB223" s="210"/>
      <c r="BC223" s="210"/>
      <c r="BD223" s="210"/>
      <c r="BE223" s="210"/>
      <c r="BF223" s="210"/>
      <c r="BG223" s="210"/>
      <c r="BH223" s="210"/>
    </row>
    <row r="224" spans="1:60" outlineLevel="2" x14ac:dyDescent="0.2">
      <c r="A224" s="217"/>
      <c r="B224" s="218"/>
      <c r="C224" s="263" t="s">
        <v>615</v>
      </c>
      <c r="D224" s="262"/>
      <c r="E224" s="262"/>
      <c r="F224" s="262"/>
      <c r="G224" s="262"/>
      <c r="H224" s="220"/>
      <c r="I224" s="220"/>
      <c r="J224" s="220"/>
      <c r="K224" s="220"/>
      <c r="L224" s="220"/>
      <c r="M224" s="220"/>
      <c r="N224" s="219"/>
      <c r="O224" s="219"/>
      <c r="P224" s="219"/>
      <c r="Q224" s="219"/>
      <c r="R224" s="220"/>
      <c r="S224" s="220"/>
      <c r="T224" s="220"/>
      <c r="U224" s="220"/>
      <c r="V224" s="220"/>
      <c r="W224" s="220"/>
      <c r="X224" s="220"/>
      <c r="Y224" s="220"/>
      <c r="Z224" s="210"/>
      <c r="AA224" s="210"/>
      <c r="AB224" s="210"/>
      <c r="AC224" s="210"/>
      <c r="AD224" s="210"/>
      <c r="AE224" s="210"/>
      <c r="AF224" s="210"/>
      <c r="AG224" s="210" t="s">
        <v>229</v>
      </c>
      <c r="AH224" s="210"/>
      <c r="AI224" s="210"/>
      <c r="AJ224" s="210"/>
      <c r="AK224" s="210"/>
      <c r="AL224" s="210"/>
      <c r="AM224" s="210"/>
      <c r="AN224" s="210"/>
      <c r="AO224" s="210"/>
      <c r="AP224" s="210"/>
      <c r="AQ224" s="210"/>
      <c r="AR224" s="210"/>
      <c r="AS224" s="210"/>
      <c r="AT224" s="210"/>
      <c r="AU224" s="210"/>
      <c r="AV224" s="210"/>
      <c r="AW224" s="210"/>
      <c r="AX224" s="210"/>
      <c r="AY224" s="210"/>
      <c r="AZ224" s="210"/>
      <c r="BA224" s="210"/>
      <c r="BB224" s="210"/>
      <c r="BC224" s="210"/>
      <c r="BD224" s="210"/>
      <c r="BE224" s="210"/>
      <c r="BF224" s="210"/>
      <c r="BG224" s="210"/>
      <c r="BH224" s="210"/>
    </row>
    <row r="225" spans="1:60" outlineLevel="2" x14ac:dyDescent="0.2">
      <c r="A225" s="217"/>
      <c r="B225" s="218"/>
      <c r="C225" s="264" t="s">
        <v>627</v>
      </c>
      <c r="D225" s="258"/>
      <c r="E225" s="259"/>
      <c r="F225" s="220"/>
      <c r="G225" s="220"/>
      <c r="H225" s="220"/>
      <c r="I225" s="220"/>
      <c r="J225" s="220"/>
      <c r="K225" s="220"/>
      <c r="L225" s="220"/>
      <c r="M225" s="220"/>
      <c r="N225" s="219"/>
      <c r="O225" s="219"/>
      <c r="P225" s="219"/>
      <c r="Q225" s="219"/>
      <c r="R225" s="220"/>
      <c r="S225" s="220"/>
      <c r="T225" s="220"/>
      <c r="U225" s="220"/>
      <c r="V225" s="220"/>
      <c r="W225" s="220"/>
      <c r="X225" s="220"/>
      <c r="Y225" s="220"/>
      <c r="Z225" s="210"/>
      <c r="AA225" s="210"/>
      <c r="AB225" s="210"/>
      <c r="AC225" s="210"/>
      <c r="AD225" s="210"/>
      <c r="AE225" s="210"/>
      <c r="AF225" s="210"/>
      <c r="AG225" s="210" t="s">
        <v>231</v>
      </c>
      <c r="AH225" s="210">
        <v>0</v>
      </c>
      <c r="AI225" s="210"/>
      <c r="AJ225" s="210"/>
      <c r="AK225" s="210"/>
      <c r="AL225" s="210"/>
      <c r="AM225" s="210"/>
      <c r="AN225" s="210"/>
      <c r="AO225" s="210"/>
      <c r="AP225" s="210"/>
      <c r="AQ225" s="210"/>
      <c r="AR225" s="210"/>
      <c r="AS225" s="210"/>
      <c r="AT225" s="210"/>
      <c r="AU225" s="210"/>
      <c r="AV225" s="210"/>
      <c r="AW225" s="210"/>
      <c r="AX225" s="210"/>
      <c r="AY225" s="210"/>
      <c r="AZ225" s="210"/>
      <c r="BA225" s="210"/>
      <c r="BB225" s="210"/>
      <c r="BC225" s="210"/>
      <c r="BD225" s="210"/>
      <c r="BE225" s="210"/>
      <c r="BF225" s="210"/>
      <c r="BG225" s="210"/>
      <c r="BH225" s="210"/>
    </row>
    <row r="226" spans="1:60" outlineLevel="3" x14ac:dyDescent="0.2">
      <c r="A226" s="217"/>
      <c r="B226" s="218"/>
      <c r="C226" s="264" t="s">
        <v>626</v>
      </c>
      <c r="D226" s="258"/>
      <c r="E226" s="259"/>
      <c r="F226" s="220"/>
      <c r="G226" s="220"/>
      <c r="H226" s="220"/>
      <c r="I226" s="220"/>
      <c r="J226" s="220"/>
      <c r="K226" s="220"/>
      <c r="L226" s="220"/>
      <c r="M226" s="220"/>
      <c r="N226" s="219"/>
      <c r="O226" s="219"/>
      <c r="P226" s="219"/>
      <c r="Q226" s="219"/>
      <c r="R226" s="220"/>
      <c r="S226" s="220"/>
      <c r="T226" s="220"/>
      <c r="U226" s="220"/>
      <c r="V226" s="220"/>
      <c r="W226" s="220"/>
      <c r="X226" s="220"/>
      <c r="Y226" s="220"/>
      <c r="Z226" s="210"/>
      <c r="AA226" s="210"/>
      <c r="AB226" s="210"/>
      <c r="AC226" s="210"/>
      <c r="AD226" s="210"/>
      <c r="AE226" s="210"/>
      <c r="AF226" s="210"/>
      <c r="AG226" s="210" t="s">
        <v>231</v>
      </c>
      <c r="AH226" s="210">
        <v>0</v>
      </c>
      <c r="AI226" s="210"/>
      <c r="AJ226" s="210"/>
      <c r="AK226" s="210"/>
      <c r="AL226" s="210"/>
      <c r="AM226" s="210"/>
      <c r="AN226" s="210"/>
      <c r="AO226" s="210"/>
      <c r="AP226" s="210"/>
      <c r="AQ226" s="210"/>
      <c r="AR226" s="210"/>
      <c r="AS226" s="210"/>
      <c r="AT226" s="210"/>
      <c r="AU226" s="210"/>
      <c r="AV226" s="210"/>
      <c r="AW226" s="210"/>
      <c r="AX226" s="210"/>
      <c r="AY226" s="210"/>
      <c r="AZ226" s="210"/>
      <c r="BA226" s="210"/>
      <c r="BB226" s="210"/>
      <c r="BC226" s="210"/>
      <c r="BD226" s="210"/>
      <c r="BE226" s="210"/>
      <c r="BF226" s="210"/>
      <c r="BG226" s="210"/>
      <c r="BH226" s="210"/>
    </row>
    <row r="227" spans="1:60" outlineLevel="3" x14ac:dyDescent="0.2">
      <c r="A227" s="217"/>
      <c r="B227" s="218"/>
      <c r="C227" s="264" t="s">
        <v>561</v>
      </c>
      <c r="D227" s="258"/>
      <c r="E227" s="259">
        <v>1</v>
      </c>
      <c r="F227" s="220"/>
      <c r="G227" s="220"/>
      <c r="H227" s="220"/>
      <c r="I227" s="220"/>
      <c r="J227" s="220"/>
      <c r="K227" s="220"/>
      <c r="L227" s="220"/>
      <c r="M227" s="220"/>
      <c r="N227" s="219"/>
      <c r="O227" s="219"/>
      <c r="P227" s="219"/>
      <c r="Q227" s="219"/>
      <c r="R227" s="220"/>
      <c r="S227" s="220"/>
      <c r="T227" s="220"/>
      <c r="U227" s="220"/>
      <c r="V227" s="220"/>
      <c r="W227" s="220"/>
      <c r="X227" s="220"/>
      <c r="Y227" s="220"/>
      <c r="Z227" s="210"/>
      <c r="AA227" s="210"/>
      <c r="AB227" s="210"/>
      <c r="AC227" s="210"/>
      <c r="AD227" s="210"/>
      <c r="AE227" s="210"/>
      <c r="AF227" s="210"/>
      <c r="AG227" s="210" t="s">
        <v>231</v>
      </c>
      <c r="AH227" s="210">
        <v>5</v>
      </c>
      <c r="AI227" s="210"/>
      <c r="AJ227" s="210"/>
      <c r="AK227" s="210"/>
      <c r="AL227" s="210"/>
      <c r="AM227" s="210"/>
      <c r="AN227" s="210"/>
      <c r="AO227" s="210"/>
      <c r="AP227" s="210"/>
      <c r="AQ227" s="210"/>
      <c r="AR227" s="210"/>
      <c r="AS227" s="210"/>
      <c r="AT227" s="210"/>
      <c r="AU227" s="210"/>
      <c r="AV227" s="210"/>
      <c r="AW227" s="210"/>
      <c r="AX227" s="210"/>
      <c r="AY227" s="210"/>
      <c r="AZ227" s="210"/>
      <c r="BA227" s="210"/>
      <c r="BB227" s="210"/>
      <c r="BC227" s="210"/>
      <c r="BD227" s="210"/>
      <c r="BE227" s="210"/>
      <c r="BF227" s="210"/>
      <c r="BG227" s="210"/>
      <c r="BH227" s="210"/>
    </row>
    <row r="228" spans="1:60" ht="22.5" outlineLevel="1" x14ac:dyDescent="0.2">
      <c r="A228" s="235">
        <v>31</v>
      </c>
      <c r="B228" s="236" t="s">
        <v>628</v>
      </c>
      <c r="C228" s="252" t="s">
        <v>629</v>
      </c>
      <c r="D228" s="237" t="s">
        <v>293</v>
      </c>
      <c r="E228" s="238">
        <v>36.31194</v>
      </c>
      <c r="F228" s="239"/>
      <c r="G228" s="240">
        <f>ROUND(E228*F228,2)</f>
        <v>0</v>
      </c>
      <c r="H228" s="239"/>
      <c r="I228" s="240">
        <f>ROUND(E228*H228,2)</f>
        <v>0</v>
      </c>
      <c r="J228" s="239"/>
      <c r="K228" s="240">
        <f>ROUND(E228*J228,2)</f>
        <v>0</v>
      </c>
      <c r="L228" s="240">
        <v>21</v>
      </c>
      <c r="M228" s="240">
        <f>G228*(1+L228/100)</f>
        <v>0</v>
      </c>
      <c r="N228" s="238">
        <v>5.9049999999999998E-2</v>
      </c>
      <c r="O228" s="238">
        <f>ROUND(E228*N228,2)</f>
        <v>2.14</v>
      </c>
      <c r="P228" s="238">
        <v>0</v>
      </c>
      <c r="Q228" s="238">
        <f>ROUND(E228*P228,2)</f>
        <v>0</v>
      </c>
      <c r="R228" s="240" t="s">
        <v>277</v>
      </c>
      <c r="S228" s="240" t="s">
        <v>188</v>
      </c>
      <c r="T228" s="241" t="s">
        <v>188</v>
      </c>
      <c r="U228" s="220">
        <v>0.26</v>
      </c>
      <c r="V228" s="220">
        <f>ROUND(E228*U228,2)</f>
        <v>9.44</v>
      </c>
      <c r="W228" s="220"/>
      <c r="X228" s="220" t="s">
        <v>226</v>
      </c>
      <c r="Y228" s="220" t="s">
        <v>191</v>
      </c>
      <c r="Z228" s="210"/>
      <c r="AA228" s="210"/>
      <c r="AB228" s="210"/>
      <c r="AC228" s="210"/>
      <c r="AD228" s="210"/>
      <c r="AE228" s="210"/>
      <c r="AF228" s="210"/>
      <c r="AG228" s="210" t="s">
        <v>227</v>
      </c>
      <c r="AH228" s="210"/>
      <c r="AI228" s="210"/>
      <c r="AJ228" s="210"/>
      <c r="AK228" s="210"/>
      <c r="AL228" s="210"/>
      <c r="AM228" s="210"/>
      <c r="AN228" s="210"/>
      <c r="AO228" s="210"/>
      <c r="AP228" s="210"/>
      <c r="AQ228" s="210"/>
      <c r="AR228" s="210"/>
      <c r="AS228" s="210"/>
      <c r="AT228" s="210"/>
      <c r="AU228" s="210"/>
      <c r="AV228" s="210"/>
      <c r="AW228" s="210"/>
      <c r="AX228" s="210"/>
      <c r="AY228" s="210"/>
      <c r="AZ228" s="210"/>
      <c r="BA228" s="210"/>
      <c r="BB228" s="210"/>
      <c r="BC228" s="210"/>
      <c r="BD228" s="210"/>
      <c r="BE228" s="210"/>
      <c r="BF228" s="210"/>
      <c r="BG228" s="210"/>
      <c r="BH228" s="210"/>
    </row>
    <row r="229" spans="1:60" outlineLevel="2" x14ac:dyDescent="0.2">
      <c r="A229" s="217"/>
      <c r="B229" s="218"/>
      <c r="C229" s="264" t="s">
        <v>630</v>
      </c>
      <c r="D229" s="258"/>
      <c r="E229" s="259"/>
      <c r="F229" s="220"/>
      <c r="G229" s="220"/>
      <c r="H229" s="220"/>
      <c r="I229" s="220"/>
      <c r="J229" s="220"/>
      <c r="K229" s="220"/>
      <c r="L229" s="220"/>
      <c r="M229" s="220"/>
      <c r="N229" s="219"/>
      <c r="O229" s="219"/>
      <c r="P229" s="219"/>
      <c r="Q229" s="219"/>
      <c r="R229" s="220"/>
      <c r="S229" s="220"/>
      <c r="T229" s="220"/>
      <c r="U229" s="220"/>
      <c r="V229" s="220"/>
      <c r="W229" s="220"/>
      <c r="X229" s="220"/>
      <c r="Y229" s="220"/>
      <c r="Z229" s="210"/>
      <c r="AA229" s="210"/>
      <c r="AB229" s="210"/>
      <c r="AC229" s="210"/>
      <c r="AD229" s="210"/>
      <c r="AE229" s="210"/>
      <c r="AF229" s="210"/>
      <c r="AG229" s="210" t="s">
        <v>231</v>
      </c>
      <c r="AH229" s="210">
        <v>0</v>
      </c>
      <c r="AI229" s="210"/>
      <c r="AJ229" s="210"/>
      <c r="AK229" s="210"/>
      <c r="AL229" s="210"/>
      <c r="AM229" s="210"/>
      <c r="AN229" s="210"/>
      <c r="AO229" s="210"/>
      <c r="AP229" s="210"/>
      <c r="AQ229" s="210"/>
      <c r="AR229" s="210"/>
      <c r="AS229" s="210"/>
      <c r="AT229" s="210"/>
      <c r="AU229" s="210"/>
      <c r="AV229" s="210"/>
      <c r="AW229" s="210"/>
      <c r="AX229" s="210"/>
      <c r="AY229" s="210"/>
      <c r="AZ229" s="210"/>
      <c r="BA229" s="210"/>
      <c r="BB229" s="210"/>
      <c r="BC229" s="210"/>
      <c r="BD229" s="210"/>
      <c r="BE229" s="210"/>
      <c r="BF229" s="210"/>
      <c r="BG229" s="210"/>
      <c r="BH229" s="210"/>
    </row>
    <row r="230" spans="1:60" outlineLevel="3" x14ac:dyDescent="0.2">
      <c r="A230" s="217"/>
      <c r="B230" s="218"/>
      <c r="C230" s="264" t="s">
        <v>631</v>
      </c>
      <c r="D230" s="258"/>
      <c r="E230" s="259"/>
      <c r="F230" s="220"/>
      <c r="G230" s="220"/>
      <c r="H230" s="220"/>
      <c r="I230" s="220"/>
      <c r="J230" s="220"/>
      <c r="K230" s="220"/>
      <c r="L230" s="220"/>
      <c r="M230" s="220"/>
      <c r="N230" s="219"/>
      <c r="O230" s="219"/>
      <c r="P230" s="219"/>
      <c r="Q230" s="219"/>
      <c r="R230" s="220"/>
      <c r="S230" s="220"/>
      <c r="T230" s="220"/>
      <c r="U230" s="220"/>
      <c r="V230" s="220"/>
      <c r="W230" s="220"/>
      <c r="X230" s="220"/>
      <c r="Y230" s="220"/>
      <c r="Z230" s="210"/>
      <c r="AA230" s="210"/>
      <c r="AB230" s="210"/>
      <c r="AC230" s="210"/>
      <c r="AD230" s="210"/>
      <c r="AE230" s="210"/>
      <c r="AF230" s="210"/>
      <c r="AG230" s="210" t="s">
        <v>231</v>
      </c>
      <c r="AH230" s="210">
        <v>0</v>
      </c>
      <c r="AI230" s="210"/>
      <c r="AJ230" s="210"/>
      <c r="AK230" s="210"/>
      <c r="AL230" s="210"/>
      <c r="AM230" s="210"/>
      <c r="AN230" s="210"/>
      <c r="AO230" s="210"/>
      <c r="AP230" s="210"/>
      <c r="AQ230" s="210"/>
      <c r="AR230" s="210"/>
      <c r="AS230" s="210"/>
      <c r="AT230" s="210"/>
      <c r="AU230" s="210"/>
      <c r="AV230" s="210"/>
      <c r="AW230" s="210"/>
      <c r="AX230" s="210"/>
      <c r="AY230" s="210"/>
      <c r="AZ230" s="210"/>
      <c r="BA230" s="210"/>
      <c r="BB230" s="210"/>
      <c r="BC230" s="210"/>
      <c r="BD230" s="210"/>
      <c r="BE230" s="210"/>
      <c r="BF230" s="210"/>
      <c r="BG230" s="210"/>
      <c r="BH230" s="210"/>
    </row>
    <row r="231" spans="1:60" outlineLevel="3" x14ac:dyDescent="0.2">
      <c r="A231" s="217"/>
      <c r="B231" s="218"/>
      <c r="C231" s="264" t="s">
        <v>632</v>
      </c>
      <c r="D231" s="258"/>
      <c r="E231" s="259">
        <v>36.31194</v>
      </c>
      <c r="F231" s="220"/>
      <c r="G231" s="220"/>
      <c r="H231" s="220"/>
      <c r="I231" s="220"/>
      <c r="J231" s="220"/>
      <c r="K231" s="220"/>
      <c r="L231" s="220"/>
      <c r="M231" s="220"/>
      <c r="N231" s="219"/>
      <c r="O231" s="219"/>
      <c r="P231" s="219"/>
      <c r="Q231" s="219"/>
      <c r="R231" s="220"/>
      <c r="S231" s="220"/>
      <c r="T231" s="220"/>
      <c r="U231" s="220"/>
      <c r="V231" s="220"/>
      <c r="W231" s="220"/>
      <c r="X231" s="220"/>
      <c r="Y231" s="220"/>
      <c r="Z231" s="210"/>
      <c r="AA231" s="210"/>
      <c r="AB231" s="210"/>
      <c r="AC231" s="210"/>
      <c r="AD231" s="210"/>
      <c r="AE231" s="210"/>
      <c r="AF231" s="210"/>
      <c r="AG231" s="210" t="s">
        <v>231</v>
      </c>
      <c r="AH231" s="210">
        <v>5</v>
      </c>
      <c r="AI231" s="210"/>
      <c r="AJ231" s="210"/>
      <c r="AK231" s="210"/>
      <c r="AL231" s="210"/>
      <c r="AM231" s="210"/>
      <c r="AN231" s="210"/>
      <c r="AO231" s="210"/>
      <c r="AP231" s="210"/>
      <c r="AQ231" s="210"/>
      <c r="AR231" s="210"/>
      <c r="AS231" s="210"/>
      <c r="AT231" s="210"/>
      <c r="AU231" s="210"/>
      <c r="AV231" s="210"/>
      <c r="AW231" s="210"/>
      <c r="AX231" s="210"/>
      <c r="AY231" s="210"/>
      <c r="AZ231" s="210"/>
      <c r="BA231" s="210"/>
      <c r="BB231" s="210"/>
      <c r="BC231" s="210"/>
      <c r="BD231" s="210"/>
      <c r="BE231" s="210"/>
      <c r="BF231" s="210"/>
      <c r="BG231" s="210"/>
      <c r="BH231" s="210"/>
    </row>
    <row r="232" spans="1:60" outlineLevel="1" x14ac:dyDescent="0.2">
      <c r="A232" s="235">
        <v>32</v>
      </c>
      <c r="B232" s="236" t="s">
        <v>409</v>
      </c>
      <c r="C232" s="252" t="s">
        <v>410</v>
      </c>
      <c r="D232" s="237" t="s">
        <v>293</v>
      </c>
      <c r="E232" s="238">
        <v>36.31194</v>
      </c>
      <c r="F232" s="239"/>
      <c r="G232" s="240">
        <f>ROUND(E232*F232,2)</f>
        <v>0</v>
      </c>
      <c r="H232" s="239"/>
      <c r="I232" s="240">
        <f>ROUND(E232*H232,2)</f>
        <v>0</v>
      </c>
      <c r="J232" s="239"/>
      <c r="K232" s="240">
        <f>ROUND(E232*J232,2)</f>
        <v>0</v>
      </c>
      <c r="L232" s="240">
        <v>21</v>
      </c>
      <c r="M232" s="240">
        <f>G232*(1+L232/100)</f>
        <v>0</v>
      </c>
      <c r="N232" s="238">
        <v>0</v>
      </c>
      <c r="O232" s="238">
        <f>ROUND(E232*N232,2)</f>
        <v>0</v>
      </c>
      <c r="P232" s="238">
        <v>0</v>
      </c>
      <c r="Q232" s="238">
        <f>ROUND(E232*P232,2)</f>
        <v>0</v>
      </c>
      <c r="R232" s="240" t="s">
        <v>277</v>
      </c>
      <c r="S232" s="240" t="s">
        <v>188</v>
      </c>
      <c r="T232" s="241" t="s">
        <v>188</v>
      </c>
      <c r="U232" s="220">
        <v>6.7000000000000004E-2</v>
      </c>
      <c r="V232" s="220">
        <f>ROUND(E232*U232,2)</f>
        <v>2.4300000000000002</v>
      </c>
      <c r="W232" s="220"/>
      <c r="X232" s="220" t="s">
        <v>226</v>
      </c>
      <c r="Y232" s="220" t="s">
        <v>191</v>
      </c>
      <c r="Z232" s="210"/>
      <c r="AA232" s="210"/>
      <c r="AB232" s="210"/>
      <c r="AC232" s="210"/>
      <c r="AD232" s="210"/>
      <c r="AE232" s="210"/>
      <c r="AF232" s="210"/>
      <c r="AG232" s="210" t="s">
        <v>227</v>
      </c>
      <c r="AH232" s="210"/>
      <c r="AI232" s="210"/>
      <c r="AJ232" s="210"/>
      <c r="AK232" s="210"/>
      <c r="AL232" s="210"/>
      <c r="AM232" s="210"/>
      <c r="AN232" s="210"/>
      <c r="AO232" s="210"/>
      <c r="AP232" s="210"/>
      <c r="AQ232" s="210"/>
      <c r="AR232" s="210"/>
      <c r="AS232" s="210"/>
      <c r="AT232" s="210"/>
      <c r="AU232" s="210"/>
      <c r="AV232" s="210"/>
      <c r="AW232" s="210"/>
      <c r="AX232" s="210"/>
      <c r="AY232" s="210"/>
      <c r="AZ232" s="210"/>
      <c r="BA232" s="210"/>
      <c r="BB232" s="210"/>
      <c r="BC232" s="210"/>
      <c r="BD232" s="210"/>
      <c r="BE232" s="210"/>
      <c r="BF232" s="210"/>
      <c r="BG232" s="210"/>
      <c r="BH232" s="210"/>
    </row>
    <row r="233" spans="1:60" outlineLevel="2" x14ac:dyDescent="0.2">
      <c r="A233" s="217"/>
      <c r="B233" s="218"/>
      <c r="C233" s="263" t="s">
        <v>411</v>
      </c>
      <c r="D233" s="262"/>
      <c r="E233" s="262"/>
      <c r="F233" s="262"/>
      <c r="G233" s="262"/>
      <c r="H233" s="220"/>
      <c r="I233" s="220"/>
      <c r="J233" s="220"/>
      <c r="K233" s="220"/>
      <c r="L233" s="220"/>
      <c r="M233" s="220"/>
      <c r="N233" s="219"/>
      <c r="O233" s="219"/>
      <c r="P233" s="219"/>
      <c r="Q233" s="219"/>
      <c r="R233" s="220"/>
      <c r="S233" s="220"/>
      <c r="T233" s="220"/>
      <c r="U233" s="220"/>
      <c r="V233" s="220"/>
      <c r="W233" s="220"/>
      <c r="X233" s="220"/>
      <c r="Y233" s="220"/>
      <c r="Z233" s="210"/>
      <c r="AA233" s="210"/>
      <c r="AB233" s="210"/>
      <c r="AC233" s="210"/>
      <c r="AD233" s="210"/>
      <c r="AE233" s="210"/>
      <c r="AF233" s="210"/>
      <c r="AG233" s="210" t="s">
        <v>229</v>
      </c>
      <c r="AH233" s="210"/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</row>
    <row r="234" spans="1:60" outlineLevel="2" x14ac:dyDescent="0.2">
      <c r="A234" s="217"/>
      <c r="B234" s="218"/>
      <c r="C234" s="264" t="s">
        <v>633</v>
      </c>
      <c r="D234" s="258"/>
      <c r="E234" s="259"/>
      <c r="F234" s="220"/>
      <c r="G234" s="220"/>
      <c r="H234" s="220"/>
      <c r="I234" s="220"/>
      <c r="J234" s="220"/>
      <c r="K234" s="220"/>
      <c r="L234" s="220"/>
      <c r="M234" s="220"/>
      <c r="N234" s="219"/>
      <c r="O234" s="219"/>
      <c r="P234" s="219"/>
      <c r="Q234" s="219"/>
      <c r="R234" s="220"/>
      <c r="S234" s="220"/>
      <c r="T234" s="220"/>
      <c r="U234" s="220"/>
      <c r="V234" s="220"/>
      <c r="W234" s="220"/>
      <c r="X234" s="220"/>
      <c r="Y234" s="220"/>
      <c r="Z234" s="210"/>
      <c r="AA234" s="210"/>
      <c r="AB234" s="210"/>
      <c r="AC234" s="210"/>
      <c r="AD234" s="210"/>
      <c r="AE234" s="210"/>
      <c r="AF234" s="210"/>
      <c r="AG234" s="210" t="s">
        <v>231</v>
      </c>
      <c r="AH234" s="210">
        <v>0</v>
      </c>
      <c r="AI234" s="210"/>
      <c r="AJ234" s="210"/>
      <c r="AK234" s="210"/>
      <c r="AL234" s="210"/>
      <c r="AM234" s="210"/>
      <c r="AN234" s="210"/>
      <c r="AO234" s="210"/>
      <c r="AP234" s="210"/>
      <c r="AQ234" s="210"/>
      <c r="AR234" s="210"/>
      <c r="AS234" s="210"/>
      <c r="AT234" s="210"/>
      <c r="AU234" s="210"/>
      <c r="AV234" s="210"/>
      <c r="AW234" s="210"/>
      <c r="AX234" s="210"/>
      <c r="AY234" s="210"/>
      <c r="AZ234" s="210"/>
      <c r="BA234" s="210"/>
      <c r="BB234" s="210"/>
      <c r="BC234" s="210"/>
      <c r="BD234" s="210"/>
      <c r="BE234" s="210"/>
      <c r="BF234" s="210"/>
      <c r="BG234" s="210"/>
      <c r="BH234" s="210"/>
    </row>
    <row r="235" spans="1:60" outlineLevel="3" x14ac:dyDescent="0.2">
      <c r="A235" s="217"/>
      <c r="B235" s="218"/>
      <c r="C235" s="264" t="s">
        <v>634</v>
      </c>
      <c r="D235" s="258"/>
      <c r="E235" s="259"/>
      <c r="F235" s="220"/>
      <c r="G235" s="220"/>
      <c r="H235" s="220"/>
      <c r="I235" s="220"/>
      <c r="J235" s="220"/>
      <c r="K235" s="220"/>
      <c r="L235" s="220"/>
      <c r="M235" s="220"/>
      <c r="N235" s="219"/>
      <c r="O235" s="219"/>
      <c r="P235" s="219"/>
      <c r="Q235" s="219"/>
      <c r="R235" s="220"/>
      <c r="S235" s="220"/>
      <c r="T235" s="220"/>
      <c r="U235" s="220"/>
      <c r="V235" s="220"/>
      <c r="W235" s="220"/>
      <c r="X235" s="220"/>
      <c r="Y235" s="220"/>
      <c r="Z235" s="210"/>
      <c r="AA235" s="210"/>
      <c r="AB235" s="210"/>
      <c r="AC235" s="210"/>
      <c r="AD235" s="210"/>
      <c r="AE235" s="210"/>
      <c r="AF235" s="210"/>
      <c r="AG235" s="210" t="s">
        <v>231</v>
      </c>
      <c r="AH235" s="210">
        <v>0</v>
      </c>
      <c r="AI235" s="210"/>
      <c r="AJ235" s="210"/>
      <c r="AK235" s="210"/>
      <c r="AL235" s="210"/>
      <c r="AM235" s="210"/>
      <c r="AN235" s="210"/>
      <c r="AO235" s="210"/>
      <c r="AP235" s="210"/>
      <c r="AQ235" s="210"/>
      <c r="AR235" s="210"/>
      <c r="AS235" s="210"/>
      <c r="AT235" s="210"/>
      <c r="AU235" s="210"/>
      <c r="AV235" s="210"/>
      <c r="AW235" s="210"/>
      <c r="AX235" s="210"/>
      <c r="AY235" s="210"/>
      <c r="AZ235" s="210"/>
      <c r="BA235" s="210"/>
      <c r="BB235" s="210"/>
      <c r="BC235" s="210"/>
      <c r="BD235" s="210"/>
      <c r="BE235" s="210"/>
      <c r="BF235" s="210"/>
      <c r="BG235" s="210"/>
      <c r="BH235" s="210"/>
    </row>
    <row r="236" spans="1:60" outlineLevel="3" x14ac:dyDescent="0.2">
      <c r="A236" s="217"/>
      <c r="B236" s="218"/>
      <c r="C236" s="264" t="s">
        <v>632</v>
      </c>
      <c r="D236" s="258"/>
      <c r="E236" s="259">
        <v>36.31194</v>
      </c>
      <c r="F236" s="220"/>
      <c r="G236" s="220"/>
      <c r="H236" s="220"/>
      <c r="I236" s="220"/>
      <c r="J236" s="220"/>
      <c r="K236" s="220"/>
      <c r="L236" s="220"/>
      <c r="M236" s="220"/>
      <c r="N236" s="219"/>
      <c r="O236" s="219"/>
      <c r="P236" s="219"/>
      <c r="Q236" s="219"/>
      <c r="R236" s="220"/>
      <c r="S236" s="220"/>
      <c r="T236" s="220"/>
      <c r="U236" s="220"/>
      <c r="V236" s="220"/>
      <c r="W236" s="220"/>
      <c r="X236" s="220"/>
      <c r="Y236" s="220"/>
      <c r="Z236" s="210"/>
      <c r="AA236" s="210"/>
      <c r="AB236" s="210"/>
      <c r="AC236" s="210"/>
      <c r="AD236" s="210"/>
      <c r="AE236" s="210"/>
      <c r="AF236" s="210"/>
      <c r="AG236" s="210" t="s">
        <v>231</v>
      </c>
      <c r="AH236" s="210">
        <v>5</v>
      </c>
      <c r="AI236" s="210"/>
      <c r="AJ236" s="210"/>
      <c r="AK236" s="210"/>
      <c r="AL236" s="210"/>
      <c r="AM236" s="210"/>
      <c r="AN236" s="210"/>
      <c r="AO236" s="210"/>
      <c r="AP236" s="210"/>
      <c r="AQ236" s="210"/>
      <c r="AR236" s="210"/>
      <c r="AS236" s="210"/>
      <c r="AT236" s="210"/>
      <c r="AU236" s="210"/>
      <c r="AV236" s="210"/>
      <c r="AW236" s="210"/>
      <c r="AX236" s="210"/>
      <c r="AY236" s="210"/>
      <c r="AZ236" s="210"/>
      <c r="BA236" s="210"/>
      <c r="BB236" s="210"/>
      <c r="BC236" s="210"/>
      <c r="BD236" s="210"/>
      <c r="BE236" s="210"/>
      <c r="BF236" s="210"/>
      <c r="BG236" s="210"/>
      <c r="BH236" s="210"/>
    </row>
    <row r="237" spans="1:60" outlineLevel="1" x14ac:dyDescent="0.2">
      <c r="A237" s="235">
        <v>33</v>
      </c>
      <c r="B237" s="236" t="s">
        <v>635</v>
      </c>
      <c r="C237" s="252" t="s">
        <v>636</v>
      </c>
      <c r="D237" s="237" t="s">
        <v>293</v>
      </c>
      <c r="E237" s="238">
        <v>36.31194</v>
      </c>
      <c r="F237" s="239"/>
      <c r="G237" s="240">
        <f>ROUND(E237*F237,2)</f>
        <v>0</v>
      </c>
      <c r="H237" s="239"/>
      <c r="I237" s="240">
        <f>ROUND(E237*H237,2)</f>
        <v>0</v>
      </c>
      <c r="J237" s="239"/>
      <c r="K237" s="240">
        <f>ROUND(E237*J237,2)</f>
        <v>0</v>
      </c>
      <c r="L237" s="240">
        <v>21</v>
      </c>
      <c r="M237" s="240">
        <f>G237*(1+L237/100)</f>
        <v>0</v>
      </c>
      <c r="N237" s="238">
        <v>0</v>
      </c>
      <c r="O237" s="238">
        <f>ROUND(E237*N237,2)</f>
        <v>0</v>
      </c>
      <c r="P237" s="238">
        <v>0</v>
      </c>
      <c r="Q237" s="238">
        <f>ROUND(E237*P237,2)</f>
        <v>0</v>
      </c>
      <c r="R237" s="240" t="s">
        <v>277</v>
      </c>
      <c r="S237" s="240" t="s">
        <v>188</v>
      </c>
      <c r="T237" s="241" t="s">
        <v>188</v>
      </c>
      <c r="U237" s="220">
        <v>3.2000000000000001E-2</v>
      </c>
      <c r="V237" s="220">
        <f>ROUND(E237*U237,2)</f>
        <v>1.1599999999999999</v>
      </c>
      <c r="W237" s="220"/>
      <c r="X237" s="220" t="s">
        <v>226</v>
      </c>
      <c r="Y237" s="220" t="s">
        <v>191</v>
      </c>
      <c r="Z237" s="210"/>
      <c r="AA237" s="210"/>
      <c r="AB237" s="210"/>
      <c r="AC237" s="210"/>
      <c r="AD237" s="210"/>
      <c r="AE237" s="210"/>
      <c r="AF237" s="210"/>
      <c r="AG237" s="210" t="s">
        <v>255</v>
      </c>
      <c r="AH237" s="210"/>
      <c r="AI237" s="210"/>
      <c r="AJ237" s="210"/>
      <c r="AK237" s="210"/>
      <c r="AL237" s="210"/>
      <c r="AM237" s="210"/>
      <c r="AN237" s="210"/>
      <c r="AO237" s="210"/>
      <c r="AP237" s="210"/>
      <c r="AQ237" s="210"/>
      <c r="AR237" s="210"/>
      <c r="AS237" s="210"/>
      <c r="AT237" s="210"/>
      <c r="AU237" s="210"/>
      <c r="AV237" s="210"/>
      <c r="AW237" s="210"/>
      <c r="AX237" s="210"/>
      <c r="AY237" s="210"/>
      <c r="AZ237" s="210"/>
      <c r="BA237" s="210"/>
      <c r="BB237" s="210"/>
      <c r="BC237" s="210"/>
      <c r="BD237" s="210"/>
      <c r="BE237" s="210"/>
      <c r="BF237" s="210"/>
      <c r="BG237" s="210"/>
      <c r="BH237" s="210"/>
    </row>
    <row r="238" spans="1:60" outlineLevel="2" x14ac:dyDescent="0.2">
      <c r="A238" s="217"/>
      <c r="B238" s="218"/>
      <c r="C238" s="263" t="s">
        <v>430</v>
      </c>
      <c r="D238" s="262"/>
      <c r="E238" s="262"/>
      <c r="F238" s="262"/>
      <c r="G238" s="262"/>
      <c r="H238" s="220"/>
      <c r="I238" s="220"/>
      <c r="J238" s="220"/>
      <c r="K238" s="220"/>
      <c r="L238" s="220"/>
      <c r="M238" s="220"/>
      <c r="N238" s="219"/>
      <c r="O238" s="219"/>
      <c r="P238" s="219"/>
      <c r="Q238" s="219"/>
      <c r="R238" s="220"/>
      <c r="S238" s="220"/>
      <c r="T238" s="220"/>
      <c r="U238" s="220"/>
      <c r="V238" s="220"/>
      <c r="W238" s="220"/>
      <c r="X238" s="220"/>
      <c r="Y238" s="220"/>
      <c r="Z238" s="210"/>
      <c r="AA238" s="210"/>
      <c r="AB238" s="210"/>
      <c r="AC238" s="210"/>
      <c r="AD238" s="210"/>
      <c r="AE238" s="210"/>
      <c r="AF238" s="210"/>
      <c r="AG238" s="210" t="s">
        <v>229</v>
      </c>
      <c r="AH238" s="210"/>
      <c r="AI238" s="210"/>
      <c r="AJ238" s="210"/>
      <c r="AK238" s="210"/>
      <c r="AL238" s="210"/>
      <c r="AM238" s="210"/>
      <c r="AN238" s="210"/>
      <c r="AO238" s="210"/>
      <c r="AP238" s="210"/>
      <c r="AQ238" s="210"/>
      <c r="AR238" s="210"/>
      <c r="AS238" s="210"/>
      <c r="AT238" s="210"/>
      <c r="AU238" s="210"/>
      <c r="AV238" s="210"/>
      <c r="AW238" s="210"/>
      <c r="AX238" s="210"/>
      <c r="AY238" s="210"/>
      <c r="AZ238" s="210"/>
      <c r="BA238" s="210"/>
      <c r="BB238" s="210"/>
      <c r="BC238" s="210"/>
      <c r="BD238" s="210"/>
      <c r="BE238" s="210"/>
      <c r="BF238" s="210"/>
      <c r="BG238" s="210"/>
      <c r="BH238" s="210"/>
    </row>
    <row r="239" spans="1:60" outlineLevel="2" x14ac:dyDescent="0.2">
      <c r="A239" s="217"/>
      <c r="B239" s="218"/>
      <c r="C239" s="264" t="s">
        <v>637</v>
      </c>
      <c r="D239" s="258"/>
      <c r="E239" s="259"/>
      <c r="F239" s="220"/>
      <c r="G239" s="220"/>
      <c r="H239" s="220"/>
      <c r="I239" s="220"/>
      <c r="J239" s="220"/>
      <c r="K239" s="220"/>
      <c r="L239" s="220"/>
      <c r="M239" s="220"/>
      <c r="N239" s="219"/>
      <c r="O239" s="219"/>
      <c r="P239" s="219"/>
      <c r="Q239" s="219"/>
      <c r="R239" s="220"/>
      <c r="S239" s="220"/>
      <c r="T239" s="220"/>
      <c r="U239" s="220"/>
      <c r="V239" s="220"/>
      <c r="W239" s="220"/>
      <c r="X239" s="220"/>
      <c r="Y239" s="220"/>
      <c r="Z239" s="210"/>
      <c r="AA239" s="210"/>
      <c r="AB239" s="210"/>
      <c r="AC239" s="210"/>
      <c r="AD239" s="210"/>
      <c r="AE239" s="210"/>
      <c r="AF239" s="210"/>
      <c r="AG239" s="210" t="s">
        <v>231</v>
      </c>
      <c r="AH239" s="210">
        <v>0</v>
      </c>
      <c r="AI239" s="210"/>
      <c r="AJ239" s="210"/>
      <c r="AK239" s="210"/>
      <c r="AL239" s="210"/>
      <c r="AM239" s="210"/>
      <c r="AN239" s="210"/>
      <c r="AO239" s="210"/>
      <c r="AP239" s="210"/>
      <c r="AQ239" s="210"/>
      <c r="AR239" s="210"/>
      <c r="AS239" s="210"/>
      <c r="AT239" s="210"/>
      <c r="AU239" s="210"/>
      <c r="AV239" s="210"/>
      <c r="AW239" s="210"/>
      <c r="AX239" s="210"/>
      <c r="AY239" s="210"/>
      <c r="AZ239" s="210"/>
      <c r="BA239" s="210"/>
      <c r="BB239" s="210"/>
      <c r="BC239" s="210"/>
      <c r="BD239" s="210"/>
      <c r="BE239" s="210"/>
      <c r="BF239" s="210"/>
      <c r="BG239" s="210"/>
      <c r="BH239" s="210"/>
    </row>
    <row r="240" spans="1:60" outlineLevel="3" x14ac:dyDescent="0.2">
      <c r="A240" s="217"/>
      <c r="B240" s="218"/>
      <c r="C240" s="264" t="s">
        <v>582</v>
      </c>
      <c r="D240" s="258"/>
      <c r="E240" s="259"/>
      <c r="F240" s="220"/>
      <c r="G240" s="220"/>
      <c r="H240" s="220"/>
      <c r="I240" s="220"/>
      <c r="J240" s="220"/>
      <c r="K240" s="220"/>
      <c r="L240" s="220"/>
      <c r="M240" s="220"/>
      <c r="N240" s="219"/>
      <c r="O240" s="219"/>
      <c r="P240" s="219"/>
      <c r="Q240" s="219"/>
      <c r="R240" s="220"/>
      <c r="S240" s="220"/>
      <c r="T240" s="220"/>
      <c r="U240" s="220"/>
      <c r="V240" s="220"/>
      <c r="W240" s="220"/>
      <c r="X240" s="220"/>
      <c r="Y240" s="220"/>
      <c r="Z240" s="210"/>
      <c r="AA240" s="210"/>
      <c r="AB240" s="210"/>
      <c r="AC240" s="210"/>
      <c r="AD240" s="210"/>
      <c r="AE240" s="210"/>
      <c r="AF240" s="210"/>
      <c r="AG240" s="210" t="s">
        <v>231</v>
      </c>
      <c r="AH240" s="210">
        <v>0</v>
      </c>
      <c r="AI240" s="210"/>
      <c r="AJ240" s="210"/>
      <c r="AK240" s="210"/>
      <c r="AL240" s="210"/>
      <c r="AM240" s="210"/>
      <c r="AN240" s="210"/>
      <c r="AO240" s="210"/>
      <c r="AP240" s="210"/>
      <c r="AQ240" s="210"/>
      <c r="AR240" s="210"/>
      <c r="AS240" s="210"/>
      <c r="AT240" s="210"/>
      <c r="AU240" s="210"/>
      <c r="AV240" s="210"/>
      <c r="AW240" s="210"/>
      <c r="AX240" s="210"/>
      <c r="AY240" s="210"/>
      <c r="AZ240" s="210"/>
      <c r="BA240" s="210"/>
      <c r="BB240" s="210"/>
      <c r="BC240" s="210"/>
      <c r="BD240" s="210"/>
      <c r="BE240" s="210"/>
      <c r="BF240" s="210"/>
      <c r="BG240" s="210"/>
      <c r="BH240" s="210"/>
    </row>
    <row r="241" spans="1:60" outlineLevel="3" x14ac:dyDescent="0.2">
      <c r="A241" s="217"/>
      <c r="B241" s="218"/>
      <c r="C241" s="264" t="s">
        <v>558</v>
      </c>
      <c r="D241" s="258"/>
      <c r="E241" s="259"/>
      <c r="F241" s="220"/>
      <c r="G241" s="220"/>
      <c r="H241" s="220"/>
      <c r="I241" s="220"/>
      <c r="J241" s="220"/>
      <c r="K241" s="220"/>
      <c r="L241" s="220"/>
      <c r="M241" s="220"/>
      <c r="N241" s="219"/>
      <c r="O241" s="219"/>
      <c r="P241" s="219"/>
      <c r="Q241" s="219"/>
      <c r="R241" s="220"/>
      <c r="S241" s="220"/>
      <c r="T241" s="220"/>
      <c r="U241" s="220"/>
      <c r="V241" s="220"/>
      <c r="W241" s="220"/>
      <c r="X241" s="220"/>
      <c r="Y241" s="220"/>
      <c r="Z241" s="210"/>
      <c r="AA241" s="210"/>
      <c r="AB241" s="210"/>
      <c r="AC241" s="210"/>
      <c r="AD241" s="210"/>
      <c r="AE241" s="210"/>
      <c r="AF241" s="210"/>
      <c r="AG241" s="210" t="s">
        <v>231</v>
      </c>
      <c r="AH241" s="210">
        <v>0</v>
      </c>
      <c r="AI241" s="210"/>
      <c r="AJ241" s="210"/>
      <c r="AK241" s="210"/>
      <c r="AL241" s="210"/>
      <c r="AM241" s="210"/>
      <c r="AN241" s="210"/>
      <c r="AO241" s="210"/>
      <c r="AP241" s="210"/>
      <c r="AQ241" s="210"/>
      <c r="AR241" s="210"/>
      <c r="AS241" s="210"/>
      <c r="AT241" s="210"/>
      <c r="AU241" s="210"/>
      <c r="AV241" s="210"/>
      <c r="AW241" s="210"/>
      <c r="AX241" s="210"/>
      <c r="AY241" s="210"/>
      <c r="AZ241" s="210"/>
      <c r="BA241" s="210"/>
      <c r="BB241" s="210"/>
      <c r="BC241" s="210"/>
      <c r="BD241" s="210"/>
      <c r="BE241" s="210"/>
      <c r="BF241" s="210"/>
      <c r="BG241" s="210"/>
      <c r="BH241" s="210"/>
    </row>
    <row r="242" spans="1:60" outlineLevel="3" x14ac:dyDescent="0.2">
      <c r="A242" s="217"/>
      <c r="B242" s="218"/>
      <c r="C242" s="264" t="s">
        <v>559</v>
      </c>
      <c r="D242" s="258"/>
      <c r="E242" s="259">
        <v>1</v>
      </c>
      <c r="F242" s="220"/>
      <c r="G242" s="220"/>
      <c r="H242" s="220"/>
      <c r="I242" s="220"/>
      <c r="J242" s="220"/>
      <c r="K242" s="220"/>
      <c r="L242" s="220"/>
      <c r="M242" s="220"/>
      <c r="N242" s="219"/>
      <c r="O242" s="219"/>
      <c r="P242" s="219"/>
      <c r="Q242" s="219"/>
      <c r="R242" s="220"/>
      <c r="S242" s="220"/>
      <c r="T242" s="220"/>
      <c r="U242" s="220"/>
      <c r="V242" s="220"/>
      <c r="W242" s="220"/>
      <c r="X242" s="220"/>
      <c r="Y242" s="220"/>
      <c r="Z242" s="210"/>
      <c r="AA242" s="210"/>
      <c r="AB242" s="210"/>
      <c r="AC242" s="210"/>
      <c r="AD242" s="210"/>
      <c r="AE242" s="210"/>
      <c r="AF242" s="210"/>
      <c r="AG242" s="210" t="s">
        <v>231</v>
      </c>
      <c r="AH242" s="210">
        <v>5</v>
      </c>
      <c r="AI242" s="210"/>
      <c r="AJ242" s="210"/>
      <c r="AK242" s="210"/>
      <c r="AL242" s="210"/>
      <c r="AM242" s="210"/>
      <c r="AN242" s="210"/>
      <c r="AO242" s="210"/>
      <c r="AP242" s="210"/>
      <c r="AQ242" s="210"/>
      <c r="AR242" s="210"/>
      <c r="AS242" s="210"/>
      <c r="AT242" s="210"/>
      <c r="AU242" s="210"/>
      <c r="AV242" s="210"/>
      <c r="AW242" s="210"/>
      <c r="AX242" s="210"/>
      <c r="AY242" s="210"/>
      <c r="AZ242" s="210"/>
      <c r="BA242" s="210"/>
      <c r="BB242" s="210"/>
      <c r="BC242" s="210"/>
      <c r="BD242" s="210"/>
      <c r="BE242" s="210"/>
      <c r="BF242" s="210"/>
      <c r="BG242" s="210"/>
      <c r="BH242" s="210"/>
    </row>
    <row r="243" spans="1:60" outlineLevel="3" x14ac:dyDescent="0.2">
      <c r="A243" s="217"/>
      <c r="B243" s="218"/>
      <c r="C243" s="264" t="s">
        <v>560</v>
      </c>
      <c r="D243" s="258"/>
      <c r="E243" s="259"/>
      <c r="F243" s="220"/>
      <c r="G243" s="220"/>
      <c r="H243" s="220"/>
      <c r="I243" s="220"/>
      <c r="J243" s="220"/>
      <c r="K243" s="220"/>
      <c r="L243" s="220"/>
      <c r="M243" s="220"/>
      <c r="N243" s="219"/>
      <c r="O243" s="219"/>
      <c r="P243" s="219"/>
      <c r="Q243" s="219"/>
      <c r="R243" s="220"/>
      <c r="S243" s="220"/>
      <c r="T243" s="220"/>
      <c r="U243" s="220"/>
      <c r="V243" s="220"/>
      <c r="W243" s="220"/>
      <c r="X243" s="220"/>
      <c r="Y243" s="220"/>
      <c r="Z243" s="210"/>
      <c r="AA243" s="210"/>
      <c r="AB243" s="210"/>
      <c r="AC243" s="210"/>
      <c r="AD243" s="210"/>
      <c r="AE243" s="210"/>
      <c r="AF243" s="210"/>
      <c r="AG243" s="210" t="s">
        <v>231</v>
      </c>
      <c r="AH243" s="210">
        <v>0</v>
      </c>
      <c r="AI243" s="210"/>
      <c r="AJ243" s="210"/>
      <c r="AK243" s="210"/>
      <c r="AL243" s="210"/>
      <c r="AM243" s="210"/>
      <c r="AN243" s="210"/>
      <c r="AO243" s="210"/>
      <c r="AP243" s="210"/>
      <c r="AQ243" s="210"/>
      <c r="AR243" s="210"/>
      <c r="AS243" s="210"/>
      <c r="AT243" s="210"/>
      <c r="AU243" s="210"/>
      <c r="AV243" s="210"/>
      <c r="AW243" s="210"/>
      <c r="AX243" s="210"/>
      <c r="AY243" s="210"/>
      <c r="AZ243" s="210"/>
      <c r="BA243" s="210"/>
      <c r="BB243" s="210"/>
      <c r="BC243" s="210"/>
      <c r="BD243" s="210"/>
      <c r="BE243" s="210"/>
      <c r="BF243" s="210"/>
      <c r="BG243" s="210"/>
      <c r="BH243" s="210"/>
    </row>
    <row r="244" spans="1:60" outlineLevel="3" x14ac:dyDescent="0.2">
      <c r="A244" s="217"/>
      <c r="B244" s="218"/>
      <c r="C244" s="264" t="s">
        <v>561</v>
      </c>
      <c r="D244" s="258"/>
      <c r="E244" s="259">
        <v>1</v>
      </c>
      <c r="F244" s="220"/>
      <c r="G244" s="220"/>
      <c r="H244" s="220"/>
      <c r="I244" s="220"/>
      <c r="J244" s="220"/>
      <c r="K244" s="220"/>
      <c r="L244" s="220"/>
      <c r="M244" s="220"/>
      <c r="N244" s="219"/>
      <c r="O244" s="219"/>
      <c r="P244" s="219"/>
      <c r="Q244" s="219"/>
      <c r="R244" s="220"/>
      <c r="S244" s="220"/>
      <c r="T244" s="220"/>
      <c r="U244" s="220"/>
      <c r="V244" s="220"/>
      <c r="W244" s="220"/>
      <c r="X244" s="220"/>
      <c r="Y244" s="220"/>
      <c r="Z244" s="210"/>
      <c r="AA244" s="210"/>
      <c r="AB244" s="210"/>
      <c r="AC244" s="210"/>
      <c r="AD244" s="210"/>
      <c r="AE244" s="210"/>
      <c r="AF244" s="210"/>
      <c r="AG244" s="210" t="s">
        <v>231</v>
      </c>
      <c r="AH244" s="210">
        <v>5</v>
      </c>
      <c r="AI244" s="210"/>
      <c r="AJ244" s="210"/>
      <c r="AK244" s="210"/>
      <c r="AL244" s="210"/>
      <c r="AM244" s="210"/>
      <c r="AN244" s="210"/>
      <c r="AO244" s="210"/>
      <c r="AP244" s="210"/>
      <c r="AQ244" s="210"/>
      <c r="AR244" s="210"/>
      <c r="AS244" s="210"/>
      <c r="AT244" s="210"/>
      <c r="AU244" s="210"/>
      <c r="AV244" s="210"/>
      <c r="AW244" s="210"/>
      <c r="AX244" s="210"/>
      <c r="AY244" s="210"/>
      <c r="AZ244" s="210"/>
      <c r="BA244" s="210"/>
      <c r="BB244" s="210"/>
      <c r="BC244" s="210"/>
      <c r="BD244" s="210"/>
      <c r="BE244" s="210"/>
      <c r="BF244" s="210"/>
      <c r="BG244" s="210"/>
      <c r="BH244" s="210"/>
    </row>
    <row r="245" spans="1:60" outlineLevel="3" x14ac:dyDescent="0.2">
      <c r="A245" s="217"/>
      <c r="B245" s="218"/>
      <c r="C245" s="264" t="s">
        <v>562</v>
      </c>
      <c r="D245" s="258"/>
      <c r="E245" s="259"/>
      <c r="F245" s="220"/>
      <c r="G245" s="220"/>
      <c r="H245" s="220"/>
      <c r="I245" s="220"/>
      <c r="J245" s="220"/>
      <c r="K245" s="220"/>
      <c r="L245" s="220"/>
      <c r="M245" s="220"/>
      <c r="N245" s="219"/>
      <c r="O245" s="219"/>
      <c r="P245" s="219"/>
      <c r="Q245" s="219"/>
      <c r="R245" s="220"/>
      <c r="S245" s="220"/>
      <c r="T245" s="220"/>
      <c r="U245" s="220"/>
      <c r="V245" s="220"/>
      <c r="W245" s="220"/>
      <c r="X245" s="220"/>
      <c r="Y245" s="220"/>
      <c r="Z245" s="210"/>
      <c r="AA245" s="210"/>
      <c r="AB245" s="210"/>
      <c r="AC245" s="210"/>
      <c r="AD245" s="210"/>
      <c r="AE245" s="210"/>
      <c r="AF245" s="210"/>
      <c r="AG245" s="210" t="s">
        <v>231</v>
      </c>
      <c r="AH245" s="210">
        <v>0</v>
      </c>
      <c r="AI245" s="210"/>
      <c r="AJ245" s="210"/>
      <c r="AK245" s="210"/>
      <c r="AL245" s="210"/>
      <c r="AM245" s="210"/>
      <c r="AN245" s="210"/>
      <c r="AO245" s="210"/>
      <c r="AP245" s="210"/>
      <c r="AQ245" s="210"/>
      <c r="AR245" s="210"/>
      <c r="AS245" s="210"/>
      <c r="AT245" s="210"/>
      <c r="AU245" s="210"/>
      <c r="AV245" s="210"/>
      <c r="AW245" s="210"/>
      <c r="AX245" s="210"/>
      <c r="AY245" s="210"/>
      <c r="AZ245" s="210"/>
      <c r="BA245" s="210"/>
      <c r="BB245" s="210"/>
      <c r="BC245" s="210"/>
      <c r="BD245" s="210"/>
      <c r="BE245" s="210"/>
      <c r="BF245" s="210"/>
      <c r="BG245" s="210"/>
      <c r="BH245" s="210"/>
    </row>
    <row r="246" spans="1:60" outlineLevel="3" x14ac:dyDescent="0.2">
      <c r="A246" s="217"/>
      <c r="B246" s="218"/>
      <c r="C246" s="264" t="s">
        <v>563</v>
      </c>
      <c r="D246" s="258"/>
      <c r="E246" s="259">
        <v>34.31194</v>
      </c>
      <c r="F246" s="220"/>
      <c r="G246" s="220"/>
      <c r="H246" s="220"/>
      <c r="I246" s="220"/>
      <c r="J246" s="220"/>
      <c r="K246" s="220"/>
      <c r="L246" s="220"/>
      <c r="M246" s="220"/>
      <c r="N246" s="219"/>
      <c r="O246" s="219"/>
      <c r="P246" s="219"/>
      <c r="Q246" s="219"/>
      <c r="R246" s="220"/>
      <c r="S246" s="220"/>
      <c r="T246" s="220"/>
      <c r="U246" s="220"/>
      <c r="V246" s="220"/>
      <c r="W246" s="220"/>
      <c r="X246" s="220"/>
      <c r="Y246" s="220"/>
      <c r="Z246" s="210"/>
      <c r="AA246" s="210"/>
      <c r="AB246" s="210"/>
      <c r="AC246" s="210"/>
      <c r="AD246" s="210"/>
      <c r="AE246" s="210"/>
      <c r="AF246" s="210"/>
      <c r="AG246" s="210" t="s">
        <v>231</v>
      </c>
      <c r="AH246" s="210">
        <v>5</v>
      </c>
      <c r="AI246" s="210"/>
      <c r="AJ246" s="210"/>
      <c r="AK246" s="210"/>
      <c r="AL246" s="210"/>
      <c r="AM246" s="210"/>
      <c r="AN246" s="210"/>
      <c r="AO246" s="210"/>
      <c r="AP246" s="210"/>
      <c r="AQ246" s="210"/>
      <c r="AR246" s="210"/>
      <c r="AS246" s="210"/>
      <c r="AT246" s="210"/>
      <c r="AU246" s="210"/>
      <c r="AV246" s="210"/>
      <c r="AW246" s="210"/>
      <c r="AX246" s="210"/>
      <c r="AY246" s="210"/>
      <c r="AZ246" s="210"/>
      <c r="BA246" s="210"/>
      <c r="BB246" s="210"/>
      <c r="BC246" s="210"/>
      <c r="BD246" s="210"/>
      <c r="BE246" s="210"/>
      <c r="BF246" s="210"/>
      <c r="BG246" s="210"/>
      <c r="BH246" s="210"/>
    </row>
    <row r="247" spans="1:60" outlineLevel="1" x14ac:dyDescent="0.2">
      <c r="A247" s="235">
        <v>34</v>
      </c>
      <c r="B247" s="236" t="s">
        <v>638</v>
      </c>
      <c r="C247" s="252" t="s">
        <v>639</v>
      </c>
      <c r="D247" s="237" t="s">
        <v>293</v>
      </c>
      <c r="E247" s="238">
        <v>36.31194</v>
      </c>
      <c r="F247" s="239"/>
      <c r="G247" s="240">
        <f>ROUND(E247*F247,2)</f>
        <v>0</v>
      </c>
      <c r="H247" s="239"/>
      <c r="I247" s="240">
        <f>ROUND(E247*H247,2)</f>
        <v>0</v>
      </c>
      <c r="J247" s="239"/>
      <c r="K247" s="240">
        <f>ROUND(E247*J247,2)</f>
        <v>0</v>
      </c>
      <c r="L247" s="240">
        <v>21</v>
      </c>
      <c r="M247" s="240">
        <f>G247*(1+L247/100)</f>
        <v>0</v>
      </c>
      <c r="N247" s="238">
        <v>0</v>
      </c>
      <c r="O247" s="238">
        <f>ROUND(E247*N247,2)</f>
        <v>0</v>
      </c>
      <c r="P247" s="238">
        <v>0</v>
      </c>
      <c r="Q247" s="238">
        <f>ROUND(E247*P247,2)</f>
        <v>0</v>
      </c>
      <c r="R247" s="240" t="s">
        <v>277</v>
      </c>
      <c r="S247" s="240" t="s">
        <v>188</v>
      </c>
      <c r="T247" s="241" t="s">
        <v>188</v>
      </c>
      <c r="U247" s="220">
        <v>5.5E-2</v>
      </c>
      <c r="V247" s="220">
        <f>ROUND(E247*U247,2)</f>
        <v>2</v>
      </c>
      <c r="W247" s="220"/>
      <c r="X247" s="220" t="s">
        <v>226</v>
      </c>
      <c r="Y247" s="220" t="s">
        <v>191</v>
      </c>
      <c r="Z247" s="210"/>
      <c r="AA247" s="210"/>
      <c r="AB247" s="210"/>
      <c r="AC247" s="210"/>
      <c r="AD247" s="210"/>
      <c r="AE247" s="210"/>
      <c r="AF247" s="210"/>
      <c r="AG247" s="210" t="s">
        <v>255</v>
      </c>
      <c r="AH247" s="210"/>
      <c r="AI247" s="210"/>
      <c r="AJ247" s="210"/>
      <c r="AK247" s="210"/>
      <c r="AL247" s="210"/>
      <c r="AM247" s="210"/>
      <c r="AN247" s="210"/>
      <c r="AO247" s="210"/>
      <c r="AP247" s="210"/>
      <c r="AQ247" s="210"/>
      <c r="AR247" s="210"/>
      <c r="AS247" s="210"/>
      <c r="AT247" s="210"/>
      <c r="AU247" s="210"/>
      <c r="AV247" s="210"/>
      <c r="AW247" s="210"/>
      <c r="AX247" s="210"/>
      <c r="AY247" s="210"/>
      <c r="AZ247" s="210"/>
      <c r="BA247" s="210"/>
      <c r="BB247" s="210"/>
      <c r="BC247" s="210"/>
      <c r="BD247" s="210"/>
      <c r="BE247" s="210"/>
      <c r="BF247" s="210"/>
      <c r="BG247" s="210"/>
      <c r="BH247" s="210"/>
    </row>
    <row r="248" spans="1:60" outlineLevel="2" x14ac:dyDescent="0.2">
      <c r="A248" s="217"/>
      <c r="B248" s="218"/>
      <c r="C248" s="263" t="s">
        <v>430</v>
      </c>
      <c r="D248" s="262"/>
      <c r="E248" s="262"/>
      <c r="F248" s="262"/>
      <c r="G248" s="262"/>
      <c r="H248" s="220"/>
      <c r="I248" s="220"/>
      <c r="J248" s="220"/>
      <c r="K248" s="220"/>
      <c r="L248" s="220"/>
      <c r="M248" s="220"/>
      <c r="N248" s="219"/>
      <c r="O248" s="219"/>
      <c r="P248" s="219"/>
      <c r="Q248" s="219"/>
      <c r="R248" s="220"/>
      <c r="S248" s="220"/>
      <c r="T248" s="220"/>
      <c r="U248" s="220"/>
      <c r="V248" s="220"/>
      <c r="W248" s="220"/>
      <c r="X248" s="220"/>
      <c r="Y248" s="220"/>
      <c r="Z248" s="210"/>
      <c r="AA248" s="210"/>
      <c r="AB248" s="210"/>
      <c r="AC248" s="210"/>
      <c r="AD248" s="210"/>
      <c r="AE248" s="210"/>
      <c r="AF248" s="210"/>
      <c r="AG248" s="210" t="s">
        <v>229</v>
      </c>
      <c r="AH248" s="210"/>
      <c r="AI248" s="210"/>
      <c r="AJ248" s="210"/>
      <c r="AK248" s="210"/>
      <c r="AL248" s="210"/>
      <c r="AM248" s="210"/>
      <c r="AN248" s="210"/>
      <c r="AO248" s="210"/>
      <c r="AP248" s="210"/>
      <c r="AQ248" s="210"/>
      <c r="AR248" s="210"/>
      <c r="AS248" s="210"/>
      <c r="AT248" s="210"/>
      <c r="AU248" s="210"/>
      <c r="AV248" s="210"/>
      <c r="AW248" s="210"/>
      <c r="AX248" s="210"/>
      <c r="AY248" s="210"/>
      <c r="AZ248" s="210"/>
      <c r="BA248" s="210"/>
      <c r="BB248" s="210"/>
      <c r="BC248" s="210"/>
      <c r="BD248" s="210"/>
      <c r="BE248" s="210"/>
      <c r="BF248" s="210"/>
      <c r="BG248" s="210"/>
      <c r="BH248" s="210"/>
    </row>
    <row r="249" spans="1:60" outlineLevel="2" x14ac:dyDescent="0.2">
      <c r="A249" s="217"/>
      <c r="B249" s="218"/>
      <c r="C249" s="264" t="s">
        <v>640</v>
      </c>
      <c r="D249" s="258"/>
      <c r="E249" s="259"/>
      <c r="F249" s="220"/>
      <c r="G249" s="220"/>
      <c r="H249" s="220"/>
      <c r="I249" s="220"/>
      <c r="J249" s="220"/>
      <c r="K249" s="220"/>
      <c r="L249" s="220"/>
      <c r="M249" s="220"/>
      <c r="N249" s="219"/>
      <c r="O249" s="219"/>
      <c r="P249" s="219"/>
      <c r="Q249" s="219"/>
      <c r="R249" s="220"/>
      <c r="S249" s="220"/>
      <c r="T249" s="220"/>
      <c r="U249" s="220"/>
      <c r="V249" s="220"/>
      <c r="W249" s="220"/>
      <c r="X249" s="220"/>
      <c r="Y249" s="220"/>
      <c r="Z249" s="210"/>
      <c r="AA249" s="210"/>
      <c r="AB249" s="210"/>
      <c r="AC249" s="210"/>
      <c r="AD249" s="210"/>
      <c r="AE249" s="210"/>
      <c r="AF249" s="210"/>
      <c r="AG249" s="210" t="s">
        <v>231</v>
      </c>
      <c r="AH249" s="210">
        <v>0</v>
      </c>
      <c r="AI249" s="210"/>
      <c r="AJ249" s="210"/>
      <c r="AK249" s="210"/>
      <c r="AL249" s="210"/>
      <c r="AM249" s="210"/>
      <c r="AN249" s="210"/>
      <c r="AO249" s="210"/>
      <c r="AP249" s="210"/>
      <c r="AQ249" s="210"/>
      <c r="AR249" s="210"/>
      <c r="AS249" s="210"/>
      <c r="AT249" s="210"/>
      <c r="AU249" s="210"/>
      <c r="AV249" s="210"/>
      <c r="AW249" s="210"/>
      <c r="AX249" s="210"/>
      <c r="AY249" s="210"/>
      <c r="AZ249" s="210"/>
      <c r="BA249" s="210"/>
      <c r="BB249" s="210"/>
      <c r="BC249" s="210"/>
      <c r="BD249" s="210"/>
      <c r="BE249" s="210"/>
      <c r="BF249" s="210"/>
      <c r="BG249" s="210"/>
      <c r="BH249" s="210"/>
    </row>
    <row r="250" spans="1:60" outlineLevel="3" x14ac:dyDescent="0.2">
      <c r="A250" s="217"/>
      <c r="B250" s="218"/>
      <c r="C250" s="264" t="s">
        <v>582</v>
      </c>
      <c r="D250" s="258"/>
      <c r="E250" s="259"/>
      <c r="F250" s="220"/>
      <c r="G250" s="220"/>
      <c r="H250" s="220"/>
      <c r="I250" s="220"/>
      <c r="J250" s="220"/>
      <c r="K250" s="220"/>
      <c r="L250" s="220"/>
      <c r="M250" s="220"/>
      <c r="N250" s="219"/>
      <c r="O250" s="219"/>
      <c r="P250" s="219"/>
      <c r="Q250" s="219"/>
      <c r="R250" s="220"/>
      <c r="S250" s="220"/>
      <c r="T250" s="220"/>
      <c r="U250" s="220"/>
      <c r="V250" s="220"/>
      <c r="W250" s="220"/>
      <c r="X250" s="220"/>
      <c r="Y250" s="220"/>
      <c r="Z250" s="210"/>
      <c r="AA250" s="210"/>
      <c r="AB250" s="210"/>
      <c r="AC250" s="210"/>
      <c r="AD250" s="210"/>
      <c r="AE250" s="210"/>
      <c r="AF250" s="210"/>
      <c r="AG250" s="210" t="s">
        <v>231</v>
      </c>
      <c r="AH250" s="210">
        <v>0</v>
      </c>
      <c r="AI250" s="210"/>
      <c r="AJ250" s="210"/>
      <c r="AK250" s="210"/>
      <c r="AL250" s="210"/>
      <c r="AM250" s="210"/>
      <c r="AN250" s="210"/>
      <c r="AO250" s="210"/>
      <c r="AP250" s="210"/>
      <c r="AQ250" s="210"/>
      <c r="AR250" s="210"/>
      <c r="AS250" s="210"/>
      <c r="AT250" s="210"/>
      <c r="AU250" s="210"/>
      <c r="AV250" s="210"/>
      <c r="AW250" s="210"/>
      <c r="AX250" s="210"/>
      <c r="AY250" s="210"/>
      <c r="AZ250" s="210"/>
      <c r="BA250" s="210"/>
      <c r="BB250" s="210"/>
      <c r="BC250" s="210"/>
      <c r="BD250" s="210"/>
      <c r="BE250" s="210"/>
      <c r="BF250" s="210"/>
      <c r="BG250" s="210"/>
      <c r="BH250" s="210"/>
    </row>
    <row r="251" spans="1:60" outlineLevel="3" x14ac:dyDescent="0.2">
      <c r="A251" s="217"/>
      <c r="B251" s="218"/>
      <c r="C251" s="264" t="s">
        <v>632</v>
      </c>
      <c r="D251" s="258"/>
      <c r="E251" s="259">
        <v>36.31194</v>
      </c>
      <c r="F251" s="220"/>
      <c r="G251" s="220"/>
      <c r="H251" s="220"/>
      <c r="I251" s="220"/>
      <c r="J251" s="220"/>
      <c r="K251" s="220"/>
      <c r="L251" s="220"/>
      <c r="M251" s="220"/>
      <c r="N251" s="219"/>
      <c r="O251" s="219"/>
      <c r="P251" s="219"/>
      <c r="Q251" s="219"/>
      <c r="R251" s="220"/>
      <c r="S251" s="220"/>
      <c r="T251" s="220"/>
      <c r="U251" s="220"/>
      <c r="V251" s="220"/>
      <c r="W251" s="220"/>
      <c r="X251" s="220"/>
      <c r="Y251" s="220"/>
      <c r="Z251" s="210"/>
      <c r="AA251" s="210"/>
      <c r="AB251" s="210"/>
      <c r="AC251" s="210"/>
      <c r="AD251" s="210"/>
      <c r="AE251" s="210"/>
      <c r="AF251" s="210"/>
      <c r="AG251" s="210" t="s">
        <v>231</v>
      </c>
      <c r="AH251" s="210">
        <v>5</v>
      </c>
      <c r="AI251" s="210"/>
      <c r="AJ251" s="210"/>
      <c r="AK251" s="210"/>
      <c r="AL251" s="210"/>
      <c r="AM251" s="210"/>
      <c r="AN251" s="210"/>
      <c r="AO251" s="210"/>
      <c r="AP251" s="210"/>
      <c r="AQ251" s="210"/>
      <c r="AR251" s="210"/>
      <c r="AS251" s="210"/>
      <c r="AT251" s="210"/>
      <c r="AU251" s="210"/>
      <c r="AV251" s="210"/>
      <c r="AW251" s="210"/>
      <c r="AX251" s="210"/>
      <c r="AY251" s="210"/>
      <c r="AZ251" s="210"/>
      <c r="BA251" s="210"/>
      <c r="BB251" s="210"/>
      <c r="BC251" s="210"/>
      <c r="BD251" s="210"/>
      <c r="BE251" s="210"/>
      <c r="BF251" s="210"/>
      <c r="BG251" s="210"/>
      <c r="BH251" s="210"/>
    </row>
    <row r="252" spans="1:60" ht="22.5" outlineLevel="1" x14ac:dyDescent="0.2">
      <c r="A252" s="235">
        <v>35</v>
      </c>
      <c r="B252" s="236" t="s">
        <v>641</v>
      </c>
      <c r="C252" s="252" t="s">
        <v>642</v>
      </c>
      <c r="D252" s="237" t="s">
        <v>347</v>
      </c>
      <c r="E252" s="238">
        <v>74.802610000000001</v>
      </c>
      <c r="F252" s="239"/>
      <c r="G252" s="240">
        <f>ROUND(E252*F252,2)</f>
        <v>0</v>
      </c>
      <c r="H252" s="239"/>
      <c r="I252" s="240">
        <f>ROUND(E252*H252,2)</f>
        <v>0</v>
      </c>
      <c r="J252" s="239"/>
      <c r="K252" s="240">
        <f>ROUND(E252*J252,2)</f>
        <v>0</v>
      </c>
      <c r="L252" s="240">
        <v>21</v>
      </c>
      <c r="M252" s="240">
        <f>G252*(1+L252/100)</f>
        <v>0</v>
      </c>
      <c r="N252" s="238">
        <v>2.7E-2</v>
      </c>
      <c r="O252" s="238">
        <f>ROUND(E252*N252,2)</f>
        <v>2.02</v>
      </c>
      <c r="P252" s="238">
        <v>0</v>
      </c>
      <c r="Q252" s="238">
        <f>ROUND(E252*P252,2)</f>
        <v>0</v>
      </c>
      <c r="R252" s="240" t="s">
        <v>435</v>
      </c>
      <c r="S252" s="240" t="s">
        <v>188</v>
      </c>
      <c r="T252" s="241" t="s">
        <v>188</v>
      </c>
      <c r="U252" s="220">
        <v>0</v>
      </c>
      <c r="V252" s="220">
        <f>ROUND(E252*U252,2)</f>
        <v>0</v>
      </c>
      <c r="W252" s="220"/>
      <c r="X252" s="220" t="s">
        <v>436</v>
      </c>
      <c r="Y252" s="220" t="s">
        <v>191</v>
      </c>
      <c r="Z252" s="210"/>
      <c r="AA252" s="210"/>
      <c r="AB252" s="210"/>
      <c r="AC252" s="210"/>
      <c r="AD252" s="210"/>
      <c r="AE252" s="210"/>
      <c r="AF252" s="210"/>
      <c r="AG252" s="210" t="s">
        <v>596</v>
      </c>
      <c r="AH252" s="210"/>
      <c r="AI252" s="210"/>
      <c r="AJ252" s="210"/>
      <c r="AK252" s="210"/>
      <c r="AL252" s="210"/>
      <c r="AM252" s="210"/>
      <c r="AN252" s="210"/>
      <c r="AO252" s="210"/>
      <c r="AP252" s="210"/>
      <c r="AQ252" s="210"/>
      <c r="AR252" s="210"/>
      <c r="AS252" s="210"/>
      <c r="AT252" s="210"/>
      <c r="AU252" s="210"/>
      <c r="AV252" s="210"/>
      <c r="AW252" s="210"/>
      <c r="AX252" s="210"/>
      <c r="AY252" s="210"/>
      <c r="AZ252" s="210"/>
      <c r="BA252" s="210"/>
      <c r="BB252" s="210"/>
      <c r="BC252" s="210"/>
      <c r="BD252" s="210"/>
      <c r="BE252" s="210"/>
      <c r="BF252" s="210"/>
      <c r="BG252" s="210"/>
      <c r="BH252" s="210"/>
    </row>
    <row r="253" spans="1:60" outlineLevel="2" x14ac:dyDescent="0.2">
      <c r="A253" s="217"/>
      <c r="B253" s="218"/>
      <c r="C253" s="264" t="s">
        <v>643</v>
      </c>
      <c r="D253" s="258"/>
      <c r="E253" s="259"/>
      <c r="F253" s="220"/>
      <c r="G253" s="220"/>
      <c r="H253" s="220"/>
      <c r="I253" s="220"/>
      <c r="J253" s="220"/>
      <c r="K253" s="220"/>
      <c r="L253" s="220"/>
      <c r="M253" s="220"/>
      <c r="N253" s="219"/>
      <c r="O253" s="219"/>
      <c r="P253" s="219"/>
      <c r="Q253" s="219"/>
      <c r="R253" s="220"/>
      <c r="S253" s="220"/>
      <c r="T253" s="220"/>
      <c r="U253" s="220"/>
      <c r="V253" s="220"/>
      <c r="W253" s="220"/>
      <c r="X253" s="220"/>
      <c r="Y253" s="220"/>
      <c r="Z253" s="210"/>
      <c r="AA253" s="210"/>
      <c r="AB253" s="210"/>
      <c r="AC253" s="210"/>
      <c r="AD253" s="210"/>
      <c r="AE253" s="210"/>
      <c r="AF253" s="210"/>
      <c r="AG253" s="210" t="s">
        <v>231</v>
      </c>
      <c r="AH253" s="210">
        <v>0</v>
      </c>
      <c r="AI253" s="210"/>
      <c r="AJ253" s="210"/>
      <c r="AK253" s="210"/>
      <c r="AL253" s="210"/>
      <c r="AM253" s="210"/>
      <c r="AN253" s="210"/>
      <c r="AO253" s="210"/>
      <c r="AP253" s="210"/>
      <c r="AQ253" s="210"/>
      <c r="AR253" s="210"/>
      <c r="AS253" s="210"/>
      <c r="AT253" s="210"/>
      <c r="AU253" s="210"/>
      <c r="AV253" s="210"/>
      <c r="AW253" s="210"/>
      <c r="AX253" s="210"/>
      <c r="AY253" s="210"/>
      <c r="AZ253" s="210"/>
      <c r="BA253" s="210"/>
      <c r="BB253" s="210"/>
      <c r="BC253" s="210"/>
      <c r="BD253" s="210"/>
      <c r="BE253" s="210"/>
      <c r="BF253" s="210"/>
      <c r="BG253" s="210"/>
      <c r="BH253" s="210"/>
    </row>
    <row r="254" spans="1:60" outlineLevel="3" x14ac:dyDescent="0.2">
      <c r="A254" s="217"/>
      <c r="B254" s="218"/>
      <c r="C254" s="265" t="s">
        <v>233</v>
      </c>
      <c r="D254" s="260"/>
      <c r="E254" s="261"/>
      <c r="F254" s="220"/>
      <c r="G254" s="220"/>
      <c r="H254" s="220"/>
      <c r="I254" s="220"/>
      <c r="J254" s="220"/>
      <c r="K254" s="220"/>
      <c r="L254" s="220"/>
      <c r="M254" s="220"/>
      <c r="N254" s="219"/>
      <c r="O254" s="219"/>
      <c r="P254" s="219"/>
      <c r="Q254" s="219"/>
      <c r="R254" s="220"/>
      <c r="S254" s="220"/>
      <c r="T254" s="220"/>
      <c r="U254" s="220"/>
      <c r="V254" s="220"/>
      <c r="W254" s="220"/>
      <c r="X254" s="220"/>
      <c r="Y254" s="220"/>
      <c r="Z254" s="210"/>
      <c r="AA254" s="210"/>
      <c r="AB254" s="210"/>
      <c r="AC254" s="210"/>
      <c r="AD254" s="210"/>
      <c r="AE254" s="210"/>
      <c r="AF254" s="210"/>
      <c r="AG254" s="210" t="s">
        <v>231</v>
      </c>
      <c r="AH254" s="210"/>
      <c r="AI254" s="210"/>
      <c r="AJ254" s="210"/>
      <c r="AK254" s="210"/>
      <c r="AL254" s="210"/>
      <c r="AM254" s="210"/>
      <c r="AN254" s="210"/>
      <c r="AO254" s="210"/>
      <c r="AP254" s="210"/>
      <c r="AQ254" s="210"/>
      <c r="AR254" s="210"/>
      <c r="AS254" s="210"/>
      <c r="AT254" s="210"/>
      <c r="AU254" s="210"/>
      <c r="AV254" s="210"/>
      <c r="AW254" s="210"/>
      <c r="AX254" s="210"/>
      <c r="AY254" s="210"/>
      <c r="AZ254" s="210"/>
      <c r="BA254" s="210"/>
      <c r="BB254" s="210"/>
      <c r="BC254" s="210"/>
      <c r="BD254" s="210"/>
      <c r="BE254" s="210"/>
      <c r="BF254" s="210"/>
      <c r="BG254" s="210"/>
      <c r="BH254" s="210"/>
    </row>
    <row r="255" spans="1:60" outlineLevel="3" x14ac:dyDescent="0.2">
      <c r="A255" s="217"/>
      <c r="B255" s="218"/>
      <c r="C255" s="266" t="s">
        <v>644</v>
      </c>
      <c r="D255" s="260"/>
      <c r="E255" s="261">
        <v>2.06</v>
      </c>
      <c r="F255" s="220"/>
      <c r="G255" s="220"/>
      <c r="H255" s="220"/>
      <c r="I255" s="220"/>
      <c r="J255" s="220"/>
      <c r="K255" s="220"/>
      <c r="L255" s="220"/>
      <c r="M255" s="220"/>
      <c r="N255" s="219"/>
      <c r="O255" s="219"/>
      <c r="P255" s="219"/>
      <c r="Q255" s="219"/>
      <c r="R255" s="220"/>
      <c r="S255" s="220"/>
      <c r="T255" s="220"/>
      <c r="U255" s="220"/>
      <c r="V255" s="220"/>
      <c r="W255" s="220"/>
      <c r="X255" s="220"/>
      <c r="Y255" s="220"/>
      <c r="Z255" s="210"/>
      <c r="AA255" s="210"/>
      <c r="AB255" s="210"/>
      <c r="AC255" s="210"/>
      <c r="AD255" s="210"/>
      <c r="AE255" s="210"/>
      <c r="AF255" s="210"/>
      <c r="AG255" s="210" t="s">
        <v>231</v>
      </c>
      <c r="AH255" s="210">
        <v>2</v>
      </c>
      <c r="AI255" s="210"/>
      <c r="AJ255" s="210"/>
      <c r="AK255" s="210"/>
      <c r="AL255" s="210"/>
      <c r="AM255" s="210"/>
      <c r="AN255" s="210"/>
      <c r="AO255" s="210"/>
      <c r="AP255" s="210"/>
      <c r="AQ255" s="210"/>
      <c r="AR255" s="210"/>
      <c r="AS255" s="210"/>
      <c r="AT255" s="210"/>
      <c r="AU255" s="210"/>
      <c r="AV255" s="210"/>
      <c r="AW255" s="210"/>
      <c r="AX255" s="210"/>
      <c r="AY255" s="210"/>
      <c r="AZ255" s="210"/>
      <c r="BA255" s="210"/>
      <c r="BB255" s="210"/>
      <c r="BC255" s="210"/>
      <c r="BD255" s="210"/>
      <c r="BE255" s="210"/>
      <c r="BF255" s="210"/>
      <c r="BG255" s="210"/>
      <c r="BH255" s="210"/>
    </row>
    <row r="256" spans="1:60" outlineLevel="3" x14ac:dyDescent="0.2">
      <c r="A256" s="217"/>
      <c r="B256" s="218"/>
      <c r="C256" s="265" t="s">
        <v>235</v>
      </c>
      <c r="D256" s="260"/>
      <c r="E256" s="261"/>
      <c r="F256" s="220"/>
      <c r="G256" s="220"/>
      <c r="H256" s="220"/>
      <c r="I256" s="220"/>
      <c r="J256" s="220"/>
      <c r="K256" s="220"/>
      <c r="L256" s="220"/>
      <c r="M256" s="220"/>
      <c r="N256" s="219"/>
      <c r="O256" s="219"/>
      <c r="P256" s="219"/>
      <c r="Q256" s="219"/>
      <c r="R256" s="220"/>
      <c r="S256" s="220"/>
      <c r="T256" s="220"/>
      <c r="U256" s="220"/>
      <c r="V256" s="220"/>
      <c r="W256" s="220"/>
      <c r="X256" s="220"/>
      <c r="Y256" s="220"/>
      <c r="Z256" s="210"/>
      <c r="AA256" s="210"/>
      <c r="AB256" s="210"/>
      <c r="AC256" s="210"/>
      <c r="AD256" s="210"/>
      <c r="AE256" s="210"/>
      <c r="AF256" s="210"/>
      <c r="AG256" s="210" t="s">
        <v>231</v>
      </c>
      <c r="AH256" s="210"/>
      <c r="AI256" s="210"/>
      <c r="AJ256" s="210"/>
      <c r="AK256" s="210"/>
      <c r="AL256" s="210"/>
      <c r="AM256" s="210"/>
      <c r="AN256" s="210"/>
      <c r="AO256" s="210"/>
      <c r="AP256" s="210"/>
      <c r="AQ256" s="210"/>
      <c r="AR256" s="210"/>
      <c r="AS256" s="210"/>
      <c r="AT256" s="210"/>
      <c r="AU256" s="210"/>
      <c r="AV256" s="210"/>
      <c r="AW256" s="210"/>
      <c r="AX256" s="210"/>
      <c r="AY256" s="210"/>
      <c r="AZ256" s="210"/>
      <c r="BA256" s="210"/>
      <c r="BB256" s="210"/>
      <c r="BC256" s="210"/>
      <c r="BD256" s="210"/>
      <c r="BE256" s="210"/>
      <c r="BF256" s="210"/>
      <c r="BG256" s="210"/>
      <c r="BH256" s="210"/>
    </row>
    <row r="257" spans="1:60" outlineLevel="3" x14ac:dyDescent="0.2">
      <c r="A257" s="217"/>
      <c r="B257" s="218"/>
      <c r="C257" s="264" t="s">
        <v>645</v>
      </c>
      <c r="D257" s="258"/>
      <c r="E257" s="259">
        <v>74.802610000000001</v>
      </c>
      <c r="F257" s="220"/>
      <c r="G257" s="220"/>
      <c r="H257" s="220"/>
      <c r="I257" s="220"/>
      <c r="J257" s="220"/>
      <c r="K257" s="220"/>
      <c r="L257" s="220"/>
      <c r="M257" s="220"/>
      <c r="N257" s="219"/>
      <c r="O257" s="219"/>
      <c r="P257" s="219"/>
      <c r="Q257" s="219"/>
      <c r="R257" s="220"/>
      <c r="S257" s="220"/>
      <c r="T257" s="220"/>
      <c r="U257" s="220"/>
      <c r="V257" s="220"/>
      <c r="W257" s="220"/>
      <c r="X257" s="220"/>
      <c r="Y257" s="220"/>
      <c r="Z257" s="210"/>
      <c r="AA257" s="210"/>
      <c r="AB257" s="210"/>
      <c r="AC257" s="210"/>
      <c r="AD257" s="210"/>
      <c r="AE257" s="210"/>
      <c r="AF257" s="210"/>
      <c r="AG257" s="210" t="s">
        <v>231</v>
      </c>
      <c r="AH257" s="210">
        <v>5</v>
      </c>
      <c r="AI257" s="210"/>
      <c r="AJ257" s="210"/>
      <c r="AK257" s="210"/>
      <c r="AL257" s="210"/>
      <c r="AM257" s="210"/>
      <c r="AN257" s="210"/>
      <c r="AO257" s="210"/>
      <c r="AP257" s="210"/>
      <c r="AQ257" s="210"/>
      <c r="AR257" s="210"/>
      <c r="AS257" s="210"/>
      <c r="AT257" s="210"/>
      <c r="AU257" s="210"/>
      <c r="AV257" s="210"/>
      <c r="AW257" s="210"/>
      <c r="AX257" s="210"/>
      <c r="AY257" s="210"/>
      <c r="AZ257" s="210"/>
      <c r="BA257" s="210"/>
      <c r="BB257" s="210"/>
      <c r="BC257" s="210"/>
      <c r="BD257" s="210"/>
      <c r="BE257" s="210"/>
      <c r="BF257" s="210"/>
      <c r="BG257" s="210"/>
      <c r="BH257" s="210"/>
    </row>
    <row r="258" spans="1:60" ht="22.5" outlineLevel="1" x14ac:dyDescent="0.2">
      <c r="A258" s="235">
        <v>36</v>
      </c>
      <c r="B258" s="236" t="s">
        <v>646</v>
      </c>
      <c r="C258" s="252" t="s">
        <v>647</v>
      </c>
      <c r="D258" s="237" t="s">
        <v>347</v>
      </c>
      <c r="E258" s="238">
        <v>1.03</v>
      </c>
      <c r="F258" s="239"/>
      <c r="G258" s="240">
        <f>ROUND(E258*F258,2)</f>
        <v>0</v>
      </c>
      <c r="H258" s="239"/>
      <c r="I258" s="240">
        <f>ROUND(E258*H258,2)</f>
        <v>0</v>
      </c>
      <c r="J258" s="239"/>
      <c r="K258" s="240">
        <f>ROUND(E258*J258,2)</f>
        <v>0</v>
      </c>
      <c r="L258" s="240">
        <v>21</v>
      </c>
      <c r="M258" s="240">
        <f>G258*(1+L258/100)</f>
        <v>0</v>
      </c>
      <c r="N258" s="238">
        <v>0.06</v>
      </c>
      <c r="O258" s="238">
        <f>ROUND(E258*N258,2)</f>
        <v>0.06</v>
      </c>
      <c r="P258" s="238">
        <v>0</v>
      </c>
      <c r="Q258" s="238">
        <f>ROUND(E258*P258,2)</f>
        <v>0</v>
      </c>
      <c r="R258" s="240" t="s">
        <v>435</v>
      </c>
      <c r="S258" s="240" t="s">
        <v>188</v>
      </c>
      <c r="T258" s="241" t="s">
        <v>188</v>
      </c>
      <c r="U258" s="220">
        <v>0</v>
      </c>
      <c r="V258" s="220">
        <f>ROUND(E258*U258,2)</f>
        <v>0</v>
      </c>
      <c r="W258" s="220"/>
      <c r="X258" s="220" t="s">
        <v>436</v>
      </c>
      <c r="Y258" s="220" t="s">
        <v>191</v>
      </c>
      <c r="Z258" s="210"/>
      <c r="AA258" s="210"/>
      <c r="AB258" s="210"/>
      <c r="AC258" s="210"/>
      <c r="AD258" s="210"/>
      <c r="AE258" s="210"/>
      <c r="AF258" s="210"/>
      <c r="AG258" s="210" t="s">
        <v>596</v>
      </c>
      <c r="AH258" s="210"/>
      <c r="AI258" s="210"/>
      <c r="AJ258" s="210"/>
      <c r="AK258" s="210"/>
      <c r="AL258" s="210"/>
      <c r="AM258" s="210"/>
      <c r="AN258" s="210"/>
      <c r="AO258" s="210"/>
      <c r="AP258" s="210"/>
      <c r="AQ258" s="210"/>
      <c r="AR258" s="210"/>
      <c r="AS258" s="210"/>
      <c r="AT258" s="210"/>
      <c r="AU258" s="210"/>
      <c r="AV258" s="210"/>
      <c r="AW258" s="210"/>
      <c r="AX258" s="210"/>
      <c r="AY258" s="210"/>
      <c r="AZ258" s="210"/>
      <c r="BA258" s="210"/>
      <c r="BB258" s="210"/>
      <c r="BC258" s="210"/>
      <c r="BD258" s="210"/>
      <c r="BE258" s="210"/>
      <c r="BF258" s="210"/>
      <c r="BG258" s="210"/>
      <c r="BH258" s="210"/>
    </row>
    <row r="259" spans="1:60" outlineLevel="2" x14ac:dyDescent="0.2">
      <c r="A259" s="217"/>
      <c r="B259" s="218"/>
      <c r="C259" s="264" t="s">
        <v>648</v>
      </c>
      <c r="D259" s="258"/>
      <c r="E259" s="259"/>
      <c r="F259" s="220"/>
      <c r="G259" s="220"/>
      <c r="H259" s="220"/>
      <c r="I259" s="220"/>
      <c r="J259" s="220"/>
      <c r="K259" s="220"/>
      <c r="L259" s="220"/>
      <c r="M259" s="220"/>
      <c r="N259" s="219"/>
      <c r="O259" s="219"/>
      <c r="P259" s="219"/>
      <c r="Q259" s="219"/>
      <c r="R259" s="220"/>
      <c r="S259" s="220"/>
      <c r="T259" s="220"/>
      <c r="U259" s="220"/>
      <c r="V259" s="220"/>
      <c r="W259" s="220"/>
      <c r="X259" s="220"/>
      <c r="Y259" s="220"/>
      <c r="Z259" s="210"/>
      <c r="AA259" s="210"/>
      <c r="AB259" s="210"/>
      <c r="AC259" s="210"/>
      <c r="AD259" s="210"/>
      <c r="AE259" s="210"/>
      <c r="AF259" s="210"/>
      <c r="AG259" s="210" t="s">
        <v>231</v>
      </c>
      <c r="AH259" s="210">
        <v>0</v>
      </c>
      <c r="AI259" s="210"/>
      <c r="AJ259" s="210"/>
      <c r="AK259" s="210"/>
      <c r="AL259" s="210"/>
      <c r="AM259" s="210"/>
      <c r="AN259" s="210"/>
      <c r="AO259" s="210"/>
      <c r="AP259" s="210"/>
      <c r="AQ259" s="210"/>
      <c r="AR259" s="210"/>
      <c r="AS259" s="210"/>
      <c r="AT259" s="210"/>
      <c r="AU259" s="210"/>
      <c r="AV259" s="210"/>
      <c r="AW259" s="210"/>
      <c r="AX259" s="210"/>
      <c r="AY259" s="210"/>
      <c r="AZ259" s="210"/>
      <c r="BA259" s="210"/>
      <c r="BB259" s="210"/>
      <c r="BC259" s="210"/>
      <c r="BD259" s="210"/>
      <c r="BE259" s="210"/>
      <c r="BF259" s="210"/>
      <c r="BG259" s="210"/>
      <c r="BH259" s="210"/>
    </row>
    <row r="260" spans="1:60" outlineLevel="3" x14ac:dyDescent="0.2">
      <c r="A260" s="217"/>
      <c r="B260" s="218"/>
      <c r="C260" s="264" t="s">
        <v>649</v>
      </c>
      <c r="D260" s="258"/>
      <c r="E260" s="259">
        <v>1.03</v>
      </c>
      <c r="F260" s="220"/>
      <c r="G260" s="220"/>
      <c r="H260" s="220"/>
      <c r="I260" s="220"/>
      <c r="J260" s="220"/>
      <c r="K260" s="220"/>
      <c r="L260" s="220"/>
      <c r="M260" s="220"/>
      <c r="N260" s="219"/>
      <c r="O260" s="219"/>
      <c r="P260" s="219"/>
      <c r="Q260" s="219"/>
      <c r="R260" s="220"/>
      <c r="S260" s="220"/>
      <c r="T260" s="220"/>
      <c r="U260" s="220"/>
      <c r="V260" s="220"/>
      <c r="W260" s="220"/>
      <c r="X260" s="220"/>
      <c r="Y260" s="220"/>
      <c r="Z260" s="210"/>
      <c r="AA260" s="210"/>
      <c r="AB260" s="210"/>
      <c r="AC260" s="210"/>
      <c r="AD260" s="210"/>
      <c r="AE260" s="210"/>
      <c r="AF260" s="210"/>
      <c r="AG260" s="210" t="s">
        <v>231</v>
      </c>
      <c r="AH260" s="210">
        <v>5</v>
      </c>
      <c r="AI260" s="210"/>
      <c r="AJ260" s="210"/>
      <c r="AK260" s="210"/>
      <c r="AL260" s="210"/>
      <c r="AM260" s="210"/>
      <c r="AN260" s="210"/>
      <c r="AO260" s="210"/>
      <c r="AP260" s="210"/>
      <c r="AQ260" s="210"/>
      <c r="AR260" s="210"/>
      <c r="AS260" s="210"/>
      <c r="AT260" s="210"/>
      <c r="AU260" s="210"/>
      <c r="AV260" s="210"/>
      <c r="AW260" s="210"/>
      <c r="AX260" s="210"/>
      <c r="AY260" s="210"/>
      <c r="AZ260" s="210"/>
      <c r="BA260" s="210"/>
      <c r="BB260" s="210"/>
      <c r="BC260" s="210"/>
      <c r="BD260" s="210"/>
      <c r="BE260" s="210"/>
      <c r="BF260" s="210"/>
      <c r="BG260" s="210"/>
      <c r="BH260" s="210"/>
    </row>
    <row r="261" spans="1:60" ht="22.5" outlineLevel="1" x14ac:dyDescent="0.2">
      <c r="A261" s="235">
        <v>37</v>
      </c>
      <c r="B261" s="236" t="s">
        <v>650</v>
      </c>
      <c r="C261" s="252" t="s">
        <v>651</v>
      </c>
      <c r="D261" s="237" t="s">
        <v>347</v>
      </c>
      <c r="E261" s="238">
        <v>0.51500000000000001</v>
      </c>
      <c r="F261" s="239"/>
      <c r="G261" s="240">
        <f>ROUND(E261*F261,2)</f>
        <v>0</v>
      </c>
      <c r="H261" s="239"/>
      <c r="I261" s="240">
        <f>ROUND(E261*H261,2)</f>
        <v>0</v>
      </c>
      <c r="J261" s="239"/>
      <c r="K261" s="240">
        <f>ROUND(E261*J261,2)</f>
        <v>0</v>
      </c>
      <c r="L261" s="240">
        <v>21</v>
      </c>
      <c r="M261" s="240">
        <f>G261*(1+L261/100)</f>
        <v>0</v>
      </c>
      <c r="N261" s="238">
        <v>6.7000000000000004E-2</v>
      </c>
      <c r="O261" s="238">
        <f>ROUND(E261*N261,2)</f>
        <v>0.03</v>
      </c>
      <c r="P261" s="238">
        <v>0</v>
      </c>
      <c r="Q261" s="238">
        <f>ROUND(E261*P261,2)</f>
        <v>0</v>
      </c>
      <c r="R261" s="240" t="s">
        <v>435</v>
      </c>
      <c r="S261" s="240" t="s">
        <v>188</v>
      </c>
      <c r="T261" s="241" t="s">
        <v>188</v>
      </c>
      <c r="U261" s="220">
        <v>0</v>
      </c>
      <c r="V261" s="220">
        <f>ROUND(E261*U261,2)</f>
        <v>0</v>
      </c>
      <c r="W261" s="220"/>
      <c r="X261" s="220" t="s">
        <v>436</v>
      </c>
      <c r="Y261" s="220" t="s">
        <v>191</v>
      </c>
      <c r="Z261" s="210"/>
      <c r="AA261" s="210"/>
      <c r="AB261" s="210"/>
      <c r="AC261" s="210"/>
      <c r="AD261" s="210"/>
      <c r="AE261" s="210"/>
      <c r="AF261" s="210"/>
      <c r="AG261" s="210" t="s">
        <v>437</v>
      </c>
      <c r="AH261" s="210"/>
      <c r="AI261" s="210"/>
      <c r="AJ261" s="210"/>
      <c r="AK261" s="210"/>
      <c r="AL261" s="210"/>
      <c r="AM261" s="210"/>
      <c r="AN261" s="210"/>
      <c r="AO261" s="210"/>
      <c r="AP261" s="210"/>
      <c r="AQ261" s="210"/>
      <c r="AR261" s="210"/>
      <c r="AS261" s="210"/>
      <c r="AT261" s="210"/>
      <c r="AU261" s="210"/>
      <c r="AV261" s="210"/>
      <c r="AW261" s="210"/>
      <c r="AX261" s="210"/>
      <c r="AY261" s="210"/>
      <c r="AZ261" s="210"/>
      <c r="BA261" s="210"/>
      <c r="BB261" s="210"/>
      <c r="BC261" s="210"/>
      <c r="BD261" s="210"/>
      <c r="BE261" s="210"/>
      <c r="BF261" s="210"/>
      <c r="BG261" s="210"/>
      <c r="BH261" s="210"/>
    </row>
    <row r="262" spans="1:60" outlineLevel="2" x14ac:dyDescent="0.2">
      <c r="A262" s="217"/>
      <c r="B262" s="218"/>
      <c r="C262" s="264" t="s">
        <v>652</v>
      </c>
      <c r="D262" s="258"/>
      <c r="E262" s="259"/>
      <c r="F262" s="220"/>
      <c r="G262" s="220"/>
      <c r="H262" s="220"/>
      <c r="I262" s="220"/>
      <c r="J262" s="220"/>
      <c r="K262" s="220"/>
      <c r="L262" s="220"/>
      <c r="M262" s="220"/>
      <c r="N262" s="219"/>
      <c r="O262" s="219"/>
      <c r="P262" s="219"/>
      <c r="Q262" s="219"/>
      <c r="R262" s="220"/>
      <c r="S262" s="220"/>
      <c r="T262" s="220"/>
      <c r="U262" s="220"/>
      <c r="V262" s="220"/>
      <c r="W262" s="220"/>
      <c r="X262" s="220"/>
      <c r="Y262" s="220"/>
      <c r="Z262" s="210"/>
      <c r="AA262" s="210"/>
      <c r="AB262" s="210"/>
      <c r="AC262" s="210"/>
      <c r="AD262" s="210"/>
      <c r="AE262" s="210"/>
      <c r="AF262" s="210"/>
      <c r="AG262" s="210" t="s">
        <v>231</v>
      </c>
      <c r="AH262" s="210">
        <v>0</v>
      </c>
      <c r="AI262" s="210"/>
      <c r="AJ262" s="210"/>
      <c r="AK262" s="210"/>
      <c r="AL262" s="210"/>
      <c r="AM262" s="210"/>
      <c r="AN262" s="210"/>
      <c r="AO262" s="210"/>
      <c r="AP262" s="210"/>
      <c r="AQ262" s="210"/>
      <c r="AR262" s="210"/>
      <c r="AS262" s="210"/>
      <c r="AT262" s="210"/>
      <c r="AU262" s="210"/>
      <c r="AV262" s="210"/>
      <c r="AW262" s="210"/>
      <c r="AX262" s="210"/>
      <c r="AY262" s="210"/>
      <c r="AZ262" s="210"/>
      <c r="BA262" s="210"/>
      <c r="BB262" s="210"/>
      <c r="BC262" s="210"/>
      <c r="BD262" s="210"/>
      <c r="BE262" s="210"/>
      <c r="BF262" s="210"/>
      <c r="BG262" s="210"/>
      <c r="BH262" s="210"/>
    </row>
    <row r="263" spans="1:60" outlineLevel="3" x14ac:dyDescent="0.2">
      <c r="A263" s="217"/>
      <c r="B263" s="218"/>
      <c r="C263" s="265" t="s">
        <v>233</v>
      </c>
      <c r="D263" s="260"/>
      <c r="E263" s="261"/>
      <c r="F263" s="220"/>
      <c r="G263" s="220"/>
      <c r="H263" s="220"/>
      <c r="I263" s="220"/>
      <c r="J263" s="220"/>
      <c r="K263" s="220"/>
      <c r="L263" s="220"/>
      <c r="M263" s="220"/>
      <c r="N263" s="219"/>
      <c r="O263" s="219"/>
      <c r="P263" s="219"/>
      <c r="Q263" s="219"/>
      <c r="R263" s="220"/>
      <c r="S263" s="220"/>
      <c r="T263" s="220"/>
      <c r="U263" s="220"/>
      <c r="V263" s="220"/>
      <c r="W263" s="220"/>
      <c r="X263" s="220"/>
      <c r="Y263" s="220"/>
      <c r="Z263" s="210"/>
      <c r="AA263" s="210"/>
      <c r="AB263" s="210"/>
      <c r="AC263" s="210"/>
      <c r="AD263" s="210"/>
      <c r="AE263" s="210"/>
      <c r="AF263" s="210"/>
      <c r="AG263" s="210" t="s">
        <v>231</v>
      </c>
      <c r="AH263" s="210"/>
      <c r="AI263" s="210"/>
      <c r="AJ263" s="210"/>
      <c r="AK263" s="210"/>
      <c r="AL263" s="210"/>
      <c r="AM263" s="210"/>
      <c r="AN263" s="210"/>
      <c r="AO263" s="210"/>
      <c r="AP263" s="210"/>
      <c r="AQ263" s="210"/>
      <c r="AR263" s="210"/>
      <c r="AS263" s="210"/>
      <c r="AT263" s="210"/>
      <c r="AU263" s="210"/>
      <c r="AV263" s="210"/>
      <c r="AW263" s="210"/>
      <c r="AX263" s="210"/>
      <c r="AY263" s="210"/>
      <c r="AZ263" s="210"/>
      <c r="BA263" s="210"/>
      <c r="BB263" s="210"/>
      <c r="BC263" s="210"/>
      <c r="BD263" s="210"/>
      <c r="BE263" s="210"/>
      <c r="BF263" s="210"/>
      <c r="BG263" s="210"/>
      <c r="BH263" s="210"/>
    </row>
    <row r="264" spans="1:60" outlineLevel="3" x14ac:dyDescent="0.2">
      <c r="A264" s="217"/>
      <c r="B264" s="218"/>
      <c r="C264" s="266" t="s">
        <v>653</v>
      </c>
      <c r="D264" s="260"/>
      <c r="E264" s="261">
        <v>0.51500000000000001</v>
      </c>
      <c r="F264" s="220"/>
      <c r="G264" s="220"/>
      <c r="H264" s="220"/>
      <c r="I264" s="220"/>
      <c r="J264" s="220"/>
      <c r="K264" s="220"/>
      <c r="L264" s="220"/>
      <c r="M264" s="220"/>
      <c r="N264" s="219"/>
      <c r="O264" s="219"/>
      <c r="P264" s="219"/>
      <c r="Q264" s="219"/>
      <c r="R264" s="220"/>
      <c r="S264" s="220"/>
      <c r="T264" s="220"/>
      <c r="U264" s="220"/>
      <c r="V264" s="220"/>
      <c r="W264" s="220"/>
      <c r="X264" s="220"/>
      <c r="Y264" s="220"/>
      <c r="Z264" s="210"/>
      <c r="AA264" s="210"/>
      <c r="AB264" s="210"/>
      <c r="AC264" s="210"/>
      <c r="AD264" s="210"/>
      <c r="AE264" s="210"/>
      <c r="AF264" s="210"/>
      <c r="AG264" s="210" t="s">
        <v>231</v>
      </c>
      <c r="AH264" s="210">
        <v>2</v>
      </c>
      <c r="AI264" s="210"/>
      <c r="AJ264" s="210"/>
      <c r="AK264" s="210"/>
      <c r="AL264" s="210"/>
      <c r="AM264" s="210"/>
      <c r="AN264" s="210"/>
      <c r="AO264" s="210"/>
      <c r="AP264" s="210"/>
      <c r="AQ264" s="210"/>
      <c r="AR264" s="210"/>
      <c r="AS264" s="210"/>
      <c r="AT264" s="210"/>
      <c r="AU264" s="210"/>
      <c r="AV264" s="210"/>
      <c r="AW264" s="210"/>
      <c r="AX264" s="210"/>
      <c r="AY264" s="210"/>
      <c r="AZ264" s="210"/>
      <c r="BA264" s="210"/>
      <c r="BB264" s="210"/>
      <c r="BC264" s="210"/>
      <c r="BD264" s="210"/>
      <c r="BE264" s="210"/>
      <c r="BF264" s="210"/>
      <c r="BG264" s="210"/>
      <c r="BH264" s="210"/>
    </row>
    <row r="265" spans="1:60" outlineLevel="3" x14ac:dyDescent="0.2">
      <c r="A265" s="217"/>
      <c r="B265" s="218"/>
      <c r="C265" s="265" t="s">
        <v>235</v>
      </c>
      <c r="D265" s="260"/>
      <c r="E265" s="261"/>
      <c r="F265" s="220"/>
      <c r="G265" s="220"/>
      <c r="H265" s="220"/>
      <c r="I265" s="220"/>
      <c r="J265" s="220"/>
      <c r="K265" s="220"/>
      <c r="L265" s="220"/>
      <c r="M265" s="220"/>
      <c r="N265" s="219"/>
      <c r="O265" s="219"/>
      <c r="P265" s="219"/>
      <c r="Q265" s="219"/>
      <c r="R265" s="220"/>
      <c r="S265" s="220"/>
      <c r="T265" s="220"/>
      <c r="U265" s="220"/>
      <c r="V265" s="220"/>
      <c r="W265" s="220"/>
      <c r="X265" s="220"/>
      <c r="Y265" s="220"/>
      <c r="Z265" s="210"/>
      <c r="AA265" s="210"/>
      <c r="AB265" s="210"/>
      <c r="AC265" s="210"/>
      <c r="AD265" s="210"/>
      <c r="AE265" s="210"/>
      <c r="AF265" s="210"/>
      <c r="AG265" s="210" t="s">
        <v>231</v>
      </c>
      <c r="AH265" s="210"/>
      <c r="AI265" s="210"/>
      <c r="AJ265" s="210"/>
      <c r="AK265" s="210"/>
      <c r="AL265" s="210"/>
      <c r="AM265" s="210"/>
      <c r="AN265" s="210"/>
      <c r="AO265" s="210"/>
      <c r="AP265" s="210"/>
      <c r="AQ265" s="210"/>
      <c r="AR265" s="210"/>
      <c r="AS265" s="210"/>
      <c r="AT265" s="210"/>
      <c r="AU265" s="210"/>
      <c r="AV265" s="210"/>
      <c r="AW265" s="210"/>
      <c r="AX265" s="210"/>
      <c r="AY265" s="210"/>
      <c r="AZ265" s="210"/>
      <c r="BA265" s="210"/>
      <c r="BB265" s="210"/>
      <c r="BC265" s="210"/>
      <c r="BD265" s="210"/>
      <c r="BE265" s="210"/>
      <c r="BF265" s="210"/>
      <c r="BG265" s="210"/>
      <c r="BH265" s="210"/>
    </row>
    <row r="266" spans="1:60" outlineLevel="3" x14ac:dyDescent="0.2">
      <c r="A266" s="217"/>
      <c r="B266" s="218"/>
      <c r="C266" s="264" t="s">
        <v>654</v>
      </c>
      <c r="D266" s="258"/>
      <c r="E266" s="259">
        <v>0.51500000000000001</v>
      </c>
      <c r="F266" s="220"/>
      <c r="G266" s="220"/>
      <c r="H266" s="220"/>
      <c r="I266" s="220"/>
      <c r="J266" s="220"/>
      <c r="K266" s="220"/>
      <c r="L266" s="220"/>
      <c r="M266" s="220"/>
      <c r="N266" s="219"/>
      <c r="O266" s="219"/>
      <c r="P266" s="219"/>
      <c r="Q266" s="219"/>
      <c r="R266" s="220"/>
      <c r="S266" s="220"/>
      <c r="T266" s="220"/>
      <c r="U266" s="220"/>
      <c r="V266" s="220"/>
      <c r="W266" s="220"/>
      <c r="X266" s="220"/>
      <c r="Y266" s="220"/>
      <c r="Z266" s="210"/>
      <c r="AA266" s="210"/>
      <c r="AB266" s="210"/>
      <c r="AC266" s="210"/>
      <c r="AD266" s="210"/>
      <c r="AE266" s="210"/>
      <c r="AF266" s="210"/>
      <c r="AG266" s="210" t="s">
        <v>231</v>
      </c>
      <c r="AH266" s="210">
        <v>5</v>
      </c>
      <c r="AI266" s="210"/>
      <c r="AJ266" s="210"/>
      <c r="AK266" s="210"/>
      <c r="AL266" s="210"/>
      <c r="AM266" s="210"/>
      <c r="AN266" s="210"/>
      <c r="AO266" s="210"/>
      <c r="AP266" s="210"/>
      <c r="AQ266" s="210"/>
      <c r="AR266" s="210"/>
      <c r="AS266" s="210"/>
      <c r="AT266" s="210"/>
      <c r="AU266" s="210"/>
      <c r="AV266" s="210"/>
      <c r="AW266" s="210"/>
      <c r="AX266" s="210"/>
      <c r="AY266" s="210"/>
      <c r="AZ266" s="210"/>
      <c r="BA266" s="210"/>
      <c r="BB266" s="210"/>
      <c r="BC266" s="210"/>
      <c r="BD266" s="210"/>
      <c r="BE266" s="210"/>
      <c r="BF266" s="210"/>
      <c r="BG266" s="210"/>
      <c r="BH266" s="210"/>
    </row>
    <row r="267" spans="1:60" ht="22.5" outlineLevel="1" x14ac:dyDescent="0.2">
      <c r="A267" s="235">
        <v>38</v>
      </c>
      <c r="B267" s="236" t="s">
        <v>655</v>
      </c>
      <c r="C267" s="252" t="s">
        <v>656</v>
      </c>
      <c r="D267" s="237" t="s">
        <v>347</v>
      </c>
      <c r="E267" s="238">
        <v>0.51500000000000001</v>
      </c>
      <c r="F267" s="239"/>
      <c r="G267" s="240">
        <f>ROUND(E267*F267,2)</f>
        <v>0</v>
      </c>
      <c r="H267" s="239"/>
      <c r="I267" s="240">
        <f>ROUND(E267*H267,2)</f>
        <v>0</v>
      </c>
      <c r="J267" s="239"/>
      <c r="K267" s="240">
        <f>ROUND(E267*J267,2)</f>
        <v>0</v>
      </c>
      <c r="L267" s="240">
        <v>21</v>
      </c>
      <c r="M267" s="240">
        <f>G267*(1+L267/100)</f>
        <v>0</v>
      </c>
      <c r="N267" s="238">
        <v>6.7000000000000004E-2</v>
      </c>
      <c r="O267" s="238">
        <f>ROUND(E267*N267,2)</f>
        <v>0.03</v>
      </c>
      <c r="P267" s="238">
        <v>0</v>
      </c>
      <c r="Q267" s="238">
        <f>ROUND(E267*P267,2)</f>
        <v>0</v>
      </c>
      <c r="R267" s="240" t="s">
        <v>435</v>
      </c>
      <c r="S267" s="240" t="s">
        <v>188</v>
      </c>
      <c r="T267" s="241" t="s">
        <v>188</v>
      </c>
      <c r="U267" s="220">
        <v>0</v>
      </c>
      <c r="V267" s="220">
        <f>ROUND(E267*U267,2)</f>
        <v>0</v>
      </c>
      <c r="W267" s="220"/>
      <c r="X267" s="220" t="s">
        <v>436</v>
      </c>
      <c r="Y267" s="220" t="s">
        <v>191</v>
      </c>
      <c r="Z267" s="210"/>
      <c r="AA267" s="210"/>
      <c r="AB267" s="210"/>
      <c r="AC267" s="210"/>
      <c r="AD267" s="210"/>
      <c r="AE267" s="210"/>
      <c r="AF267" s="210"/>
      <c r="AG267" s="210" t="s">
        <v>437</v>
      </c>
      <c r="AH267" s="210"/>
      <c r="AI267" s="210"/>
      <c r="AJ267" s="210"/>
      <c r="AK267" s="210"/>
      <c r="AL267" s="210"/>
      <c r="AM267" s="210"/>
      <c r="AN267" s="210"/>
      <c r="AO267" s="210"/>
      <c r="AP267" s="210"/>
      <c r="AQ267" s="210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210"/>
      <c r="BD267" s="210"/>
      <c r="BE267" s="210"/>
      <c r="BF267" s="210"/>
      <c r="BG267" s="210"/>
      <c r="BH267" s="210"/>
    </row>
    <row r="268" spans="1:60" outlineLevel="2" x14ac:dyDescent="0.2">
      <c r="A268" s="217"/>
      <c r="B268" s="218"/>
      <c r="C268" s="264" t="s">
        <v>657</v>
      </c>
      <c r="D268" s="258"/>
      <c r="E268" s="259"/>
      <c r="F268" s="220"/>
      <c r="G268" s="220"/>
      <c r="H268" s="220"/>
      <c r="I268" s="220"/>
      <c r="J268" s="220"/>
      <c r="K268" s="220"/>
      <c r="L268" s="220"/>
      <c r="M268" s="220"/>
      <c r="N268" s="219"/>
      <c r="O268" s="219"/>
      <c r="P268" s="219"/>
      <c r="Q268" s="219"/>
      <c r="R268" s="220"/>
      <c r="S268" s="220"/>
      <c r="T268" s="220"/>
      <c r="U268" s="220"/>
      <c r="V268" s="220"/>
      <c r="W268" s="220"/>
      <c r="X268" s="220"/>
      <c r="Y268" s="220"/>
      <c r="Z268" s="210"/>
      <c r="AA268" s="210"/>
      <c r="AB268" s="210"/>
      <c r="AC268" s="210"/>
      <c r="AD268" s="210"/>
      <c r="AE268" s="210"/>
      <c r="AF268" s="210"/>
      <c r="AG268" s="210" t="s">
        <v>231</v>
      </c>
      <c r="AH268" s="210">
        <v>0</v>
      </c>
      <c r="AI268" s="210"/>
      <c r="AJ268" s="210"/>
      <c r="AK268" s="210"/>
      <c r="AL268" s="210"/>
      <c r="AM268" s="210"/>
      <c r="AN268" s="210"/>
      <c r="AO268" s="210"/>
      <c r="AP268" s="210"/>
      <c r="AQ268" s="210"/>
      <c r="AR268" s="210"/>
      <c r="AS268" s="210"/>
      <c r="AT268" s="210"/>
      <c r="AU268" s="210"/>
      <c r="AV268" s="210"/>
      <c r="AW268" s="210"/>
      <c r="AX268" s="210"/>
      <c r="AY268" s="210"/>
      <c r="AZ268" s="210"/>
      <c r="BA268" s="210"/>
      <c r="BB268" s="210"/>
      <c r="BC268" s="210"/>
      <c r="BD268" s="210"/>
      <c r="BE268" s="210"/>
      <c r="BF268" s="210"/>
      <c r="BG268" s="210"/>
      <c r="BH268" s="210"/>
    </row>
    <row r="269" spans="1:60" outlineLevel="3" x14ac:dyDescent="0.2">
      <c r="A269" s="217"/>
      <c r="B269" s="218"/>
      <c r="C269" s="264" t="s">
        <v>658</v>
      </c>
      <c r="D269" s="258"/>
      <c r="E269" s="259">
        <v>0.51500000000000001</v>
      </c>
      <c r="F269" s="220"/>
      <c r="G269" s="220"/>
      <c r="H269" s="220"/>
      <c r="I269" s="220"/>
      <c r="J269" s="220"/>
      <c r="K269" s="220"/>
      <c r="L269" s="220"/>
      <c r="M269" s="220"/>
      <c r="N269" s="219"/>
      <c r="O269" s="219"/>
      <c r="P269" s="219"/>
      <c r="Q269" s="219"/>
      <c r="R269" s="220"/>
      <c r="S269" s="220"/>
      <c r="T269" s="220"/>
      <c r="U269" s="220"/>
      <c r="V269" s="220"/>
      <c r="W269" s="220"/>
      <c r="X269" s="220"/>
      <c r="Y269" s="220"/>
      <c r="Z269" s="210"/>
      <c r="AA269" s="210"/>
      <c r="AB269" s="210"/>
      <c r="AC269" s="210"/>
      <c r="AD269" s="210"/>
      <c r="AE269" s="210"/>
      <c r="AF269" s="210"/>
      <c r="AG269" s="210" t="s">
        <v>231</v>
      </c>
      <c r="AH269" s="210">
        <v>5</v>
      </c>
      <c r="AI269" s="210"/>
      <c r="AJ269" s="210"/>
      <c r="AK269" s="210"/>
      <c r="AL269" s="210"/>
      <c r="AM269" s="210"/>
      <c r="AN269" s="210"/>
      <c r="AO269" s="210"/>
      <c r="AP269" s="210"/>
      <c r="AQ269" s="210"/>
      <c r="AR269" s="210"/>
      <c r="AS269" s="210"/>
      <c r="AT269" s="210"/>
      <c r="AU269" s="210"/>
      <c r="AV269" s="210"/>
      <c r="AW269" s="210"/>
      <c r="AX269" s="210"/>
      <c r="AY269" s="210"/>
      <c r="AZ269" s="210"/>
      <c r="BA269" s="210"/>
      <c r="BB269" s="210"/>
      <c r="BC269" s="210"/>
      <c r="BD269" s="210"/>
      <c r="BE269" s="210"/>
      <c r="BF269" s="210"/>
      <c r="BG269" s="210"/>
      <c r="BH269" s="210"/>
    </row>
    <row r="270" spans="1:60" outlineLevel="1" x14ac:dyDescent="0.2">
      <c r="A270" s="235">
        <v>39</v>
      </c>
      <c r="B270" s="236" t="s">
        <v>659</v>
      </c>
      <c r="C270" s="252" t="s">
        <v>660</v>
      </c>
      <c r="D270" s="237" t="s">
        <v>347</v>
      </c>
      <c r="E270" s="238">
        <v>1.03</v>
      </c>
      <c r="F270" s="239"/>
      <c r="G270" s="240">
        <f>ROUND(E270*F270,2)</f>
        <v>0</v>
      </c>
      <c r="H270" s="239"/>
      <c r="I270" s="240">
        <f>ROUND(E270*H270,2)</f>
        <v>0</v>
      </c>
      <c r="J270" s="239"/>
      <c r="K270" s="240">
        <f>ROUND(E270*J270,2)</f>
        <v>0</v>
      </c>
      <c r="L270" s="240">
        <v>21</v>
      </c>
      <c r="M270" s="240">
        <f>G270*(1+L270/100)</f>
        <v>0</v>
      </c>
      <c r="N270" s="238">
        <v>9.6000000000000002E-2</v>
      </c>
      <c r="O270" s="238">
        <f>ROUND(E270*N270,2)</f>
        <v>0.1</v>
      </c>
      <c r="P270" s="238">
        <v>0</v>
      </c>
      <c r="Q270" s="238">
        <f>ROUND(E270*P270,2)</f>
        <v>0</v>
      </c>
      <c r="R270" s="240" t="s">
        <v>435</v>
      </c>
      <c r="S270" s="240" t="s">
        <v>188</v>
      </c>
      <c r="T270" s="241" t="s">
        <v>188</v>
      </c>
      <c r="U270" s="220">
        <v>0</v>
      </c>
      <c r="V270" s="220">
        <f>ROUND(E270*U270,2)</f>
        <v>0</v>
      </c>
      <c r="W270" s="220"/>
      <c r="X270" s="220" t="s">
        <v>436</v>
      </c>
      <c r="Y270" s="220" t="s">
        <v>191</v>
      </c>
      <c r="Z270" s="210"/>
      <c r="AA270" s="210"/>
      <c r="AB270" s="210"/>
      <c r="AC270" s="210"/>
      <c r="AD270" s="210"/>
      <c r="AE270" s="210"/>
      <c r="AF270" s="210"/>
      <c r="AG270" s="210" t="s">
        <v>437</v>
      </c>
      <c r="AH270" s="210"/>
      <c r="AI270" s="210"/>
      <c r="AJ270" s="210"/>
      <c r="AK270" s="210"/>
      <c r="AL270" s="210"/>
      <c r="AM270" s="210"/>
      <c r="AN270" s="210"/>
      <c r="AO270" s="210"/>
      <c r="AP270" s="210"/>
      <c r="AQ270" s="210"/>
      <c r="AR270" s="210"/>
      <c r="AS270" s="210"/>
      <c r="AT270" s="210"/>
      <c r="AU270" s="210"/>
      <c r="AV270" s="210"/>
      <c r="AW270" s="210"/>
      <c r="AX270" s="210"/>
      <c r="AY270" s="210"/>
      <c r="AZ270" s="210"/>
      <c r="BA270" s="210"/>
      <c r="BB270" s="210"/>
      <c r="BC270" s="210"/>
      <c r="BD270" s="210"/>
      <c r="BE270" s="210"/>
      <c r="BF270" s="210"/>
      <c r="BG270" s="210"/>
      <c r="BH270" s="210"/>
    </row>
    <row r="271" spans="1:60" outlineLevel="2" x14ac:dyDescent="0.2">
      <c r="A271" s="217"/>
      <c r="B271" s="218"/>
      <c r="C271" s="264" t="s">
        <v>661</v>
      </c>
      <c r="D271" s="258"/>
      <c r="E271" s="259"/>
      <c r="F271" s="220"/>
      <c r="G271" s="220"/>
      <c r="H271" s="220"/>
      <c r="I271" s="220"/>
      <c r="J271" s="220"/>
      <c r="K271" s="220"/>
      <c r="L271" s="220"/>
      <c r="M271" s="220"/>
      <c r="N271" s="219"/>
      <c r="O271" s="219"/>
      <c r="P271" s="219"/>
      <c r="Q271" s="219"/>
      <c r="R271" s="220"/>
      <c r="S271" s="220"/>
      <c r="T271" s="220"/>
      <c r="U271" s="220"/>
      <c r="V271" s="220"/>
      <c r="W271" s="220"/>
      <c r="X271" s="220"/>
      <c r="Y271" s="220"/>
      <c r="Z271" s="210"/>
      <c r="AA271" s="210"/>
      <c r="AB271" s="210"/>
      <c r="AC271" s="210"/>
      <c r="AD271" s="210"/>
      <c r="AE271" s="210"/>
      <c r="AF271" s="210"/>
      <c r="AG271" s="210" t="s">
        <v>231</v>
      </c>
      <c r="AH271" s="210">
        <v>0</v>
      </c>
      <c r="AI271" s="210"/>
      <c r="AJ271" s="210"/>
      <c r="AK271" s="210"/>
      <c r="AL271" s="210"/>
      <c r="AM271" s="210"/>
      <c r="AN271" s="210"/>
      <c r="AO271" s="210"/>
      <c r="AP271" s="210"/>
      <c r="AQ271" s="210"/>
      <c r="AR271" s="210"/>
      <c r="AS271" s="210"/>
      <c r="AT271" s="210"/>
      <c r="AU271" s="210"/>
      <c r="AV271" s="210"/>
      <c r="AW271" s="210"/>
      <c r="AX271" s="210"/>
      <c r="AY271" s="210"/>
      <c r="AZ271" s="210"/>
      <c r="BA271" s="210"/>
      <c r="BB271" s="210"/>
      <c r="BC271" s="210"/>
      <c r="BD271" s="210"/>
      <c r="BE271" s="210"/>
      <c r="BF271" s="210"/>
      <c r="BG271" s="210"/>
      <c r="BH271" s="210"/>
    </row>
    <row r="272" spans="1:60" outlineLevel="3" x14ac:dyDescent="0.2">
      <c r="A272" s="217"/>
      <c r="B272" s="218"/>
      <c r="C272" s="264" t="s">
        <v>662</v>
      </c>
      <c r="D272" s="258"/>
      <c r="E272" s="259">
        <v>1.03</v>
      </c>
      <c r="F272" s="220"/>
      <c r="G272" s="220"/>
      <c r="H272" s="220"/>
      <c r="I272" s="220"/>
      <c r="J272" s="220"/>
      <c r="K272" s="220"/>
      <c r="L272" s="220"/>
      <c r="M272" s="220"/>
      <c r="N272" s="219"/>
      <c r="O272" s="219"/>
      <c r="P272" s="219"/>
      <c r="Q272" s="219"/>
      <c r="R272" s="220"/>
      <c r="S272" s="220"/>
      <c r="T272" s="220"/>
      <c r="U272" s="220"/>
      <c r="V272" s="220"/>
      <c r="W272" s="220"/>
      <c r="X272" s="220"/>
      <c r="Y272" s="220"/>
      <c r="Z272" s="210"/>
      <c r="AA272" s="210"/>
      <c r="AB272" s="210"/>
      <c r="AC272" s="210"/>
      <c r="AD272" s="210"/>
      <c r="AE272" s="210"/>
      <c r="AF272" s="210"/>
      <c r="AG272" s="210" t="s">
        <v>231</v>
      </c>
      <c r="AH272" s="210">
        <v>5</v>
      </c>
      <c r="AI272" s="210"/>
      <c r="AJ272" s="210"/>
      <c r="AK272" s="210"/>
      <c r="AL272" s="210"/>
      <c r="AM272" s="210"/>
      <c r="AN272" s="210"/>
      <c r="AO272" s="210"/>
      <c r="AP272" s="210"/>
      <c r="AQ272" s="210"/>
      <c r="AR272" s="210"/>
      <c r="AS272" s="210"/>
      <c r="AT272" s="210"/>
      <c r="AU272" s="210"/>
      <c r="AV272" s="210"/>
      <c r="AW272" s="210"/>
      <c r="AX272" s="210"/>
      <c r="AY272" s="210"/>
      <c r="AZ272" s="210"/>
      <c r="BA272" s="210"/>
      <c r="BB272" s="210"/>
      <c r="BC272" s="210"/>
      <c r="BD272" s="210"/>
      <c r="BE272" s="210"/>
      <c r="BF272" s="210"/>
      <c r="BG272" s="210"/>
      <c r="BH272" s="210"/>
    </row>
    <row r="273" spans="1:60" ht="22.5" outlineLevel="1" x14ac:dyDescent="0.2">
      <c r="A273" s="235">
        <v>40</v>
      </c>
      <c r="B273" s="236" t="s">
        <v>663</v>
      </c>
      <c r="C273" s="252" t="s">
        <v>664</v>
      </c>
      <c r="D273" s="237" t="s">
        <v>347</v>
      </c>
      <c r="E273" s="238">
        <v>35.341299999999997</v>
      </c>
      <c r="F273" s="239"/>
      <c r="G273" s="240">
        <f>ROUND(E273*F273,2)</f>
        <v>0</v>
      </c>
      <c r="H273" s="239"/>
      <c r="I273" s="240">
        <f>ROUND(E273*H273,2)</f>
        <v>0</v>
      </c>
      <c r="J273" s="239"/>
      <c r="K273" s="240">
        <f>ROUND(E273*J273,2)</f>
        <v>0</v>
      </c>
      <c r="L273" s="240">
        <v>21</v>
      </c>
      <c r="M273" s="240">
        <f>G273*(1+L273/100)</f>
        <v>0</v>
      </c>
      <c r="N273" s="238">
        <v>5.1999999999999998E-2</v>
      </c>
      <c r="O273" s="238">
        <f>ROUND(E273*N273,2)</f>
        <v>1.84</v>
      </c>
      <c r="P273" s="238">
        <v>0</v>
      </c>
      <c r="Q273" s="238">
        <f>ROUND(E273*P273,2)</f>
        <v>0</v>
      </c>
      <c r="R273" s="240" t="s">
        <v>435</v>
      </c>
      <c r="S273" s="240" t="s">
        <v>188</v>
      </c>
      <c r="T273" s="241" t="s">
        <v>188</v>
      </c>
      <c r="U273" s="220">
        <v>0</v>
      </c>
      <c r="V273" s="220">
        <f>ROUND(E273*U273,2)</f>
        <v>0</v>
      </c>
      <c r="W273" s="220"/>
      <c r="X273" s="220" t="s">
        <v>436</v>
      </c>
      <c r="Y273" s="220" t="s">
        <v>191</v>
      </c>
      <c r="Z273" s="210"/>
      <c r="AA273" s="210"/>
      <c r="AB273" s="210"/>
      <c r="AC273" s="210"/>
      <c r="AD273" s="210"/>
      <c r="AE273" s="210"/>
      <c r="AF273" s="210"/>
      <c r="AG273" s="210" t="s">
        <v>437</v>
      </c>
      <c r="AH273" s="210"/>
      <c r="AI273" s="210"/>
      <c r="AJ273" s="210"/>
      <c r="AK273" s="210"/>
      <c r="AL273" s="210"/>
      <c r="AM273" s="210"/>
      <c r="AN273" s="210"/>
      <c r="AO273" s="210"/>
      <c r="AP273" s="210"/>
      <c r="AQ273" s="210"/>
      <c r="AR273" s="210"/>
      <c r="AS273" s="210"/>
      <c r="AT273" s="210"/>
      <c r="AU273" s="210"/>
      <c r="AV273" s="210"/>
      <c r="AW273" s="210"/>
      <c r="AX273" s="210"/>
      <c r="AY273" s="210"/>
      <c r="AZ273" s="210"/>
      <c r="BA273" s="210"/>
      <c r="BB273" s="210"/>
      <c r="BC273" s="210"/>
      <c r="BD273" s="210"/>
      <c r="BE273" s="210"/>
      <c r="BF273" s="210"/>
      <c r="BG273" s="210"/>
      <c r="BH273" s="210"/>
    </row>
    <row r="274" spans="1:60" outlineLevel="2" x14ac:dyDescent="0.2">
      <c r="A274" s="217"/>
      <c r="B274" s="218"/>
      <c r="C274" s="264" t="s">
        <v>665</v>
      </c>
      <c r="D274" s="258"/>
      <c r="E274" s="259"/>
      <c r="F274" s="220"/>
      <c r="G274" s="220"/>
      <c r="H274" s="220"/>
      <c r="I274" s="220"/>
      <c r="J274" s="220"/>
      <c r="K274" s="220"/>
      <c r="L274" s="220"/>
      <c r="M274" s="220"/>
      <c r="N274" s="219"/>
      <c r="O274" s="219"/>
      <c r="P274" s="219"/>
      <c r="Q274" s="219"/>
      <c r="R274" s="220"/>
      <c r="S274" s="220"/>
      <c r="T274" s="220"/>
      <c r="U274" s="220"/>
      <c r="V274" s="220"/>
      <c r="W274" s="220"/>
      <c r="X274" s="220"/>
      <c r="Y274" s="220"/>
      <c r="Z274" s="210"/>
      <c r="AA274" s="210"/>
      <c r="AB274" s="210"/>
      <c r="AC274" s="210"/>
      <c r="AD274" s="210"/>
      <c r="AE274" s="210"/>
      <c r="AF274" s="210"/>
      <c r="AG274" s="210" t="s">
        <v>231</v>
      </c>
      <c r="AH274" s="210">
        <v>0</v>
      </c>
      <c r="AI274" s="210"/>
      <c r="AJ274" s="210"/>
      <c r="AK274" s="210"/>
      <c r="AL274" s="210"/>
      <c r="AM274" s="210"/>
      <c r="AN274" s="210"/>
      <c r="AO274" s="210"/>
      <c r="AP274" s="210"/>
      <c r="AQ274" s="210"/>
      <c r="AR274" s="210"/>
      <c r="AS274" s="210"/>
      <c r="AT274" s="210"/>
      <c r="AU274" s="210"/>
      <c r="AV274" s="210"/>
      <c r="AW274" s="210"/>
      <c r="AX274" s="210"/>
      <c r="AY274" s="210"/>
      <c r="AZ274" s="210"/>
      <c r="BA274" s="210"/>
      <c r="BB274" s="210"/>
      <c r="BC274" s="210"/>
      <c r="BD274" s="210"/>
      <c r="BE274" s="210"/>
      <c r="BF274" s="210"/>
      <c r="BG274" s="210"/>
      <c r="BH274" s="210"/>
    </row>
    <row r="275" spans="1:60" outlineLevel="3" x14ac:dyDescent="0.2">
      <c r="A275" s="217"/>
      <c r="B275" s="218"/>
      <c r="C275" s="264" t="s">
        <v>666</v>
      </c>
      <c r="D275" s="258"/>
      <c r="E275" s="259">
        <v>35.341299999999997</v>
      </c>
      <c r="F275" s="220"/>
      <c r="G275" s="220"/>
      <c r="H275" s="220"/>
      <c r="I275" s="220"/>
      <c r="J275" s="220"/>
      <c r="K275" s="220"/>
      <c r="L275" s="220"/>
      <c r="M275" s="220"/>
      <c r="N275" s="219"/>
      <c r="O275" s="219"/>
      <c r="P275" s="219"/>
      <c r="Q275" s="219"/>
      <c r="R275" s="220"/>
      <c r="S275" s="220"/>
      <c r="T275" s="220"/>
      <c r="U275" s="220"/>
      <c r="V275" s="220"/>
      <c r="W275" s="220"/>
      <c r="X275" s="220"/>
      <c r="Y275" s="220"/>
      <c r="Z275" s="210"/>
      <c r="AA275" s="210"/>
      <c r="AB275" s="210"/>
      <c r="AC275" s="210"/>
      <c r="AD275" s="210"/>
      <c r="AE275" s="210"/>
      <c r="AF275" s="210"/>
      <c r="AG275" s="210" t="s">
        <v>231</v>
      </c>
      <c r="AH275" s="210">
        <v>5</v>
      </c>
      <c r="AI275" s="210"/>
      <c r="AJ275" s="210"/>
      <c r="AK275" s="210"/>
      <c r="AL275" s="210"/>
      <c r="AM275" s="210"/>
      <c r="AN275" s="210"/>
      <c r="AO275" s="210"/>
      <c r="AP275" s="210"/>
      <c r="AQ275" s="210"/>
      <c r="AR275" s="210"/>
      <c r="AS275" s="210"/>
      <c r="AT275" s="210"/>
      <c r="AU275" s="210"/>
      <c r="AV275" s="210"/>
      <c r="AW275" s="210"/>
      <c r="AX275" s="210"/>
      <c r="AY275" s="210"/>
      <c r="AZ275" s="210"/>
      <c r="BA275" s="210"/>
      <c r="BB275" s="210"/>
      <c r="BC275" s="210"/>
      <c r="BD275" s="210"/>
      <c r="BE275" s="210"/>
      <c r="BF275" s="210"/>
      <c r="BG275" s="210"/>
      <c r="BH275" s="210"/>
    </row>
    <row r="276" spans="1:60" x14ac:dyDescent="0.2">
      <c r="A276" s="225" t="s">
        <v>183</v>
      </c>
      <c r="B276" s="226" t="s">
        <v>143</v>
      </c>
      <c r="C276" s="251" t="s">
        <v>144</v>
      </c>
      <c r="D276" s="227"/>
      <c r="E276" s="228"/>
      <c r="F276" s="229"/>
      <c r="G276" s="229">
        <f>SUMIF(AG277:AG281,"&lt;&gt;NOR",G277:G281)</f>
        <v>0</v>
      </c>
      <c r="H276" s="229"/>
      <c r="I276" s="229">
        <f>SUM(I277:I281)</f>
        <v>0</v>
      </c>
      <c r="J276" s="229"/>
      <c r="K276" s="229">
        <f>SUM(K277:K281)</f>
        <v>0</v>
      </c>
      <c r="L276" s="229"/>
      <c r="M276" s="229">
        <f>SUM(M277:M281)</f>
        <v>0</v>
      </c>
      <c r="N276" s="228"/>
      <c r="O276" s="228">
        <f>SUM(O277:O281)</f>
        <v>0</v>
      </c>
      <c r="P276" s="228"/>
      <c r="Q276" s="228">
        <f>SUM(Q277:Q281)</f>
        <v>0</v>
      </c>
      <c r="R276" s="229"/>
      <c r="S276" s="229"/>
      <c r="T276" s="230"/>
      <c r="U276" s="224"/>
      <c r="V276" s="224">
        <f>SUM(V277:V281)</f>
        <v>29.23</v>
      </c>
      <c r="W276" s="224"/>
      <c r="X276" s="224"/>
      <c r="Y276" s="224"/>
      <c r="AG276" t="s">
        <v>184</v>
      </c>
    </row>
    <row r="277" spans="1:60" outlineLevel="1" x14ac:dyDescent="0.2">
      <c r="A277" s="235">
        <v>41</v>
      </c>
      <c r="B277" s="236" t="s">
        <v>667</v>
      </c>
      <c r="C277" s="252" t="s">
        <v>668</v>
      </c>
      <c r="D277" s="237" t="s">
        <v>434</v>
      </c>
      <c r="E277" s="238">
        <v>74.944789999999998</v>
      </c>
      <c r="F277" s="239"/>
      <c r="G277" s="240">
        <f>ROUND(E277*F277,2)</f>
        <v>0</v>
      </c>
      <c r="H277" s="239"/>
      <c r="I277" s="240">
        <f>ROUND(E277*H277,2)</f>
        <v>0</v>
      </c>
      <c r="J277" s="239"/>
      <c r="K277" s="240">
        <f>ROUND(E277*J277,2)</f>
        <v>0</v>
      </c>
      <c r="L277" s="240">
        <v>21</v>
      </c>
      <c r="M277" s="240">
        <f>G277*(1+L277/100)</f>
        <v>0</v>
      </c>
      <c r="N277" s="238">
        <v>0</v>
      </c>
      <c r="O277" s="238">
        <f>ROUND(E277*N277,2)</f>
        <v>0</v>
      </c>
      <c r="P277" s="238">
        <v>0</v>
      </c>
      <c r="Q277" s="238">
        <f>ROUND(E277*P277,2)</f>
        <v>0</v>
      </c>
      <c r="R277" s="240" t="s">
        <v>277</v>
      </c>
      <c r="S277" s="240" t="s">
        <v>188</v>
      </c>
      <c r="T277" s="241" t="s">
        <v>188</v>
      </c>
      <c r="U277" s="220">
        <v>0.39</v>
      </c>
      <c r="V277" s="220">
        <f>ROUND(E277*U277,2)</f>
        <v>29.23</v>
      </c>
      <c r="W277" s="220"/>
      <c r="X277" s="220" t="s">
        <v>444</v>
      </c>
      <c r="Y277" s="220" t="s">
        <v>191</v>
      </c>
      <c r="Z277" s="210"/>
      <c r="AA277" s="210"/>
      <c r="AB277" s="210"/>
      <c r="AC277" s="210"/>
      <c r="AD277" s="210"/>
      <c r="AE277" s="210"/>
      <c r="AF277" s="210"/>
      <c r="AG277" s="210" t="s">
        <v>445</v>
      </c>
      <c r="AH277" s="210"/>
      <c r="AI277" s="210"/>
      <c r="AJ277" s="210"/>
      <c r="AK277" s="210"/>
      <c r="AL277" s="210"/>
      <c r="AM277" s="210"/>
      <c r="AN277" s="210"/>
      <c r="AO277" s="210"/>
      <c r="AP277" s="210"/>
      <c r="AQ277" s="210"/>
      <c r="AR277" s="210"/>
      <c r="AS277" s="210"/>
      <c r="AT277" s="210"/>
      <c r="AU277" s="210"/>
      <c r="AV277" s="210"/>
      <c r="AW277" s="210"/>
      <c r="AX277" s="210"/>
      <c r="AY277" s="210"/>
      <c r="AZ277" s="210"/>
      <c r="BA277" s="210"/>
      <c r="BB277" s="210"/>
      <c r="BC277" s="210"/>
      <c r="BD277" s="210"/>
      <c r="BE277" s="210"/>
      <c r="BF277" s="210"/>
      <c r="BG277" s="210"/>
      <c r="BH277" s="210"/>
    </row>
    <row r="278" spans="1:60" outlineLevel="2" x14ac:dyDescent="0.2">
      <c r="A278" s="217"/>
      <c r="B278" s="218"/>
      <c r="C278" s="263" t="s">
        <v>446</v>
      </c>
      <c r="D278" s="262"/>
      <c r="E278" s="262"/>
      <c r="F278" s="262"/>
      <c r="G278" s="262"/>
      <c r="H278" s="220"/>
      <c r="I278" s="220"/>
      <c r="J278" s="220"/>
      <c r="K278" s="220"/>
      <c r="L278" s="220"/>
      <c r="M278" s="220"/>
      <c r="N278" s="219"/>
      <c r="O278" s="219"/>
      <c r="P278" s="219"/>
      <c r="Q278" s="219"/>
      <c r="R278" s="220"/>
      <c r="S278" s="220"/>
      <c r="T278" s="220"/>
      <c r="U278" s="220"/>
      <c r="V278" s="220"/>
      <c r="W278" s="220"/>
      <c r="X278" s="220"/>
      <c r="Y278" s="220"/>
      <c r="Z278" s="210"/>
      <c r="AA278" s="210"/>
      <c r="AB278" s="210"/>
      <c r="AC278" s="210"/>
      <c r="AD278" s="210"/>
      <c r="AE278" s="210"/>
      <c r="AF278" s="210"/>
      <c r="AG278" s="210" t="s">
        <v>229</v>
      </c>
      <c r="AH278" s="210"/>
      <c r="AI278" s="210"/>
      <c r="AJ278" s="210"/>
      <c r="AK278" s="210"/>
      <c r="AL278" s="210"/>
      <c r="AM278" s="210"/>
      <c r="AN278" s="210"/>
      <c r="AO278" s="210"/>
      <c r="AP278" s="210"/>
      <c r="AQ278" s="210"/>
      <c r="AR278" s="210"/>
      <c r="AS278" s="210"/>
      <c r="AT278" s="210"/>
      <c r="AU278" s="210"/>
      <c r="AV278" s="210"/>
      <c r="AW278" s="210"/>
      <c r="AX278" s="210"/>
      <c r="AY278" s="210"/>
      <c r="AZ278" s="210"/>
      <c r="BA278" s="210"/>
      <c r="BB278" s="210"/>
      <c r="BC278" s="210"/>
      <c r="BD278" s="210"/>
      <c r="BE278" s="210"/>
      <c r="BF278" s="210"/>
      <c r="BG278" s="210"/>
      <c r="BH278" s="210"/>
    </row>
    <row r="279" spans="1:60" outlineLevel="2" x14ac:dyDescent="0.2">
      <c r="A279" s="217"/>
      <c r="B279" s="218"/>
      <c r="C279" s="264" t="s">
        <v>447</v>
      </c>
      <c r="D279" s="258"/>
      <c r="E279" s="259"/>
      <c r="F279" s="220"/>
      <c r="G279" s="220"/>
      <c r="H279" s="220"/>
      <c r="I279" s="220"/>
      <c r="J279" s="220"/>
      <c r="K279" s="220"/>
      <c r="L279" s="220"/>
      <c r="M279" s="220"/>
      <c r="N279" s="219"/>
      <c r="O279" s="219"/>
      <c r="P279" s="219"/>
      <c r="Q279" s="219"/>
      <c r="R279" s="220"/>
      <c r="S279" s="220"/>
      <c r="T279" s="220"/>
      <c r="U279" s="220"/>
      <c r="V279" s="220"/>
      <c r="W279" s="220"/>
      <c r="X279" s="220"/>
      <c r="Y279" s="220"/>
      <c r="Z279" s="210"/>
      <c r="AA279" s="210"/>
      <c r="AB279" s="210"/>
      <c r="AC279" s="210"/>
      <c r="AD279" s="210"/>
      <c r="AE279" s="210"/>
      <c r="AF279" s="210"/>
      <c r="AG279" s="210" t="s">
        <v>231</v>
      </c>
      <c r="AH279" s="210">
        <v>0</v>
      </c>
      <c r="AI279" s="210"/>
      <c r="AJ279" s="210"/>
      <c r="AK279" s="210"/>
      <c r="AL279" s="210"/>
      <c r="AM279" s="210"/>
      <c r="AN279" s="210"/>
      <c r="AO279" s="210"/>
      <c r="AP279" s="210"/>
      <c r="AQ279" s="210"/>
      <c r="AR279" s="210"/>
      <c r="AS279" s="210"/>
      <c r="AT279" s="210"/>
      <c r="AU279" s="210"/>
      <c r="AV279" s="210"/>
      <c r="AW279" s="210"/>
      <c r="AX279" s="210"/>
      <c r="AY279" s="210"/>
      <c r="AZ279" s="210"/>
      <c r="BA279" s="210"/>
      <c r="BB279" s="210"/>
      <c r="BC279" s="210"/>
      <c r="BD279" s="210"/>
      <c r="BE279" s="210"/>
      <c r="BF279" s="210"/>
      <c r="BG279" s="210"/>
      <c r="BH279" s="210"/>
    </row>
    <row r="280" spans="1:60" outlineLevel="3" x14ac:dyDescent="0.2">
      <c r="A280" s="217"/>
      <c r="B280" s="218"/>
      <c r="C280" s="264" t="s">
        <v>669</v>
      </c>
      <c r="D280" s="258"/>
      <c r="E280" s="259"/>
      <c r="F280" s="220"/>
      <c r="G280" s="220"/>
      <c r="H280" s="220"/>
      <c r="I280" s="220"/>
      <c r="J280" s="220"/>
      <c r="K280" s="220"/>
      <c r="L280" s="220"/>
      <c r="M280" s="220"/>
      <c r="N280" s="219"/>
      <c r="O280" s="219"/>
      <c r="P280" s="219"/>
      <c r="Q280" s="219"/>
      <c r="R280" s="220"/>
      <c r="S280" s="220"/>
      <c r="T280" s="220"/>
      <c r="U280" s="220"/>
      <c r="V280" s="220"/>
      <c r="W280" s="220"/>
      <c r="X280" s="220"/>
      <c r="Y280" s="220"/>
      <c r="Z280" s="210"/>
      <c r="AA280" s="210"/>
      <c r="AB280" s="210"/>
      <c r="AC280" s="210"/>
      <c r="AD280" s="210"/>
      <c r="AE280" s="210"/>
      <c r="AF280" s="210"/>
      <c r="AG280" s="210" t="s">
        <v>231</v>
      </c>
      <c r="AH280" s="210">
        <v>0</v>
      </c>
      <c r="AI280" s="210"/>
      <c r="AJ280" s="210"/>
      <c r="AK280" s="210"/>
      <c r="AL280" s="210"/>
      <c r="AM280" s="210"/>
      <c r="AN280" s="210"/>
      <c r="AO280" s="210"/>
      <c r="AP280" s="210"/>
      <c r="AQ280" s="210"/>
      <c r="AR280" s="210"/>
      <c r="AS280" s="210"/>
      <c r="AT280" s="210"/>
      <c r="AU280" s="210"/>
      <c r="AV280" s="210"/>
      <c r="AW280" s="210"/>
      <c r="AX280" s="210"/>
      <c r="AY280" s="210"/>
      <c r="AZ280" s="210"/>
      <c r="BA280" s="210"/>
      <c r="BB280" s="210"/>
      <c r="BC280" s="210"/>
      <c r="BD280" s="210"/>
      <c r="BE280" s="210"/>
      <c r="BF280" s="210"/>
      <c r="BG280" s="210"/>
      <c r="BH280" s="210"/>
    </row>
    <row r="281" spans="1:60" outlineLevel="3" x14ac:dyDescent="0.2">
      <c r="A281" s="217"/>
      <c r="B281" s="218"/>
      <c r="C281" s="264" t="s">
        <v>670</v>
      </c>
      <c r="D281" s="258"/>
      <c r="E281" s="259">
        <v>74.944789999999998</v>
      </c>
      <c r="F281" s="220"/>
      <c r="G281" s="220"/>
      <c r="H281" s="220"/>
      <c r="I281" s="220"/>
      <c r="J281" s="220"/>
      <c r="K281" s="220"/>
      <c r="L281" s="220"/>
      <c r="M281" s="220"/>
      <c r="N281" s="219"/>
      <c r="O281" s="219"/>
      <c r="P281" s="219"/>
      <c r="Q281" s="219"/>
      <c r="R281" s="220"/>
      <c r="S281" s="220"/>
      <c r="T281" s="220"/>
      <c r="U281" s="220"/>
      <c r="V281" s="220"/>
      <c r="W281" s="220"/>
      <c r="X281" s="220"/>
      <c r="Y281" s="220"/>
      <c r="Z281" s="210"/>
      <c r="AA281" s="210"/>
      <c r="AB281" s="210"/>
      <c r="AC281" s="210"/>
      <c r="AD281" s="210"/>
      <c r="AE281" s="210"/>
      <c r="AF281" s="210"/>
      <c r="AG281" s="210" t="s">
        <v>231</v>
      </c>
      <c r="AH281" s="210">
        <v>0</v>
      </c>
      <c r="AI281" s="210"/>
      <c r="AJ281" s="210"/>
      <c r="AK281" s="210"/>
      <c r="AL281" s="210"/>
      <c r="AM281" s="210"/>
      <c r="AN281" s="210"/>
      <c r="AO281" s="210"/>
      <c r="AP281" s="210"/>
      <c r="AQ281" s="210"/>
      <c r="AR281" s="210"/>
      <c r="AS281" s="210"/>
      <c r="AT281" s="210"/>
      <c r="AU281" s="210"/>
      <c r="AV281" s="210"/>
      <c r="AW281" s="210"/>
      <c r="AX281" s="210"/>
      <c r="AY281" s="210"/>
      <c r="AZ281" s="210"/>
      <c r="BA281" s="210"/>
      <c r="BB281" s="210"/>
      <c r="BC281" s="210"/>
      <c r="BD281" s="210"/>
      <c r="BE281" s="210"/>
      <c r="BF281" s="210"/>
      <c r="BG281" s="210"/>
      <c r="BH281" s="210"/>
    </row>
    <row r="282" spans="1:60" x14ac:dyDescent="0.2">
      <c r="A282" s="225" t="s">
        <v>183</v>
      </c>
      <c r="B282" s="226" t="s">
        <v>147</v>
      </c>
      <c r="C282" s="251" t="s">
        <v>148</v>
      </c>
      <c r="D282" s="227"/>
      <c r="E282" s="228"/>
      <c r="F282" s="229"/>
      <c r="G282" s="229">
        <f>SUMIF(AG283:AG302,"&lt;&gt;NOR",G283:G302)</f>
        <v>0</v>
      </c>
      <c r="H282" s="229"/>
      <c r="I282" s="229">
        <f>SUM(I283:I302)</f>
        <v>0</v>
      </c>
      <c r="J282" s="229"/>
      <c r="K282" s="229">
        <f>SUM(K283:K302)</f>
        <v>0</v>
      </c>
      <c r="L282" s="229"/>
      <c r="M282" s="229">
        <f>SUM(M283:M302)</f>
        <v>0</v>
      </c>
      <c r="N282" s="228"/>
      <c r="O282" s="228">
        <f>SUM(O283:O302)</f>
        <v>0</v>
      </c>
      <c r="P282" s="228"/>
      <c r="Q282" s="228">
        <f>SUM(Q283:Q302)</f>
        <v>0</v>
      </c>
      <c r="R282" s="229"/>
      <c r="S282" s="229"/>
      <c r="T282" s="230"/>
      <c r="U282" s="224"/>
      <c r="V282" s="224">
        <f>SUM(V283:V302)</f>
        <v>17.209999999999997</v>
      </c>
      <c r="W282" s="224"/>
      <c r="X282" s="224"/>
      <c r="Y282" s="224"/>
      <c r="AG282" t="s">
        <v>184</v>
      </c>
    </row>
    <row r="283" spans="1:60" outlineLevel="1" x14ac:dyDescent="0.2">
      <c r="A283" s="235">
        <v>42</v>
      </c>
      <c r="B283" s="236" t="s">
        <v>456</v>
      </c>
      <c r="C283" s="252" t="s">
        <v>671</v>
      </c>
      <c r="D283" s="237" t="s">
        <v>434</v>
      </c>
      <c r="E283" s="238">
        <v>81.168859999999995</v>
      </c>
      <c r="F283" s="239"/>
      <c r="G283" s="240">
        <f>ROUND(E283*F283,2)</f>
        <v>0</v>
      </c>
      <c r="H283" s="239"/>
      <c r="I283" s="240">
        <f>ROUND(E283*H283,2)</f>
        <v>0</v>
      </c>
      <c r="J283" s="239"/>
      <c r="K283" s="240">
        <f>ROUND(E283*J283,2)</f>
        <v>0</v>
      </c>
      <c r="L283" s="240">
        <v>21</v>
      </c>
      <c r="M283" s="240">
        <f>G283*(1+L283/100)</f>
        <v>0</v>
      </c>
      <c r="N283" s="238">
        <v>0</v>
      </c>
      <c r="O283" s="238">
        <f>ROUND(E283*N283,2)</f>
        <v>0</v>
      </c>
      <c r="P283" s="238">
        <v>0</v>
      </c>
      <c r="Q283" s="238">
        <f>ROUND(E283*P283,2)</f>
        <v>0</v>
      </c>
      <c r="R283" s="240" t="s">
        <v>458</v>
      </c>
      <c r="S283" s="240" t="s">
        <v>188</v>
      </c>
      <c r="T283" s="241" t="s">
        <v>188</v>
      </c>
      <c r="U283" s="220">
        <v>0.16400000000000001</v>
      </c>
      <c r="V283" s="220">
        <f>ROUND(E283*U283,2)</f>
        <v>13.31</v>
      </c>
      <c r="W283" s="220"/>
      <c r="X283" s="220" t="s">
        <v>672</v>
      </c>
      <c r="Y283" s="220" t="s">
        <v>191</v>
      </c>
      <c r="Z283" s="210"/>
      <c r="AA283" s="210"/>
      <c r="AB283" s="210"/>
      <c r="AC283" s="210"/>
      <c r="AD283" s="210"/>
      <c r="AE283" s="210"/>
      <c r="AF283" s="210"/>
      <c r="AG283" s="210" t="s">
        <v>673</v>
      </c>
      <c r="AH283" s="210"/>
      <c r="AI283" s="210"/>
      <c r="AJ283" s="210"/>
      <c r="AK283" s="210"/>
      <c r="AL283" s="210"/>
      <c r="AM283" s="210"/>
      <c r="AN283" s="210"/>
      <c r="AO283" s="210"/>
      <c r="AP283" s="210"/>
      <c r="AQ283" s="210"/>
      <c r="AR283" s="210"/>
      <c r="AS283" s="210"/>
      <c r="AT283" s="210"/>
      <c r="AU283" s="210"/>
      <c r="AV283" s="210"/>
      <c r="AW283" s="210"/>
      <c r="AX283" s="210"/>
      <c r="AY283" s="210"/>
      <c r="AZ283" s="210"/>
      <c r="BA283" s="210"/>
      <c r="BB283" s="210"/>
      <c r="BC283" s="210"/>
      <c r="BD283" s="210"/>
      <c r="BE283" s="210"/>
      <c r="BF283" s="210"/>
      <c r="BG283" s="210"/>
      <c r="BH283" s="210"/>
    </row>
    <row r="284" spans="1:60" ht="22.5" outlineLevel="2" x14ac:dyDescent="0.2">
      <c r="A284" s="217"/>
      <c r="B284" s="218"/>
      <c r="C284" s="263" t="s">
        <v>459</v>
      </c>
      <c r="D284" s="262"/>
      <c r="E284" s="262"/>
      <c r="F284" s="262"/>
      <c r="G284" s="262"/>
      <c r="H284" s="220"/>
      <c r="I284" s="220"/>
      <c r="J284" s="220"/>
      <c r="K284" s="220"/>
      <c r="L284" s="220"/>
      <c r="M284" s="220"/>
      <c r="N284" s="219"/>
      <c r="O284" s="219"/>
      <c r="P284" s="219"/>
      <c r="Q284" s="219"/>
      <c r="R284" s="220"/>
      <c r="S284" s="220"/>
      <c r="T284" s="220"/>
      <c r="U284" s="220"/>
      <c r="V284" s="220"/>
      <c r="W284" s="220"/>
      <c r="X284" s="220"/>
      <c r="Y284" s="220"/>
      <c r="Z284" s="210"/>
      <c r="AA284" s="210"/>
      <c r="AB284" s="210"/>
      <c r="AC284" s="210"/>
      <c r="AD284" s="210"/>
      <c r="AE284" s="210"/>
      <c r="AF284" s="210"/>
      <c r="AG284" s="210" t="s">
        <v>229</v>
      </c>
      <c r="AH284" s="210"/>
      <c r="AI284" s="210"/>
      <c r="AJ284" s="210"/>
      <c r="AK284" s="210"/>
      <c r="AL284" s="210"/>
      <c r="AM284" s="210"/>
      <c r="AN284" s="210"/>
      <c r="AO284" s="210"/>
      <c r="AP284" s="210"/>
      <c r="AQ284" s="210"/>
      <c r="AR284" s="210"/>
      <c r="AS284" s="210"/>
      <c r="AT284" s="210"/>
      <c r="AU284" s="210"/>
      <c r="AV284" s="210"/>
      <c r="AW284" s="210"/>
      <c r="AX284" s="210"/>
      <c r="AY284" s="210"/>
      <c r="AZ284" s="210"/>
      <c r="BA284" s="243" t="str">
        <f>C284</f>
        <v>se složením a hrubým urovnáním nebo s přeložením na jiný dopravní prostředek kromě lodi, vč. příplatku za každých dalších i započatých 1000 m přes 1000 m,</v>
      </c>
      <c r="BB284" s="210"/>
      <c r="BC284" s="210"/>
      <c r="BD284" s="210"/>
      <c r="BE284" s="210"/>
      <c r="BF284" s="210"/>
      <c r="BG284" s="210"/>
      <c r="BH284" s="210"/>
    </row>
    <row r="285" spans="1:60" outlineLevel="2" x14ac:dyDescent="0.2">
      <c r="A285" s="217"/>
      <c r="B285" s="218"/>
      <c r="C285" s="264" t="s">
        <v>674</v>
      </c>
      <c r="D285" s="258"/>
      <c r="E285" s="259"/>
      <c r="F285" s="220"/>
      <c r="G285" s="220"/>
      <c r="H285" s="220"/>
      <c r="I285" s="220"/>
      <c r="J285" s="220"/>
      <c r="K285" s="220"/>
      <c r="L285" s="220"/>
      <c r="M285" s="220"/>
      <c r="N285" s="219"/>
      <c r="O285" s="219"/>
      <c r="P285" s="219"/>
      <c r="Q285" s="219"/>
      <c r="R285" s="220"/>
      <c r="S285" s="220"/>
      <c r="T285" s="220"/>
      <c r="U285" s="220"/>
      <c r="V285" s="220"/>
      <c r="W285" s="220"/>
      <c r="X285" s="220"/>
      <c r="Y285" s="220"/>
      <c r="Z285" s="210"/>
      <c r="AA285" s="210"/>
      <c r="AB285" s="210"/>
      <c r="AC285" s="210"/>
      <c r="AD285" s="210"/>
      <c r="AE285" s="210"/>
      <c r="AF285" s="210"/>
      <c r="AG285" s="210" t="s">
        <v>231</v>
      </c>
      <c r="AH285" s="210">
        <v>0</v>
      </c>
      <c r="AI285" s="210"/>
      <c r="AJ285" s="210"/>
      <c r="AK285" s="210"/>
      <c r="AL285" s="210"/>
      <c r="AM285" s="210"/>
      <c r="AN285" s="210"/>
      <c r="AO285" s="210"/>
      <c r="AP285" s="210"/>
      <c r="AQ285" s="210"/>
      <c r="AR285" s="210"/>
      <c r="AS285" s="210"/>
      <c r="AT285" s="210"/>
      <c r="AU285" s="210"/>
      <c r="AV285" s="210"/>
      <c r="AW285" s="210"/>
      <c r="AX285" s="210"/>
      <c r="AY285" s="210"/>
      <c r="AZ285" s="210"/>
      <c r="BA285" s="210"/>
      <c r="BB285" s="210"/>
      <c r="BC285" s="210"/>
      <c r="BD285" s="210"/>
      <c r="BE285" s="210"/>
      <c r="BF285" s="210"/>
      <c r="BG285" s="210"/>
      <c r="BH285" s="210"/>
    </row>
    <row r="286" spans="1:60" outlineLevel="3" x14ac:dyDescent="0.2">
      <c r="A286" s="217"/>
      <c r="B286" s="218"/>
      <c r="C286" s="264" t="s">
        <v>675</v>
      </c>
      <c r="D286" s="258"/>
      <c r="E286" s="259"/>
      <c r="F286" s="220"/>
      <c r="G286" s="220"/>
      <c r="H286" s="220"/>
      <c r="I286" s="220"/>
      <c r="J286" s="220"/>
      <c r="K286" s="220"/>
      <c r="L286" s="220"/>
      <c r="M286" s="220"/>
      <c r="N286" s="219"/>
      <c r="O286" s="219"/>
      <c r="P286" s="219"/>
      <c r="Q286" s="219"/>
      <c r="R286" s="220"/>
      <c r="S286" s="220"/>
      <c r="T286" s="220"/>
      <c r="U286" s="220"/>
      <c r="V286" s="220"/>
      <c r="W286" s="220"/>
      <c r="X286" s="220"/>
      <c r="Y286" s="220"/>
      <c r="Z286" s="210"/>
      <c r="AA286" s="210"/>
      <c r="AB286" s="210"/>
      <c r="AC286" s="210"/>
      <c r="AD286" s="210"/>
      <c r="AE286" s="210"/>
      <c r="AF286" s="210"/>
      <c r="AG286" s="210" t="s">
        <v>231</v>
      </c>
      <c r="AH286" s="210">
        <v>0</v>
      </c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0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  <c r="BD286" s="210"/>
      <c r="BE286" s="210"/>
      <c r="BF286" s="210"/>
      <c r="BG286" s="210"/>
      <c r="BH286" s="210"/>
    </row>
    <row r="287" spans="1:60" outlineLevel="3" x14ac:dyDescent="0.2">
      <c r="A287" s="217"/>
      <c r="B287" s="218"/>
      <c r="C287" s="264" t="s">
        <v>676</v>
      </c>
      <c r="D287" s="258"/>
      <c r="E287" s="259">
        <v>81.168859999999995</v>
      </c>
      <c r="F287" s="220"/>
      <c r="G287" s="220"/>
      <c r="H287" s="220"/>
      <c r="I287" s="220"/>
      <c r="J287" s="220"/>
      <c r="K287" s="220"/>
      <c r="L287" s="220"/>
      <c r="M287" s="220"/>
      <c r="N287" s="219"/>
      <c r="O287" s="219"/>
      <c r="P287" s="219"/>
      <c r="Q287" s="219"/>
      <c r="R287" s="220"/>
      <c r="S287" s="220"/>
      <c r="T287" s="220"/>
      <c r="U287" s="220"/>
      <c r="V287" s="220"/>
      <c r="W287" s="220"/>
      <c r="X287" s="220"/>
      <c r="Y287" s="220"/>
      <c r="Z287" s="210"/>
      <c r="AA287" s="210"/>
      <c r="AB287" s="210"/>
      <c r="AC287" s="210"/>
      <c r="AD287" s="210"/>
      <c r="AE287" s="210"/>
      <c r="AF287" s="210"/>
      <c r="AG287" s="210" t="s">
        <v>231</v>
      </c>
      <c r="AH287" s="210">
        <v>0</v>
      </c>
      <c r="AI287" s="210"/>
      <c r="AJ287" s="210"/>
      <c r="AK287" s="210"/>
      <c r="AL287" s="210"/>
      <c r="AM287" s="210"/>
      <c r="AN287" s="210"/>
      <c r="AO287" s="210"/>
      <c r="AP287" s="210"/>
      <c r="AQ287" s="210"/>
      <c r="AR287" s="210"/>
      <c r="AS287" s="210"/>
      <c r="AT287" s="210"/>
      <c r="AU287" s="210"/>
      <c r="AV287" s="210"/>
      <c r="AW287" s="210"/>
      <c r="AX287" s="210"/>
      <c r="AY287" s="210"/>
      <c r="AZ287" s="210"/>
      <c r="BA287" s="210"/>
      <c r="BB287" s="210"/>
      <c r="BC287" s="210"/>
      <c r="BD287" s="210"/>
      <c r="BE287" s="210"/>
      <c r="BF287" s="210"/>
      <c r="BG287" s="210"/>
      <c r="BH287" s="210"/>
    </row>
    <row r="288" spans="1:60" outlineLevel="1" x14ac:dyDescent="0.2">
      <c r="A288" s="235">
        <v>43</v>
      </c>
      <c r="B288" s="236" t="s">
        <v>463</v>
      </c>
      <c r="C288" s="252" t="s">
        <v>464</v>
      </c>
      <c r="D288" s="237" t="s">
        <v>434</v>
      </c>
      <c r="E288" s="238">
        <v>81.168859999999995</v>
      </c>
      <c r="F288" s="239"/>
      <c r="G288" s="240">
        <f>ROUND(E288*F288,2)</f>
        <v>0</v>
      </c>
      <c r="H288" s="239"/>
      <c r="I288" s="240">
        <f>ROUND(E288*H288,2)</f>
        <v>0</v>
      </c>
      <c r="J288" s="239"/>
      <c r="K288" s="240">
        <f>ROUND(E288*J288,2)</f>
        <v>0</v>
      </c>
      <c r="L288" s="240">
        <v>21</v>
      </c>
      <c r="M288" s="240">
        <f>G288*(1+L288/100)</f>
        <v>0</v>
      </c>
      <c r="N288" s="238">
        <v>0</v>
      </c>
      <c r="O288" s="238">
        <f>ROUND(E288*N288,2)</f>
        <v>0</v>
      </c>
      <c r="P288" s="238">
        <v>0</v>
      </c>
      <c r="Q288" s="238">
        <f>ROUND(E288*P288,2)</f>
        <v>0</v>
      </c>
      <c r="R288" s="240" t="s">
        <v>465</v>
      </c>
      <c r="S288" s="240" t="s">
        <v>188</v>
      </c>
      <c r="T288" s="241" t="s">
        <v>188</v>
      </c>
      <c r="U288" s="220">
        <v>4.2000000000000003E-2</v>
      </c>
      <c r="V288" s="220">
        <f>ROUND(E288*U288,2)</f>
        <v>3.41</v>
      </c>
      <c r="W288" s="220"/>
      <c r="X288" s="220" t="s">
        <v>672</v>
      </c>
      <c r="Y288" s="220" t="s">
        <v>191</v>
      </c>
      <c r="Z288" s="210"/>
      <c r="AA288" s="210"/>
      <c r="AB288" s="210"/>
      <c r="AC288" s="210"/>
      <c r="AD288" s="210"/>
      <c r="AE288" s="210"/>
      <c r="AF288" s="210"/>
      <c r="AG288" s="210" t="s">
        <v>673</v>
      </c>
      <c r="AH288" s="210"/>
      <c r="AI288" s="210"/>
      <c r="AJ288" s="210"/>
      <c r="AK288" s="210"/>
      <c r="AL288" s="210"/>
      <c r="AM288" s="210"/>
      <c r="AN288" s="210"/>
      <c r="AO288" s="210"/>
      <c r="AP288" s="210"/>
      <c r="AQ288" s="210"/>
      <c r="AR288" s="210"/>
      <c r="AS288" s="210"/>
      <c r="AT288" s="210"/>
      <c r="AU288" s="210"/>
      <c r="AV288" s="210"/>
      <c r="AW288" s="210"/>
      <c r="AX288" s="210"/>
      <c r="AY288" s="210"/>
      <c r="AZ288" s="210"/>
      <c r="BA288" s="210"/>
      <c r="BB288" s="210"/>
      <c r="BC288" s="210"/>
      <c r="BD288" s="210"/>
      <c r="BE288" s="210"/>
      <c r="BF288" s="210"/>
      <c r="BG288" s="210"/>
      <c r="BH288" s="210"/>
    </row>
    <row r="289" spans="1:60" outlineLevel="2" x14ac:dyDescent="0.2">
      <c r="A289" s="217"/>
      <c r="B289" s="218"/>
      <c r="C289" s="263" t="s">
        <v>466</v>
      </c>
      <c r="D289" s="262"/>
      <c r="E289" s="262"/>
      <c r="F289" s="262"/>
      <c r="G289" s="262"/>
      <c r="H289" s="220"/>
      <c r="I289" s="220"/>
      <c r="J289" s="220"/>
      <c r="K289" s="220"/>
      <c r="L289" s="220"/>
      <c r="M289" s="220"/>
      <c r="N289" s="219"/>
      <c r="O289" s="219"/>
      <c r="P289" s="219"/>
      <c r="Q289" s="219"/>
      <c r="R289" s="220"/>
      <c r="S289" s="220"/>
      <c r="T289" s="220"/>
      <c r="U289" s="220"/>
      <c r="V289" s="220"/>
      <c r="W289" s="220"/>
      <c r="X289" s="220"/>
      <c r="Y289" s="220"/>
      <c r="Z289" s="210"/>
      <c r="AA289" s="210"/>
      <c r="AB289" s="210"/>
      <c r="AC289" s="210"/>
      <c r="AD289" s="210"/>
      <c r="AE289" s="210"/>
      <c r="AF289" s="210"/>
      <c r="AG289" s="210" t="s">
        <v>229</v>
      </c>
      <c r="AH289" s="210"/>
      <c r="AI289" s="210"/>
      <c r="AJ289" s="210"/>
      <c r="AK289" s="210"/>
      <c r="AL289" s="210"/>
      <c r="AM289" s="210"/>
      <c r="AN289" s="210"/>
      <c r="AO289" s="210"/>
      <c r="AP289" s="210"/>
      <c r="AQ289" s="210"/>
      <c r="AR289" s="210"/>
      <c r="AS289" s="210"/>
      <c r="AT289" s="210"/>
      <c r="AU289" s="210"/>
      <c r="AV289" s="210"/>
      <c r="AW289" s="210"/>
      <c r="AX289" s="210"/>
      <c r="AY289" s="210"/>
      <c r="AZ289" s="210"/>
      <c r="BA289" s="210"/>
      <c r="BB289" s="210"/>
      <c r="BC289" s="210"/>
      <c r="BD289" s="210"/>
      <c r="BE289" s="210"/>
      <c r="BF289" s="210"/>
      <c r="BG289" s="210"/>
      <c r="BH289" s="210"/>
    </row>
    <row r="290" spans="1:60" outlineLevel="2" x14ac:dyDescent="0.2">
      <c r="A290" s="217"/>
      <c r="B290" s="218"/>
      <c r="C290" s="264" t="s">
        <v>674</v>
      </c>
      <c r="D290" s="258"/>
      <c r="E290" s="259"/>
      <c r="F290" s="220"/>
      <c r="G290" s="220"/>
      <c r="H290" s="220"/>
      <c r="I290" s="220"/>
      <c r="J290" s="220"/>
      <c r="K290" s="220"/>
      <c r="L290" s="220"/>
      <c r="M290" s="220"/>
      <c r="N290" s="219"/>
      <c r="O290" s="219"/>
      <c r="P290" s="219"/>
      <c r="Q290" s="219"/>
      <c r="R290" s="220"/>
      <c r="S290" s="220"/>
      <c r="T290" s="220"/>
      <c r="U290" s="220"/>
      <c r="V290" s="220"/>
      <c r="W290" s="220"/>
      <c r="X290" s="220"/>
      <c r="Y290" s="220"/>
      <c r="Z290" s="210"/>
      <c r="AA290" s="210"/>
      <c r="AB290" s="210"/>
      <c r="AC290" s="210"/>
      <c r="AD290" s="210"/>
      <c r="AE290" s="210"/>
      <c r="AF290" s="210"/>
      <c r="AG290" s="210" t="s">
        <v>231</v>
      </c>
      <c r="AH290" s="210">
        <v>0</v>
      </c>
      <c r="AI290" s="210"/>
      <c r="AJ290" s="210"/>
      <c r="AK290" s="210"/>
      <c r="AL290" s="210"/>
      <c r="AM290" s="210"/>
      <c r="AN290" s="210"/>
      <c r="AO290" s="210"/>
      <c r="AP290" s="210"/>
      <c r="AQ290" s="210"/>
      <c r="AR290" s="210"/>
      <c r="AS290" s="210"/>
      <c r="AT290" s="210"/>
      <c r="AU290" s="210"/>
      <c r="AV290" s="210"/>
      <c r="AW290" s="210"/>
      <c r="AX290" s="210"/>
      <c r="AY290" s="210"/>
      <c r="AZ290" s="210"/>
      <c r="BA290" s="210"/>
      <c r="BB290" s="210"/>
      <c r="BC290" s="210"/>
      <c r="BD290" s="210"/>
      <c r="BE290" s="210"/>
      <c r="BF290" s="210"/>
      <c r="BG290" s="210"/>
      <c r="BH290" s="210"/>
    </row>
    <row r="291" spans="1:60" outlineLevel="3" x14ac:dyDescent="0.2">
      <c r="A291" s="217"/>
      <c r="B291" s="218"/>
      <c r="C291" s="264" t="s">
        <v>675</v>
      </c>
      <c r="D291" s="258"/>
      <c r="E291" s="259"/>
      <c r="F291" s="220"/>
      <c r="G291" s="220"/>
      <c r="H291" s="220"/>
      <c r="I291" s="220"/>
      <c r="J291" s="220"/>
      <c r="K291" s="220"/>
      <c r="L291" s="220"/>
      <c r="M291" s="220"/>
      <c r="N291" s="219"/>
      <c r="O291" s="219"/>
      <c r="P291" s="219"/>
      <c r="Q291" s="219"/>
      <c r="R291" s="220"/>
      <c r="S291" s="220"/>
      <c r="T291" s="220"/>
      <c r="U291" s="220"/>
      <c r="V291" s="220"/>
      <c r="W291" s="220"/>
      <c r="X291" s="220"/>
      <c r="Y291" s="220"/>
      <c r="Z291" s="210"/>
      <c r="AA291" s="210"/>
      <c r="AB291" s="210"/>
      <c r="AC291" s="210"/>
      <c r="AD291" s="210"/>
      <c r="AE291" s="210"/>
      <c r="AF291" s="210"/>
      <c r="AG291" s="210" t="s">
        <v>231</v>
      </c>
      <c r="AH291" s="210">
        <v>0</v>
      </c>
      <c r="AI291" s="210"/>
      <c r="AJ291" s="210"/>
      <c r="AK291" s="210"/>
      <c r="AL291" s="210"/>
      <c r="AM291" s="210"/>
      <c r="AN291" s="210"/>
      <c r="AO291" s="210"/>
      <c r="AP291" s="210"/>
      <c r="AQ291" s="210"/>
      <c r="AR291" s="210"/>
      <c r="AS291" s="210"/>
      <c r="AT291" s="210"/>
      <c r="AU291" s="210"/>
      <c r="AV291" s="210"/>
      <c r="AW291" s="210"/>
      <c r="AX291" s="210"/>
      <c r="AY291" s="210"/>
      <c r="AZ291" s="210"/>
      <c r="BA291" s="210"/>
      <c r="BB291" s="210"/>
      <c r="BC291" s="210"/>
      <c r="BD291" s="210"/>
      <c r="BE291" s="210"/>
      <c r="BF291" s="210"/>
      <c r="BG291" s="210"/>
      <c r="BH291" s="210"/>
    </row>
    <row r="292" spans="1:60" outlineLevel="3" x14ac:dyDescent="0.2">
      <c r="A292" s="217"/>
      <c r="B292" s="218"/>
      <c r="C292" s="264" t="s">
        <v>676</v>
      </c>
      <c r="D292" s="258"/>
      <c r="E292" s="259">
        <v>81.168859999999995</v>
      </c>
      <c r="F292" s="220"/>
      <c r="G292" s="220"/>
      <c r="H292" s="220"/>
      <c r="I292" s="220"/>
      <c r="J292" s="220"/>
      <c r="K292" s="220"/>
      <c r="L292" s="220"/>
      <c r="M292" s="220"/>
      <c r="N292" s="219"/>
      <c r="O292" s="219"/>
      <c r="P292" s="219"/>
      <c r="Q292" s="219"/>
      <c r="R292" s="220"/>
      <c r="S292" s="220"/>
      <c r="T292" s="220"/>
      <c r="U292" s="220"/>
      <c r="V292" s="220"/>
      <c r="W292" s="220"/>
      <c r="X292" s="220"/>
      <c r="Y292" s="220"/>
      <c r="Z292" s="210"/>
      <c r="AA292" s="210"/>
      <c r="AB292" s="210"/>
      <c r="AC292" s="210"/>
      <c r="AD292" s="210"/>
      <c r="AE292" s="210"/>
      <c r="AF292" s="210"/>
      <c r="AG292" s="210" t="s">
        <v>231</v>
      </c>
      <c r="AH292" s="210">
        <v>0</v>
      </c>
      <c r="AI292" s="210"/>
      <c r="AJ292" s="210"/>
      <c r="AK292" s="210"/>
      <c r="AL292" s="210"/>
      <c r="AM292" s="210"/>
      <c r="AN292" s="210"/>
      <c r="AO292" s="210"/>
      <c r="AP292" s="210"/>
      <c r="AQ292" s="210"/>
      <c r="AR292" s="210"/>
      <c r="AS292" s="210"/>
      <c r="AT292" s="210"/>
      <c r="AU292" s="210"/>
      <c r="AV292" s="210"/>
      <c r="AW292" s="210"/>
      <c r="AX292" s="210"/>
      <c r="AY292" s="210"/>
      <c r="AZ292" s="210"/>
      <c r="BA292" s="210"/>
      <c r="BB292" s="210"/>
      <c r="BC292" s="210"/>
      <c r="BD292" s="210"/>
      <c r="BE292" s="210"/>
      <c r="BF292" s="210"/>
      <c r="BG292" s="210"/>
      <c r="BH292" s="210"/>
    </row>
    <row r="293" spans="1:60" outlineLevel="1" x14ac:dyDescent="0.2">
      <c r="A293" s="235">
        <v>44</v>
      </c>
      <c r="B293" s="236" t="s">
        <v>473</v>
      </c>
      <c r="C293" s="252" t="s">
        <v>474</v>
      </c>
      <c r="D293" s="237" t="s">
        <v>434</v>
      </c>
      <c r="E293" s="238">
        <v>730.51976999999999</v>
      </c>
      <c r="F293" s="239"/>
      <c r="G293" s="240">
        <f>ROUND(E293*F293,2)</f>
        <v>0</v>
      </c>
      <c r="H293" s="239"/>
      <c r="I293" s="240">
        <f>ROUND(E293*H293,2)</f>
        <v>0</v>
      </c>
      <c r="J293" s="239"/>
      <c r="K293" s="240">
        <f>ROUND(E293*J293,2)</f>
        <v>0</v>
      </c>
      <c r="L293" s="240">
        <v>21</v>
      </c>
      <c r="M293" s="240">
        <f>G293*(1+L293/100)</f>
        <v>0</v>
      </c>
      <c r="N293" s="238">
        <v>0</v>
      </c>
      <c r="O293" s="238">
        <f>ROUND(E293*N293,2)</f>
        <v>0</v>
      </c>
      <c r="P293" s="238">
        <v>0</v>
      </c>
      <c r="Q293" s="238">
        <f>ROUND(E293*P293,2)</f>
        <v>0</v>
      </c>
      <c r="R293" s="240" t="s">
        <v>465</v>
      </c>
      <c r="S293" s="240" t="s">
        <v>188</v>
      </c>
      <c r="T293" s="241" t="s">
        <v>188</v>
      </c>
      <c r="U293" s="220">
        <v>0</v>
      </c>
      <c r="V293" s="220">
        <f>ROUND(E293*U293,2)</f>
        <v>0</v>
      </c>
      <c r="W293" s="220"/>
      <c r="X293" s="220" t="s">
        <v>672</v>
      </c>
      <c r="Y293" s="220" t="s">
        <v>191</v>
      </c>
      <c r="Z293" s="210"/>
      <c r="AA293" s="210"/>
      <c r="AB293" s="210"/>
      <c r="AC293" s="210"/>
      <c r="AD293" s="210"/>
      <c r="AE293" s="210"/>
      <c r="AF293" s="210"/>
      <c r="AG293" s="210" t="s">
        <v>673</v>
      </c>
      <c r="AH293" s="210"/>
      <c r="AI293" s="210"/>
      <c r="AJ293" s="210"/>
      <c r="AK293" s="210"/>
      <c r="AL293" s="210"/>
      <c r="AM293" s="210"/>
      <c r="AN293" s="210"/>
      <c r="AO293" s="210"/>
      <c r="AP293" s="210"/>
      <c r="AQ293" s="210"/>
      <c r="AR293" s="210"/>
      <c r="AS293" s="210"/>
      <c r="AT293" s="210"/>
      <c r="AU293" s="210"/>
      <c r="AV293" s="210"/>
      <c r="AW293" s="210"/>
      <c r="AX293" s="210"/>
      <c r="AY293" s="210"/>
      <c r="AZ293" s="210"/>
      <c r="BA293" s="210"/>
      <c r="BB293" s="210"/>
      <c r="BC293" s="210"/>
      <c r="BD293" s="210"/>
      <c r="BE293" s="210"/>
      <c r="BF293" s="210"/>
      <c r="BG293" s="210"/>
      <c r="BH293" s="210"/>
    </row>
    <row r="294" spans="1:60" outlineLevel="2" x14ac:dyDescent="0.2">
      <c r="A294" s="217"/>
      <c r="B294" s="218"/>
      <c r="C294" s="263" t="s">
        <v>466</v>
      </c>
      <c r="D294" s="262"/>
      <c r="E294" s="262"/>
      <c r="F294" s="262"/>
      <c r="G294" s="262"/>
      <c r="H294" s="220"/>
      <c r="I294" s="220"/>
      <c r="J294" s="220"/>
      <c r="K294" s="220"/>
      <c r="L294" s="220"/>
      <c r="M294" s="220"/>
      <c r="N294" s="219"/>
      <c r="O294" s="219"/>
      <c r="P294" s="219"/>
      <c r="Q294" s="219"/>
      <c r="R294" s="220"/>
      <c r="S294" s="220"/>
      <c r="T294" s="220"/>
      <c r="U294" s="220"/>
      <c r="V294" s="220"/>
      <c r="W294" s="220"/>
      <c r="X294" s="220"/>
      <c r="Y294" s="220"/>
      <c r="Z294" s="210"/>
      <c r="AA294" s="210"/>
      <c r="AB294" s="210"/>
      <c r="AC294" s="210"/>
      <c r="AD294" s="210"/>
      <c r="AE294" s="210"/>
      <c r="AF294" s="210"/>
      <c r="AG294" s="210" t="s">
        <v>229</v>
      </c>
      <c r="AH294" s="210"/>
      <c r="AI294" s="210"/>
      <c r="AJ294" s="210"/>
      <c r="AK294" s="210"/>
      <c r="AL294" s="210"/>
      <c r="AM294" s="210"/>
      <c r="AN294" s="210"/>
      <c r="AO294" s="210"/>
      <c r="AP294" s="210"/>
      <c r="AQ294" s="210"/>
      <c r="AR294" s="210"/>
      <c r="AS294" s="210"/>
      <c r="AT294" s="210"/>
      <c r="AU294" s="210"/>
      <c r="AV294" s="210"/>
      <c r="AW294" s="210"/>
      <c r="AX294" s="210"/>
      <c r="AY294" s="210"/>
      <c r="AZ294" s="210"/>
      <c r="BA294" s="210"/>
      <c r="BB294" s="210"/>
      <c r="BC294" s="210"/>
      <c r="BD294" s="210"/>
      <c r="BE294" s="210"/>
      <c r="BF294" s="210"/>
      <c r="BG294" s="210"/>
      <c r="BH294" s="210"/>
    </row>
    <row r="295" spans="1:60" outlineLevel="2" x14ac:dyDescent="0.2">
      <c r="A295" s="217"/>
      <c r="B295" s="218"/>
      <c r="C295" s="264" t="s">
        <v>674</v>
      </c>
      <c r="D295" s="258"/>
      <c r="E295" s="259"/>
      <c r="F295" s="220"/>
      <c r="G295" s="220"/>
      <c r="H295" s="220"/>
      <c r="I295" s="220"/>
      <c r="J295" s="220"/>
      <c r="K295" s="220"/>
      <c r="L295" s="220"/>
      <c r="M295" s="220"/>
      <c r="N295" s="219"/>
      <c r="O295" s="219"/>
      <c r="P295" s="219"/>
      <c r="Q295" s="219"/>
      <c r="R295" s="220"/>
      <c r="S295" s="220"/>
      <c r="T295" s="220"/>
      <c r="U295" s="220"/>
      <c r="V295" s="220"/>
      <c r="W295" s="220"/>
      <c r="X295" s="220"/>
      <c r="Y295" s="220"/>
      <c r="Z295" s="210"/>
      <c r="AA295" s="210"/>
      <c r="AB295" s="210"/>
      <c r="AC295" s="210"/>
      <c r="AD295" s="210"/>
      <c r="AE295" s="210"/>
      <c r="AF295" s="210"/>
      <c r="AG295" s="210" t="s">
        <v>231</v>
      </c>
      <c r="AH295" s="210">
        <v>0</v>
      </c>
      <c r="AI295" s="210"/>
      <c r="AJ295" s="210"/>
      <c r="AK295" s="210"/>
      <c r="AL295" s="210"/>
      <c r="AM295" s="210"/>
      <c r="AN295" s="210"/>
      <c r="AO295" s="210"/>
      <c r="AP295" s="210"/>
      <c r="AQ295" s="210"/>
      <c r="AR295" s="210"/>
      <c r="AS295" s="210"/>
      <c r="AT295" s="210"/>
      <c r="AU295" s="210"/>
      <c r="AV295" s="210"/>
      <c r="AW295" s="210"/>
      <c r="AX295" s="210"/>
      <c r="AY295" s="210"/>
      <c r="AZ295" s="210"/>
      <c r="BA295" s="210"/>
      <c r="BB295" s="210"/>
      <c r="BC295" s="210"/>
      <c r="BD295" s="210"/>
      <c r="BE295" s="210"/>
      <c r="BF295" s="210"/>
      <c r="BG295" s="210"/>
      <c r="BH295" s="210"/>
    </row>
    <row r="296" spans="1:60" outlineLevel="3" x14ac:dyDescent="0.2">
      <c r="A296" s="217"/>
      <c r="B296" s="218"/>
      <c r="C296" s="264" t="s">
        <v>675</v>
      </c>
      <c r="D296" s="258"/>
      <c r="E296" s="259"/>
      <c r="F296" s="220"/>
      <c r="G296" s="220"/>
      <c r="H296" s="220"/>
      <c r="I296" s="220"/>
      <c r="J296" s="220"/>
      <c r="K296" s="220"/>
      <c r="L296" s="220"/>
      <c r="M296" s="220"/>
      <c r="N296" s="219"/>
      <c r="O296" s="219"/>
      <c r="P296" s="219"/>
      <c r="Q296" s="219"/>
      <c r="R296" s="220"/>
      <c r="S296" s="220"/>
      <c r="T296" s="220"/>
      <c r="U296" s="220"/>
      <c r="V296" s="220"/>
      <c r="W296" s="220"/>
      <c r="X296" s="220"/>
      <c r="Y296" s="220"/>
      <c r="Z296" s="210"/>
      <c r="AA296" s="210"/>
      <c r="AB296" s="210"/>
      <c r="AC296" s="210"/>
      <c r="AD296" s="210"/>
      <c r="AE296" s="210"/>
      <c r="AF296" s="210"/>
      <c r="AG296" s="210" t="s">
        <v>231</v>
      </c>
      <c r="AH296" s="210">
        <v>0</v>
      </c>
      <c r="AI296" s="210"/>
      <c r="AJ296" s="210"/>
      <c r="AK296" s="210"/>
      <c r="AL296" s="210"/>
      <c r="AM296" s="210"/>
      <c r="AN296" s="210"/>
      <c r="AO296" s="210"/>
      <c r="AP296" s="210"/>
      <c r="AQ296" s="210"/>
      <c r="AR296" s="210"/>
      <c r="AS296" s="210"/>
      <c r="AT296" s="210"/>
      <c r="AU296" s="210"/>
      <c r="AV296" s="210"/>
      <c r="AW296" s="210"/>
      <c r="AX296" s="210"/>
      <c r="AY296" s="210"/>
      <c r="AZ296" s="210"/>
      <c r="BA296" s="210"/>
      <c r="BB296" s="210"/>
      <c r="BC296" s="210"/>
      <c r="BD296" s="210"/>
      <c r="BE296" s="210"/>
      <c r="BF296" s="210"/>
      <c r="BG296" s="210"/>
      <c r="BH296" s="210"/>
    </row>
    <row r="297" spans="1:60" outlineLevel="3" x14ac:dyDescent="0.2">
      <c r="A297" s="217"/>
      <c r="B297" s="218"/>
      <c r="C297" s="264" t="s">
        <v>677</v>
      </c>
      <c r="D297" s="258"/>
      <c r="E297" s="259">
        <v>730.51976999999999</v>
      </c>
      <c r="F297" s="220"/>
      <c r="G297" s="220"/>
      <c r="H297" s="220"/>
      <c r="I297" s="220"/>
      <c r="J297" s="220"/>
      <c r="K297" s="220"/>
      <c r="L297" s="220"/>
      <c r="M297" s="220"/>
      <c r="N297" s="219"/>
      <c r="O297" s="219"/>
      <c r="P297" s="219"/>
      <c r="Q297" s="219"/>
      <c r="R297" s="220"/>
      <c r="S297" s="220"/>
      <c r="T297" s="220"/>
      <c r="U297" s="220"/>
      <c r="V297" s="220"/>
      <c r="W297" s="220"/>
      <c r="X297" s="220"/>
      <c r="Y297" s="220"/>
      <c r="Z297" s="210"/>
      <c r="AA297" s="210"/>
      <c r="AB297" s="210"/>
      <c r="AC297" s="210"/>
      <c r="AD297" s="210"/>
      <c r="AE297" s="210"/>
      <c r="AF297" s="210"/>
      <c r="AG297" s="210" t="s">
        <v>231</v>
      </c>
      <c r="AH297" s="210">
        <v>0</v>
      </c>
      <c r="AI297" s="210"/>
      <c r="AJ297" s="210"/>
      <c r="AK297" s="210"/>
      <c r="AL297" s="210"/>
      <c r="AM297" s="210"/>
      <c r="AN297" s="210"/>
      <c r="AO297" s="210"/>
      <c r="AP297" s="210"/>
      <c r="AQ297" s="210"/>
      <c r="AR297" s="210"/>
      <c r="AS297" s="210"/>
      <c r="AT297" s="210"/>
      <c r="AU297" s="210"/>
      <c r="AV297" s="210"/>
      <c r="AW297" s="210"/>
      <c r="AX297" s="210"/>
      <c r="AY297" s="210"/>
      <c r="AZ297" s="210"/>
      <c r="BA297" s="210"/>
      <c r="BB297" s="210"/>
      <c r="BC297" s="210"/>
      <c r="BD297" s="210"/>
      <c r="BE297" s="210"/>
      <c r="BF297" s="210"/>
      <c r="BG297" s="210"/>
      <c r="BH297" s="210"/>
    </row>
    <row r="298" spans="1:60" outlineLevel="1" x14ac:dyDescent="0.2">
      <c r="A298" s="235">
        <v>45</v>
      </c>
      <c r="B298" s="236" t="s">
        <v>477</v>
      </c>
      <c r="C298" s="252" t="s">
        <v>478</v>
      </c>
      <c r="D298" s="237" t="s">
        <v>434</v>
      </c>
      <c r="E298" s="238">
        <v>81.168859999999995</v>
      </c>
      <c r="F298" s="239"/>
      <c r="G298" s="240">
        <f>ROUND(E298*F298,2)</f>
        <v>0</v>
      </c>
      <c r="H298" s="239"/>
      <c r="I298" s="240">
        <f>ROUND(E298*H298,2)</f>
        <v>0</v>
      </c>
      <c r="J298" s="239"/>
      <c r="K298" s="240">
        <f>ROUND(E298*J298,2)</f>
        <v>0</v>
      </c>
      <c r="L298" s="240">
        <v>21</v>
      </c>
      <c r="M298" s="240">
        <f>G298*(1+L298/100)</f>
        <v>0</v>
      </c>
      <c r="N298" s="238">
        <v>0</v>
      </c>
      <c r="O298" s="238">
        <f>ROUND(E298*N298,2)</f>
        <v>0</v>
      </c>
      <c r="P298" s="238">
        <v>0</v>
      </c>
      <c r="Q298" s="238">
        <f>ROUND(E298*P298,2)</f>
        <v>0</v>
      </c>
      <c r="R298" s="240" t="s">
        <v>465</v>
      </c>
      <c r="S298" s="240" t="s">
        <v>188</v>
      </c>
      <c r="T298" s="241" t="s">
        <v>188</v>
      </c>
      <c r="U298" s="220">
        <v>6.0000000000000001E-3</v>
      </c>
      <c r="V298" s="220">
        <f>ROUND(E298*U298,2)</f>
        <v>0.49</v>
      </c>
      <c r="W298" s="220"/>
      <c r="X298" s="220" t="s">
        <v>672</v>
      </c>
      <c r="Y298" s="220" t="s">
        <v>191</v>
      </c>
      <c r="Z298" s="210"/>
      <c r="AA298" s="210"/>
      <c r="AB298" s="210"/>
      <c r="AC298" s="210"/>
      <c r="AD298" s="210"/>
      <c r="AE298" s="210"/>
      <c r="AF298" s="210"/>
      <c r="AG298" s="210" t="s">
        <v>673</v>
      </c>
      <c r="AH298" s="210"/>
      <c r="AI298" s="210"/>
      <c r="AJ298" s="210"/>
      <c r="AK298" s="210"/>
      <c r="AL298" s="210"/>
      <c r="AM298" s="210"/>
      <c r="AN298" s="210"/>
      <c r="AO298" s="210"/>
      <c r="AP298" s="210"/>
      <c r="AQ298" s="210"/>
      <c r="AR298" s="210"/>
      <c r="AS298" s="210"/>
      <c r="AT298" s="210"/>
      <c r="AU298" s="210"/>
      <c r="AV298" s="210"/>
      <c r="AW298" s="210"/>
      <c r="AX298" s="210"/>
      <c r="AY298" s="210"/>
      <c r="AZ298" s="210"/>
      <c r="BA298" s="210"/>
      <c r="BB298" s="210"/>
      <c r="BC298" s="210"/>
      <c r="BD298" s="210"/>
      <c r="BE298" s="210"/>
      <c r="BF298" s="210"/>
      <c r="BG298" s="210"/>
      <c r="BH298" s="210"/>
    </row>
    <row r="299" spans="1:60" outlineLevel="2" x14ac:dyDescent="0.2">
      <c r="A299" s="217"/>
      <c r="B299" s="218"/>
      <c r="C299" s="263" t="s">
        <v>479</v>
      </c>
      <c r="D299" s="262"/>
      <c r="E299" s="262"/>
      <c r="F299" s="262"/>
      <c r="G299" s="262"/>
      <c r="H299" s="220"/>
      <c r="I299" s="220"/>
      <c r="J299" s="220"/>
      <c r="K299" s="220"/>
      <c r="L299" s="220"/>
      <c r="M299" s="220"/>
      <c r="N299" s="219"/>
      <c r="O299" s="219"/>
      <c r="P299" s="219"/>
      <c r="Q299" s="219"/>
      <c r="R299" s="220"/>
      <c r="S299" s="220"/>
      <c r="T299" s="220"/>
      <c r="U299" s="220"/>
      <c r="V299" s="220"/>
      <c r="W299" s="220"/>
      <c r="X299" s="220"/>
      <c r="Y299" s="220"/>
      <c r="Z299" s="210"/>
      <c r="AA299" s="210"/>
      <c r="AB299" s="210"/>
      <c r="AC299" s="210"/>
      <c r="AD299" s="210"/>
      <c r="AE299" s="210"/>
      <c r="AF299" s="210"/>
      <c r="AG299" s="210" t="s">
        <v>229</v>
      </c>
      <c r="AH299" s="210"/>
      <c r="AI299" s="210"/>
      <c r="AJ299" s="210"/>
      <c r="AK299" s="210"/>
      <c r="AL299" s="210"/>
      <c r="AM299" s="210"/>
      <c r="AN299" s="210"/>
      <c r="AO299" s="210"/>
      <c r="AP299" s="210"/>
      <c r="AQ299" s="210"/>
      <c r="AR299" s="210"/>
      <c r="AS299" s="210"/>
      <c r="AT299" s="210"/>
      <c r="AU299" s="210"/>
      <c r="AV299" s="210"/>
      <c r="AW299" s="210"/>
      <c r="AX299" s="210"/>
      <c r="AY299" s="210"/>
      <c r="AZ299" s="210"/>
      <c r="BA299" s="210"/>
      <c r="BB299" s="210"/>
      <c r="BC299" s="210"/>
      <c r="BD299" s="210"/>
      <c r="BE299" s="210"/>
      <c r="BF299" s="210"/>
      <c r="BG299" s="210"/>
      <c r="BH299" s="210"/>
    </row>
    <row r="300" spans="1:60" outlineLevel="2" x14ac:dyDescent="0.2">
      <c r="A300" s="217"/>
      <c r="B300" s="218"/>
      <c r="C300" s="264" t="s">
        <v>674</v>
      </c>
      <c r="D300" s="258"/>
      <c r="E300" s="259"/>
      <c r="F300" s="220"/>
      <c r="G300" s="220"/>
      <c r="H300" s="220"/>
      <c r="I300" s="220"/>
      <c r="J300" s="220"/>
      <c r="K300" s="220"/>
      <c r="L300" s="220"/>
      <c r="M300" s="220"/>
      <c r="N300" s="219"/>
      <c r="O300" s="219"/>
      <c r="P300" s="219"/>
      <c r="Q300" s="219"/>
      <c r="R300" s="220"/>
      <c r="S300" s="220"/>
      <c r="T300" s="220"/>
      <c r="U300" s="220"/>
      <c r="V300" s="220"/>
      <c r="W300" s="220"/>
      <c r="X300" s="220"/>
      <c r="Y300" s="220"/>
      <c r="Z300" s="210"/>
      <c r="AA300" s="210"/>
      <c r="AB300" s="210"/>
      <c r="AC300" s="210"/>
      <c r="AD300" s="210"/>
      <c r="AE300" s="210"/>
      <c r="AF300" s="210"/>
      <c r="AG300" s="210" t="s">
        <v>231</v>
      </c>
      <c r="AH300" s="210">
        <v>0</v>
      </c>
      <c r="AI300" s="210"/>
      <c r="AJ300" s="210"/>
      <c r="AK300" s="210"/>
      <c r="AL300" s="210"/>
      <c r="AM300" s="210"/>
      <c r="AN300" s="210"/>
      <c r="AO300" s="210"/>
      <c r="AP300" s="210"/>
      <c r="AQ300" s="210"/>
      <c r="AR300" s="210"/>
      <c r="AS300" s="210"/>
      <c r="AT300" s="210"/>
      <c r="AU300" s="210"/>
      <c r="AV300" s="210"/>
      <c r="AW300" s="210"/>
      <c r="AX300" s="210"/>
      <c r="AY300" s="210"/>
      <c r="AZ300" s="210"/>
      <c r="BA300" s="210"/>
      <c r="BB300" s="210"/>
      <c r="BC300" s="210"/>
      <c r="BD300" s="210"/>
      <c r="BE300" s="210"/>
      <c r="BF300" s="210"/>
      <c r="BG300" s="210"/>
      <c r="BH300" s="210"/>
    </row>
    <row r="301" spans="1:60" outlineLevel="3" x14ac:dyDescent="0.2">
      <c r="A301" s="217"/>
      <c r="B301" s="218"/>
      <c r="C301" s="264" t="s">
        <v>675</v>
      </c>
      <c r="D301" s="258"/>
      <c r="E301" s="259"/>
      <c r="F301" s="220"/>
      <c r="G301" s="220"/>
      <c r="H301" s="220"/>
      <c r="I301" s="220"/>
      <c r="J301" s="220"/>
      <c r="K301" s="220"/>
      <c r="L301" s="220"/>
      <c r="M301" s="220"/>
      <c r="N301" s="219"/>
      <c r="O301" s="219"/>
      <c r="P301" s="219"/>
      <c r="Q301" s="219"/>
      <c r="R301" s="220"/>
      <c r="S301" s="220"/>
      <c r="T301" s="220"/>
      <c r="U301" s="220"/>
      <c r="V301" s="220"/>
      <c r="W301" s="220"/>
      <c r="X301" s="220"/>
      <c r="Y301" s="220"/>
      <c r="Z301" s="210"/>
      <c r="AA301" s="210"/>
      <c r="AB301" s="210"/>
      <c r="AC301" s="210"/>
      <c r="AD301" s="210"/>
      <c r="AE301" s="210"/>
      <c r="AF301" s="210"/>
      <c r="AG301" s="210" t="s">
        <v>231</v>
      </c>
      <c r="AH301" s="210">
        <v>0</v>
      </c>
      <c r="AI301" s="210"/>
      <c r="AJ301" s="210"/>
      <c r="AK301" s="210"/>
      <c r="AL301" s="210"/>
      <c r="AM301" s="210"/>
      <c r="AN301" s="210"/>
      <c r="AO301" s="210"/>
      <c r="AP301" s="210"/>
      <c r="AQ301" s="210"/>
      <c r="AR301" s="210"/>
      <c r="AS301" s="210"/>
      <c r="AT301" s="210"/>
      <c r="AU301" s="210"/>
      <c r="AV301" s="210"/>
      <c r="AW301" s="210"/>
      <c r="AX301" s="210"/>
      <c r="AY301" s="210"/>
      <c r="AZ301" s="210"/>
      <c r="BA301" s="210"/>
      <c r="BB301" s="210"/>
      <c r="BC301" s="210"/>
      <c r="BD301" s="210"/>
      <c r="BE301" s="210"/>
      <c r="BF301" s="210"/>
      <c r="BG301" s="210"/>
      <c r="BH301" s="210"/>
    </row>
    <row r="302" spans="1:60" outlineLevel="3" x14ac:dyDescent="0.2">
      <c r="A302" s="217"/>
      <c r="B302" s="218"/>
      <c r="C302" s="264" t="s">
        <v>676</v>
      </c>
      <c r="D302" s="258"/>
      <c r="E302" s="259">
        <v>81.168859999999995</v>
      </c>
      <c r="F302" s="220"/>
      <c r="G302" s="220"/>
      <c r="H302" s="220"/>
      <c r="I302" s="220"/>
      <c r="J302" s="220"/>
      <c r="K302" s="220"/>
      <c r="L302" s="220"/>
      <c r="M302" s="220"/>
      <c r="N302" s="219"/>
      <c r="O302" s="219"/>
      <c r="P302" s="219"/>
      <c r="Q302" s="219"/>
      <c r="R302" s="220"/>
      <c r="S302" s="220"/>
      <c r="T302" s="220"/>
      <c r="U302" s="220"/>
      <c r="V302" s="220"/>
      <c r="W302" s="220"/>
      <c r="X302" s="220"/>
      <c r="Y302" s="220"/>
      <c r="Z302" s="210"/>
      <c r="AA302" s="210"/>
      <c r="AB302" s="210"/>
      <c r="AC302" s="210"/>
      <c r="AD302" s="210"/>
      <c r="AE302" s="210"/>
      <c r="AF302" s="210"/>
      <c r="AG302" s="210" t="s">
        <v>231</v>
      </c>
      <c r="AH302" s="210">
        <v>0</v>
      </c>
      <c r="AI302" s="210"/>
      <c r="AJ302" s="210"/>
      <c r="AK302" s="210"/>
      <c r="AL302" s="210"/>
      <c r="AM302" s="210"/>
      <c r="AN302" s="210"/>
      <c r="AO302" s="210"/>
      <c r="AP302" s="210"/>
      <c r="AQ302" s="210"/>
      <c r="AR302" s="210"/>
      <c r="AS302" s="210"/>
      <c r="AT302" s="210"/>
      <c r="AU302" s="210"/>
      <c r="AV302" s="210"/>
      <c r="AW302" s="210"/>
      <c r="AX302" s="210"/>
      <c r="AY302" s="210"/>
      <c r="AZ302" s="210"/>
      <c r="BA302" s="210"/>
      <c r="BB302" s="210"/>
      <c r="BC302" s="210"/>
      <c r="BD302" s="210"/>
      <c r="BE302" s="210"/>
      <c r="BF302" s="210"/>
      <c r="BG302" s="210"/>
      <c r="BH302" s="210"/>
    </row>
    <row r="303" spans="1:60" x14ac:dyDescent="0.2">
      <c r="A303" s="225" t="s">
        <v>183</v>
      </c>
      <c r="B303" s="226" t="s">
        <v>150</v>
      </c>
      <c r="C303" s="251" t="s">
        <v>151</v>
      </c>
      <c r="D303" s="227"/>
      <c r="E303" s="228"/>
      <c r="F303" s="229"/>
      <c r="G303" s="229">
        <f>SUMIF(AG304:AG317,"&lt;&gt;NOR",G304:G317)</f>
        <v>0</v>
      </c>
      <c r="H303" s="229"/>
      <c r="I303" s="229">
        <f>SUM(I304:I317)</f>
        <v>0</v>
      </c>
      <c r="J303" s="229"/>
      <c r="K303" s="229">
        <f>SUM(K304:K317)</f>
        <v>0</v>
      </c>
      <c r="L303" s="229"/>
      <c r="M303" s="229">
        <f>SUM(M304:M317)</f>
        <v>0</v>
      </c>
      <c r="N303" s="228"/>
      <c r="O303" s="228">
        <f>SUM(O304:O317)</f>
        <v>0</v>
      </c>
      <c r="P303" s="228"/>
      <c r="Q303" s="228">
        <f>SUM(Q304:Q317)</f>
        <v>0</v>
      </c>
      <c r="R303" s="229"/>
      <c r="S303" s="229"/>
      <c r="T303" s="230"/>
      <c r="U303" s="224"/>
      <c r="V303" s="224">
        <f>SUM(V304:V317)</f>
        <v>0</v>
      </c>
      <c r="W303" s="224"/>
      <c r="X303" s="224"/>
      <c r="Y303" s="224"/>
      <c r="AG303" t="s">
        <v>184</v>
      </c>
    </row>
    <row r="304" spans="1:60" outlineLevel="1" x14ac:dyDescent="0.2">
      <c r="A304" s="235">
        <v>46</v>
      </c>
      <c r="B304" s="236" t="s">
        <v>481</v>
      </c>
      <c r="C304" s="252" t="s">
        <v>482</v>
      </c>
      <c r="D304" s="237" t="s">
        <v>434</v>
      </c>
      <c r="E304" s="238">
        <v>59.226860000000002</v>
      </c>
      <c r="F304" s="239"/>
      <c r="G304" s="240">
        <f>ROUND(E304*F304,2)</f>
        <v>0</v>
      </c>
      <c r="H304" s="239"/>
      <c r="I304" s="240">
        <f>ROUND(E304*H304,2)</f>
        <v>0</v>
      </c>
      <c r="J304" s="239"/>
      <c r="K304" s="240">
        <f>ROUND(E304*J304,2)</f>
        <v>0</v>
      </c>
      <c r="L304" s="240">
        <v>21</v>
      </c>
      <c r="M304" s="240">
        <f>G304*(1+L304/100)</f>
        <v>0</v>
      </c>
      <c r="N304" s="238">
        <v>0</v>
      </c>
      <c r="O304" s="238">
        <f>ROUND(E304*N304,2)</f>
        <v>0</v>
      </c>
      <c r="P304" s="238">
        <v>0</v>
      </c>
      <c r="Q304" s="238">
        <f>ROUND(E304*P304,2)</f>
        <v>0</v>
      </c>
      <c r="R304" s="240" t="s">
        <v>483</v>
      </c>
      <c r="S304" s="240" t="s">
        <v>188</v>
      </c>
      <c r="T304" s="241" t="s">
        <v>188</v>
      </c>
      <c r="U304" s="220">
        <v>0</v>
      </c>
      <c r="V304" s="220">
        <f>ROUND(E304*U304,2)</f>
        <v>0</v>
      </c>
      <c r="W304" s="220"/>
      <c r="X304" s="220" t="s">
        <v>226</v>
      </c>
      <c r="Y304" s="220" t="s">
        <v>191</v>
      </c>
      <c r="Z304" s="210"/>
      <c r="AA304" s="210"/>
      <c r="AB304" s="210"/>
      <c r="AC304" s="210"/>
      <c r="AD304" s="210"/>
      <c r="AE304" s="210"/>
      <c r="AF304" s="210"/>
      <c r="AG304" s="210" t="s">
        <v>227</v>
      </c>
      <c r="AH304" s="210"/>
      <c r="AI304" s="210"/>
      <c r="AJ304" s="210"/>
      <c r="AK304" s="210"/>
      <c r="AL304" s="210"/>
      <c r="AM304" s="210"/>
      <c r="AN304" s="210"/>
      <c r="AO304" s="210"/>
      <c r="AP304" s="210"/>
      <c r="AQ304" s="210"/>
      <c r="AR304" s="210"/>
      <c r="AS304" s="210"/>
      <c r="AT304" s="210"/>
      <c r="AU304" s="210"/>
      <c r="AV304" s="210"/>
      <c r="AW304" s="210"/>
      <c r="AX304" s="210"/>
      <c r="AY304" s="210"/>
      <c r="AZ304" s="210"/>
      <c r="BA304" s="210"/>
      <c r="BB304" s="210"/>
      <c r="BC304" s="210"/>
      <c r="BD304" s="210"/>
      <c r="BE304" s="210"/>
      <c r="BF304" s="210"/>
      <c r="BG304" s="210"/>
      <c r="BH304" s="210"/>
    </row>
    <row r="305" spans="1:60" outlineLevel="2" x14ac:dyDescent="0.2">
      <c r="A305" s="217"/>
      <c r="B305" s="218"/>
      <c r="C305" s="264" t="s">
        <v>484</v>
      </c>
      <c r="D305" s="258"/>
      <c r="E305" s="259"/>
      <c r="F305" s="220"/>
      <c r="G305" s="220"/>
      <c r="H305" s="220"/>
      <c r="I305" s="220"/>
      <c r="J305" s="220"/>
      <c r="K305" s="220"/>
      <c r="L305" s="220"/>
      <c r="M305" s="220"/>
      <c r="N305" s="219"/>
      <c r="O305" s="219"/>
      <c r="P305" s="219"/>
      <c r="Q305" s="219"/>
      <c r="R305" s="220"/>
      <c r="S305" s="220"/>
      <c r="T305" s="220"/>
      <c r="U305" s="220"/>
      <c r="V305" s="220"/>
      <c r="W305" s="220"/>
      <c r="X305" s="220"/>
      <c r="Y305" s="220"/>
      <c r="Z305" s="210"/>
      <c r="AA305" s="210"/>
      <c r="AB305" s="210"/>
      <c r="AC305" s="210"/>
      <c r="AD305" s="210"/>
      <c r="AE305" s="210"/>
      <c r="AF305" s="210"/>
      <c r="AG305" s="210" t="s">
        <v>231</v>
      </c>
      <c r="AH305" s="210">
        <v>0</v>
      </c>
      <c r="AI305" s="210"/>
      <c r="AJ305" s="210"/>
      <c r="AK305" s="210"/>
      <c r="AL305" s="210"/>
      <c r="AM305" s="210"/>
      <c r="AN305" s="210"/>
      <c r="AO305" s="210"/>
      <c r="AP305" s="210"/>
      <c r="AQ305" s="210"/>
      <c r="AR305" s="210"/>
      <c r="AS305" s="210"/>
      <c r="AT305" s="210"/>
      <c r="AU305" s="210"/>
      <c r="AV305" s="210"/>
      <c r="AW305" s="210"/>
      <c r="AX305" s="210"/>
      <c r="AY305" s="210"/>
      <c r="AZ305" s="210"/>
      <c r="BA305" s="210"/>
      <c r="BB305" s="210"/>
      <c r="BC305" s="210"/>
      <c r="BD305" s="210"/>
      <c r="BE305" s="210"/>
      <c r="BF305" s="210"/>
      <c r="BG305" s="210"/>
      <c r="BH305" s="210"/>
    </row>
    <row r="306" spans="1:60" outlineLevel="3" x14ac:dyDescent="0.2">
      <c r="A306" s="217"/>
      <c r="B306" s="218"/>
      <c r="C306" s="264" t="s">
        <v>678</v>
      </c>
      <c r="D306" s="258"/>
      <c r="E306" s="259"/>
      <c r="F306" s="220"/>
      <c r="G306" s="220"/>
      <c r="H306" s="220"/>
      <c r="I306" s="220"/>
      <c r="J306" s="220"/>
      <c r="K306" s="220"/>
      <c r="L306" s="220"/>
      <c r="M306" s="220"/>
      <c r="N306" s="219"/>
      <c r="O306" s="219"/>
      <c r="P306" s="219"/>
      <c r="Q306" s="219"/>
      <c r="R306" s="220"/>
      <c r="S306" s="220"/>
      <c r="T306" s="220"/>
      <c r="U306" s="220"/>
      <c r="V306" s="220"/>
      <c r="W306" s="220"/>
      <c r="X306" s="220"/>
      <c r="Y306" s="220"/>
      <c r="Z306" s="210"/>
      <c r="AA306" s="210"/>
      <c r="AB306" s="210"/>
      <c r="AC306" s="210"/>
      <c r="AD306" s="210"/>
      <c r="AE306" s="210"/>
      <c r="AF306" s="210"/>
      <c r="AG306" s="210" t="s">
        <v>231</v>
      </c>
      <c r="AH306" s="210">
        <v>0</v>
      </c>
      <c r="AI306" s="210"/>
      <c r="AJ306" s="210"/>
      <c r="AK306" s="210"/>
      <c r="AL306" s="210"/>
      <c r="AM306" s="210"/>
      <c r="AN306" s="210"/>
      <c r="AO306" s="210"/>
      <c r="AP306" s="210"/>
      <c r="AQ306" s="210"/>
      <c r="AR306" s="210"/>
      <c r="AS306" s="210"/>
      <c r="AT306" s="210"/>
      <c r="AU306" s="210"/>
      <c r="AV306" s="210"/>
      <c r="AW306" s="210"/>
      <c r="AX306" s="210"/>
      <c r="AY306" s="210"/>
      <c r="AZ306" s="210"/>
      <c r="BA306" s="210"/>
      <c r="BB306" s="210"/>
      <c r="BC306" s="210"/>
      <c r="BD306" s="210"/>
      <c r="BE306" s="210"/>
      <c r="BF306" s="210"/>
      <c r="BG306" s="210"/>
      <c r="BH306" s="210"/>
    </row>
    <row r="307" spans="1:60" outlineLevel="3" x14ac:dyDescent="0.2">
      <c r="A307" s="217"/>
      <c r="B307" s="218"/>
      <c r="C307" s="264" t="s">
        <v>679</v>
      </c>
      <c r="D307" s="258"/>
      <c r="E307" s="259">
        <v>10.2845</v>
      </c>
      <c r="F307" s="220"/>
      <c r="G307" s="220"/>
      <c r="H307" s="220"/>
      <c r="I307" s="220"/>
      <c r="J307" s="220"/>
      <c r="K307" s="220"/>
      <c r="L307" s="220"/>
      <c r="M307" s="220"/>
      <c r="N307" s="219"/>
      <c r="O307" s="219"/>
      <c r="P307" s="219"/>
      <c r="Q307" s="219"/>
      <c r="R307" s="220"/>
      <c r="S307" s="220"/>
      <c r="T307" s="220"/>
      <c r="U307" s="220"/>
      <c r="V307" s="220"/>
      <c r="W307" s="220"/>
      <c r="X307" s="220"/>
      <c r="Y307" s="220"/>
      <c r="Z307" s="210"/>
      <c r="AA307" s="210"/>
      <c r="AB307" s="210"/>
      <c r="AC307" s="210"/>
      <c r="AD307" s="210"/>
      <c r="AE307" s="210"/>
      <c r="AF307" s="210"/>
      <c r="AG307" s="210" t="s">
        <v>231</v>
      </c>
      <c r="AH307" s="210">
        <v>7</v>
      </c>
      <c r="AI307" s="210"/>
      <c r="AJ307" s="210"/>
      <c r="AK307" s="210"/>
      <c r="AL307" s="210"/>
      <c r="AM307" s="210"/>
      <c r="AN307" s="210"/>
      <c r="AO307" s="210"/>
      <c r="AP307" s="210"/>
      <c r="AQ307" s="210"/>
      <c r="AR307" s="210"/>
      <c r="AS307" s="210"/>
      <c r="AT307" s="210"/>
      <c r="AU307" s="210"/>
      <c r="AV307" s="210"/>
      <c r="AW307" s="210"/>
      <c r="AX307" s="210"/>
      <c r="AY307" s="210"/>
      <c r="AZ307" s="210"/>
      <c r="BA307" s="210"/>
      <c r="BB307" s="210"/>
      <c r="BC307" s="210"/>
      <c r="BD307" s="210"/>
      <c r="BE307" s="210"/>
      <c r="BF307" s="210"/>
      <c r="BG307" s="210"/>
      <c r="BH307" s="210"/>
    </row>
    <row r="308" spans="1:60" outlineLevel="3" x14ac:dyDescent="0.2">
      <c r="A308" s="217"/>
      <c r="B308" s="218"/>
      <c r="C308" s="264" t="s">
        <v>680</v>
      </c>
      <c r="D308" s="258"/>
      <c r="E308" s="259">
        <v>48.942360000000001</v>
      </c>
      <c r="F308" s="220"/>
      <c r="G308" s="220"/>
      <c r="H308" s="220"/>
      <c r="I308" s="220"/>
      <c r="J308" s="220"/>
      <c r="K308" s="220"/>
      <c r="L308" s="220"/>
      <c r="M308" s="220"/>
      <c r="N308" s="219"/>
      <c r="O308" s="219"/>
      <c r="P308" s="219"/>
      <c r="Q308" s="219"/>
      <c r="R308" s="220"/>
      <c r="S308" s="220"/>
      <c r="T308" s="220"/>
      <c r="U308" s="220"/>
      <c r="V308" s="220"/>
      <c r="W308" s="220"/>
      <c r="X308" s="220"/>
      <c r="Y308" s="220"/>
      <c r="Z308" s="210"/>
      <c r="AA308" s="210"/>
      <c r="AB308" s="210"/>
      <c r="AC308" s="210"/>
      <c r="AD308" s="210"/>
      <c r="AE308" s="210"/>
      <c r="AF308" s="210"/>
      <c r="AG308" s="210" t="s">
        <v>231</v>
      </c>
      <c r="AH308" s="210">
        <v>7</v>
      </c>
      <c r="AI308" s="210"/>
      <c r="AJ308" s="210"/>
      <c r="AK308" s="210"/>
      <c r="AL308" s="210"/>
      <c r="AM308" s="210"/>
      <c r="AN308" s="210"/>
      <c r="AO308" s="210"/>
      <c r="AP308" s="210"/>
      <c r="AQ308" s="210"/>
      <c r="AR308" s="210"/>
      <c r="AS308" s="210"/>
      <c r="AT308" s="210"/>
      <c r="AU308" s="210"/>
      <c r="AV308" s="210"/>
      <c r="AW308" s="210"/>
      <c r="AX308" s="210"/>
      <c r="AY308" s="210"/>
      <c r="AZ308" s="210"/>
      <c r="BA308" s="210"/>
      <c r="BB308" s="210"/>
      <c r="BC308" s="210"/>
      <c r="BD308" s="210"/>
      <c r="BE308" s="210"/>
      <c r="BF308" s="210"/>
      <c r="BG308" s="210"/>
      <c r="BH308" s="210"/>
    </row>
    <row r="309" spans="1:60" ht="22.5" outlineLevel="1" x14ac:dyDescent="0.2">
      <c r="A309" s="235">
        <v>47</v>
      </c>
      <c r="B309" s="236" t="s">
        <v>681</v>
      </c>
      <c r="C309" s="252" t="s">
        <v>682</v>
      </c>
      <c r="D309" s="237" t="s">
        <v>434</v>
      </c>
      <c r="E309" s="238">
        <v>11.91778</v>
      </c>
      <c r="F309" s="239"/>
      <c r="G309" s="240">
        <f>ROUND(E309*F309,2)</f>
        <v>0</v>
      </c>
      <c r="H309" s="239"/>
      <c r="I309" s="240">
        <f>ROUND(E309*H309,2)</f>
        <v>0</v>
      </c>
      <c r="J309" s="239"/>
      <c r="K309" s="240">
        <f>ROUND(E309*J309,2)</f>
        <v>0</v>
      </c>
      <c r="L309" s="240">
        <v>21</v>
      </c>
      <c r="M309" s="240">
        <f>G309*(1+L309/100)</f>
        <v>0</v>
      </c>
      <c r="N309" s="238">
        <v>0</v>
      </c>
      <c r="O309" s="238">
        <f>ROUND(E309*N309,2)</f>
        <v>0</v>
      </c>
      <c r="P309" s="238">
        <v>0</v>
      </c>
      <c r="Q309" s="238">
        <f>ROUND(E309*P309,2)</f>
        <v>0</v>
      </c>
      <c r="R309" s="240" t="s">
        <v>483</v>
      </c>
      <c r="S309" s="240" t="s">
        <v>188</v>
      </c>
      <c r="T309" s="241" t="s">
        <v>188</v>
      </c>
      <c r="U309" s="220">
        <v>0</v>
      </c>
      <c r="V309" s="220">
        <f>ROUND(E309*U309,2)</f>
        <v>0</v>
      </c>
      <c r="W309" s="220"/>
      <c r="X309" s="220" t="s">
        <v>226</v>
      </c>
      <c r="Y309" s="220" t="s">
        <v>191</v>
      </c>
      <c r="Z309" s="210"/>
      <c r="AA309" s="210"/>
      <c r="AB309" s="210"/>
      <c r="AC309" s="210"/>
      <c r="AD309" s="210"/>
      <c r="AE309" s="210"/>
      <c r="AF309" s="210"/>
      <c r="AG309" s="210" t="s">
        <v>227</v>
      </c>
      <c r="AH309" s="210"/>
      <c r="AI309" s="210"/>
      <c r="AJ309" s="210"/>
      <c r="AK309" s="210"/>
      <c r="AL309" s="210"/>
      <c r="AM309" s="210"/>
      <c r="AN309" s="210"/>
      <c r="AO309" s="210"/>
      <c r="AP309" s="210"/>
      <c r="AQ309" s="210"/>
      <c r="AR309" s="210"/>
      <c r="AS309" s="210"/>
      <c r="AT309" s="210"/>
      <c r="AU309" s="210"/>
      <c r="AV309" s="210"/>
      <c r="AW309" s="210"/>
      <c r="AX309" s="210"/>
      <c r="AY309" s="210"/>
      <c r="AZ309" s="210"/>
      <c r="BA309" s="210"/>
      <c r="BB309" s="210"/>
      <c r="BC309" s="210"/>
      <c r="BD309" s="210"/>
      <c r="BE309" s="210"/>
      <c r="BF309" s="210"/>
      <c r="BG309" s="210"/>
      <c r="BH309" s="210"/>
    </row>
    <row r="310" spans="1:60" outlineLevel="2" x14ac:dyDescent="0.2">
      <c r="A310" s="217"/>
      <c r="B310" s="218"/>
      <c r="C310" s="264" t="s">
        <v>683</v>
      </c>
      <c r="D310" s="258"/>
      <c r="E310" s="259"/>
      <c r="F310" s="220"/>
      <c r="G310" s="220"/>
      <c r="H310" s="220"/>
      <c r="I310" s="220"/>
      <c r="J310" s="220"/>
      <c r="K310" s="220"/>
      <c r="L310" s="220"/>
      <c r="M310" s="220"/>
      <c r="N310" s="219"/>
      <c r="O310" s="219"/>
      <c r="P310" s="219"/>
      <c r="Q310" s="219"/>
      <c r="R310" s="220"/>
      <c r="S310" s="220"/>
      <c r="T310" s="220"/>
      <c r="U310" s="220"/>
      <c r="V310" s="220"/>
      <c r="W310" s="220"/>
      <c r="X310" s="220"/>
      <c r="Y310" s="220"/>
      <c r="Z310" s="210"/>
      <c r="AA310" s="210"/>
      <c r="AB310" s="210"/>
      <c r="AC310" s="210"/>
      <c r="AD310" s="210"/>
      <c r="AE310" s="210"/>
      <c r="AF310" s="210"/>
      <c r="AG310" s="210" t="s">
        <v>231</v>
      </c>
      <c r="AH310" s="210">
        <v>0</v>
      </c>
      <c r="AI310" s="210"/>
      <c r="AJ310" s="210"/>
      <c r="AK310" s="210"/>
      <c r="AL310" s="210"/>
      <c r="AM310" s="210"/>
      <c r="AN310" s="210"/>
      <c r="AO310" s="210"/>
      <c r="AP310" s="210"/>
      <c r="AQ310" s="210"/>
      <c r="AR310" s="210"/>
      <c r="AS310" s="210"/>
      <c r="AT310" s="210"/>
      <c r="AU310" s="210"/>
      <c r="AV310" s="210"/>
      <c r="AW310" s="210"/>
      <c r="AX310" s="210"/>
      <c r="AY310" s="210"/>
      <c r="AZ310" s="210"/>
      <c r="BA310" s="210"/>
      <c r="BB310" s="210"/>
      <c r="BC310" s="210"/>
      <c r="BD310" s="210"/>
      <c r="BE310" s="210"/>
      <c r="BF310" s="210"/>
      <c r="BG310" s="210"/>
      <c r="BH310" s="210"/>
    </row>
    <row r="311" spans="1:60" outlineLevel="3" x14ac:dyDescent="0.2">
      <c r="A311" s="217"/>
      <c r="B311" s="218"/>
      <c r="C311" s="264" t="s">
        <v>684</v>
      </c>
      <c r="D311" s="258"/>
      <c r="E311" s="259"/>
      <c r="F311" s="220"/>
      <c r="G311" s="220"/>
      <c r="H311" s="220"/>
      <c r="I311" s="220"/>
      <c r="J311" s="220"/>
      <c r="K311" s="220"/>
      <c r="L311" s="220"/>
      <c r="M311" s="220"/>
      <c r="N311" s="219"/>
      <c r="O311" s="219"/>
      <c r="P311" s="219"/>
      <c r="Q311" s="219"/>
      <c r="R311" s="220"/>
      <c r="S311" s="220"/>
      <c r="T311" s="220"/>
      <c r="U311" s="220"/>
      <c r="V311" s="220"/>
      <c r="W311" s="220"/>
      <c r="X311" s="220"/>
      <c r="Y311" s="220"/>
      <c r="Z311" s="210"/>
      <c r="AA311" s="210"/>
      <c r="AB311" s="210"/>
      <c r="AC311" s="210"/>
      <c r="AD311" s="210"/>
      <c r="AE311" s="210"/>
      <c r="AF311" s="210"/>
      <c r="AG311" s="210" t="s">
        <v>231</v>
      </c>
      <c r="AH311" s="210">
        <v>0</v>
      </c>
      <c r="AI311" s="210"/>
      <c r="AJ311" s="210"/>
      <c r="AK311" s="210"/>
      <c r="AL311" s="210"/>
      <c r="AM311" s="210"/>
      <c r="AN311" s="210"/>
      <c r="AO311" s="210"/>
      <c r="AP311" s="210"/>
      <c r="AQ311" s="210"/>
      <c r="AR311" s="210"/>
      <c r="AS311" s="210"/>
      <c r="AT311" s="210"/>
      <c r="AU311" s="210"/>
      <c r="AV311" s="210"/>
      <c r="AW311" s="210"/>
      <c r="AX311" s="210"/>
      <c r="AY311" s="210"/>
      <c r="AZ311" s="210"/>
      <c r="BA311" s="210"/>
      <c r="BB311" s="210"/>
      <c r="BC311" s="210"/>
      <c r="BD311" s="210"/>
      <c r="BE311" s="210"/>
      <c r="BF311" s="210"/>
      <c r="BG311" s="210"/>
      <c r="BH311" s="210"/>
    </row>
    <row r="312" spans="1:60" outlineLevel="3" x14ac:dyDescent="0.2">
      <c r="A312" s="217"/>
      <c r="B312" s="218"/>
      <c r="C312" s="264" t="s">
        <v>685</v>
      </c>
      <c r="D312" s="258"/>
      <c r="E312" s="259">
        <v>11.91778</v>
      </c>
      <c r="F312" s="220"/>
      <c r="G312" s="220"/>
      <c r="H312" s="220"/>
      <c r="I312" s="220"/>
      <c r="J312" s="220"/>
      <c r="K312" s="220"/>
      <c r="L312" s="220"/>
      <c r="M312" s="220"/>
      <c r="N312" s="219"/>
      <c r="O312" s="219"/>
      <c r="P312" s="219"/>
      <c r="Q312" s="219"/>
      <c r="R312" s="220"/>
      <c r="S312" s="220"/>
      <c r="T312" s="220"/>
      <c r="U312" s="220"/>
      <c r="V312" s="220"/>
      <c r="W312" s="220"/>
      <c r="X312" s="220"/>
      <c r="Y312" s="220"/>
      <c r="Z312" s="210"/>
      <c r="AA312" s="210"/>
      <c r="AB312" s="210"/>
      <c r="AC312" s="210"/>
      <c r="AD312" s="210"/>
      <c r="AE312" s="210"/>
      <c r="AF312" s="210"/>
      <c r="AG312" s="210" t="s">
        <v>231</v>
      </c>
      <c r="AH312" s="210">
        <v>7</v>
      </c>
      <c r="AI312" s="210"/>
      <c r="AJ312" s="210"/>
      <c r="AK312" s="210"/>
      <c r="AL312" s="210"/>
      <c r="AM312" s="210"/>
      <c r="AN312" s="210"/>
      <c r="AO312" s="210"/>
      <c r="AP312" s="210"/>
      <c r="AQ312" s="210"/>
      <c r="AR312" s="210"/>
      <c r="AS312" s="210"/>
      <c r="AT312" s="210"/>
      <c r="AU312" s="210"/>
      <c r="AV312" s="210"/>
      <c r="AW312" s="210"/>
      <c r="AX312" s="210"/>
      <c r="AY312" s="210"/>
      <c r="AZ312" s="210"/>
      <c r="BA312" s="210"/>
      <c r="BB312" s="210"/>
      <c r="BC312" s="210"/>
      <c r="BD312" s="210"/>
      <c r="BE312" s="210"/>
      <c r="BF312" s="210"/>
      <c r="BG312" s="210"/>
      <c r="BH312" s="210"/>
    </row>
    <row r="313" spans="1:60" ht="22.5" outlineLevel="1" x14ac:dyDescent="0.2">
      <c r="A313" s="235">
        <v>48</v>
      </c>
      <c r="B313" s="236" t="s">
        <v>686</v>
      </c>
      <c r="C313" s="252" t="s">
        <v>687</v>
      </c>
      <c r="D313" s="237" t="s">
        <v>434</v>
      </c>
      <c r="E313" s="238">
        <v>10.024229999999999</v>
      </c>
      <c r="F313" s="239"/>
      <c r="G313" s="240">
        <f>ROUND(E313*F313,2)</f>
        <v>0</v>
      </c>
      <c r="H313" s="239"/>
      <c r="I313" s="240">
        <f>ROUND(E313*H313,2)</f>
        <v>0</v>
      </c>
      <c r="J313" s="239"/>
      <c r="K313" s="240">
        <f>ROUND(E313*J313,2)</f>
        <v>0</v>
      </c>
      <c r="L313" s="240">
        <v>21</v>
      </c>
      <c r="M313" s="240">
        <f>G313*(1+L313/100)</f>
        <v>0</v>
      </c>
      <c r="N313" s="238">
        <v>0</v>
      </c>
      <c r="O313" s="238">
        <f>ROUND(E313*N313,2)</f>
        <v>0</v>
      </c>
      <c r="P313" s="238">
        <v>0</v>
      </c>
      <c r="Q313" s="238">
        <f>ROUND(E313*P313,2)</f>
        <v>0</v>
      </c>
      <c r="R313" s="240" t="s">
        <v>483</v>
      </c>
      <c r="S313" s="240" t="s">
        <v>188</v>
      </c>
      <c r="T313" s="241" t="s">
        <v>188</v>
      </c>
      <c r="U313" s="220">
        <v>0</v>
      </c>
      <c r="V313" s="220">
        <f>ROUND(E313*U313,2)</f>
        <v>0</v>
      </c>
      <c r="W313" s="220"/>
      <c r="X313" s="220" t="s">
        <v>226</v>
      </c>
      <c r="Y313" s="220" t="s">
        <v>191</v>
      </c>
      <c r="Z313" s="210"/>
      <c r="AA313" s="210"/>
      <c r="AB313" s="210"/>
      <c r="AC313" s="210"/>
      <c r="AD313" s="210"/>
      <c r="AE313" s="210"/>
      <c r="AF313" s="210"/>
      <c r="AG313" s="210" t="s">
        <v>227</v>
      </c>
      <c r="AH313" s="210"/>
      <c r="AI313" s="210"/>
      <c r="AJ313" s="210"/>
      <c r="AK313" s="210"/>
      <c r="AL313" s="210"/>
      <c r="AM313" s="210"/>
      <c r="AN313" s="210"/>
      <c r="AO313" s="210"/>
      <c r="AP313" s="210"/>
      <c r="AQ313" s="210"/>
      <c r="AR313" s="210"/>
      <c r="AS313" s="210"/>
      <c r="AT313" s="210"/>
      <c r="AU313" s="210"/>
      <c r="AV313" s="210"/>
      <c r="AW313" s="210"/>
      <c r="AX313" s="210"/>
      <c r="AY313" s="210"/>
      <c r="AZ313" s="210"/>
      <c r="BA313" s="210"/>
      <c r="BB313" s="210"/>
      <c r="BC313" s="210"/>
      <c r="BD313" s="210"/>
      <c r="BE313" s="210"/>
      <c r="BF313" s="210"/>
      <c r="BG313" s="210"/>
      <c r="BH313" s="210"/>
    </row>
    <row r="314" spans="1:60" outlineLevel="2" x14ac:dyDescent="0.2">
      <c r="A314" s="217"/>
      <c r="B314" s="218"/>
      <c r="C314" s="264" t="s">
        <v>683</v>
      </c>
      <c r="D314" s="258"/>
      <c r="E314" s="259"/>
      <c r="F314" s="220"/>
      <c r="G314" s="220"/>
      <c r="H314" s="220"/>
      <c r="I314" s="220"/>
      <c r="J314" s="220"/>
      <c r="K314" s="220"/>
      <c r="L314" s="220"/>
      <c r="M314" s="220"/>
      <c r="N314" s="219"/>
      <c r="O314" s="219"/>
      <c r="P314" s="219"/>
      <c r="Q314" s="219"/>
      <c r="R314" s="220"/>
      <c r="S314" s="220"/>
      <c r="T314" s="220"/>
      <c r="U314" s="220"/>
      <c r="V314" s="220"/>
      <c r="W314" s="220"/>
      <c r="X314" s="220"/>
      <c r="Y314" s="220"/>
      <c r="Z314" s="210"/>
      <c r="AA314" s="210"/>
      <c r="AB314" s="210"/>
      <c r="AC314" s="210"/>
      <c r="AD314" s="210"/>
      <c r="AE314" s="210"/>
      <c r="AF314" s="210"/>
      <c r="AG314" s="210" t="s">
        <v>231</v>
      </c>
      <c r="AH314" s="210">
        <v>0</v>
      </c>
      <c r="AI314" s="210"/>
      <c r="AJ314" s="210"/>
      <c r="AK314" s="210"/>
      <c r="AL314" s="210"/>
      <c r="AM314" s="210"/>
      <c r="AN314" s="210"/>
      <c r="AO314" s="210"/>
      <c r="AP314" s="210"/>
      <c r="AQ314" s="210"/>
      <c r="AR314" s="210"/>
      <c r="AS314" s="210"/>
      <c r="AT314" s="210"/>
      <c r="AU314" s="210"/>
      <c r="AV314" s="210"/>
      <c r="AW314" s="210"/>
      <c r="AX314" s="210"/>
      <c r="AY314" s="210"/>
      <c r="AZ314" s="210"/>
      <c r="BA314" s="210"/>
      <c r="BB314" s="210"/>
      <c r="BC314" s="210"/>
      <c r="BD314" s="210"/>
      <c r="BE314" s="210"/>
      <c r="BF314" s="210"/>
      <c r="BG314" s="210"/>
      <c r="BH314" s="210"/>
    </row>
    <row r="315" spans="1:60" outlineLevel="3" x14ac:dyDescent="0.2">
      <c r="A315" s="217"/>
      <c r="B315" s="218"/>
      <c r="C315" s="264" t="s">
        <v>688</v>
      </c>
      <c r="D315" s="258"/>
      <c r="E315" s="259"/>
      <c r="F315" s="220"/>
      <c r="G315" s="220"/>
      <c r="H315" s="220"/>
      <c r="I315" s="220"/>
      <c r="J315" s="220"/>
      <c r="K315" s="220"/>
      <c r="L315" s="220"/>
      <c r="M315" s="220"/>
      <c r="N315" s="219"/>
      <c r="O315" s="219"/>
      <c r="P315" s="219"/>
      <c r="Q315" s="219"/>
      <c r="R315" s="220"/>
      <c r="S315" s="220"/>
      <c r="T315" s="220"/>
      <c r="U315" s="220"/>
      <c r="V315" s="220"/>
      <c r="W315" s="220"/>
      <c r="X315" s="220"/>
      <c r="Y315" s="220"/>
      <c r="Z315" s="210"/>
      <c r="AA315" s="210"/>
      <c r="AB315" s="210"/>
      <c r="AC315" s="210"/>
      <c r="AD315" s="210"/>
      <c r="AE315" s="210"/>
      <c r="AF315" s="210"/>
      <c r="AG315" s="210" t="s">
        <v>231</v>
      </c>
      <c r="AH315" s="210">
        <v>0</v>
      </c>
      <c r="AI315" s="210"/>
      <c r="AJ315" s="210"/>
      <c r="AK315" s="210"/>
      <c r="AL315" s="210"/>
      <c r="AM315" s="210"/>
      <c r="AN315" s="210"/>
      <c r="AO315" s="210"/>
      <c r="AP315" s="210"/>
      <c r="AQ315" s="210"/>
      <c r="AR315" s="210"/>
      <c r="AS315" s="210"/>
      <c r="AT315" s="210"/>
      <c r="AU315" s="210"/>
      <c r="AV315" s="210"/>
      <c r="AW315" s="210"/>
      <c r="AX315" s="210"/>
      <c r="AY315" s="210"/>
      <c r="AZ315" s="210"/>
      <c r="BA315" s="210"/>
      <c r="BB315" s="210"/>
      <c r="BC315" s="210"/>
      <c r="BD315" s="210"/>
      <c r="BE315" s="210"/>
      <c r="BF315" s="210"/>
      <c r="BG315" s="210"/>
      <c r="BH315" s="210"/>
    </row>
    <row r="316" spans="1:60" outlineLevel="3" x14ac:dyDescent="0.2">
      <c r="A316" s="217"/>
      <c r="B316" s="218"/>
      <c r="C316" s="264" t="s">
        <v>689</v>
      </c>
      <c r="D316" s="258"/>
      <c r="E316" s="259">
        <v>0.22</v>
      </c>
      <c r="F316" s="220"/>
      <c r="G316" s="220"/>
      <c r="H316" s="220"/>
      <c r="I316" s="220"/>
      <c r="J316" s="220"/>
      <c r="K316" s="220"/>
      <c r="L316" s="220"/>
      <c r="M316" s="220"/>
      <c r="N316" s="219"/>
      <c r="O316" s="219"/>
      <c r="P316" s="219"/>
      <c r="Q316" s="219"/>
      <c r="R316" s="220"/>
      <c r="S316" s="220"/>
      <c r="T316" s="220"/>
      <c r="U316" s="220"/>
      <c r="V316" s="220"/>
      <c r="W316" s="220"/>
      <c r="X316" s="220"/>
      <c r="Y316" s="220"/>
      <c r="Z316" s="210"/>
      <c r="AA316" s="210"/>
      <c r="AB316" s="210"/>
      <c r="AC316" s="210"/>
      <c r="AD316" s="210"/>
      <c r="AE316" s="210"/>
      <c r="AF316" s="210"/>
      <c r="AG316" s="210" t="s">
        <v>231</v>
      </c>
      <c r="AH316" s="210">
        <v>7</v>
      </c>
      <c r="AI316" s="210"/>
      <c r="AJ316" s="210"/>
      <c r="AK316" s="210"/>
      <c r="AL316" s="210"/>
      <c r="AM316" s="210"/>
      <c r="AN316" s="210"/>
      <c r="AO316" s="210"/>
      <c r="AP316" s="210"/>
      <c r="AQ316" s="210"/>
      <c r="AR316" s="210"/>
      <c r="AS316" s="210"/>
      <c r="AT316" s="210"/>
      <c r="AU316" s="210"/>
      <c r="AV316" s="210"/>
      <c r="AW316" s="210"/>
      <c r="AX316" s="210"/>
      <c r="AY316" s="210"/>
      <c r="AZ316" s="210"/>
      <c r="BA316" s="210"/>
      <c r="BB316" s="210"/>
      <c r="BC316" s="210"/>
      <c r="BD316" s="210"/>
      <c r="BE316" s="210"/>
      <c r="BF316" s="210"/>
      <c r="BG316" s="210"/>
      <c r="BH316" s="210"/>
    </row>
    <row r="317" spans="1:60" outlineLevel="3" x14ac:dyDescent="0.2">
      <c r="A317" s="217"/>
      <c r="B317" s="218"/>
      <c r="C317" s="264" t="s">
        <v>690</v>
      </c>
      <c r="D317" s="258"/>
      <c r="E317" s="259">
        <v>9.8042300000000004</v>
      </c>
      <c r="F317" s="220"/>
      <c r="G317" s="220"/>
      <c r="H317" s="220"/>
      <c r="I317" s="220"/>
      <c r="J317" s="220"/>
      <c r="K317" s="220"/>
      <c r="L317" s="220"/>
      <c r="M317" s="220"/>
      <c r="N317" s="219"/>
      <c r="O317" s="219"/>
      <c r="P317" s="219"/>
      <c r="Q317" s="219"/>
      <c r="R317" s="220"/>
      <c r="S317" s="220"/>
      <c r="T317" s="220"/>
      <c r="U317" s="220"/>
      <c r="V317" s="220"/>
      <c r="W317" s="220"/>
      <c r="X317" s="220"/>
      <c r="Y317" s="220"/>
      <c r="Z317" s="210"/>
      <c r="AA317" s="210"/>
      <c r="AB317" s="210"/>
      <c r="AC317" s="210"/>
      <c r="AD317" s="210"/>
      <c r="AE317" s="210"/>
      <c r="AF317" s="210"/>
      <c r="AG317" s="210" t="s">
        <v>231</v>
      </c>
      <c r="AH317" s="210">
        <v>7</v>
      </c>
      <c r="AI317" s="210"/>
      <c r="AJ317" s="210"/>
      <c r="AK317" s="210"/>
      <c r="AL317" s="210"/>
      <c r="AM317" s="210"/>
      <c r="AN317" s="210"/>
      <c r="AO317" s="210"/>
      <c r="AP317" s="210"/>
      <c r="AQ317" s="210"/>
      <c r="AR317" s="210"/>
      <c r="AS317" s="210"/>
      <c r="AT317" s="210"/>
      <c r="AU317" s="210"/>
      <c r="AV317" s="210"/>
      <c r="AW317" s="210"/>
      <c r="AX317" s="210"/>
      <c r="AY317" s="210"/>
      <c r="AZ317" s="210"/>
      <c r="BA317" s="210"/>
      <c r="BB317" s="210"/>
      <c r="BC317" s="210"/>
      <c r="BD317" s="210"/>
      <c r="BE317" s="210"/>
      <c r="BF317" s="210"/>
      <c r="BG317" s="210"/>
      <c r="BH317" s="210"/>
    </row>
    <row r="318" spans="1:60" x14ac:dyDescent="0.2">
      <c r="A318" s="3"/>
      <c r="B318" s="4"/>
      <c r="C318" s="255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AE318">
        <v>12</v>
      </c>
      <c r="AF318">
        <v>21</v>
      </c>
      <c r="AG318" t="s">
        <v>169</v>
      </c>
    </row>
    <row r="319" spans="1:60" x14ac:dyDescent="0.2">
      <c r="A319" s="213"/>
      <c r="B319" s="214" t="s">
        <v>29</v>
      </c>
      <c r="C319" s="256"/>
      <c r="D319" s="215"/>
      <c r="E319" s="216"/>
      <c r="F319" s="216"/>
      <c r="G319" s="234">
        <f>G8+G94+G129+G152+G194+G276+G282+G303</f>
        <v>0</v>
      </c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AE319">
        <f>SUMIF(L7:L317,AE318,G7:G317)</f>
        <v>0</v>
      </c>
      <c r="AF319">
        <f>SUMIF(L7:L317,AF318,G7:G317)</f>
        <v>0</v>
      </c>
      <c r="AG319" t="s">
        <v>219</v>
      </c>
    </row>
    <row r="320" spans="1:60" x14ac:dyDescent="0.2">
      <c r="C320" s="257"/>
      <c r="D320" s="10"/>
      <c r="AG320" t="s">
        <v>220</v>
      </c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JrOYuzzpIJ/hqeqwDqwYlGzlnB3cB8RBkD0TuADZIMpR1P5f7KQyPcOiMLH+5LXunu41hER0z7bCHwWbvinLOA==" saltValue="LsMFA8z72bHb4hmgzBYE4w==" spinCount="100000" sheet="1" formatRows="0"/>
  <mergeCells count="28">
    <mergeCell ref="C284:G284"/>
    <mergeCell ref="C289:G289"/>
    <mergeCell ref="C294:G294"/>
    <mergeCell ref="C299:G299"/>
    <mergeCell ref="C219:G219"/>
    <mergeCell ref="C224:G224"/>
    <mergeCell ref="C233:G233"/>
    <mergeCell ref="C238:G238"/>
    <mergeCell ref="C248:G248"/>
    <mergeCell ref="C278:G278"/>
    <mergeCell ref="C96:G96"/>
    <mergeCell ref="C116:G116"/>
    <mergeCell ref="C121:G121"/>
    <mergeCell ref="C154:G154"/>
    <mergeCell ref="C196:G196"/>
    <mergeCell ref="C207:G207"/>
    <mergeCell ref="C43:G43"/>
    <mergeCell ref="C48:G48"/>
    <mergeCell ref="C53:G53"/>
    <mergeCell ref="C59:G59"/>
    <mergeCell ref="C72:G72"/>
    <mergeCell ref="C91:G91"/>
    <mergeCell ref="A1:G1"/>
    <mergeCell ref="C2:G2"/>
    <mergeCell ref="C3:G3"/>
    <mergeCell ref="C4:G4"/>
    <mergeCell ref="C10:G10"/>
    <mergeCell ref="C16:G1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06C06-207E-4E07-8B35-63E40F038442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5" t="s">
        <v>221</v>
      </c>
      <c r="B1" s="195"/>
      <c r="C1" s="195"/>
      <c r="D1" s="195"/>
      <c r="E1" s="195"/>
      <c r="F1" s="195"/>
      <c r="G1" s="195"/>
      <c r="AG1" t="s">
        <v>155</v>
      </c>
    </row>
    <row r="2" spans="1:60" ht="24.95" customHeight="1" x14ac:dyDescent="0.2">
      <c r="A2" s="196" t="s">
        <v>7</v>
      </c>
      <c r="B2" s="49" t="s">
        <v>44</v>
      </c>
      <c r="C2" s="199" t="s">
        <v>45</v>
      </c>
      <c r="D2" s="197"/>
      <c r="E2" s="197"/>
      <c r="F2" s="197"/>
      <c r="G2" s="198"/>
      <c r="AG2" t="s">
        <v>156</v>
      </c>
    </row>
    <row r="3" spans="1:60" ht="24.95" customHeight="1" x14ac:dyDescent="0.2">
      <c r="A3" s="196" t="s">
        <v>8</v>
      </c>
      <c r="B3" s="49" t="s">
        <v>57</v>
      </c>
      <c r="C3" s="199" t="s">
        <v>58</v>
      </c>
      <c r="D3" s="197"/>
      <c r="E3" s="197"/>
      <c r="F3" s="197"/>
      <c r="G3" s="198"/>
      <c r="AC3" s="174" t="s">
        <v>156</v>
      </c>
      <c r="AG3" t="s">
        <v>159</v>
      </c>
    </row>
    <row r="4" spans="1:60" ht="24.95" customHeight="1" x14ac:dyDescent="0.2">
      <c r="A4" s="200" t="s">
        <v>9</v>
      </c>
      <c r="B4" s="201" t="s">
        <v>63</v>
      </c>
      <c r="C4" s="202" t="s">
        <v>64</v>
      </c>
      <c r="D4" s="203"/>
      <c r="E4" s="203"/>
      <c r="F4" s="203"/>
      <c r="G4" s="204"/>
      <c r="AG4" t="s">
        <v>160</v>
      </c>
    </row>
    <row r="5" spans="1:60" x14ac:dyDescent="0.2">
      <c r="D5" s="10"/>
    </row>
    <row r="6" spans="1:60" ht="38.25" x14ac:dyDescent="0.2">
      <c r="A6" s="206" t="s">
        <v>161</v>
      </c>
      <c r="B6" s="208" t="s">
        <v>162</v>
      </c>
      <c r="C6" s="208" t="s">
        <v>163</v>
      </c>
      <c r="D6" s="207" t="s">
        <v>164</v>
      </c>
      <c r="E6" s="206" t="s">
        <v>165</v>
      </c>
      <c r="F6" s="205" t="s">
        <v>166</v>
      </c>
      <c r="G6" s="206" t="s">
        <v>29</v>
      </c>
      <c r="H6" s="209" t="s">
        <v>30</v>
      </c>
      <c r="I6" s="209" t="s">
        <v>167</v>
      </c>
      <c r="J6" s="209" t="s">
        <v>31</v>
      </c>
      <c r="K6" s="209" t="s">
        <v>168</v>
      </c>
      <c r="L6" s="209" t="s">
        <v>169</v>
      </c>
      <c r="M6" s="209" t="s">
        <v>170</v>
      </c>
      <c r="N6" s="209" t="s">
        <v>171</v>
      </c>
      <c r="O6" s="209" t="s">
        <v>172</v>
      </c>
      <c r="P6" s="209" t="s">
        <v>173</v>
      </c>
      <c r="Q6" s="209" t="s">
        <v>174</v>
      </c>
      <c r="R6" s="209" t="s">
        <v>175</v>
      </c>
      <c r="S6" s="209" t="s">
        <v>176</v>
      </c>
      <c r="T6" s="209" t="s">
        <v>177</v>
      </c>
      <c r="U6" s="209" t="s">
        <v>178</v>
      </c>
      <c r="V6" s="209" t="s">
        <v>179</v>
      </c>
      <c r="W6" s="209" t="s">
        <v>180</v>
      </c>
      <c r="X6" s="209" t="s">
        <v>181</v>
      </c>
      <c r="Y6" s="209" t="s">
        <v>182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5" t="s">
        <v>183</v>
      </c>
      <c r="B8" s="226" t="s">
        <v>121</v>
      </c>
      <c r="C8" s="251" t="s">
        <v>122</v>
      </c>
      <c r="D8" s="227"/>
      <c r="E8" s="228"/>
      <c r="F8" s="229"/>
      <c r="G8" s="229">
        <f>SUMIF(AG9:AG82,"&lt;&gt;NOR",G9:G82)</f>
        <v>0</v>
      </c>
      <c r="H8" s="229"/>
      <c r="I8" s="229">
        <f>SUM(I9:I82)</f>
        <v>0</v>
      </c>
      <c r="J8" s="229"/>
      <c r="K8" s="229">
        <f>SUM(K9:K82)</f>
        <v>0</v>
      </c>
      <c r="L8" s="229"/>
      <c r="M8" s="229">
        <f>SUM(M9:M82)</f>
        <v>0</v>
      </c>
      <c r="N8" s="228"/>
      <c r="O8" s="228">
        <f>SUM(O9:O82)</f>
        <v>0</v>
      </c>
      <c r="P8" s="228"/>
      <c r="Q8" s="228">
        <f>SUM(Q9:Q82)</f>
        <v>0</v>
      </c>
      <c r="R8" s="229"/>
      <c r="S8" s="229"/>
      <c r="T8" s="230"/>
      <c r="U8" s="224"/>
      <c r="V8" s="224">
        <f>SUM(V9:V82)</f>
        <v>7.9799999999999986</v>
      </c>
      <c r="W8" s="224"/>
      <c r="X8" s="224"/>
      <c r="Y8" s="224"/>
      <c r="AG8" t="s">
        <v>184</v>
      </c>
    </row>
    <row r="9" spans="1:60" outlineLevel="1" x14ac:dyDescent="0.2">
      <c r="A9" s="235">
        <v>1</v>
      </c>
      <c r="B9" s="236" t="s">
        <v>485</v>
      </c>
      <c r="C9" s="252" t="s">
        <v>486</v>
      </c>
      <c r="D9" s="237" t="s">
        <v>224</v>
      </c>
      <c r="E9" s="238">
        <v>0.59125000000000005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 t="s">
        <v>225</v>
      </c>
      <c r="S9" s="240" t="s">
        <v>188</v>
      </c>
      <c r="T9" s="241" t="s">
        <v>188</v>
      </c>
      <c r="U9" s="220">
        <v>1.548</v>
      </c>
      <c r="V9" s="220">
        <f>ROUND(E9*U9,2)</f>
        <v>0.92</v>
      </c>
      <c r="W9" s="220"/>
      <c r="X9" s="220" t="s">
        <v>226</v>
      </c>
      <c r="Y9" s="220" t="s">
        <v>191</v>
      </c>
      <c r="Z9" s="210"/>
      <c r="AA9" s="210"/>
      <c r="AB9" s="210"/>
      <c r="AC9" s="210"/>
      <c r="AD9" s="210"/>
      <c r="AE9" s="210"/>
      <c r="AF9" s="210"/>
      <c r="AG9" s="210" t="s">
        <v>227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">
      <c r="A10" s="217"/>
      <c r="B10" s="218"/>
      <c r="C10" s="263" t="s">
        <v>487</v>
      </c>
      <c r="D10" s="262"/>
      <c r="E10" s="262"/>
      <c r="F10" s="262"/>
      <c r="G10" s="262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229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43" t="str">
        <f>C10</f>
        <v>příplatek k cenám vykopávek za ztížení vykopávky v blízkosti podzemního vedení nebo výbušnin v horninách jakékoliv třídy,</v>
      </c>
      <c r="BB10" s="210"/>
      <c r="BC10" s="210"/>
      <c r="BD10" s="210"/>
      <c r="BE10" s="210"/>
      <c r="BF10" s="210"/>
      <c r="BG10" s="210"/>
      <c r="BH10" s="210"/>
    </row>
    <row r="11" spans="1:60" outlineLevel="2" x14ac:dyDescent="0.2">
      <c r="A11" s="217"/>
      <c r="B11" s="218"/>
      <c r="C11" s="264" t="s">
        <v>488</v>
      </c>
      <c r="D11" s="258"/>
      <c r="E11" s="259"/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231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3" x14ac:dyDescent="0.2">
      <c r="A12" s="217"/>
      <c r="B12" s="218"/>
      <c r="C12" s="264" t="s">
        <v>489</v>
      </c>
      <c r="D12" s="258"/>
      <c r="E12" s="259"/>
      <c r="F12" s="220"/>
      <c r="G12" s="220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10"/>
      <c r="AA12" s="210"/>
      <c r="AB12" s="210"/>
      <c r="AC12" s="210"/>
      <c r="AD12" s="210"/>
      <c r="AE12" s="210"/>
      <c r="AF12" s="210"/>
      <c r="AG12" s="210" t="s">
        <v>231</v>
      </c>
      <c r="AH12" s="210">
        <v>0</v>
      </c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3" x14ac:dyDescent="0.2">
      <c r="A13" s="217"/>
      <c r="B13" s="218"/>
      <c r="C13" s="264" t="s">
        <v>490</v>
      </c>
      <c r="D13" s="258"/>
      <c r="E13" s="259"/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231</v>
      </c>
      <c r="AH13" s="210">
        <v>0</v>
      </c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3" x14ac:dyDescent="0.2">
      <c r="A14" s="217"/>
      <c r="B14" s="218"/>
      <c r="C14" s="264" t="s">
        <v>691</v>
      </c>
      <c r="D14" s="258"/>
      <c r="E14" s="259">
        <v>0.59125000000000005</v>
      </c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231</v>
      </c>
      <c r="AH14" s="210">
        <v>5</v>
      </c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1" x14ac:dyDescent="0.2">
      <c r="A15" s="235">
        <v>2</v>
      </c>
      <c r="B15" s="236" t="s">
        <v>492</v>
      </c>
      <c r="C15" s="252" t="s">
        <v>493</v>
      </c>
      <c r="D15" s="237" t="s">
        <v>224</v>
      </c>
      <c r="E15" s="238">
        <v>5.9124999999999996</v>
      </c>
      <c r="F15" s="239"/>
      <c r="G15" s="240">
        <f>ROUND(E15*F15,2)</f>
        <v>0</v>
      </c>
      <c r="H15" s="239"/>
      <c r="I15" s="240">
        <f>ROUND(E15*H15,2)</f>
        <v>0</v>
      </c>
      <c r="J15" s="239"/>
      <c r="K15" s="240">
        <f>ROUND(E15*J15,2)</f>
        <v>0</v>
      </c>
      <c r="L15" s="240">
        <v>21</v>
      </c>
      <c r="M15" s="240">
        <f>G15*(1+L15/100)</f>
        <v>0</v>
      </c>
      <c r="N15" s="238">
        <v>0</v>
      </c>
      <c r="O15" s="238">
        <f>ROUND(E15*N15,2)</f>
        <v>0</v>
      </c>
      <c r="P15" s="238">
        <v>0</v>
      </c>
      <c r="Q15" s="238">
        <f>ROUND(E15*P15,2)</f>
        <v>0</v>
      </c>
      <c r="R15" s="240" t="s">
        <v>225</v>
      </c>
      <c r="S15" s="240" t="s">
        <v>188</v>
      </c>
      <c r="T15" s="241" t="s">
        <v>188</v>
      </c>
      <c r="U15" s="220">
        <v>0.42199999999999999</v>
      </c>
      <c r="V15" s="220">
        <f>ROUND(E15*U15,2)</f>
        <v>2.5</v>
      </c>
      <c r="W15" s="220"/>
      <c r="X15" s="220" t="s">
        <v>226</v>
      </c>
      <c r="Y15" s="220" t="s">
        <v>191</v>
      </c>
      <c r="Z15" s="210"/>
      <c r="AA15" s="210"/>
      <c r="AB15" s="210"/>
      <c r="AC15" s="210"/>
      <c r="AD15" s="210"/>
      <c r="AE15" s="210"/>
      <c r="AF15" s="210"/>
      <c r="AG15" s="210" t="s">
        <v>255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2" x14ac:dyDescent="0.2">
      <c r="A16" s="217"/>
      <c r="B16" s="218"/>
      <c r="C16" s="263" t="s">
        <v>494</v>
      </c>
      <c r="D16" s="262"/>
      <c r="E16" s="262"/>
      <c r="F16" s="262"/>
      <c r="G16" s="262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229</v>
      </c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43" t="str">
        <f>C16</f>
        <v>s přemístěním výkopku v příčných profilech na vzdálenost do 15 m nebo s naložením na dopravní prostředek.</v>
      </c>
      <c r="BB16" s="210"/>
      <c r="BC16" s="210"/>
      <c r="BD16" s="210"/>
      <c r="BE16" s="210"/>
      <c r="BF16" s="210"/>
      <c r="BG16" s="210"/>
      <c r="BH16" s="210"/>
    </row>
    <row r="17" spans="1:60" outlineLevel="2" x14ac:dyDescent="0.2">
      <c r="A17" s="217"/>
      <c r="B17" s="218"/>
      <c r="C17" s="264" t="s">
        <v>495</v>
      </c>
      <c r="D17" s="258"/>
      <c r="E17" s="259"/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231</v>
      </c>
      <c r="AH17" s="210">
        <v>0</v>
      </c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outlineLevel="3" x14ac:dyDescent="0.2">
      <c r="A18" s="217"/>
      <c r="B18" s="218"/>
      <c r="C18" s="264" t="s">
        <v>692</v>
      </c>
      <c r="D18" s="258"/>
      <c r="E18" s="259"/>
      <c r="F18" s="220"/>
      <c r="G18" s="220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231</v>
      </c>
      <c r="AH18" s="210">
        <v>0</v>
      </c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</row>
    <row r="19" spans="1:60" outlineLevel="3" x14ac:dyDescent="0.2">
      <c r="A19" s="217"/>
      <c r="B19" s="218"/>
      <c r="C19" s="264" t="s">
        <v>693</v>
      </c>
      <c r="D19" s="258"/>
      <c r="E19" s="259">
        <v>4.62</v>
      </c>
      <c r="F19" s="220"/>
      <c r="G19" s="220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10"/>
      <c r="AA19" s="210"/>
      <c r="AB19" s="210"/>
      <c r="AC19" s="210"/>
      <c r="AD19" s="210"/>
      <c r="AE19" s="210"/>
      <c r="AF19" s="210"/>
      <c r="AG19" s="210" t="s">
        <v>231</v>
      </c>
      <c r="AH19" s="210">
        <v>5</v>
      </c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3" x14ac:dyDescent="0.2">
      <c r="A20" s="217"/>
      <c r="B20" s="218"/>
      <c r="C20" s="264" t="s">
        <v>498</v>
      </c>
      <c r="D20" s="258"/>
      <c r="E20" s="259"/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231</v>
      </c>
      <c r="AH20" s="210">
        <v>0</v>
      </c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3" x14ac:dyDescent="0.2">
      <c r="A21" s="217"/>
      <c r="B21" s="218"/>
      <c r="C21" s="265" t="s">
        <v>233</v>
      </c>
      <c r="D21" s="260"/>
      <c r="E21" s="261"/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231</v>
      </c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3" x14ac:dyDescent="0.2">
      <c r="A22" s="217"/>
      <c r="B22" s="218"/>
      <c r="C22" s="266" t="s">
        <v>499</v>
      </c>
      <c r="D22" s="260"/>
      <c r="E22" s="261">
        <v>0.1125</v>
      </c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231</v>
      </c>
      <c r="AH22" s="210">
        <v>2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3" x14ac:dyDescent="0.2">
      <c r="A23" s="217"/>
      <c r="B23" s="218"/>
      <c r="C23" s="265" t="s">
        <v>235</v>
      </c>
      <c r="D23" s="260"/>
      <c r="E23" s="261"/>
      <c r="F23" s="220"/>
      <c r="G23" s="220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231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3" x14ac:dyDescent="0.2">
      <c r="A24" s="217"/>
      <c r="B24" s="218"/>
      <c r="C24" s="264" t="s">
        <v>694</v>
      </c>
      <c r="D24" s="258"/>
      <c r="E24" s="259">
        <v>0.22500000000000001</v>
      </c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231</v>
      </c>
      <c r="AH24" s="210">
        <v>5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3" x14ac:dyDescent="0.2">
      <c r="A25" s="217"/>
      <c r="B25" s="218"/>
      <c r="C25" s="264" t="s">
        <v>501</v>
      </c>
      <c r="D25" s="258"/>
      <c r="E25" s="259"/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231</v>
      </c>
      <c r="AH25" s="210">
        <v>0</v>
      </c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3" x14ac:dyDescent="0.2">
      <c r="A26" s="217"/>
      <c r="B26" s="218"/>
      <c r="C26" s="265" t="s">
        <v>233</v>
      </c>
      <c r="D26" s="260"/>
      <c r="E26" s="261"/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231</v>
      </c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3" x14ac:dyDescent="0.2">
      <c r="A27" s="217"/>
      <c r="B27" s="218"/>
      <c r="C27" s="266" t="s">
        <v>499</v>
      </c>
      <c r="D27" s="260"/>
      <c r="E27" s="261">
        <v>0.1125</v>
      </c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231</v>
      </c>
      <c r="AH27" s="210">
        <v>2</v>
      </c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3" x14ac:dyDescent="0.2">
      <c r="A28" s="217"/>
      <c r="B28" s="218"/>
      <c r="C28" s="265" t="s">
        <v>235</v>
      </c>
      <c r="D28" s="260"/>
      <c r="E28" s="261"/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231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3" x14ac:dyDescent="0.2">
      <c r="A29" s="217"/>
      <c r="B29" s="218"/>
      <c r="C29" s="264" t="s">
        <v>695</v>
      </c>
      <c r="D29" s="258"/>
      <c r="E29" s="259">
        <v>0.78749999999999998</v>
      </c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231</v>
      </c>
      <c r="AH29" s="210">
        <v>5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3" x14ac:dyDescent="0.2">
      <c r="A30" s="217"/>
      <c r="B30" s="218"/>
      <c r="C30" s="264" t="s">
        <v>503</v>
      </c>
      <c r="D30" s="258"/>
      <c r="E30" s="259"/>
      <c r="F30" s="220"/>
      <c r="G30" s="220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231</v>
      </c>
      <c r="AH30" s="210">
        <v>0</v>
      </c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3" x14ac:dyDescent="0.2">
      <c r="A31" s="217"/>
      <c r="B31" s="218"/>
      <c r="C31" s="265" t="s">
        <v>233</v>
      </c>
      <c r="D31" s="260"/>
      <c r="E31" s="261"/>
      <c r="F31" s="220"/>
      <c r="G31" s="220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231</v>
      </c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outlineLevel="3" x14ac:dyDescent="0.2">
      <c r="A32" s="217"/>
      <c r="B32" s="218"/>
      <c r="C32" s="266" t="s">
        <v>504</v>
      </c>
      <c r="D32" s="260"/>
      <c r="E32" s="261">
        <v>0.14000000000000001</v>
      </c>
      <c r="F32" s="220"/>
      <c r="G32" s="220"/>
      <c r="H32" s="220"/>
      <c r="I32" s="220"/>
      <c r="J32" s="220"/>
      <c r="K32" s="220"/>
      <c r="L32" s="220"/>
      <c r="M32" s="220"/>
      <c r="N32" s="219"/>
      <c r="O32" s="219"/>
      <c r="P32" s="219"/>
      <c r="Q32" s="219"/>
      <c r="R32" s="220"/>
      <c r="S32" s="220"/>
      <c r="T32" s="220"/>
      <c r="U32" s="220"/>
      <c r="V32" s="220"/>
      <c r="W32" s="220"/>
      <c r="X32" s="220"/>
      <c r="Y32" s="220"/>
      <c r="Z32" s="210"/>
      <c r="AA32" s="210"/>
      <c r="AB32" s="210"/>
      <c r="AC32" s="210"/>
      <c r="AD32" s="210"/>
      <c r="AE32" s="210"/>
      <c r="AF32" s="210"/>
      <c r="AG32" s="210" t="s">
        <v>231</v>
      </c>
      <c r="AH32" s="210">
        <v>2</v>
      </c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3" x14ac:dyDescent="0.2">
      <c r="A33" s="217"/>
      <c r="B33" s="218"/>
      <c r="C33" s="265" t="s">
        <v>235</v>
      </c>
      <c r="D33" s="260"/>
      <c r="E33" s="261"/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231</v>
      </c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3" x14ac:dyDescent="0.2">
      <c r="A34" s="217"/>
      <c r="B34" s="218"/>
      <c r="C34" s="264" t="s">
        <v>696</v>
      </c>
      <c r="D34" s="258"/>
      <c r="E34" s="259">
        <v>0.28000000000000003</v>
      </c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231</v>
      </c>
      <c r="AH34" s="210">
        <v>5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1" x14ac:dyDescent="0.2">
      <c r="A35" s="235">
        <v>3</v>
      </c>
      <c r="B35" s="236" t="s">
        <v>511</v>
      </c>
      <c r="C35" s="252" t="s">
        <v>512</v>
      </c>
      <c r="D35" s="237" t="s">
        <v>224</v>
      </c>
      <c r="E35" s="238">
        <v>2.9562499999999998</v>
      </c>
      <c r="F35" s="239"/>
      <c r="G35" s="240">
        <f>ROUND(E35*F35,2)</f>
        <v>0</v>
      </c>
      <c r="H35" s="239"/>
      <c r="I35" s="240">
        <f>ROUND(E35*H35,2)</f>
        <v>0</v>
      </c>
      <c r="J35" s="239"/>
      <c r="K35" s="240">
        <f>ROUND(E35*J35,2)</f>
        <v>0</v>
      </c>
      <c r="L35" s="240">
        <v>21</v>
      </c>
      <c r="M35" s="240">
        <f>G35*(1+L35/100)</f>
        <v>0</v>
      </c>
      <c r="N35" s="238">
        <v>0</v>
      </c>
      <c r="O35" s="238">
        <f>ROUND(E35*N35,2)</f>
        <v>0</v>
      </c>
      <c r="P35" s="238">
        <v>0</v>
      </c>
      <c r="Q35" s="238">
        <f>ROUND(E35*P35,2)</f>
        <v>0</v>
      </c>
      <c r="R35" s="240" t="s">
        <v>225</v>
      </c>
      <c r="S35" s="240" t="s">
        <v>188</v>
      </c>
      <c r="T35" s="241" t="s">
        <v>188</v>
      </c>
      <c r="U35" s="220">
        <v>8.7999999999999995E-2</v>
      </c>
      <c r="V35" s="220">
        <f>ROUND(E35*U35,2)</f>
        <v>0.26</v>
      </c>
      <c r="W35" s="220"/>
      <c r="X35" s="220" t="s">
        <v>226</v>
      </c>
      <c r="Y35" s="220" t="s">
        <v>191</v>
      </c>
      <c r="Z35" s="210"/>
      <c r="AA35" s="210"/>
      <c r="AB35" s="210"/>
      <c r="AC35" s="210"/>
      <c r="AD35" s="210"/>
      <c r="AE35" s="210"/>
      <c r="AF35" s="210"/>
      <c r="AG35" s="210" t="s">
        <v>255</v>
      </c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2" x14ac:dyDescent="0.2">
      <c r="A36" s="217"/>
      <c r="B36" s="218"/>
      <c r="C36" s="263" t="s">
        <v>494</v>
      </c>
      <c r="D36" s="262"/>
      <c r="E36" s="262"/>
      <c r="F36" s="262"/>
      <c r="G36" s="262"/>
      <c r="H36" s="220"/>
      <c r="I36" s="220"/>
      <c r="J36" s="220"/>
      <c r="K36" s="220"/>
      <c r="L36" s="220"/>
      <c r="M36" s="220"/>
      <c r="N36" s="219"/>
      <c r="O36" s="219"/>
      <c r="P36" s="219"/>
      <c r="Q36" s="219"/>
      <c r="R36" s="220"/>
      <c r="S36" s="220"/>
      <c r="T36" s="220"/>
      <c r="U36" s="220"/>
      <c r="V36" s="220"/>
      <c r="W36" s="220"/>
      <c r="X36" s="220"/>
      <c r="Y36" s="220"/>
      <c r="Z36" s="210"/>
      <c r="AA36" s="210"/>
      <c r="AB36" s="210"/>
      <c r="AC36" s="210"/>
      <c r="AD36" s="210"/>
      <c r="AE36" s="210"/>
      <c r="AF36" s="210"/>
      <c r="AG36" s="210" t="s">
        <v>229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43" t="str">
        <f>C36</f>
        <v>s přemístěním výkopku v příčných profilech na vzdálenost do 15 m nebo s naložením na dopravní prostředek.</v>
      </c>
      <c r="BB36" s="210"/>
      <c r="BC36" s="210"/>
      <c r="BD36" s="210"/>
      <c r="BE36" s="210"/>
      <c r="BF36" s="210"/>
      <c r="BG36" s="210"/>
      <c r="BH36" s="210"/>
    </row>
    <row r="37" spans="1:60" outlineLevel="2" x14ac:dyDescent="0.2">
      <c r="A37" s="217"/>
      <c r="B37" s="218"/>
      <c r="C37" s="264" t="s">
        <v>239</v>
      </c>
      <c r="D37" s="258"/>
      <c r="E37" s="259"/>
      <c r="F37" s="220"/>
      <c r="G37" s="220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10"/>
      <c r="AA37" s="210"/>
      <c r="AB37" s="210"/>
      <c r="AC37" s="210"/>
      <c r="AD37" s="210"/>
      <c r="AE37" s="210"/>
      <c r="AF37" s="210"/>
      <c r="AG37" s="210" t="s">
        <v>231</v>
      </c>
      <c r="AH37" s="210">
        <v>0</v>
      </c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3" x14ac:dyDescent="0.2">
      <c r="A38" s="217"/>
      <c r="B38" s="218"/>
      <c r="C38" s="264" t="s">
        <v>490</v>
      </c>
      <c r="D38" s="258"/>
      <c r="E38" s="259"/>
      <c r="F38" s="220"/>
      <c r="G38" s="220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231</v>
      </c>
      <c r="AH38" s="210">
        <v>0</v>
      </c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3" x14ac:dyDescent="0.2">
      <c r="A39" s="217"/>
      <c r="B39" s="218"/>
      <c r="C39" s="264" t="s">
        <v>697</v>
      </c>
      <c r="D39" s="258"/>
      <c r="E39" s="259">
        <v>2.9562499999999998</v>
      </c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231</v>
      </c>
      <c r="AH39" s="210">
        <v>5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ht="22.5" outlineLevel="1" x14ac:dyDescent="0.2">
      <c r="A40" s="235">
        <v>4</v>
      </c>
      <c r="B40" s="236" t="s">
        <v>242</v>
      </c>
      <c r="C40" s="252" t="s">
        <v>243</v>
      </c>
      <c r="D40" s="237" t="s">
        <v>224</v>
      </c>
      <c r="E40" s="238">
        <v>5.9124999999999996</v>
      </c>
      <c r="F40" s="239"/>
      <c r="G40" s="240">
        <f>ROUND(E40*F40,2)</f>
        <v>0</v>
      </c>
      <c r="H40" s="239"/>
      <c r="I40" s="240">
        <f>ROUND(E40*H40,2)</f>
        <v>0</v>
      </c>
      <c r="J40" s="239"/>
      <c r="K40" s="240">
        <f>ROUND(E40*J40,2)</f>
        <v>0</v>
      </c>
      <c r="L40" s="240">
        <v>21</v>
      </c>
      <c r="M40" s="240">
        <f>G40*(1+L40/100)</f>
        <v>0</v>
      </c>
      <c r="N40" s="238">
        <v>0</v>
      </c>
      <c r="O40" s="238">
        <f>ROUND(E40*N40,2)</f>
        <v>0</v>
      </c>
      <c r="P40" s="238">
        <v>0</v>
      </c>
      <c r="Q40" s="238">
        <f>ROUND(E40*P40,2)</f>
        <v>0</v>
      </c>
      <c r="R40" s="240" t="s">
        <v>225</v>
      </c>
      <c r="S40" s="240" t="s">
        <v>188</v>
      </c>
      <c r="T40" s="241" t="s">
        <v>188</v>
      </c>
      <c r="U40" s="220">
        <v>1.0999999999999999E-2</v>
      </c>
      <c r="V40" s="220">
        <f>ROUND(E40*U40,2)</f>
        <v>7.0000000000000007E-2</v>
      </c>
      <c r="W40" s="220"/>
      <c r="X40" s="220" t="s">
        <v>226</v>
      </c>
      <c r="Y40" s="220" t="s">
        <v>191</v>
      </c>
      <c r="Z40" s="210"/>
      <c r="AA40" s="210"/>
      <c r="AB40" s="210"/>
      <c r="AC40" s="210"/>
      <c r="AD40" s="210"/>
      <c r="AE40" s="210"/>
      <c r="AF40" s="210"/>
      <c r="AG40" s="210" t="s">
        <v>227</v>
      </c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2" x14ac:dyDescent="0.2">
      <c r="A41" s="217"/>
      <c r="B41" s="218"/>
      <c r="C41" s="263" t="s">
        <v>244</v>
      </c>
      <c r="D41" s="262"/>
      <c r="E41" s="262"/>
      <c r="F41" s="262"/>
      <c r="G41" s="262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229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2" x14ac:dyDescent="0.2">
      <c r="A42" s="217"/>
      <c r="B42" s="218"/>
      <c r="C42" s="264" t="s">
        <v>245</v>
      </c>
      <c r="D42" s="258"/>
      <c r="E42" s="259"/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231</v>
      </c>
      <c r="AH42" s="210">
        <v>0</v>
      </c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3" x14ac:dyDescent="0.2">
      <c r="A43" s="217"/>
      <c r="B43" s="218"/>
      <c r="C43" s="264" t="s">
        <v>514</v>
      </c>
      <c r="D43" s="258"/>
      <c r="E43" s="259"/>
      <c r="F43" s="220"/>
      <c r="G43" s="220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231</v>
      </c>
      <c r="AH43" s="210">
        <v>0</v>
      </c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3" x14ac:dyDescent="0.2">
      <c r="A44" s="217"/>
      <c r="B44" s="218"/>
      <c r="C44" s="264" t="s">
        <v>698</v>
      </c>
      <c r="D44" s="258"/>
      <c r="E44" s="259">
        <v>5.9124999999999996</v>
      </c>
      <c r="F44" s="220"/>
      <c r="G44" s="220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10"/>
      <c r="AA44" s="210"/>
      <c r="AB44" s="210"/>
      <c r="AC44" s="210"/>
      <c r="AD44" s="210"/>
      <c r="AE44" s="210"/>
      <c r="AF44" s="210"/>
      <c r="AG44" s="210" t="s">
        <v>231</v>
      </c>
      <c r="AH44" s="210">
        <v>5</v>
      </c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ht="22.5" outlineLevel="1" x14ac:dyDescent="0.2">
      <c r="A45" s="235">
        <v>5</v>
      </c>
      <c r="B45" s="236" t="s">
        <v>516</v>
      </c>
      <c r="C45" s="252" t="s">
        <v>249</v>
      </c>
      <c r="D45" s="237" t="s">
        <v>224</v>
      </c>
      <c r="E45" s="238">
        <v>29.5625</v>
      </c>
      <c r="F45" s="239"/>
      <c r="G45" s="240">
        <f>ROUND(E45*F45,2)</f>
        <v>0</v>
      </c>
      <c r="H45" s="239"/>
      <c r="I45" s="240">
        <f>ROUND(E45*H45,2)</f>
        <v>0</v>
      </c>
      <c r="J45" s="239"/>
      <c r="K45" s="240">
        <f>ROUND(E45*J45,2)</f>
        <v>0</v>
      </c>
      <c r="L45" s="240">
        <v>21</v>
      </c>
      <c r="M45" s="240">
        <f>G45*(1+L45/100)</f>
        <v>0</v>
      </c>
      <c r="N45" s="238">
        <v>0</v>
      </c>
      <c r="O45" s="238">
        <f>ROUND(E45*N45,2)</f>
        <v>0</v>
      </c>
      <c r="P45" s="238">
        <v>0</v>
      </c>
      <c r="Q45" s="238">
        <f>ROUND(E45*P45,2)</f>
        <v>0</v>
      </c>
      <c r="R45" s="240" t="s">
        <v>225</v>
      </c>
      <c r="S45" s="240" t="s">
        <v>188</v>
      </c>
      <c r="T45" s="241" t="s">
        <v>188</v>
      </c>
      <c r="U45" s="220">
        <v>0</v>
      </c>
      <c r="V45" s="220">
        <f>ROUND(E45*U45,2)</f>
        <v>0</v>
      </c>
      <c r="W45" s="220"/>
      <c r="X45" s="220" t="s">
        <v>226</v>
      </c>
      <c r="Y45" s="220" t="s">
        <v>191</v>
      </c>
      <c r="Z45" s="210"/>
      <c r="AA45" s="210"/>
      <c r="AB45" s="210"/>
      <c r="AC45" s="210"/>
      <c r="AD45" s="210"/>
      <c r="AE45" s="210"/>
      <c r="AF45" s="210"/>
      <c r="AG45" s="210" t="s">
        <v>227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2" x14ac:dyDescent="0.2">
      <c r="A46" s="217"/>
      <c r="B46" s="218"/>
      <c r="C46" s="263" t="s">
        <v>244</v>
      </c>
      <c r="D46" s="262"/>
      <c r="E46" s="262"/>
      <c r="F46" s="262"/>
      <c r="G46" s="262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229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outlineLevel="2" x14ac:dyDescent="0.2">
      <c r="A47" s="217"/>
      <c r="B47" s="218"/>
      <c r="C47" s="264" t="s">
        <v>517</v>
      </c>
      <c r="D47" s="258"/>
      <c r="E47" s="259"/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10"/>
      <c r="AA47" s="210"/>
      <c r="AB47" s="210"/>
      <c r="AC47" s="210"/>
      <c r="AD47" s="210"/>
      <c r="AE47" s="210"/>
      <c r="AF47" s="210"/>
      <c r="AG47" s="210" t="s">
        <v>231</v>
      </c>
      <c r="AH47" s="210">
        <v>0</v>
      </c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3" x14ac:dyDescent="0.2">
      <c r="A48" s="217"/>
      <c r="B48" s="218"/>
      <c r="C48" s="264" t="s">
        <v>251</v>
      </c>
      <c r="D48" s="258"/>
      <c r="E48" s="259"/>
      <c r="F48" s="220"/>
      <c r="G48" s="220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10"/>
      <c r="AA48" s="210"/>
      <c r="AB48" s="210"/>
      <c r="AC48" s="210"/>
      <c r="AD48" s="210"/>
      <c r="AE48" s="210"/>
      <c r="AF48" s="210"/>
      <c r="AG48" s="210" t="s">
        <v>231</v>
      </c>
      <c r="AH48" s="210">
        <v>0</v>
      </c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3" x14ac:dyDescent="0.2">
      <c r="A49" s="217"/>
      <c r="B49" s="218"/>
      <c r="C49" s="264" t="s">
        <v>257</v>
      </c>
      <c r="D49" s="258"/>
      <c r="E49" s="259"/>
      <c r="F49" s="220"/>
      <c r="G49" s="220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10"/>
      <c r="AA49" s="210"/>
      <c r="AB49" s="210"/>
      <c r="AC49" s="210"/>
      <c r="AD49" s="210"/>
      <c r="AE49" s="210"/>
      <c r="AF49" s="210"/>
      <c r="AG49" s="210" t="s">
        <v>231</v>
      </c>
      <c r="AH49" s="210">
        <v>0</v>
      </c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3" x14ac:dyDescent="0.2">
      <c r="A50" s="217"/>
      <c r="B50" s="218"/>
      <c r="C50" s="264" t="s">
        <v>699</v>
      </c>
      <c r="D50" s="258"/>
      <c r="E50" s="259">
        <v>29.5625</v>
      </c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10"/>
      <c r="AA50" s="210"/>
      <c r="AB50" s="210"/>
      <c r="AC50" s="210"/>
      <c r="AD50" s="210"/>
      <c r="AE50" s="210"/>
      <c r="AF50" s="210"/>
      <c r="AG50" s="210" t="s">
        <v>231</v>
      </c>
      <c r="AH50" s="210">
        <v>5</v>
      </c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ht="22.5" outlineLevel="1" x14ac:dyDescent="0.2">
      <c r="A51" s="235">
        <v>6</v>
      </c>
      <c r="B51" s="236" t="s">
        <v>519</v>
      </c>
      <c r="C51" s="252" t="s">
        <v>520</v>
      </c>
      <c r="D51" s="237" t="s">
        <v>224</v>
      </c>
      <c r="E51" s="238">
        <v>0.59125000000000005</v>
      </c>
      <c r="F51" s="239"/>
      <c r="G51" s="240">
        <f>ROUND(E51*F51,2)</f>
        <v>0</v>
      </c>
      <c r="H51" s="239"/>
      <c r="I51" s="240">
        <f>ROUND(E51*H51,2)</f>
        <v>0</v>
      </c>
      <c r="J51" s="239"/>
      <c r="K51" s="240">
        <f>ROUND(E51*J51,2)</f>
        <v>0</v>
      </c>
      <c r="L51" s="240">
        <v>21</v>
      </c>
      <c r="M51" s="240">
        <f>G51*(1+L51/100)</f>
        <v>0</v>
      </c>
      <c r="N51" s="238">
        <v>0</v>
      </c>
      <c r="O51" s="238">
        <f>ROUND(E51*N51,2)</f>
        <v>0</v>
      </c>
      <c r="P51" s="238">
        <v>0</v>
      </c>
      <c r="Q51" s="238">
        <f>ROUND(E51*P51,2)</f>
        <v>0</v>
      </c>
      <c r="R51" s="240" t="s">
        <v>225</v>
      </c>
      <c r="S51" s="240" t="s">
        <v>188</v>
      </c>
      <c r="T51" s="241" t="s">
        <v>188</v>
      </c>
      <c r="U51" s="220">
        <v>0.66800000000000004</v>
      </c>
      <c r="V51" s="220">
        <f>ROUND(E51*U51,2)</f>
        <v>0.39</v>
      </c>
      <c r="W51" s="220"/>
      <c r="X51" s="220" t="s">
        <v>226</v>
      </c>
      <c r="Y51" s="220" t="s">
        <v>191</v>
      </c>
      <c r="Z51" s="210"/>
      <c r="AA51" s="210"/>
      <c r="AB51" s="210"/>
      <c r="AC51" s="210"/>
      <c r="AD51" s="210"/>
      <c r="AE51" s="210"/>
      <c r="AF51" s="210"/>
      <c r="AG51" s="210" t="s">
        <v>227</v>
      </c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2" x14ac:dyDescent="0.2">
      <c r="A52" s="217"/>
      <c r="B52" s="218"/>
      <c r="C52" s="263" t="s">
        <v>521</v>
      </c>
      <c r="D52" s="262"/>
      <c r="E52" s="262"/>
      <c r="F52" s="262"/>
      <c r="G52" s="262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10"/>
      <c r="AA52" s="210"/>
      <c r="AB52" s="210"/>
      <c r="AC52" s="210"/>
      <c r="AD52" s="210"/>
      <c r="AE52" s="210"/>
      <c r="AF52" s="210"/>
      <c r="AG52" s="210" t="s">
        <v>229</v>
      </c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2" x14ac:dyDescent="0.2">
      <c r="A53" s="217"/>
      <c r="B53" s="218"/>
      <c r="C53" s="264" t="s">
        <v>522</v>
      </c>
      <c r="D53" s="258"/>
      <c r="E53" s="259"/>
      <c r="F53" s="220"/>
      <c r="G53" s="220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10"/>
      <c r="AA53" s="210"/>
      <c r="AB53" s="210"/>
      <c r="AC53" s="210"/>
      <c r="AD53" s="210"/>
      <c r="AE53" s="210"/>
      <c r="AF53" s="210"/>
      <c r="AG53" s="210" t="s">
        <v>231</v>
      </c>
      <c r="AH53" s="210">
        <v>0</v>
      </c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outlineLevel="3" x14ac:dyDescent="0.2">
      <c r="A54" s="217"/>
      <c r="B54" s="218"/>
      <c r="C54" s="264" t="s">
        <v>523</v>
      </c>
      <c r="D54" s="258"/>
      <c r="E54" s="259"/>
      <c r="F54" s="220"/>
      <c r="G54" s="220"/>
      <c r="H54" s="220"/>
      <c r="I54" s="220"/>
      <c r="J54" s="220"/>
      <c r="K54" s="220"/>
      <c r="L54" s="220"/>
      <c r="M54" s="220"/>
      <c r="N54" s="219"/>
      <c r="O54" s="219"/>
      <c r="P54" s="219"/>
      <c r="Q54" s="219"/>
      <c r="R54" s="220"/>
      <c r="S54" s="220"/>
      <c r="T54" s="220"/>
      <c r="U54" s="220"/>
      <c r="V54" s="220"/>
      <c r="W54" s="220"/>
      <c r="X54" s="220"/>
      <c r="Y54" s="220"/>
      <c r="Z54" s="210"/>
      <c r="AA54" s="210"/>
      <c r="AB54" s="210"/>
      <c r="AC54" s="210"/>
      <c r="AD54" s="210"/>
      <c r="AE54" s="210"/>
      <c r="AF54" s="210"/>
      <c r="AG54" s="210" t="s">
        <v>231</v>
      </c>
      <c r="AH54" s="210">
        <v>0</v>
      </c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3" x14ac:dyDescent="0.2">
      <c r="A55" s="217"/>
      <c r="B55" s="218"/>
      <c r="C55" s="264" t="s">
        <v>700</v>
      </c>
      <c r="D55" s="258"/>
      <c r="E55" s="259">
        <v>0.59125000000000005</v>
      </c>
      <c r="F55" s="220"/>
      <c r="G55" s="220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10"/>
      <c r="AA55" s="210"/>
      <c r="AB55" s="210"/>
      <c r="AC55" s="210"/>
      <c r="AD55" s="210"/>
      <c r="AE55" s="210"/>
      <c r="AF55" s="210"/>
      <c r="AG55" s="210" t="s">
        <v>231</v>
      </c>
      <c r="AH55" s="210">
        <v>5</v>
      </c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ht="22.5" outlineLevel="1" x14ac:dyDescent="0.2">
      <c r="A56" s="235">
        <v>7</v>
      </c>
      <c r="B56" s="236" t="s">
        <v>525</v>
      </c>
      <c r="C56" s="252" t="s">
        <v>526</v>
      </c>
      <c r="D56" s="237" t="s">
        <v>224</v>
      </c>
      <c r="E56" s="238">
        <v>0.59125000000000005</v>
      </c>
      <c r="F56" s="239"/>
      <c r="G56" s="240">
        <f>ROUND(E56*F56,2)</f>
        <v>0</v>
      </c>
      <c r="H56" s="239"/>
      <c r="I56" s="240">
        <f>ROUND(E56*H56,2)</f>
        <v>0</v>
      </c>
      <c r="J56" s="239"/>
      <c r="K56" s="240">
        <f>ROUND(E56*J56,2)</f>
        <v>0</v>
      </c>
      <c r="L56" s="240">
        <v>21</v>
      </c>
      <c r="M56" s="240">
        <f>G56*(1+L56/100)</f>
        <v>0</v>
      </c>
      <c r="N56" s="238">
        <v>0</v>
      </c>
      <c r="O56" s="238">
        <f>ROUND(E56*N56,2)</f>
        <v>0</v>
      </c>
      <c r="P56" s="238">
        <v>0</v>
      </c>
      <c r="Q56" s="238">
        <f>ROUND(E56*P56,2)</f>
        <v>0</v>
      </c>
      <c r="R56" s="240" t="s">
        <v>225</v>
      </c>
      <c r="S56" s="240" t="s">
        <v>188</v>
      </c>
      <c r="T56" s="241" t="s">
        <v>188</v>
      </c>
      <c r="U56" s="220">
        <v>1.9379999999999999</v>
      </c>
      <c r="V56" s="220">
        <f>ROUND(E56*U56,2)</f>
        <v>1.1499999999999999</v>
      </c>
      <c r="W56" s="220"/>
      <c r="X56" s="220" t="s">
        <v>226</v>
      </c>
      <c r="Y56" s="220" t="s">
        <v>191</v>
      </c>
      <c r="Z56" s="210"/>
      <c r="AA56" s="210"/>
      <c r="AB56" s="210"/>
      <c r="AC56" s="210"/>
      <c r="AD56" s="210"/>
      <c r="AE56" s="210"/>
      <c r="AF56" s="210"/>
      <c r="AG56" s="210" t="s">
        <v>227</v>
      </c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2" x14ac:dyDescent="0.2">
      <c r="A57" s="217"/>
      <c r="B57" s="218"/>
      <c r="C57" s="264" t="s">
        <v>527</v>
      </c>
      <c r="D57" s="258"/>
      <c r="E57" s="259"/>
      <c r="F57" s="220"/>
      <c r="G57" s="220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10"/>
      <c r="AA57" s="210"/>
      <c r="AB57" s="210"/>
      <c r="AC57" s="210"/>
      <c r="AD57" s="210"/>
      <c r="AE57" s="210"/>
      <c r="AF57" s="210"/>
      <c r="AG57" s="210" t="s">
        <v>231</v>
      </c>
      <c r="AH57" s="210">
        <v>0</v>
      </c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3" x14ac:dyDescent="0.2">
      <c r="A58" s="217"/>
      <c r="B58" s="218"/>
      <c r="C58" s="264" t="s">
        <v>523</v>
      </c>
      <c r="D58" s="258"/>
      <c r="E58" s="259"/>
      <c r="F58" s="220"/>
      <c r="G58" s="220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10"/>
      <c r="AA58" s="210"/>
      <c r="AB58" s="210"/>
      <c r="AC58" s="210"/>
      <c r="AD58" s="210"/>
      <c r="AE58" s="210"/>
      <c r="AF58" s="210"/>
      <c r="AG58" s="210" t="s">
        <v>231</v>
      </c>
      <c r="AH58" s="210">
        <v>0</v>
      </c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3" x14ac:dyDescent="0.2">
      <c r="A59" s="217"/>
      <c r="B59" s="218"/>
      <c r="C59" s="264" t="s">
        <v>700</v>
      </c>
      <c r="D59" s="258"/>
      <c r="E59" s="259">
        <v>0.59125000000000005</v>
      </c>
      <c r="F59" s="220"/>
      <c r="G59" s="220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10"/>
      <c r="AA59" s="210"/>
      <c r="AB59" s="210"/>
      <c r="AC59" s="210"/>
      <c r="AD59" s="210"/>
      <c r="AE59" s="210"/>
      <c r="AF59" s="210"/>
      <c r="AG59" s="210" t="s">
        <v>231</v>
      </c>
      <c r="AH59" s="210">
        <v>5</v>
      </c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ht="22.5" outlineLevel="1" x14ac:dyDescent="0.2">
      <c r="A60" s="235">
        <v>8</v>
      </c>
      <c r="B60" s="236" t="s">
        <v>253</v>
      </c>
      <c r="C60" s="252" t="s">
        <v>254</v>
      </c>
      <c r="D60" s="237" t="s">
        <v>224</v>
      </c>
      <c r="E60" s="238">
        <v>5.9124999999999996</v>
      </c>
      <c r="F60" s="239"/>
      <c r="G60" s="240">
        <f>ROUND(E60*F60,2)</f>
        <v>0</v>
      </c>
      <c r="H60" s="239"/>
      <c r="I60" s="240">
        <f>ROUND(E60*H60,2)</f>
        <v>0</v>
      </c>
      <c r="J60" s="239"/>
      <c r="K60" s="240">
        <f>ROUND(E60*J60,2)</f>
        <v>0</v>
      </c>
      <c r="L60" s="240">
        <v>21</v>
      </c>
      <c r="M60" s="240">
        <f>G60*(1+L60/100)</f>
        <v>0</v>
      </c>
      <c r="N60" s="238">
        <v>0</v>
      </c>
      <c r="O60" s="238">
        <f>ROUND(E60*N60,2)</f>
        <v>0</v>
      </c>
      <c r="P60" s="238">
        <v>0</v>
      </c>
      <c r="Q60" s="238">
        <f>ROUND(E60*P60,2)</f>
        <v>0</v>
      </c>
      <c r="R60" s="240" t="s">
        <v>225</v>
      </c>
      <c r="S60" s="240" t="s">
        <v>188</v>
      </c>
      <c r="T60" s="241" t="s">
        <v>188</v>
      </c>
      <c r="U60" s="220">
        <v>8.9999999999999993E-3</v>
      </c>
      <c r="V60" s="220">
        <f>ROUND(E60*U60,2)</f>
        <v>0.05</v>
      </c>
      <c r="W60" s="220"/>
      <c r="X60" s="220" t="s">
        <v>226</v>
      </c>
      <c r="Y60" s="220" t="s">
        <v>191</v>
      </c>
      <c r="Z60" s="210"/>
      <c r="AA60" s="210"/>
      <c r="AB60" s="210"/>
      <c r="AC60" s="210"/>
      <c r="AD60" s="210"/>
      <c r="AE60" s="210"/>
      <c r="AF60" s="210"/>
      <c r="AG60" s="210" t="s">
        <v>255</v>
      </c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2" x14ac:dyDescent="0.2">
      <c r="A61" s="217"/>
      <c r="B61" s="218"/>
      <c r="C61" s="264" t="s">
        <v>256</v>
      </c>
      <c r="D61" s="258"/>
      <c r="E61" s="259"/>
      <c r="F61" s="220"/>
      <c r="G61" s="220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10"/>
      <c r="AA61" s="210"/>
      <c r="AB61" s="210"/>
      <c r="AC61" s="210"/>
      <c r="AD61" s="210"/>
      <c r="AE61" s="210"/>
      <c r="AF61" s="210"/>
      <c r="AG61" s="210" t="s">
        <v>231</v>
      </c>
      <c r="AH61" s="210">
        <v>0</v>
      </c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3" x14ac:dyDescent="0.2">
      <c r="A62" s="217"/>
      <c r="B62" s="218"/>
      <c r="C62" s="264" t="s">
        <v>257</v>
      </c>
      <c r="D62" s="258"/>
      <c r="E62" s="259"/>
      <c r="F62" s="220"/>
      <c r="G62" s="220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10"/>
      <c r="AA62" s="210"/>
      <c r="AB62" s="210"/>
      <c r="AC62" s="210"/>
      <c r="AD62" s="210"/>
      <c r="AE62" s="210"/>
      <c r="AF62" s="210"/>
      <c r="AG62" s="210" t="s">
        <v>231</v>
      </c>
      <c r="AH62" s="210">
        <v>0</v>
      </c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3" x14ac:dyDescent="0.2">
      <c r="A63" s="217"/>
      <c r="B63" s="218"/>
      <c r="C63" s="264" t="s">
        <v>701</v>
      </c>
      <c r="D63" s="258"/>
      <c r="E63" s="259">
        <v>5.9124999999999996</v>
      </c>
      <c r="F63" s="220"/>
      <c r="G63" s="220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10"/>
      <c r="AA63" s="210"/>
      <c r="AB63" s="210"/>
      <c r="AC63" s="210"/>
      <c r="AD63" s="210"/>
      <c r="AE63" s="210"/>
      <c r="AF63" s="210"/>
      <c r="AG63" s="210" t="s">
        <v>231</v>
      </c>
      <c r="AH63" s="210">
        <v>5</v>
      </c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1" x14ac:dyDescent="0.2">
      <c r="A64" s="235">
        <v>9</v>
      </c>
      <c r="B64" s="236" t="s">
        <v>259</v>
      </c>
      <c r="C64" s="252" t="s">
        <v>260</v>
      </c>
      <c r="D64" s="237" t="s">
        <v>261</v>
      </c>
      <c r="E64" s="238">
        <v>15.75</v>
      </c>
      <c r="F64" s="239"/>
      <c r="G64" s="240">
        <f>ROUND(E64*F64,2)</f>
        <v>0</v>
      </c>
      <c r="H64" s="239"/>
      <c r="I64" s="240">
        <f>ROUND(E64*H64,2)</f>
        <v>0</v>
      </c>
      <c r="J64" s="239"/>
      <c r="K64" s="240">
        <f>ROUND(E64*J64,2)</f>
        <v>0</v>
      </c>
      <c r="L64" s="240">
        <v>21</v>
      </c>
      <c r="M64" s="240">
        <f>G64*(1+L64/100)</f>
        <v>0</v>
      </c>
      <c r="N64" s="238">
        <v>0</v>
      </c>
      <c r="O64" s="238">
        <f>ROUND(E64*N64,2)</f>
        <v>0</v>
      </c>
      <c r="P64" s="238">
        <v>0</v>
      </c>
      <c r="Q64" s="238">
        <f>ROUND(E64*P64,2)</f>
        <v>0</v>
      </c>
      <c r="R64" s="240" t="s">
        <v>225</v>
      </c>
      <c r="S64" s="240" t="s">
        <v>188</v>
      </c>
      <c r="T64" s="241" t="s">
        <v>188</v>
      </c>
      <c r="U64" s="220">
        <v>1.7999999999999999E-2</v>
      </c>
      <c r="V64" s="220">
        <f>ROUND(E64*U64,2)</f>
        <v>0.28000000000000003</v>
      </c>
      <c r="W64" s="220"/>
      <c r="X64" s="220" t="s">
        <v>226</v>
      </c>
      <c r="Y64" s="220" t="s">
        <v>191</v>
      </c>
      <c r="Z64" s="210"/>
      <c r="AA64" s="210"/>
      <c r="AB64" s="210"/>
      <c r="AC64" s="210"/>
      <c r="AD64" s="210"/>
      <c r="AE64" s="210"/>
      <c r="AF64" s="210"/>
      <c r="AG64" s="210" t="s">
        <v>255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2" x14ac:dyDescent="0.2">
      <c r="A65" s="217"/>
      <c r="B65" s="218"/>
      <c r="C65" s="263" t="s">
        <v>262</v>
      </c>
      <c r="D65" s="262"/>
      <c r="E65" s="262"/>
      <c r="F65" s="262"/>
      <c r="G65" s="262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10"/>
      <c r="AA65" s="210"/>
      <c r="AB65" s="210"/>
      <c r="AC65" s="210"/>
      <c r="AD65" s="210"/>
      <c r="AE65" s="210"/>
      <c r="AF65" s="210"/>
      <c r="AG65" s="210" t="s">
        <v>229</v>
      </c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outlineLevel="2" x14ac:dyDescent="0.2">
      <c r="A66" s="217"/>
      <c r="B66" s="218"/>
      <c r="C66" s="264" t="s">
        <v>263</v>
      </c>
      <c r="D66" s="258"/>
      <c r="E66" s="259"/>
      <c r="F66" s="220"/>
      <c r="G66" s="220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10"/>
      <c r="AA66" s="210"/>
      <c r="AB66" s="210"/>
      <c r="AC66" s="210"/>
      <c r="AD66" s="210"/>
      <c r="AE66" s="210"/>
      <c r="AF66" s="210"/>
      <c r="AG66" s="210" t="s">
        <v>231</v>
      </c>
      <c r="AH66" s="210">
        <v>0</v>
      </c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3" x14ac:dyDescent="0.2">
      <c r="A67" s="217"/>
      <c r="B67" s="218"/>
      <c r="C67" s="264" t="s">
        <v>692</v>
      </c>
      <c r="D67" s="258"/>
      <c r="E67" s="259"/>
      <c r="F67" s="220"/>
      <c r="G67" s="220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10"/>
      <c r="AA67" s="210"/>
      <c r="AB67" s="210"/>
      <c r="AC67" s="210"/>
      <c r="AD67" s="210"/>
      <c r="AE67" s="210"/>
      <c r="AF67" s="210"/>
      <c r="AG67" s="210" t="s">
        <v>231</v>
      </c>
      <c r="AH67" s="210">
        <v>0</v>
      </c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3" x14ac:dyDescent="0.2">
      <c r="A68" s="217"/>
      <c r="B68" s="218"/>
      <c r="C68" s="264" t="s">
        <v>702</v>
      </c>
      <c r="D68" s="258"/>
      <c r="E68" s="259">
        <v>11</v>
      </c>
      <c r="F68" s="220"/>
      <c r="G68" s="220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10"/>
      <c r="AA68" s="210"/>
      <c r="AB68" s="210"/>
      <c r="AC68" s="210"/>
      <c r="AD68" s="210"/>
      <c r="AE68" s="210"/>
      <c r="AF68" s="210"/>
      <c r="AG68" s="210" t="s">
        <v>231</v>
      </c>
      <c r="AH68" s="210">
        <v>5</v>
      </c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3" x14ac:dyDescent="0.2">
      <c r="A69" s="217"/>
      <c r="B69" s="218"/>
      <c r="C69" s="264" t="s">
        <v>530</v>
      </c>
      <c r="D69" s="258"/>
      <c r="E69" s="259"/>
      <c r="F69" s="220"/>
      <c r="G69" s="220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10"/>
      <c r="AA69" s="210"/>
      <c r="AB69" s="210"/>
      <c r="AC69" s="210"/>
      <c r="AD69" s="210"/>
      <c r="AE69" s="210"/>
      <c r="AF69" s="210"/>
      <c r="AG69" s="210" t="s">
        <v>231</v>
      </c>
      <c r="AH69" s="210">
        <v>0</v>
      </c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3" x14ac:dyDescent="0.2">
      <c r="A70" s="217"/>
      <c r="B70" s="218"/>
      <c r="C70" s="264" t="s">
        <v>703</v>
      </c>
      <c r="D70" s="258"/>
      <c r="E70" s="259">
        <v>0.9</v>
      </c>
      <c r="F70" s="220"/>
      <c r="G70" s="220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10"/>
      <c r="AA70" s="210"/>
      <c r="AB70" s="210"/>
      <c r="AC70" s="210"/>
      <c r="AD70" s="210"/>
      <c r="AE70" s="210"/>
      <c r="AF70" s="210"/>
      <c r="AG70" s="210" t="s">
        <v>231</v>
      </c>
      <c r="AH70" s="210">
        <v>5</v>
      </c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3" x14ac:dyDescent="0.2">
      <c r="A71" s="217"/>
      <c r="B71" s="218"/>
      <c r="C71" s="264" t="s">
        <v>532</v>
      </c>
      <c r="D71" s="258"/>
      <c r="E71" s="259"/>
      <c r="F71" s="220"/>
      <c r="G71" s="220"/>
      <c r="H71" s="220"/>
      <c r="I71" s="220"/>
      <c r="J71" s="220"/>
      <c r="K71" s="220"/>
      <c r="L71" s="220"/>
      <c r="M71" s="220"/>
      <c r="N71" s="219"/>
      <c r="O71" s="219"/>
      <c r="P71" s="219"/>
      <c r="Q71" s="219"/>
      <c r="R71" s="220"/>
      <c r="S71" s="220"/>
      <c r="T71" s="220"/>
      <c r="U71" s="220"/>
      <c r="V71" s="220"/>
      <c r="W71" s="220"/>
      <c r="X71" s="220"/>
      <c r="Y71" s="220"/>
      <c r="Z71" s="210"/>
      <c r="AA71" s="210"/>
      <c r="AB71" s="210"/>
      <c r="AC71" s="210"/>
      <c r="AD71" s="210"/>
      <c r="AE71" s="210"/>
      <c r="AF71" s="210"/>
      <c r="AG71" s="210" t="s">
        <v>231</v>
      </c>
      <c r="AH71" s="210">
        <v>0</v>
      </c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3" x14ac:dyDescent="0.2">
      <c r="A72" s="217"/>
      <c r="B72" s="218"/>
      <c r="C72" s="264" t="s">
        <v>704</v>
      </c>
      <c r="D72" s="258"/>
      <c r="E72" s="259">
        <v>3.15</v>
      </c>
      <c r="F72" s="220"/>
      <c r="G72" s="220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10"/>
      <c r="AA72" s="210"/>
      <c r="AB72" s="210"/>
      <c r="AC72" s="210"/>
      <c r="AD72" s="210"/>
      <c r="AE72" s="210"/>
      <c r="AF72" s="210"/>
      <c r="AG72" s="210" t="s">
        <v>231</v>
      </c>
      <c r="AH72" s="210">
        <v>5</v>
      </c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3" x14ac:dyDescent="0.2">
      <c r="A73" s="217"/>
      <c r="B73" s="218"/>
      <c r="C73" s="264" t="s">
        <v>536</v>
      </c>
      <c r="D73" s="258"/>
      <c r="E73" s="259"/>
      <c r="F73" s="220"/>
      <c r="G73" s="220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10"/>
      <c r="AA73" s="210"/>
      <c r="AB73" s="210"/>
      <c r="AC73" s="210"/>
      <c r="AD73" s="210"/>
      <c r="AE73" s="210"/>
      <c r="AF73" s="210"/>
      <c r="AG73" s="210" t="s">
        <v>231</v>
      </c>
      <c r="AH73" s="210">
        <v>0</v>
      </c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outlineLevel="3" x14ac:dyDescent="0.2">
      <c r="A74" s="217"/>
      <c r="B74" s="218"/>
      <c r="C74" s="264" t="s">
        <v>705</v>
      </c>
      <c r="D74" s="258"/>
      <c r="E74" s="259">
        <v>0.7</v>
      </c>
      <c r="F74" s="220"/>
      <c r="G74" s="220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10"/>
      <c r="AA74" s="210"/>
      <c r="AB74" s="210"/>
      <c r="AC74" s="210"/>
      <c r="AD74" s="210"/>
      <c r="AE74" s="210"/>
      <c r="AF74" s="210"/>
      <c r="AG74" s="210" t="s">
        <v>231</v>
      </c>
      <c r="AH74" s="210">
        <v>5</v>
      </c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outlineLevel="1" x14ac:dyDescent="0.2">
      <c r="A75" s="235">
        <v>10</v>
      </c>
      <c r="B75" s="236" t="s">
        <v>266</v>
      </c>
      <c r="C75" s="252" t="s">
        <v>267</v>
      </c>
      <c r="D75" s="237" t="s">
        <v>224</v>
      </c>
      <c r="E75" s="238">
        <v>5.9124999999999996</v>
      </c>
      <c r="F75" s="239"/>
      <c r="G75" s="240">
        <f>ROUND(E75*F75,2)</f>
        <v>0</v>
      </c>
      <c r="H75" s="239"/>
      <c r="I75" s="240">
        <f>ROUND(E75*H75,2)</f>
        <v>0</v>
      </c>
      <c r="J75" s="239"/>
      <c r="K75" s="240">
        <f>ROUND(E75*J75,2)</f>
        <v>0</v>
      </c>
      <c r="L75" s="240">
        <v>21</v>
      </c>
      <c r="M75" s="240">
        <f>G75*(1+L75/100)</f>
        <v>0</v>
      </c>
      <c r="N75" s="238">
        <v>0</v>
      </c>
      <c r="O75" s="238">
        <f>ROUND(E75*N75,2)</f>
        <v>0</v>
      </c>
      <c r="P75" s="238">
        <v>0</v>
      </c>
      <c r="Q75" s="238">
        <f>ROUND(E75*P75,2)</f>
        <v>0</v>
      </c>
      <c r="R75" s="240" t="s">
        <v>225</v>
      </c>
      <c r="S75" s="240" t="s">
        <v>188</v>
      </c>
      <c r="T75" s="241" t="s">
        <v>188</v>
      </c>
      <c r="U75" s="220">
        <v>0</v>
      </c>
      <c r="V75" s="220">
        <f>ROUND(E75*U75,2)</f>
        <v>0</v>
      </c>
      <c r="W75" s="220"/>
      <c r="X75" s="220" t="s">
        <v>226</v>
      </c>
      <c r="Y75" s="220" t="s">
        <v>191</v>
      </c>
      <c r="Z75" s="210"/>
      <c r="AA75" s="210"/>
      <c r="AB75" s="210"/>
      <c r="AC75" s="210"/>
      <c r="AD75" s="210"/>
      <c r="AE75" s="210"/>
      <c r="AF75" s="210"/>
      <c r="AG75" s="210" t="s">
        <v>227</v>
      </c>
      <c r="AH75" s="210"/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2" x14ac:dyDescent="0.2">
      <c r="A76" s="217"/>
      <c r="B76" s="218"/>
      <c r="C76" s="264" t="s">
        <v>268</v>
      </c>
      <c r="D76" s="258"/>
      <c r="E76" s="259"/>
      <c r="F76" s="220"/>
      <c r="G76" s="220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10"/>
      <c r="AA76" s="210"/>
      <c r="AB76" s="210"/>
      <c r="AC76" s="210"/>
      <c r="AD76" s="210"/>
      <c r="AE76" s="210"/>
      <c r="AF76" s="210"/>
      <c r="AG76" s="210" t="s">
        <v>231</v>
      </c>
      <c r="AH76" s="210">
        <v>0</v>
      </c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3" x14ac:dyDescent="0.2">
      <c r="A77" s="217"/>
      <c r="B77" s="218"/>
      <c r="C77" s="264" t="s">
        <v>257</v>
      </c>
      <c r="D77" s="258"/>
      <c r="E77" s="259"/>
      <c r="F77" s="220"/>
      <c r="G77" s="220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10"/>
      <c r="AA77" s="210"/>
      <c r="AB77" s="210"/>
      <c r="AC77" s="210"/>
      <c r="AD77" s="210"/>
      <c r="AE77" s="210"/>
      <c r="AF77" s="210"/>
      <c r="AG77" s="210" t="s">
        <v>231</v>
      </c>
      <c r="AH77" s="210">
        <v>0</v>
      </c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3" x14ac:dyDescent="0.2">
      <c r="A78" s="217"/>
      <c r="B78" s="218"/>
      <c r="C78" s="264" t="s">
        <v>701</v>
      </c>
      <c r="D78" s="258"/>
      <c r="E78" s="259">
        <v>5.9124999999999996</v>
      </c>
      <c r="F78" s="220"/>
      <c r="G78" s="220"/>
      <c r="H78" s="220"/>
      <c r="I78" s="220"/>
      <c r="J78" s="220"/>
      <c r="K78" s="220"/>
      <c r="L78" s="220"/>
      <c r="M78" s="220"/>
      <c r="N78" s="219"/>
      <c r="O78" s="219"/>
      <c r="P78" s="219"/>
      <c r="Q78" s="219"/>
      <c r="R78" s="220"/>
      <c r="S78" s="220"/>
      <c r="T78" s="220"/>
      <c r="U78" s="220"/>
      <c r="V78" s="220"/>
      <c r="W78" s="220"/>
      <c r="X78" s="220"/>
      <c r="Y78" s="220"/>
      <c r="Z78" s="210"/>
      <c r="AA78" s="210"/>
      <c r="AB78" s="210"/>
      <c r="AC78" s="210"/>
      <c r="AD78" s="210"/>
      <c r="AE78" s="210"/>
      <c r="AF78" s="210"/>
      <c r="AG78" s="210" t="s">
        <v>231</v>
      </c>
      <c r="AH78" s="210">
        <v>5</v>
      </c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ht="22.5" outlineLevel="1" x14ac:dyDescent="0.2">
      <c r="A79" s="235">
        <v>11</v>
      </c>
      <c r="B79" s="236" t="s">
        <v>270</v>
      </c>
      <c r="C79" s="252" t="s">
        <v>271</v>
      </c>
      <c r="D79" s="237" t="s">
        <v>261</v>
      </c>
      <c r="E79" s="238">
        <v>15.75</v>
      </c>
      <c r="F79" s="239"/>
      <c r="G79" s="240">
        <f>ROUND(E79*F79,2)</f>
        <v>0</v>
      </c>
      <c r="H79" s="239"/>
      <c r="I79" s="240">
        <f>ROUND(E79*H79,2)</f>
        <v>0</v>
      </c>
      <c r="J79" s="239"/>
      <c r="K79" s="240">
        <f>ROUND(E79*J79,2)</f>
        <v>0</v>
      </c>
      <c r="L79" s="240">
        <v>21</v>
      </c>
      <c r="M79" s="240">
        <f>G79*(1+L79/100)</f>
        <v>0</v>
      </c>
      <c r="N79" s="238">
        <v>0</v>
      </c>
      <c r="O79" s="238">
        <f>ROUND(E79*N79,2)</f>
        <v>0</v>
      </c>
      <c r="P79" s="238">
        <v>0</v>
      </c>
      <c r="Q79" s="238">
        <f>ROUND(E79*P79,2)</f>
        <v>0</v>
      </c>
      <c r="R79" s="240" t="s">
        <v>225</v>
      </c>
      <c r="S79" s="240" t="s">
        <v>188</v>
      </c>
      <c r="T79" s="241" t="s">
        <v>188</v>
      </c>
      <c r="U79" s="220">
        <v>0.15</v>
      </c>
      <c r="V79" s="220">
        <f>ROUND(E79*U79,2)</f>
        <v>2.36</v>
      </c>
      <c r="W79" s="220"/>
      <c r="X79" s="220" t="s">
        <v>226</v>
      </c>
      <c r="Y79" s="220" t="s">
        <v>191</v>
      </c>
      <c r="Z79" s="210"/>
      <c r="AA79" s="210"/>
      <c r="AB79" s="210"/>
      <c r="AC79" s="210"/>
      <c r="AD79" s="210"/>
      <c r="AE79" s="210"/>
      <c r="AF79" s="210"/>
      <c r="AG79" s="210" t="s">
        <v>227</v>
      </c>
      <c r="AH79" s="210"/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outlineLevel="2" x14ac:dyDescent="0.2">
      <c r="A80" s="217"/>
      <c r="B80" s="218"/>
      <c r="C80" s="263" t="s">
        <v>272</v>
      </c>
      <c r="D80" s="262"/>
      <c r="E80" s="262"/>
      <c r="F80" s="262"/>
      <c r="G80" s="262"/>
      <c r="H80" s="220"/>
      <c r="I80" s="220"/>
      <c r="J80" s="220"/>
      <c r="K80" s="220"/>
      <c r="L80" s="220"/>
      <c r="M80" s="220"/>
      <c r="N80" s="219"/>
      <c r="O80" s="219"/>
      <c r="P80" s="219"/>
      <c r="Q80" s="219"/>
      <c r="R80" s="220"/>
      <c r="S80" s="220"/>
      <c r="T80" s="220"/>
      <c r="U80" s="220"/>
      <c r="V80" s="220"/>
      <c r="W80" s="220"/>
      <c r="X80" s="220"/>
      <c r="Y80" s="220"/>
      <c r="Z80" s="210"/>
      <c r="AA80" s="210"/>
      <c r="AB80" s="210"/>
      <c r="AC80" s="210"/>
      <c r="AD80" s="210"/>
      <c r="AE80" s="210"/>
      <c r="AF80" s="210"/>
      <c r="AG80" s="210" t="s">
        <v>229</v>
      </c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43" t="str">
        <f>C80</f>
        <v>z rostlé horniny tř.1 - 4 pod násypy z hornin soudržných do 92% PS a hornin nesoudržných sypkých relativní ulehlosti I(d) do 0,8</v>
      </c>
      <c r="BB80" s="210"/>
      <c r="BC80" s="210"/>
      <c r="BD80" s="210"/>
      <c r="BE80" s="210"/>
      <c r="BF80" s="210"/>
      <c r="BG80" s="210"/>
      <c r="BH80" s="210"/>
    </row>
    <row r="81" spans="1:60" outlineLevel="2" x14ac:dyDescent="0.2">
      <c r="A81" s="217"/>
      <c r="B81" s="218"/>
      <c r="C81" s="264" t="s">
        <v>273</v>
      </c>
      <c r="D81" s="258"/>
      <c r="E81" s="259"/>
      <c r="F81" s="220"/>
      <c r="G81" s="220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10"/>
      <c r="AA81" s="210"/>
      <c r="AB81" s="210"/>
      <c r="AC81" s="210"/>
      <c r="AD81" s="210"/>
      <c r="AE81" s="210"/>
      <c r="AF81" s="210"/>
      <c r="AG81" s="210" t="s">
        <v>231</v>
      </c>
      <c r="AH81" s="210">
        <v>0</v>
      </c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outlineLevel="3" x14ac:dyDescent="0.2">
      <c r="A82" s="217"/>
      <c r="B82" s="218"/>
      <c r="C82" s="264" t="s">
        <v>706</v>
      </c>
      <c r="D82" s="258"/>
      <c r="E82" s="259">
        <v>15.75</v>
      </c>
      <c r="F82" s="220"/>
      <c r="G82" s="220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10"/>
      <c r="AA82" s="210"/>
      <c r="AB82" s="210"/>
      <c r="AC82" s="210"/>
      <c r="AD82" s="210"/>
      <c r="AE82" s="210"/>
      <c r="AF82" s="210"/>
      <c r="AG82" s="210" t="s">
        <v>231</v>
      </c>
      <c r="AH82" s="210">
        <v>5</v>
      </c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x14ac:dyDescent="0.2">
      <c r="A83" s="225" t="s">
        <v>183</v>
      </c>
      <c r="B83" s="226" t="s">
        <v>123</v>
      </c>
      <c r="C83" s="251" t="s">
        <v>124</v>
      </c>
      <c r="D83" s="227"/>
      <c r="E83" s="228"/>
      <c r="F83" s="229"/>
      <c r="G83" s="229">
        <f>SUMIF(AG84:AG108,"&lt;&gt;NOR",G84:G108)</f>
        <v>0</v>
      </c>
      <c r="H83" s="229"/>
      <c r="I83" s="229">
        <f>SUM(I84:I108)</f>
        <v>0</v>
      </c>
      <c r="J83" s="229"/>
      <c r="K83" s="229">
        <f>SUM(K84:K108)</f>
        <v>0</v>
      </c>
      <c r="L83" s="229"/>
      <c r="M83" s="229">
        <f>SUM(M84:M108)</f>
        <v>0</v>
      </c>
      <c r="N83" s="228"/>
      <c r="O83" s="228">
        <f>SUM(O84:O108)</f>
        <v>0</v>
      </c>
      <c r="P83" s="228"/>
      <c r="Q83" s="228">
        <f>SUM(Q84:Q108)</f>
        <v>17.18</v>
      </c>
      <c r="R83" s="229"/>
      <c r="S83" s="229"/>
      <c r="T83" s="230"/>
      <c r="U83" s="224"/>
      <c r="V83" s="224">
        <f>SUM(V84:V108)</f>
        <v>19.920000000000002</v>
      </c>
      <c r="W83" s="224"/>
      <c r="X83" s="224"/>
      <c r="Y83" s="224"/>
      <c r="AG83" t="s">
        <v>184</v>
      </c>
    </row>
    <row r="84" spans="1:60" ht="22.5" outlineLevel="1" x14ac:dyDescent="0.2">
      <c r="A84" s="235">
        <v>12</v>
      </c>
      <c r="B84" s="236" t="s">
        <v>540</v>
      </c>
      <c r="C84" s="252" t="s">
        <v>541</v>
      </c>
      <c r="D84" s="237" t="s">
        <v>261</v>
      </c>
      <c r="E84" s="238">
        <v>11</v>
      </c>
      <c r="F84" s="239"/>
      <c r="G84" s="240">
        <f>ROUND(E84*F84,2)</f>
        <v>0</v>
      </c>
      <c r="H84" s="239"/>
      <c r="I84" s="240">
        <f>ROUND(E84*H84,2)</f>
        <v>0</v>
      </c>
      <c r="J84" s="239"/>
      <c r="K84" s="240">
        <f>ROUND(E84*J84,2)</f>
        <v>0</v>
      </c>
      <c r="L84" s="240">
        <v>21</v>
      </c>
      <c r="M84" s="240">
        <f>G84*(1+L84/100)</f>
        <v>0</v>
      </c>
      <c r="N84" s="238">
        <v>0</v>
      </c>
      <c r="O84" s="238">
        <f>ROUND(E84*N84,2)</f>
        <v>0</v>
      </c>
      <c r="P84" s="238">
        <v>0.22500000000000001</v>
      </c>
      <c r="Q84" s="238">
        <f>ROUND(E84*P84,2)</f>
        <v>2.48</v>
      </c>
      <c r="R84" s="240" t="s">
        <v>277</v>
      </c>
      <c r="S84" s="240" t="s">
        <v>188</v>
      </c>
      <c r="T84" s="241" t="s">
        <v>188</v>
      </c>
      <c r="U84" s="220">
        <v>0.14199999999999999</v>
      </c>
      <c r="V84" s="220">
        <f>ROUND(E84*U84,2)</f>
        <v>1.56</v>
      </c>
      <c r="W84" s="220"/>
      <c r="X84" s="220" t="s">
        <v>226</v>
      </c>
      <c r="Y84" s="220" t="s">
        <v>191</v>
      </c>
      <c r="Z84" s="210"/>
      <c r="AA84" s="210"/>
      <c r="AB84" s="210"/>
      <c r="AC84" s="210"/>
      <c r="AD84" s="210"/>
      <c r="AE84" s="210"/>
      <c r="AF84" s="210"/>
      <c r="AG84" s="210" t="s">
        <v>227</v>
      </c>
      <c r="AH84" s="210"/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10"/>
      <c r="BB84" s="210"/>
      <c r="BC84" s="210"/>
      <c r="BD84" s="210"/>
      <c r="BE84" s="210"/>
      <c r="BF84" s="210"/>
      <c r="BG84" s="210"/>
      <c r="BH84" s="210"/>
    </row>
    <row r="85" spans="1:60" outlineLevel="2" x14ac:dyDescent="0.2">
      <c r="A85" s="217"/>
      <c r="B85" s="218"/>
      <c r="C85" s="263" t="s">
        <v>542</v>
      </c>
      <c r="D85" s="262"/>
      <c r="E85" s="262"/>
      <c r="F85" s="262"/>
      <c r="G85" s="262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10"/>
      <c r="AA85" s="210"/>
      <c r="AB85" s="210"/>
      <c r="AC85" s="210"/>
      <c r="AD85" s="210"/>
      <c r="AE85" s="210"/>
      <c r="AF85" s="210"/>
      <c r="AG85" s="210" t="s">
        <v>229</v>
      </c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outlineLevel="2" x14ac:dyDescent="0.2">
      <c r="A86" s="217"/>
      <c r="B86" s="218"/>
      <c r="C86" s="264" t="s">
        <v>543</v>
      </c>
      <c r="D86" s="258"/>
      <c r="E86" s="259"/>
      <c r="F86" s="220"/>
      <c r="G86" s="220"/>
      <c r="H86" s="220"/>
      <c r="I86" s="220"/>
      <c r="J86" s="220"/>
      <c r="K86" s="220"/>
      <c r="L86" s="220"/>
      <c r="M86" s="220"/>
      <c r="N86" s="219"/>
      <c r="O86" s="219"/>
      <c r="P86" s="219"/>
      <c r="Q86" s="219"/>
      <c r="R86" s="220"/>
      <c r="S86" s="220"/>
      <c r="T86" s="220"/>
      <c r="U86" s="220"/>
      <c r="V86" s="220"/>
      <c r="W86" s="220"/>
      <c r="X86" s="220"/>
      <c r="Y86" s="220"/>
      <c r="Z86" s="210"/>
      <c r="AA86" s="210"/>
      <c r="AB86" s="210"/>
      <c r="AC86" s="210"/>
      <c r="AD86" s="210"/>
      <c r="AE86" s="210"/>
      <c r="AF86" s="210"/>
      <c r="AG86" s="210" t="s">
        <v>231</v>
      </c>
      <c r="AH86" s="210">
        <v>0</v>
      </c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outlineLevel="3" x14ac:dyDescent="0.2">
      <c r="A87" s="217"/>
      <c r="B87" s="218"/>
      <c r="C87" s="264" t="s">
        <v>702</v>
      </c>
      <c r="D87" s="258"/>
      <c r="E87" s="259">
        <v>11</v>
      </c>
      <c r="F87" s="220"/>
      <c r="G87" s="220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10"/>
      <c r="AA87" s="210"/>
      <c r="AB87" s="210"/>
      <c r="AC87" s="210"/>
      <c r="AD87" s="210"/>
      <c r="AE87" s="210"/>
      <c r="AF87" s="210"/>
      <c r="AG87" s="210" t="s">
        <v>231</v>
      </c>
      <c r="AH87" s="210">
        <v>5</v>
      </c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ht="22.5" outlineLevel="1" x14ac:dyDescent="0.2">
      <c r="A88" s="235">
        <v>13</v>
      </c>
      <c r="B88" s="236" t="s">
        <v>544</v>
      </c>
      <c r="C88" s="252" t="s">
        <v>545</v>
      </c>
      <c r="D88" s="237" t="s">
        <v>261</v>
      </c>
      <c r="E88" s="238">
        <v>4.75</v>
      </c>
      <c r="F88" s="239"/>
      <c r="G88" s="240">
        <f>ROUND(E88*F88,2)</f>
        <v>0</v>
      </c>
      <c r="H88" s="239"/>
      <c r="I88" s="240">
        <f>ROUND(E88*H88,2)</f>
        <v>0</v>
      </c>
      <c r="J88" s="239"/>
      <c r="K88" s="240">
        <f>ROUND(E88*J88,2)</f>
        <v>0</v>
      </c>
      <c r="L88" s="240">
        <v>21</v>
      </c>
      <c r="M88" s="240">
        <f>G88*(1+L88/100)</f>
        <v>0</v>
      </c>
      <c r="N88" s="238">
        <v>0</v>
      </c>
      <c r="O88" s="238">
        <f>ROUND(E88*N88,2)</f>
        <v>0</v>
      </c>
      <c r="P88" s="238">
        <v>0.33</v>
      </c>
      <c r="Q88" s="238">
        <f>ROUND(E88*P88,2)</f>
        <v>1.57</v>
      </c>
      <c r="R88" s="240" t="s">
        <v>277</v>
      </c>
      <c r="S88" s="240" t="s">
        <v>188</v>
      </c>
      <c r="T88" s="241" t="s">
        <v>188</v>
      </c>
      <c r="U88" s="220">
        <v>0.52649999999999997</v>
      </c>
      <c r="V88" s="220">
        <f>ROUND(E88*U88,2)</f>
        <v>2.5</v>
      </c>
      <c r="W88" s="220"/>
      <c r="X88" s="220" t="s">
        <v>226</v>
      </c>
      <c r="Y88" s="220" t="s">
        <v>191</v>
      </c>
      <c r="Z88" s="210"/>
      <c r="AA88" s="210"/>
      <c r="AB88" s="210"/>
      <c r="AC88" s="210"/>
      <c r="AD88" s="210"/>
      <c r="AE88" s="210"/>
      <c r="AF88" s="210"/>
      <c r="AG88" s="210" t="s">
        <v>255</v>
      </c>
      <c r="AH88" s="210"/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</row>
    <row r="89" spans="1:60" outlineLevel="2" x14ac:dyDescent="0.2">
      <c r="A89" s="217"/>
      <c r="B89" s="218"/>
      <c r="C89" s="264" t="s">
        <v>546</v>
      </c>
      <c r="D89" s="258"/>
      <c r="E89" s="259"/>
      <c r="F89" s="220"/>
      <c r="G89" s="220"/>
      <c r="H89" s="220"/>
      <c r="I89" s="220"/>
      <c r="J89" s="220"/>
      <c r="K89" s="220"/>
      <c r="L89" s="220"/>
      <c r="M89" s="220"/>
      <c r="N89" s="219"/>
      <c r="O89" s="219"/>
      <c r="P89" s="219"/>
      <c r="Q89" s="219"/>
      <c r="R89" s="220"/>
      <c r="S89" s="220"/>
      <c r="T89" s="220"/>
      <c r="U89" s="220"/>
      <c r="V89" s="220"/>
      <c r="W89" s="220"/>
      <c r="X89" s="220"/>
      <c r="Y89" s="220"/>
      <c r="Z89" s="210"/>
      <c r="AA89" s="210"/>
      <c r="AB89" s="210"/>
      <c r="AC89" s="210"/>
      <c r="AD89" s="210"/>
      <c r="AE89" s="210"/>
      <c r="AF89" s="210"/>
      <c r="AG89" s="210" t="s">
        <v>231</v>
      </c>
      <c r="AH89" s="210">
        <v>0</v>
      </c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outlineLevel="3" x14ac:dyDescent="0.2">
      <c r="A90" s="217"/>
      <c r="B90" s="218"/>
      <c r="C90" s="264" t="s">
        <v>530</v>
      </c>
      <c r="D90" s="258"/>
      <c r="E90" s="259"/>
      <c r="F90" s="220"/>
      <c r="G90" s="220"/>
      <c r="H90" s="220"/>
      <c r="I90" s="220"/>
      <c r="J90" s="220"/>
      <c r="K90" s="220"/>
      <c r="L90" s="220"/>
      <c r="M90" s="220"/>
      <c r="N90" s="219"/>
      <c r="O90" s="219"/>
      <c r="P90" s="219"/>
      <c r="Q90" s="219"/>
      <c r="R90" s="220"/>
      <c r="S90" s="220"/>
      <c r="T90" s="220"/>
      <c r="U90" s="220"/>
      <c r="V90" s="220"/>
      <c r="W90" s="220"/>
      <c r="X90" s="220"/>
      <c r="Y90" s="220"/>
      <c r="Z90" s="210"/>
      <c r="AA90" s="210"/>
      <c r="AB90" s="210"/>
      <c r="AC90" s="210"/>
      <c r="AD90" s="210"/>
      <c r="AE90" s="210"/>
      <c r="AF90" s="210"/>
      <c r="AG90" s="210" t="s">
        <v>231</v>
      </c>
      <c r="AH90" s="210">
        <v>0</v>
      </c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outlineLevel="3" x14ac:dyDescent="0.2">
      <c r="A91" s="217"/>
      <c r="B91" s="218"/>
      <c r="C91" s="264" t="s">
        <v>703</v>
      </c>
      <c r="D91" s="258"/>
      <c r="E91" s="259">
        <v>0.9</v>
      </c>
      <c r="F91" s="220"/>
      <c r="G91" s="220"/>
      <c r="H91" s="220"/>
      <c r="I91" s="220"/>
      <c r="J91" s="220"/>
      <c r="K91" s="220"/>
      <c r="L91" s="220"/>
      <c r="M91" s="220"/>
      <c r="N91" s="219"/>
      <c r="O91" s="219"/>
      <c r="P91" s="219"/>
      <c r="Q91" s="219"/>
      <c r="R91" s="220"/>
      <c r="S91" s="220"/>
      <c r="T91" s="220"/>
      <c r="U91" s="220"/>
      <c r="V91" s="220"/>
      <c r="W91" s="220"/>
      <c r="X91" s="220"/>
      <c r="Y91" s="220"/>
      <c r="Z91" s="210"/>
      <c r="AA91" s="210"/>
      <c r="AB91" s="210"/>
      <c r="AC91" s="210"/>
      <c r="AD91" s="210"/>
      <c r="AE91" s="210"/>
      <c r="AF91" s="210"/>
      <c r="AG91" s="210" t="s">
        <v>231</v>
      </c>
      <c r="AH91" s="210">
        <v>5</v>
      </c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outlineLevel="3" x14ac:dyDescent="0.2">
      <c r="A92" s="217"/>
      <c r="B92" s="218"/>
      <c r="C92" s="264" t="s">
        <v>532</v>
      </c>
      <c r="D92" s="258"/>
      <c r="E92" s="259"/>
      <c r="F92" s="220"/>
      <c r="G92" s="220"/>
      <c r="H92" s="220"/>
      <c r="I92" s="220"/>
      <c r="J92" s="220"/>
      <c r="K92" s="220"/>
      <c r="L92" s="220"/>
      <c r="M92" s="220"/>
      <c r="N92" s="219"/>
      <c r="O92" s="219"/>
      <c r="P92" s="219"/>
      <c r="Q92" s="219"/>
      <c r="R92" s="220"/>
      <c r="S92" s="220"/>
      <c r="T92" s="220"/>
      <c r="U92" s="220"/>
      <c r="V92" s="220"/>
      <c r="W92" s="220"/>
      <c r="X92" s="220"/>
      <c r="Y92" s="220"/>
      <c r="Z92" s="210"/>
      <c r="AA92" s="210"/>
      <c r="AB92" s="210"/>
      <c r="AC92" s="210"/>
      <c r="AD92" s="210"/>
      <c r="AE92" s="210"/>
      <c r="AF92" s="210"/>
      <c r="AG92" s="210" t="s">
        <v>231</v>
      </c>
      <c r="AH92" s="210">
        <v>0</v>
      </c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outlineLevel="3" x14ac:dyDescent="0.2">
      <c r="A93" s="217"/>
      <c r="B93" s="218"/>
      <c r="C93" s="264" t="s">
        <v>704</v>
      </c>
      <c r="D93" s="258"/>
      <c r="E93" s="259">
        <v>3.15</v>
      </c>
      <c r="F93" s="220"/>
      <c r="G93" s="220"/>
      <c r="H93" s="220"/>
      <c r="I93" s="220"/>
      <c r="J93" s="220"/>
      <c r="K93" s="220"/>
      <c r="L93" s="220"/>
      <c r="M93" s="220"/>
      <c r="N93" s="219"/>
      <c r="O93" s="219"/>
      <c r="P93" s="219"/>
      <c r="Q93" s="219"/>
      <c r="R93" s="220"/>
      <c r="S93" s="220"/>
      <c r="T93" s="220"/>
      <c r="U93" s="220"/>
      <c r="V93" s="220"/>
      <c r="W93" s="220"/>
      <c r="X93" s="220"/>
      <c r="Y93" s="220"/>
      <c r="Z93" s="210"/>
      <c r="AA93" s="210"/>
      <c r="AB93" s="210"/>
      <c r="AC93" s="210"/>
      <c r="AD93" s="210"/>
      <c r="AE93" s="210"/>
      <c r="AF93" s="210"/>
      <c r="AG93" s="210" t="s">
        <v>231</v>
      </c>
      <c r="AH93" s="210">
        <v>5</v>
      </c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outlineLevel="3" x14ac:dyDescent="0.2">
      <c r="A94" s="217"/>
      <c r="B94" s="218"/>
      <c r="C94" s="264" t="s">
        <v>536</v>
      </c>
      <c r="D94" s="258"/>
      <c r="E94" s="259"/>
      <c r="F94" s="220"/>
      <c r="G94" s="220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10"/>
      <c r="AA94" s="210"/>
      <c r="AB94" s="210"/>
      <c r="AC94" s="210"/>
      <c r="AD94" s="210"/>
      <c r="AE94" s="210"/>
      <c r="AF94" s="210"/>
      <c r="AG94" s="210" t="s">
        <v>231</v>
      </c>
      <c r="AH94" s="210">
        <v>0</v>
      </c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outlineLevel="3" x14ac:dyDescent="0.2">
      <c r="A95" s="217"/>
      <c r="B95" s="218"/>
      <c r="C95" s="264" t="s">
        <v>705</v>
      </c>
      <c r="D95" s="258"/>
      <c r="E95" s="259">
        <v>0.7</v>
      </c>
      <c r="F95" s="220"/>
      <c r="G95" s="220"/>
      <c r="H95" s="220"/>
      <c r="I95" s="220"/>
      <c r="J95" s="220"/>
      <c r="K95" s="220"/>
      <c r="L95" s="220"/>
      <c r="M95" s="220"/>
      <c r="N95" s="219"/>
      <c r="O95" s="219"/>
      <c r="P95" s="219"/>
      <c r="Q95" s="219"/>
      <c r="R95" s="220"/>
      <c r="S95" s="220"/>
      <c r="T95" s="220"/>
      <c r="U95" s="220"/>
      <c r="V95" s="220"/>
      <c r="W95" s="220"/>
      <c r="X95" s="220"/>
      <c r="Y95" s="220"/>
      <c r="Z95" s="210"/>
      <c r="AA95" s="210"/>
      <c r="AB95" s="210"/>
      <c r="AC95" s="210"/>
      <c r="AD95" s="210"/>
      <c r="AE95" s="210"/>
      <c r="AF95" s="210"/>
      <c r="AG95" s="210" t="s">
        <v>231</v>
      </c>
      <c r="AH95" s="210">
        <v>5</v>
      </c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ht="22.5" outlineLevel="1" x14ac:dyDescent="0.2">
      <c r="A96" s="235">
        <v>14</v>
      </c>
      <c r="B96" s="236" t="s">
        <v>547</v>
      </c>
      <c r="C96" s="252" t="s">
        <v>548</v>
      </c>
      <c r="D96" s="237" t="s">
        <v>261</v>
      </c>
      <c r="E96" s="238">
        <v>11</v>
      </c>
      <c r="F96" s="239"/>
      <c r="G96" s="240">
        <f>ROUND(E96*F96,2)</f>
        <v>0</v>
      </c>
      <c r="H96" s="239"/>
      <c r="I96" s="240">
        <f>ROUND(E96*H96,2)</f>
        <v>0</v>
      </c>
      <c r="J96" s="239"/>
      <c r="K96" s="240">
        <f>ROUND(E96*J96,2)</f>
        <v>0</v>
      </c>
      <c r="L96" s="240">
        <v>21</v>
      </c>
      <c r="M96" s="240">
        <f>G96*(1+L96/100)</f>
        <v>0</v>
      </c>
      <c r="N96" s="238">
        <v>0</v>
      </c>
      <c r="O96" s="238">
        <f>ROUND(E96*N96,2)</f>
        <v>0</v>
      </c>
      <c r="P96" s="238">
        <v>0.92400000000000004</v>
      </c>
      <c r="Q96" s="238">
        <f>ROUND(E96*P96,2)</f>
        <v>10.16</v>
      </c>
      <c r="R96" s="240" t="s">
        <v>277</v>
      </c>
      <c r="S96" s="240" t="s">
        <v>188</v>
      </c>
      <c r="T96" s="241" t="s">
        <v>188</v>
      </c>
      <c r="U96" s="220">
        <v>1.3193999999999999</v>
      </c>
      <c r="V96" s="220">
        <f>ROUND(E96*U96,2)</f>
        <v>14.51</v>
      </c>
      <c r="W96" s="220"/>
      <c r="X96" s="220" t="s">
        <v>226</v>
      </c>
      <c r="Y96" s="220" t="s">
        <v>191</v>
      </c>
      <c r="Z96" s="210"/>
      <c r="AA96" s="210"/>
      <c r="AB96" s="210"/>
      <c r="AC96" s="210"/>
      <c r="AD96" s="210"/>
      <c r="AE96" s="210"/>
      <c r="AF96" s="210"/>
      <c r="AG96" s="210" t="s">
        <v>255</v>
      </c>
      <c r="AH96" s="210"/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outlineLevel="2" x14ac:dyDescent="0.2">
      <c r="A97" s="217"/>
      <c r="B97" s="218"/>
      <c r="C97" s="264" t="s">
        <v>707</v>
      </c>
      <c r="D97" s="258"/>
      <c r="E97" s="259"/>
      <c r="F97" s="220"/>
      <c r="G97" s="220"/>
      <c r="H97" s="220"/>
      <c r="I97" s="220"/>
      <c r="J97" s="220"/>
      <c r="K97" s="220"/>
      <c r="L97" s="220"/>
      <c r="M97" s="220"/>
      <c r="N97" s="219"/>
      <c r="O97" s="219"/>
      <c r="P97" s="219"/>
      <c r="Q97" s="219"/>
      <c r="R97" s="220"/>
      <c r="S97" s="220"/>
      <c r="T97" s="220"/>
      <c r="U97" s="220"/>
      <c r="V97" s="220"/>
      <c r="W97" s="220"/>
      <c r="X97" s="220"/>
      <c r="Y97" s="220"/>
      <c r="Z97" s="210"/>
      <c r="AA97" s="210"/>
      <c r="AB97" s="210"/>
      <c r="AC97" s="210"/>
      <c r="AD97" s="210"/>
      <c r="AE97" s="210"/>
      <c r="AF97" s="210"/>
      <c r="AG97" s="210" t="s">
        <v>231</v>
      </c>
      <c r="AH97" s="210">
        <v>0</v>
      </c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outlineLevel="3" x14ac:dyDescent="0.2">
      <c r="A98" s="217"/>
      <c r="B98" s="218"/>
      <c r="C98" s="264" t="s">
        <v>692</v>
      </c>
      <c r="D98" s="258"/>
      <c r="E98" s="259"/>
      <c r="F98" s="220"/>
      <c r="G98" s="220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10"/>
      <c r="AA98" s="210"/>
      <c r="AB98" s="210"/>
      <c r="AC98" s="210"/>
      <c r="AD98" s="210"/>
      <c r="AE98" s="210"/>
      <c r="AF98" s="210"/>
      <c r="AG98" s="210" t="s">
        <v>231</v>
      </c>
      <c r="AH98" s="210">
        <v>0</v>
      </c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</row>
    <row r="99" spans="1:60" outlineLevel="3" x14ac:dyDescent="0.2">
      <c r="A99" s="217"/>
      <c r="B99" s="218"/>
      <c r="C99" s="264" t="s">
        <v>702</v>
      </c>
      <c r="D99" s="258"/>
      <c r="E99" s="259">
        <v>11</v>
      </c>
      <c r="F99" s="220"/>
      <c r="G99" s="220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10"/>
      <c r="AA99" s="210"/>
      <c r="AB99" s="210"/>
      <c r="AC99" s="210"/>
      <c r="AD99" s="210"/>
      <c r="AE99" s="210"/>
      <c r="AF99" s="210"/>
      <c r="AG99" s="210" t="s">
        <v>231</v>
      </c>
      <c r="AH99" s="210">
        <v>5</v>
      </c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outlineLevel="1" x14ac:dyDescent="0.2">
      <c r="A100" s="235">
        <v>15</v>
      </c>
      <c r="B100" s="236" t="s">
        <v>555</v>
      </c>
      <c r="C100" s="252" t="s">
        <v>556</v>
      </c>
      <c r="D100" s="237" t="s">
        <v>293</v>
      </c>
      <c r="E100" s="238">
        <v>11</v>
      </c>
      <c r="F100" s="239"/>
      <c r="G100" s="240">
        <f>ROUND(E100*F100,2)</f>
        <v>0</v>
      </c>
      <c r="H100" s="239"/>
      <c r="I100" s="240">
        <f>ROUND(E100*H100,2)</f>
        <v>0</v>
      </c>
      <c r="J100" s="239"/>
      <c r="K100" s="240">
        <f>ROUND(E100*J100,2)</f>
        <v>0</v>
      </c>
      <c r="L100" s="240">
        <v>21</v>
      </c>
      <c r="M100" s="240">
        <f>G100*(1+L100/100)</f>
        <v>0</v>
      </c>
      <c r="N100" s="238">
        <v>0</v>
      </c>
      <c r="O100" s="238">
        <f>ROUND(E100*N100,2)</f>
        <v>0</v>
      </c>
      <c r="P100" s="238">
        <v>0.27</v>
      </c>
      <c r="Q100" s="238">
        <f>ROUND(E100*P100,2)</f>
        <v>2.97</v>
      </c>
      <c r="R100" s="240" t="s">
        <v>277</v>
      </c>
      <c r="S100" s="240" t="s">
        <v>188</v>
      </c>
      <c r="T100" s="241" t="s">
        <v>188</v>
      </c>
      <c r="U100" s="220">
        <v>0.123</v>
      </c>
      <c r="V100" s="220">
        <f>ROUND(E100*U100,2)</f>
        <v>1.35</v>
      </c>
      <c r="W100" s="220"/>
      <c r="X100" s="220" t="s">
        <v>226</v>
      </c>
      <c r="Y100" s="220" t="s">
        <v>191</v>
      </c>
      <c r="Z100" s="210"/>
      <c r="AA100" s="210"/>
      <c r="AB100" s="210"/>
      <c r="AC100" s="210"/>
      <c r="AD100" s="210"/>
      <c r="AE100" s="210"/>
      <c r="AF100" s="210"/>
      <c r="AG100" s="210" t="s">
        <v>227</v>
      </c>
      <c r="AH100" s="210"/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</row>
    <row r="101" spans="1:60" outlineLevel="2" x14ac:dyDescent="0.2">
      <c r="A101" s="217"/>
      <c r="B101" s="218"/>
      <c r="C101" s="263" t="s">
        <v>294</v>
      </c>
      <c r="D101" s="262"/>
      <c r="E101" s="262"/>
      <c r="F101" s="262"/>
      <c r="G101" s="262"/>
      <c r="H101" s="220"/>
      <c r="I101" s="220"/>
      <c r="J101" s="220"/>
      <c r="K101" s="220"/>
      <c r="L101" s="220"/>
      <c r="M101" s="220"/>
      <c r="N101" s="219"/>
      <c r="O101" s="219"/>
      <c r="P101" s="219"/>
      <c r="Q101" s="219"/>
      <c r="R101" s="220"/>
      <c r="S101" s="220"/>
      <c r="T101" s="220"/>
      <c r="U101" s="220"/>
      <c r="V101" s="220"/>
      <c r="W101" s="220"/>
      <c r="X101" s="220"/>
      <c r="Y101" s="220"/>
      <c r="Z101" s="210"/>
      <c r="AA101" s="210"/>
      <c r="AB101" s="210"/>
      <c r="AC101" s="210"/>
      <c r="AD101" s="210"/>
      <c r="AE101" s="210"/>
      <c r="AF101" s="210"/>
      <c r="AG101" s="210" t="s">
        <v>229</v>
      </c>
      <c r="AH101" s="210"/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43" t="str">
        <f>C101</f>
        <v>s vybouráním lože, s přemístěním hmot na skládku na vzdálenost do 3 m nebo naložením na dopravní prostředek</v>
      </c>
      <c r="BB101" s="210"/>
      <c r="BC101" s="210"/>
      <c r="BD101" s="210"/>
      <c r="BE101" s="210"/>
      <c r="BF101" s="210"/>
      <c r="BG101" s="210"/>
      <c r="BH101" s="210"/>
    </row>
    <row r="102" spans="1:60" outlineLevel="2" x14ac:dyDescent="0.2">
      <c r="A102" s="217"/>
      <c r="B102" s="218"/>
      <c r="C102" s="264" t="s">
        <v>557</v>
      </c>
      <c r="D102" s="258"/>
      <c r="E102" s="259"/>
      <c r="F102" s="220"/>
      <c r="G102" s="220"/>
      <c r="H102" s="220"/>
      <c r="I102" s="220"/>
      <c r="J102" s="220"/>
      <c r="K102" s="220"/>
      <c r="L102" s="220"/>
      <c r="M102" s="220"/>
      <c r="N102" s="219"/>
      <c r="O102" s="219"/>
      <c r="P102" s="219"/>
      <c r="Q102" s="219"/>
      <c r="R102" s="220"/>
      <c r="S102" s="220"/>
      <c r="T102" s="220"/>
      <c r="U102" s="220"/>
      <c r="V102" s="220"/>
      <c r="W102" s="220"/>
      <c r="X102" s="220"/>
      <c r="Y102" s="220"/>
      <c r="Z102" s="210"/>
      <c r="AA102" s="210"/>
      <c r="AB102" s="210"/>
      <c r="AC102" s="210"/>
      <c r="AD102" s="210"/>
      <c r="AE102" s="210"/>
      <c r="AF102" s="210"/>
      <c r="AG102" s="210" t="s">
        <v>231</v>
      </c>
      <c r="AH102" s="210">
        <v>0</v>
      </c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1:60" outlineLevel="3" x14ac:dyDescent="0.2">
      <c r="A103" s="217"/>
      <c r="B103" s="218"/>
      <c r="C103" s="264" t="s">
        <v>558</v>
      </c>
      <c r="D103" s="258"/>
      <c r="E103" s="259"/>
      <c r="F103" s="220"/>
      <c r="G103" s="220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10"/>
      <c r="AA103" s="210"/>
      <c r="AB103" s="210"/>
      <c r="AC103" s="210"/>
      <c r="AD103" s="210"/>
      <c r="AE103" s="210"/>
      <c r="AF103" s="210"/>
      <c r="AG103" s="210" t="s">
        <v>231</v>
      </c>
      <c r="AH103" s="210">
        <v>0</v>
      </c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outlineLevel="3" x14ac:dyDescent="0.2">
      <c r="A104" s="217"/>
      <c r="B104" s="218"/>
      <c r="C104" s="264" t="s">
        <v>708</v>
      </c>
      <c r="D104" s="258"/>
      <c r="E104" s="259">
        <v>2</v>
      </c>
      <c r="F104" s="220"/>
      <c r="G104" s="220"/>
      <c r="H104" s="220"/>
      <c r="I104" s="220"/>
      <c r="J104" s="220"/>
      <c r="K104" s="220"/>
      <c r="L104" s="220"/>
      <c r="M104" s="220"/>
      <c r="N104" s="219"/>
      <c r="O104" s="219"/>
      <c r="P104" s="219"/>
      <c r="Q104" s="219"/>
      <c r="R104" s="220"/>
      <c r="S104" s="220"/>
      <c r="T104" s="220"/>
      <c r="U104" s="220"/>
      <c r="V104" s="220"/>
      <c r="W104" s="220"/>
      <c r="X104" s="220"/>
      <c r="Y104" s="220"/>
      <c r="Z104" s="210"/>
      <c r="AA104" s="210"/>
      <c r="AB104" s="210"/>
      <c r="AC104" s="210"/>
      <c r="AD104" s="210"/>
      <c r="AE104" s="210"/>
      <c r="AF104" s="210"/>
      <c r="AG104" s="210" t="s">
        <v>231</v>
      </c>
      <c r="AH104" s="210">
        <v>5</v>
      </c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</row>
    <row r="105" spans="1:60" outlineLevel="3" x14ac:dyDescent="0.2">
      <c r="A105" s="217"/>
      <c r="B105" s="218"/>
      <c r="C105" s="264" t="s">
        <v>560</v>
      </c>
      <c r="D105" s="258"/>
      <c r="E105" s="259"/>
      <c r="F105" s="220"/>
      <c r="G105" s="220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10"/>
      <c r="AA105" s="210"/>
      <c r="AB105" s="210"/>
      <c r="AC105" s="210"/>
      <c r="AD105" s="210"/>
      <c r="AE105" s="210"/>
      <c r="AF105" s="210"/>
      <c r="AG105" s="210" t="s">
        <v>231</v>
      </c>
      <c r="AH105" s="210">
        <v>0</v>
      </c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1:60" outlineLevel="3" x14ac:dyDescent="0.2">
      <c r="A106" s="217"/>
      <c r="B106" s="218"/>
      <c r="C106" s="264" t="s">
        <v>709</v>
      </c>
      <c r="D106" s="258"/>
      <c r="E106" s="259">
        <v>2</v>
      </c>
      <c r="F106" s="220"/>
      <c r="G106" s="220"/>
      <c r="H106" s="220"/>
      <c r="I106" s="220"/>
      <c r="J106" s="220"/>
      <c r="K106" s="220"/>
      <c r="L106" s="220"/>
      <c r="M106" s="220"/>
      <c r="N106" s="219"/>
      <c r="O106" s="219"/>
      <c r="P106" s="219"/>
      <c r="Q106" s="219"/>
      <c r="R106" s="220"/>
      <c r="S106" s="220"/>
      <c r="T106" s="220"/>
      <c r="U106" s="220"/>
      <c r="V106" s="220"/>
      <c r="W106" s="220"/>
      <c r="X106" s="220"/>
      <c r="Y106" s="220"/>
      <c r="Z106" s="210"/>
      <c r="AA106" s="210"/>
      <c r="AB106" s="210"/>
      <c r="AC106" s="210"/>
      <c r="AD106" s="210"/>
      <c r="AE106" s="210"/>
      <c r="AF106" s="210"/>
      <c r="AG106" s="210" t="s">
        <v>231</v>
      </c>
      <c r="AH106" s="210">
        <v>5</v>
      </c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</row>
    <row r="107" spans="1:60" outlineLevel="3" x14ac:dyDescent="0.2">
      <c r="A107" s="217"/>
      <c r="B107" s="218"/>
      <c r="C107" s="264" t="s">
        <v>562</v>
      </c>
      <c r="D107" s="258"/>
      <c r="E107" s="259"/>
      <c r="F107" s="220"/>
      <c r="G107" s="220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10"/>
      <c r="AA107" s="210"/>
      <c r="AB107" s="210"/>
      <c r="AC107" s="210"/>
      <c r="AD107" s="210"/>
      <c r="AE107" s="210"/>
      <c r="AF107" s="210"/>
      <c r="AG107" s="210" t="s">
        <v>231</v>
      </c>
      <c r="AH107" s="210">
        <v>0</v>
      </c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outlineLevel="3" x14ac:dyDescent="0.2">
      <c r="A108" s="217"/>
      <c r="B108" s="218"/>
      <c r="C108" s="264" t="s">
        <v>710</v>
      </c>
      <c r="D108" s="258"/>
      <c r="E108" s="259">
        <v>7</v>
      </c>
      <c r="F108" s="220"/>
      <c r="G108" s="220"/>
      <c r="H108" s="220"/>
      <c r="I108" s="220"/>
      <c r="J108" s="220"/>
      <c r="K108" s="220"/>
      <c r="L108" s="220"/>
      <c r="M108" s="220"/>
      <c r="N108" s="219"/>
      <c r="O108" s="219"/>
      <c r="P108" s="219"/>
      <c r="Q108" s="219"/>
      <c r="R108" s="220"/>
      <c r="S108" s="220"/>
      <c r="T108" s="220"/>
      <c r="U108" s="220"/>
      <c r="V108" s="220"/>
      <c r="W108" s="220"/>
      <c r="X108" s="220"/>
      <c r="Y108" s="220"/>
      <c r="Z108" s="210"/>
      <c r="AA108" s="210"/>
      <c r="AB108" s="210"/>
      <c r="AC108" s="210"/>
      <c r="AD108" s="210"/>
      <c r="AE108" s="210"/>
      <c r="AF108" s="210"/>
      <c r="AG108" s="210" t="s">
        <v>231</v>
      </c>
      <c r="AH108" s="210">
        <v>5</v>
      </c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</row>
    <row r="109" spans="1:60" x14ac:dyDescent="0.2">
      <c r="A109" s="225" t="s">
        <v>183</v>
      </c>
      <c r="B109" s="226" t="s">
        <v>131</v>
      </c>
      <c r="C109" s="251" t="s">
        <v>132</v>
      </c>
      <c r="D109" s="227"/>
      <c r="E109" s="228"/>
      <c r="F109" s="229"/>
      <c r="G109" s="229">
        <f>SUMIF(AG110:AG129,"&lt;&gt;NOR",G110:G129)</f>
        <v>0</v>
      </c>
      <c r="H109" s="229"/>
      <c r="I109" s="229">
        <f>SUM(I110:I129)</f>
        <v>0</v>
      </c>
      <c r="J109" s="229"/>
      <c r="K109" s="229">
        <f>SUM(K110:K129)</f>
        <v>0</v>
      </c>
      <c r="L109" s="229"/>
      <c r="M109" s="229">
        <f>SUM(M110:M129)</f>
        <v>0</v>
      </c>
      <c r="N109" s="228"/>
      <c r="O109" s="228">
        <f>SUM(O110:O129)</f>
        <v>10.629999999999999</v>
      </c>
      <c r="P109" s="228"/>
      <c r="Q109" s="228">
        <f>SUM(Q110:Q129)</f>
        <v>0</v>
      </c>
      <c r="R109" s="229"/>
      <c r="S109" s="229"/>
      <c r="T109" s="230"/>
      <c r="U109" s="224"/>
      <c r="V109" s="224">
        <f>SUM(V110:V129)</f>
        <v>0.94</v>
      </c>
      <c r="W109" s="224"/>
      <c r="X109" s="224"/>
      <c r="Y109" s="224"/>
      <c r="AG109" t="s">
        <v>184</v>
      </c>
    </row>
    <row r="110" spans="1:60" ht="22.5" outlineLevel="1" x14ac:dyDescent="0.2">
      <c r="A110" s="235">
        <v>16</v>
      </c>
      <c r="B110" s="236" t="s">
        <v>564</v>
      </c>
      <c r="C110" s="252" t="s">
        <v>565</v>
      </c>
      <c r="D110" s="237" t="s">
        <v>261</v>
      </c>
      <c r="E110" s="238">
        <v>11</v>
      </c>
      <c r="F110" s="239"/>
      <c r="G110" s="240">
        <f>ROUND(E110*F110,2)</f>
        <v>0</v>
      </c>
      <c r="H110" s="239"/>
      <c r="I110" s="240">
        <f>ROUND(E110*H110,2)</f>
        <v>0</v>
      </c>
      <c r="J110" s="239"/>
      <c r="K110" s="240">
        <f>ROUND(E110*J110,2)</f>
        <v>0</v>
      </c>
      <c r="L110" s="240">
        <v>21</v>
      </c>
      <c r="M110" s="240">
        <f>G110*(1+L110/100)</f>
        <v>0</v>
      </c>
      <c r="N110" s="238">
        <v>0.1008</v>
      </c>
      <c r="O110" s="238">
        <f>ROUND(E110*N110,2)</f>
        <v>1.1100000000000001</v>
      </c>
      <c r="P110" s="238">
        <v>0</v>
      </c>
      <c r="Q110" s="238">
        <f>ROUND(E110*P110,2)</f>
        <v>0</v>
      </c>
      <c r="R110" s="240" t="s">
        <v>277</v>
      </c>
      <c r="S110" s="240" t="s">
        <v>188</v>
      </c>
      <c r="T110" s="241" t="s">
        <v>188</v>
      </c>
      <c r="U110" s="220">
        <v>2.5000000000000001E-2</v>
      </c>
      <c r="V110" s="220">
        <f>ROUND(E110*U110,2)</f>
        <v>0.28000000000000003</v>
      </c>
      <c r="W110" s="220"/>
      <c r="X110" s="220" t="s">
        <v>226</v>
      </c>
      <c r="Y110" s="220" t="s">
        <v>191</v>
      </c>
      <c r="Z110" s="210"/>
      <c r="AA110" s="210"/>
      <c r="AB110" s="210"/>
      <c r="AC110" s="210"/>
      <c r="AD110" s="210"/>
      <c r="AE110" s="210"/>
      <c r="AF110" s="210"/>
      <c r="AG110" s="210" t="s">
        <v>255</v>
      </c>
      <c r="AH110" s="210"/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</row>
    <row r="111" spans="1:60" outlineLevel="2" x14ac:dyDescent="0.2">
      <c r="A111" s="217"/>
      <c r="B111" s="218"/>
      <c r="C111" s="264" t="s">
        <v>566</v>
      </c>
      <c r="D111" s="258"/>
      <c r="E111" s="259"/>
      <c r="F111" s="220"/>
      <c r="G111" s="220"/>
      <c r="H111" s="220"/>
      <c r="I111" s="220"/>
      <c r="J111" s="220"/>
      <c r="K111" s="220"/>
      <c r="L111" s="220"/>
      <c r="M111" s="220"/>
      <c r="N111" s="219"/>
      <c r="O111" s="219"/>
      <c r="P111" s="219"/>
      <c r="Q111" s="219"/>
      <c r="R111" s="220"/>
      <c r="S111" s="220"/>
      <c r="T111" s="220"/>
      <c r="U111" s="220"/>
      <c r="V111" s="220"/>
      <c r="W111" s="220"/>
      <c r="X111" s="220"/>
      <c r="Y111" s="220"/>
      <c r="Z111" s="210"/>
      <c r="AA111" s="210"/>
      <c r="AB111" s="210"/>
      <c r="AC111" s="210"/>
      <c r="AD111" s="210"/>
      <c r="AE111" s="210"/>
      <c r="AF111" s="210"/>
      <c r="AG111" s="210" t="s">
        <v>231</v>
      </c>
      <c r="AH111" s="210">
        <v>0</v>
      </c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</row>
    <row r="112" spans="1:60" outlineLevel="3" x14ac:dyDescent="0.2">
      <c r="A112" s="217"/>
      <c r="B112" s="218"/>
      <c r="C112" s="264" t="s">
        <v>692</v>
      </c>
      <c r="D112" s="258"/>
      <c r="E112" s="259"/>
      <c r="F112" s="220"/>
      <c r="G112" s="220"/>
      <c r="H112" s="220"/>
      <c r="I112" s="220"/>
      <c r="J112" s="220"/>
      <c r="K112" s="220"/>
      <c r="L112" s="220"/>
      <c r="M112" s="220"/>
      <c r="N112" s="219"/>
      <c r="O112" s="219"/>
      <c r="P112" s="219"/>
      <c r="Q112" s="219"/>
      <c r="R112" s="220"/>
      <c r="S112" s="220"/>
      <c r="T112" s="220"/>
      <c r="U112" s="220"/>
      <c r="V112" s="220"/>
      <c r="W112" s="220"/>
      <c r="X112" s="220"/>
      <c r="Y112" s="220"/>
      <c r="Z112" s="210"/>
      <c r="AA112" s="210"/>
      <c r="AB112" s="210"/>
      <c r="AC112" s="210"/>
      <c r="AD112" s="210"/>
      <c r="AE112" s="210"/>
      <c r="AF112" s="210"/>
      <c r="AG112" s="210" t="s">
        <v>231</v>
      </c>
      <c r="AH112" s="210">
        <v>0</v>
      </c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</row>
    <row r="113" spans="1:60" outlineLevel="3" x14ac:dyDescent="0.2">
      <c r="A113" s="217"/>
      <c r="B113" s="218"/>
      <c r="C113" s="264" t="s">
        <v>702</v>
      </c>
      <c r="D113" s="258"/>
      <c r="E113" s="259">
        <v>11</v>
      </c>
      <c r="F113" s="220"/>
      <c r="G113" s="220"/>
      <c r="H113" s="220"/>
      <c r="I113" s="220"/>
      <c r="J113" s="220"/>
      <c r="K113" s="220"/>
      <c r="L113" s="220"/>
      <c r="M113" s="220"/>
      <c r="N113" s="219"/>
      <c r="O113" s="219"/>
      <c r="P113" s="219"/>
      <c r="Q113" s="219"/>
      <c r="R113" s="220"/>
      <c r="S113" s="220"/>
      <c r="T113" s="220"/>
      <c r="U113" s="220"/>
      <c r="V113" s="220"/>
      <c r="W113" s="220"/>
      <c r="X113" s="220"/>
      <c r="Y113" s="220"/>
      <c r="Z113" s="210"/>
      <c r="AA113" s="210"/>
      <c r="AB113" s="210"/>
      <c r="AC113" s="210"/>
      <c r="AD113" s="210"/>
      <c r="AE113" s="210"/>
      <c r="AF113" s="210"/>
      <c r="AG113" s="210" t="s">
        <v>231</v>
      </c>
      <c r="AH113" s="210">
        <v>5</v>
      </c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</row>
    <row r="114" spans="1:60" ht="22.5" outlineLevel="1" x14ac:dyDescent="0.2">
      <c r="A114" s="235">
        <v>17</v>
      </c>
      <c r="B114" s="236" t="s">
        <v>567</v>
      </c>
      <c r="C114" s="252" t="s">
        <v>568</v>
      </c>
      <c r="D114" s="237" t="s">
        <v>261</v>
      </c>
      <c r="E114" s="238">
        <v>11</v>
      </c>
      <c r="F114" s="239"/>
      <c r="G114" s="240">
        <f>ROUND(E114*F114,2)</f>
        <v>0</v>
      </c>
      <c r="H114" s="239"/>
      <c r="I114" s="240">
        <f>ROUND(E114*H114,2)</f>
        <v>0</v>
      </c>
      <c r="J114" s="239"/>
      <c r="K114" s="240">
        <f>ROUND(E114*J114,2)</f>
        <v>0</v>
      </c>
      <c r="L114" s="240">
        <v>21</v>
      </c>
      <c r="M114" s="240">
        <f>G114*(1+L114/100)</f>
        <v>0</v>
      </c>
      <c r="N114" s="238">
        <v>0.28799999999999998</v>
      </c>
      <c r="O114" s="238">
        <f>ROUND(E114*N114,2)</f>
        <v>3.17</v>
      </c>
      <c r="P114" s="238">
        <v>0</v>
      </c>
      <c r="Q114" s="238">
        <f>ROUND(E114*P114,2)</f>
        <v>0</v>
      </c>
      <c r="R114" s="240" t="s">
        <v>277</v>
      </c>
      <c r="S114" s="240" t="s">
        <v>188</v>
      </c>
      <c r="T114" s="241" t="s">
        <v>188</v>
      </c>
      <c r="U114" s="220">
        <v>2.3E-2</v>
      </c>
      <c r="V114" s="220">
        <f>ROUND(E114*U114,2)</f>
        <v>0.25</v>
      </c>
      <c r="W114" s="220"/>
      <c r="X114" s="220" t="s">
        <v>226</v>
      </c>
      <c r="Y114" s="220" t="s">
        <v>191</v>
      </c>
      <c r="Z114" s="210"/>
      <c r="AA114" s="210"/>
      <c r="AB114" s="210"/>
      <c r="AC114" s="210"/>
      <c r="AD114" s="210"/>
      <c r="AE114" s="210"/>
      <c r="AF114" s="210"/>
      <c r="AG114" s="210" t="s">
        <v>227</v>
      </c>
      <c r="AH114" s="210"/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10"/>
      <c r="BB114" s="210"/>
      <c r="BC114" s="210"/>
      <c r="BD114" s="210"/>
      <c r="BE114" s="210"/>
      <c r="BF114" s="210"/>
      <c r="BG114" s="210"/>
      <c r="BH114" s="210"/>
    </row>
    <row r="115" spans="1:60" outlineLevel="2" x14ac:dyDescent="0.2">
      <c r="A115" s="217"/>
      <c r="B115" s="218"/>
      <c r="C115" s="264" t="s">
        <v>569</v>
      </c>
      <c r="D115" s="258"/>
      <c r="E115" s="259"/>
      <c r="F115" s="220"/>
      <c r="G115" s="220"/>
      <c r="H115" s="220"/>
      <c r="I115" s="220"/>
      <c r="J115" s="220"/>
      <c r="K115" s="220"/>
      <c r="L115" s="220"/>
      <c r="M115" s="220"/>
      <c r="N115" s="219"/>
      <c r="O115" s="219"/>
      <c r="P115" s="219"/>
      <c r="Q115" s="219"/>
      <c r="R115" s="220"/>
      <c r="S115" s="220"/>
      <c r="T115" s="220"/>
      <c r="U115" s="220"/>
      <c r="V115" s="220"/>
      <c r="W115" s="220"/>
      <c r="X115" s="220"/>
      <c r="Y115" s="220"/>
      <c r="Z115" s="210"/>
      <c r="AA115" s="210"/>
      <c r="AB115" s="210"/>
      <c r="AC115" s="210"/>
      <c r="AD115" s="210"/>
      <c r="AE115" s="210"/>
      <c r="AF115" s="210"/>
      <c r="AG115" s="210" t="s">
        <v>231</v>
      </c>
      <c r="AH115" s="210">
        <v>0</v>
      </c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</row>
    <row r="116" spans="1:60" outlineLevel="3" x14ac:dyDescent="0.2">
      <c r="A116" s="217"/>
      <c r="B116" s="218"/>
      <c r="C116" s="264" t="s">
        <v>692</v>
      </c>
      <c r="D116" s="258"/>
      <c r="E116" s="259"/>
      <c r="F116" s="220"/>
      <c r="G116" s="220"/>
      <c r="H116" s="220"/>
      <c r="I116" s="220"/>
      <c r="J116" s="220"/>
      <c r="K116" s="220"/>
      <c r="L116" s="220"/>
      <c r="M116" s="220"/>
      <c r="N116" s="219"/>
      <c r="O116" s="219"/>
      <c r="P116" s="219"/>
      <c r="Q116" s="219"/>
      <c r="R116" s="220"/>
      <c r="S116" s="220"/>
      <c r="T116" s="220"/>
      <c r="U116" s="220"/>
      <c r="V116" s="220"/>
      <c r="W116" s="220"/>
      <c r="X116" s="220"/>
      <c r="Y116" s="220"/>
      <c r="Z116" s="210"/>
      <c r="AA116" s="210"/>
      <c r="AB116" s="210"/>
      <c r="AC116" s="210"/>
      <c r="AD116" s="210"/>
      <c r="AE116" s="210"/>
      <c r="AF116" s="210"/>
      <c r="AG116" s="210" t="s">
        <v>231</v>
      </c>
      <c r="AH116" s="210">
        <v>0</v>
      </c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</row>
    <row r="117" spans="1:60" outlineLevel="3" x14ac:dyDescent="0.2">
      <c r="A117" s="217"/>
      <c r="B117" s="218"/>
      <c r="C117" s="264" t="s">
        <v>702</v>
      </c>
      <c r="D117" s="258"/>
      <c r="E117" s="259">
        <v>11</v>
      </c>
      <c r="F117" s="220"/>
      <c r="G117" s="220"/>
      <c r="H117" s="220"/>
      <c r="I117" s="220"/>
      <c r="J117" s="220"/>
      <c r="K117" s="220"/>
      <c r="L117" s="220"/>
      <c r="M117" s="220"/>
      <c r="N117" s="219"/>
      <c r="O117" s="219"/>
      <c r="P117" s="219"/>
      <c r="Q117" s="219"/>
      <c r="R117" s="220"/>
      <c r="S117" s="220"/>
      <c r="T117" s="220"/>
      <c r="U117" s="220"/>
      <c r="V117" s="220"/>
      <c r="W117" s="220"/>
      <c r="X117" s="220"/>
      <c r="Y117" s="220"/>
      <c r="Z117" s="210"/>
      <c r="AA117" s="210"/>
      <c r="AB117" s="210"/>
      <c r="AC117" s="210"/>
      <c r="AD117" s="210"/>
      <c r="AE117" s="210"/>
      <c r="AF117" s="210"/>
      <c r="AG117" s="210" t="s">
        <v>231</v>
      </c>
      <c r="AH117" s="210">
        <v>5</v>
      </c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/>
      <c r="BB117" s="210"/>
      <c r="BC117" s="210"/>
      <c r="BD117" s="210"/>
      <c r="BE117" s="210"/>
      <c r="BF117" s="210"/>
      <c r="BG117" s="210"/>
      <c r="BH117" s="210"/>
    </row>
    <row r="118" spans="1:60" ht="22.5" outlineLevel="1" x14ac:dyDescent="0.2">
      <c r="A118" s="235">
        <v>18</v>
      </c>
      <c r="B118" s="236" t="s">
        <v>570</v>
      </c>
      <c r="C118" s="252" t="s">
        <v>571</v>
      </c>
      <c r="D118" s="237" t="s">
        <v>261</v>
      </c>
      <c r="E118" s="238">
        <v>4.75</v>
      </c>
      <c r="F118" s="239"/>
      <c r="G118" s="240">
        <f>ROUND(E118*F118,2)</f>
        <v>0</v>
      </c>
      <c r="H118" s="239"/>
      <c r="I118" s="240">
        <f>ROUND(E118*H118,2)</f>
        <v>0</v>
      </c>
      <c r="J118" s="239"/>
      <c r="K118" s="240">
        <f>ROUND(E118*J118,2)</f>
        <v>0</v>
      </c>
      <c r="L118" s="240">
        <v>21</v>
      </c>
      <c r="M118" s="240">
        <f>G118*(1+L118/100)</f>
        <v>0</v>
      </c>
      <c r="N118" s="238">
        <v>0.378</v>
      </c>
      <c r="O118" s="238">
        <f>ROUND(E118*N118,2)</f>
        <v>1.8</v>
      </c>
      <c r="P118" s="238">
        <v>0</v>
      </c>
      <c r="Q118" s="238">
        <f>ROUND(E118*P118,2)</f>
        <v>0</v>
      </c>
      <c r="R118" s="240" t="s">
        <v>277</v>
      </c>
      <c r="S118" s="240" t="s">
        <v>188</v>
      </c>
      <c r="T118" s="241" t="s">
        <v>188</v>
      </c>
      <c r="U118" s="220">
        <v>2.5999999999999999E-2</v>
      </c>
      <c r="V118" s="220">
        <f>ROUND(E118*U118,2)</f>
        <v>0.12</v>
      </c>
      <c r="W118" s="220"/>
      <c r="X118" s="220" t="s">
        <v>226</v>
      </c>
      <c r="Y118" s="220" t="s">
        <v>191</v>
      </c>
      <c r="Z118" s="210"/>
      <c r="AA118" s="210"/>
      <c r="AB118" s="210"/>
      <c r="AC118" s="210"/>
      <c r="AD118" s="210"/>
      <c r="AE118" s="210"/>
      <c r="AF118" s="210"/>
      <c r="AG118" s="210" t="s">
        <v>255</v>
      </c>
      <c r="AH118" s="210"/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</row>
    <row r="119" spans="1:60" outlineLevel="2" x14ac:dyDescent="0.2">
      <c r="A119" s="217"/>
      <c r="B119" s="218"/>
      <c r="C119" s="264" t="s">
        <v>572</v>
      </c>
      <c r="D119" s="258"/>
      <c r="E119" s="259"/>
      <c r="F119" s="220"/>
      <c r="G119" s="220"/>
      <c r="H119" s="220"/>
      <c r="I119" s="220"/>
      <c r="J119" s="220"/>
      <c r="K119" s="220"/>
      <c r="L119" s="220"/>
      <c r="M119" s="220"/>
      <c r="N119" s="219"/>
      <c r="O119" s="219"/>
      <c r="P119" s="219"/>
      <c r="Q119" s="219"/>
      <c r="R119" s="220"/>
      <c r="S119" s="220"/>
      <c r="T119" s="220"/>
      <c r="U119" s="220"/>
      <c r="V119" s="220"/>
      <c r="W119" s="220"/>
      <c r="X119" s="220"/>
      <c r="Y119" s="220"/>
      <c r="Z119" s="210"/>
      <c r="AA119" s="210"/>
      <c r="AB119" s="210"/>
      <c r="AC119" s="210"/>
      <c r="AD119" s="210"/>
      <c r="AE119" s="210"/>
      <c r="AF119" s="210"/>
      <c r="AG119" s="210" t="s">
        <v>231</v>
      </c>
      <c r="AH119" s="210">
        <v>0</v>
      </c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10"/>
      <c r="BB119" s="210"/>
      <c r="BC119" s="210"/>
      <c r="BD119" s="210"/>
      <c r="BE119" s="210"/>
      <c r="BF119" s="210"/>
      <c r="BG119" s="210"/>
      <c r="BH119" s="210"/>
    </row>
    <row r="120" spans="1:60" outlineLevel="3" x14ac:dyDescent="0.2">
      <c r="A120" s="217"/>
      <c r="B120" s="218"/>
      <c r="C120" s="264" t="s">
        <v>530</v>
      </c>
      <c r="D120" s="258"/>
      <c r="E120" s="259"/>
      <c r="F120" s="220"/>
      <c r="G120" s="220"/>
      <c r="H120" s="220"/>
      <c r="I120" s="220"/>
      <c r="J120" s="220"/>
      <c r="K120" s="220"/>
      <c r="L120" s="220"/>
      <c r="M120" s="220"/>
      <c r="N120" s="219"/>
      <c r="O120" s="219"/>
      <c r="P120" s="219"/>
      <c r="Q120" s="219"/>
      <c r="R120" s="220"/>
      <c r="S120" s="220"/>
      <c r="T120" s="220"/>
      <c r="U120" s="220"/>
      <c r="V120" s="220"/>
      <c r="W120" s="220"/>
      <c r="X120" s="220"/>
      <c r="Y120" s="220"/>
      <c r="Z120" s="210"/>
      <c r="AA120" s="210"/>
      <c r="AB120" s="210"/>
      <c r="AC120" s="210"/>
      <c r="AD120" s="210"/>
      <c r="AE120" s="210"/>
      <c r="AF120" s="210"/>
      <c r="AG120" s="210" t="s">
        <v>231</v>
      </c>
      <c r="AH120" s="210">
        <v>0</v>
      </c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</row>
    <row r="121" spans="1:60" outlineLevel="3" x14ac:dyDescent="0.2">
      <c r="A121" s="217"/>
      <c r="B121" s="218"/>
      <c r="C121" s="264" t="s">
        <v>703</v>
      </c>
      <c r="D121" s="258"/>
      <c r="E121" s="259">
        <v>0.9</v>
      </c>
      <c r="F121" s="220"/>
      <c r="G121" s="220"/>
      <c r="H121" s="220"/>
      <c r="I121" s="220"/>
      <c r="J121" s="220"/>
      <c r="K121" s="220"/>
      <c r="L121" s="220"/>
      <c r="M121" s="220"/>
      <c r="N121" s="219"/>
      <c r="O121" s="219"/>
      <c r="P121" s="219"/>
      <c r="Q121" s="219"/>
      <c r="R121" s="220"/>
      <c r="S121" s="220"/>
      <c r="T121" s="220"/>
      <c r="U121" s="220"/>
      <c r="V121" s="220"/>
      <c r="W121" s="220"/>
      <c r="X121" s="220"/>
      <c r="Y121" s="220"/>
      <c r="Z121" s="210"/>
      <c r="AA121" s="210"/>
      <c r="AB121" s="210"/>
      <c r="AC121" s="210"/>
      <c r="AD121" s="210"/>
      <c r="AE121" s="210"/>
      <c r="AF121" s="210"/>
      <c r="AG121" s="210" t="s">
        <v>231</v>
      </c>
      <c r="AH121" s="210">
        <v>5</v>
      </c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</row>
    <row r="122" spans="1:60" outlineLevel="3" x14ac:dyDescent="0.2">
      <c r="A122" s="217"/>
      <c r="B122" s="218"/>
      <c r="C122" s="264" t="s">
        <v>532</v>
      </c>
      <c r="D122" s="258"/>
      <c r="E122" s="259"/>
      <c r="F122" s="220"/>
      <c r="G122" s="220"/>
      <c r="H122" s="220"/>
      <c r="I122" s="220"/>
      <c r="J122" s="220"/>
      <c r="K122" s="220"/>
      <c r="L122" s="220"/>
      <c r="M122" s="220"/>
      <c r="N122" s="219"/>
      <c r="O122" s="219"/>
      <c r="P122" s="219"/>
      <c r="Q122" s="219"/>
      <c r="R122" s="220"/>
      <c r="S122" s="220"/>
      <c r="T122" s="220"/>
      <c r="U122" s="220"/>
      <c r="V122" s="220"/>
      <c r="W122" s="220"/>
      <c r="X122" s="220"/>
      <c r="Y122" s="220"/>
      <c r="Z122" s="210"/>
      <c r="AA122" s="210"/>
      <c r="AB122" s="210"/>
      <c r="AC122" s="210"/>
      <c r="AD122" s="210"/>
      <c r="AE122" s="210"/>
      <c r="AF122" s="210"/>
      <c r="AG122" s="210" t="s">
        <v>231</v>
      </c>
      <c r="AH122" s="210">
        <v>0</v>
      </c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</row>
    <row r="123" spans="1:60" outlineLevel="3" x14ac:dyDescent="0.2">
      <c r="A123" s="217"/>
      <c r="B123" s="218"/>
      <c r="C123" s="264" t="s">
        <v>704</v>
      </c>
      <c r="D123" s="258"/>
      <c r="E123" s="259">
        <v>3.15</v>
      </c>
      <c r="F123" s="220"/>
      <c r="G123" s="220"/>
      <c r="H123" s="220"/>
      <c r="I123" s="220"/>
      <c r="J123" s="220"/>
      <c r="K123" s="220"/>
      <c r="L123" s="220"/>
      <c r="M123" s="220"/>
      <c r="N123" s="219"/>
      <c r="O123" s="219"/>
      <c r="P123" s="219"/>
      <c r="Q123" s="219"/>
      <c r="R123" s="220"/>
      <c r="S123" s="220"/>
      <c r="T123" s="220"/>
      <c r="U123" s="220"/>
      <c r="V123" s="220"/>
      <c r="W123" s="220"/>
      <c r="X123" s="220"/>
      <c r="Y123" s="220"/>
      <c r="Z123" s="210"/>
      <c r="AA123" s="210"/>
      <c r="AB123" s="210"/>
      <c r="AC123" s="210"/>
      <c r="AD123" s="210"/>
      <c r="AE123" s="210"/>
      <c r="AF123" s="210"/>
      <c r="AG123" s="210" t="s">
        <v>231</v>
      </c>
      <c r="AH123" s="210">
        <v>5</v>
      </c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10"/>
      <c r="BB123" s="210"/>
      <c r="BC123" s="210"/>
      <c r="BD123" s="210"/>
      <c r="BE123" s="210"/>
      <c r="BF123" s="210"/>
      <c r="BG123" s="210"/>
      <c r="BH123" s="210"/>
    </row>
    <row r="124" spans="1:60" outlineLevel="3" x14ac:dyDescent="0.2">
      <c r="A124" s="217"/>
      <c r="B124" s="218"/>
      <c r="C124" s="264" t="s">
        <v>536</v>
      </c>
      <c r="D124" s="258"/>
      <c r="E124" s="259"/>
      <c r="F124" s="220"/>
      <c r="G124" s="220"/>
      <c r="H124" s="220"/>
      <c r="I124" s="220"/>
      <c r="J124" s="220"/>
      <c r="K124" s="220"/>
      <c r="L124" s="220"/>
      <c r="M124" s="220"/>
      <c r="N124" s="219"/>
      <c r="O124" s="219"/>
      <c r="P124" s="219"/>
      <c r="Q124" s="219"/>
      <c r="R124" s="220"/>
      <c r="S124" s="220"/>
      <c r="T124" s="220"/>
      <c r="U124" s="220"/>
      <c r="V124" s="220"/>
      <c r="W124" s="220"/>
      <c r="X124" s="220"/>
      <c r="Y124" s="220"/>
      <c r="Z124" s="210"/>
      <c r="AA124" s="210"/>
      <c r="AB124" s="210"/>
      <c r="AC124" s="210"/>
      <c r="AD124" s="210"/>
      <c r="AE124" s="210"/>
      <c r="AF124" s="210"/>
      <c r="AG124" s="210" t="s">
        <v>231</v>
      </c>
      <c r="AH124" s="210">
        <v>0</v>
      </c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</row>
    <row r="125" spans="1:60" outlineLevel="3" x14ac:dyDescent="0.2">
      <c r="A125" s="217"/>
      <c r="B125" s="218"/>
      <c r="C125" s="264" t="s">
        <v>705</v>
      </c>
      <c r="D125" s="258"/>
      <c r="E125" s="259">
        <v>0.7</v>
      </c>
      <c r="F125" s="220"/>
      <c r="G125" s="220"/>
      <c r="H125" s="220"/>
      <c r="I125" s="220"/>
      <c r="J125" s="220"/>
      <c r="K125" s="220"/>
      <c r="L125" s="220"/>
      <c r="M125" s="220"/>
      <c r="N125" s="219"/>
      <c r="O125" s="219"/>
      <c r="P125" s="219"/>
      <c r="Q125" s="219"/>
      <c r="R125" s="220"/>
      <c r="S125" s="220"/>
      <c r="T125" s="220"/>
      <c r="U125" s="220"/>
      <c r="V125" s="220"/>
      <c r="W125" s="220"/>
      <c r="X125" s="220"/>
      <c r="Y125" s="220"/>
      <c r="Z125" s="210"/>
      <c r="AA125" s="210"/>
      <c r="AB125" s="210"/>
      <c r="AC125" s="210"/>
      <c r="AD125" s="210"/>
      <c r="AE125" s="210"/>
      <c r="AF125" s="210"/>
      <c r="AG125" s="210" t="s">
        <v>231</v>
      </c>
      <c r="AH125" s="210">
        <v>5</v>
      </c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</row>
    <row r="126" spans="1:60" ht="22.5" outlineLevel="1" x14ac:dyDescent="0.2">
      <c r="A126" s="235">
        <v>19</v>
      </c>
      <c r="B126" s="236" t="s">
        <v>711</v>
      </c>
      <c r="C126" s="252" t="s">
        <v>712</v>
      </c>
      <c r="D126" s="237" t="s">
        <v>261</v>
      </c>
      <c r="E126" s="238">
        <v>11</v>
      </c>
      <c r="F126" s="239"/>
      <c r="G126" s="240">
        <f>ROUND(E126*F126,2)</f>
        <v>0</v>
      </c>
      <c r="H126" s="239"/>
      <c r="I126" s="240">
        <f>ROUND(E126*H126,2)</f>
        <v>0</v>
      </c>
      <c r="J126" s="239"/>
      <c r="K126" s="240">
        <f>ROUND(E126*J126,2)</f>
        <v>0</v>
      </c>
      <c r="L126" s="240">
        <v>21</v>
      </c>
      <c r="M126" s="240">
        <f>G126*(1+L126/100)</f>
        <v>0</v>
      </c>
      <c r="N126" s="238">
        <v>0.41399999999999998</v>
      </c>
      <c r="O126" s="238">
        <f>ROUND(E126*N126,2)</f>
        <v>4.55</v>
      </c>
      <c r="P126" s="238">
        <v>0</v>
      </c>
      <c r="Q126" s="238">
        <f>ROUND(E126*P126,2)</f>
        <v>0</v>
      </c>
      <c r="R126" s="240" t="s">
        <v>277</v>
      </c>
      <c r="S126" s="240" t="s">
        <v>188</v>
      </c>
      <c r="T126" s="241" t="s">
        <v>188</v>
      </c>
      <c r="U126" s="220">
        <v>2.5999999999999999E-2</v>
      </c>
      <c r="V126" s="220">
        <f>ROUND(E126*U126,2)</f>
        <v>0.28999999999999998</v>
      </c>
      <c r="W126" s="220"/>
      <c r="X126" s="220" t="s">
        <v>226</v>
      </c>
      <c r="Y126" s="220" t="s">
        <v>191</v>
      </c>
      <c r="Z126" s="210"/>
      <c r="AA126" s="210"/>
      <c r="AB126" s="210"/>
      <c r="AC126" s="210"/>
      <c r="AD126" s="210"/>
      <c r="AE126" s="210"/>
      <c r="AF126" s="210"/>
      <c r="AG126" s="210" t="s">
        <v>227</v>
      </c>
      <c r="AH126" s="210"/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10"/>
      <c r="AT126" s="210"/>
      <c r="AU126" s="210"/>
      <c r="AV126" s="210"/>
      <c r="AW126" s="210"/>
      <c r="AX126" s="210"/>
      <c r="AY126" s="210"/>
      <c r="AZ126" s="210"/>
      <c r="BA126" s="210"/>
      <c r="BB126" s="210"/>
      <c r="BC126" s="210"/>
      <c r="BD126" s="210"/>
      <c r="BE126" s="210"/>
      <c r="BF126" s="210"/>
      <c r="BG126" s="210"/>
      <c r="BH126" s="210"/>
    </row>
    <row r="127" spans="1:60" outlineLevel="2" x14ac:dyDescent="0.2">
      <c r="A127" s="217"/>
      <c r="B127" s="218"/>
      <c r="C127" s="264" t="s">
        <v>713</v>
      </c>
      <c r="D127" s="258"/>
      <c r="E127" s="259"/>
      <c r="F127" s="220"/>
      <c r="G127" s="220"/>
      <c r="H127" s="220"/>
      <c r="I127" s="220"/>
      <c r="J127" s="220"/>
      <c r="K127" s="220"/>
      <c r="L127" s="220"/>
      <c r="M127" s="220"/>
      <c r="N127" s="219"/>
      <c r="O127" s="219"/>
      <c r="P127" s="219"/>
      <c r="Q127" s="219"/>
      <c r="R127" s="220"/>
      <c r="S127" s="220"/>
      <c r="T127" s="220"/>
      <c r="U127" s="220"/>
      <c r="V127" s="220"/>
      <c r="W127" s="220"/>
      <c r="X127" s="220"/>
      <c r="Y127" s="220"/>
      <c r="Z127" s="210"/>
      <c r="AA127" s="210"/>
      <c r="AB127" s="210"/>
      <c r="AC127" s="210"/>
      <c r="AD127" s="210"/>
      <c r="AE127" s="210"/>
      <c r="AF127" s="210"/>
      <c r="AG127" s="210" t="s">
        <v>231</v>
      </c>
      <c r="AH127" s="210">
        <v>0</v>
      </c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10"/>
      <c r="AT127" s="210"/>
      <c r="AU127" s="210"/>
      <c r="AV127" s="210"/>
      <c r="AW127" s="210"/>
      <c r="AX127" s="210"/>
      <c r="AY127" s="210"/>
      <c r="AZ127" s="210"/>
      <c r="BA127" s="210"/>
      <c r="BB127" s="210"/>
      <c r="BC127" s="210"/>
      <c r="BD127" s="210"/>
      <c r="BE127" s="210"/>
      <c r="BF127" s="210"/>
      <c r="BG127" s="210"/>
      <c r="BH127" s="210"/>
    </row>
    <row r="128" spans="1:60" outlineLevel="3" x14ac:dyDescent="0.2">
      <c r="A128" s="217"/>
      <c r="B128" s="218"/>
      <c r="C128" s="264" t="s">
        <v>714</v>
      </c>
      <c r="D128" s="258"/>
      <c r="E128" s="259"/>
      <c r="F128" s="220"/>
      <c r="G128" s="220"/>
      <c r="H128" s="220"/>
      <c r="I128" s="220"/>
      <c r="J128" s="220"/>
      <c r="K128" s="220"/>
      <c r="L128" s="220"/>
      <c r="M128" s="220"/>
      <c r="N128" s="219"/>
      <c r="O128" s="219"/>
      <c r="P128" s="219"/>
      <c r="Q128" s="219"/>
      <c r="R128" s="220"/>
      <c r="S128" s="220"/>
      <c r="T128" s="220"/>
      <c r="U128" s="220"/>
      <c r="V128" s="220"/>
      <c r="W128" s="220"/>
      <c r="X128" s="220"/>
      <c r="Y128" s="220"/>
      <c r="Z128" s="210"/>
      <c r="AA128" s="210"/>
      <c r="AB128" s="210"/>
      <c r="AC128" s="210"/>
      <c r="AD128" s="210"/>
      <c r="AE128" s="210"/>
      <c r="AF128" s="210"/>
      <c r="AG128" s="210" t="s">
        <v>231</v>
      </c>
      <c r="AH128" s="210">
        <v>0</v>
      </c>
      <c r="AI128" s="210"/>
      <c r="AJ128" s="210"/>
      <c r="AK128" s="210"/>
      <c r="AL128" s="210"/>
      <c r="AM128" s="210"/>
      <c r="AN128" s="210"/>
      <c r="AO128" s="210"/>
      <c r="AP128" s="210"/>
      <c r="AQ128" s="210"/>
      <c r="AR128" s="210"/>
      <c r="AS128" s="210"/>
      <c r="AT128" s="210"/>
      <c r="AU128" s="210"/>
      <c r="AV128" s="210"/>
      <c r="AW128" s="210"/>
      <c r="AX128" s="210"/>
      <c r="AY128" s="210"/>
      <c r="AZ128" s="210"/>
      <c r="BA128" s="210"/>
      <c r="BB128" s="210"/>
      <c r="BC128" s="210"/>
      <c r="BD128" s="210"/>
      <c r="BE128" s="210"/>
      <c r="BF128" s="210"/>
      <c r="BG128" s="210"/>
      <c r="BH128" s="210"/>
    </row>
    <row r="129" spans="1:60" outlineLevel="3" x14ac:dyDescent="0.2">
      <c r="A129" s="217"/>
      <c r="B129" s="218"/>
      <c r="C129" s="264" t="s">
        <v>702</v>
      </c>
      <c r="D129" s="258"/>
      <c r="E129" s="259">
        <v>11</v>
      </c>
      <c r="F129" s="220"/>
      <c r="G129" s="220"/>
      <c r="H129" s="220"/>
      <c r="I129" s="220"/>
      <c r="J129" s="220"/>
      <c r="K129" s="220"/>
      <c r="L129" s="220"/>
      <c r="M129" s="220"/>
      <c r="N129" s="219"/>
      <c r="O129" s="219"/>
      <c r="P129" s="219"/>
      <c r="Q129" s="219"/>
      <c r="R129" s="220"/>
      <c r="S129" s="220"/>
      <c r="T129" s="220"/>
      <c r="U129" s="220"/>
      <c r="V129" s="220"/>
      <c r="W129" s="220"/>
      <c r="X129" s="220"/>
      <c r="Y129" s="220"/>
      <c r="Z129" s="210"/>
      <c r="AA129" s="210"/>
      <c r="AB129" s="210"/>
      <c r="AC129" s="210"/>
      <c r="AD129" s="210"/>
      <c r="AE129" s="210"/>
      <c r="AF129" s="210"/>
      <c r="AG129" s="210" t="s">
        <v>231</v>
      </c>
      <c r="AH129" s="210">
        <v>5</v>
      </c>
      <c r="AI129" s="210"/>
      <c r="AJ129" s="210"/>
      <c r="AK129" s="210"/>
      <c r="AL129" s="210"/>
      <c r="AM129" s="210"/>
      <c r="AN129" s="210"/>
      <c r="AO129" s="210"/>
      <c r="AP129" s="210"/>
      <c r="AQ129" s="210"/>
      <c r="AR129" s="210"/>
      <c r="AS129" s="210"/>
      <c r="AT129" s="210"/>
      <c r="AU129" s="210"/>
      <c r="AV129" s="210"/>
      <c r="AW129" s="210"/>
      <c r="AX129" s="210"/>
      <c r="AY129" s="210"/>
      <c r="AZ129" s="210"/>
      <c r="BA129" s="210"/>
      <c r="BB129" s="210"/>
      <c r="BC129" s="210"/>
      <c r="BD129" s="210"/>
      <c r="BE129" s="210"/>
      <c r="BF129" s="210"/>
      <c r="BG129" s="210"/>
      <c r="BH129" s="210"/>
    </row>
    <row r="130" spans="1:60" x14ac:dyDescent="0.2">
      <c r="A130" s="225" t="s">
        <v>183</v>
      </c>
      <c r="B130" s="226" t="s">
        <v>135</v>
      </c>
      <c r="C130" s="251" t="s">
        <v>136</v>
      </c>
      <c r="D130" s="227"/>
      <c r="E130" s="228"/>
      <c r="F130" s="229"/>
      <c r="G130" s="229">
        <f>SUMIF(AG131:AG171,"&lt;&gt;NOR",G131:G171)</f>
        <v>0</v>
      </c>
      <c r="H130" s="229"/>
      <c r="I130" s="229">
        <f>SUM(I131:I171)</f>
        <v>0</v>
      </c>
      <c r="J130" s="229"/>
      <c r="K130" s="229">
        <f>SUM(K131:K171)</f>
        <v>0</v>
      </c>
      <c r="L130" s="229"/>
      <c r="M130" s="229">
        <f>SUM(M131:M171)</f>
        <v>0</v>
      </c>
      <c r="N130" s="228"/>
      <c r="O130" s="228">
        <f>SUM(O131:O171)</f>
        <v>2.92</v>
      </c>
      <c r="P130" s="228"/>
      <c r="Q130" s="228">
        <f>SUM(Q131:Q171)</f>
        <v>0</v>
      </c>
      <c r="R130" s="229"/>
      <c r="S130" s="229"/>
      <c r="T130" s="230"/>
      <c r="U130" s="224"/>
      <c r="V130" s="224">
        <f>SUM(V131:V171)</f>
        <v>9.99</v>
      </c>
      <c r="W130" s="224"/>
      <c r="X130" s="224"/>
      <c r="Y130" s="224"/>
      <c r="AG130" t="s">
        <v>184</v>
      </c>
    </row>
    <row r="131" spans="1:60" outlineLevel="1" x14ac:dyDescent="0.2">
      <c r="A131" s="235">
        <v>20</v>
      </c>
      <c r="B131" s="236" t="s">
        <v>715</v>
      </c>
      <c r="C131" s="252" t="s">
        <v>716</v>
      </c>
      <c r="D131" s="237" t="s">
        <v>261</v>
      </c>
      <c r="E131" s="238">
        <v>11</v>
      </c>
      <c r="F131" s="239"/>
      <c r="G131" s="240">
        <f>ROUND(E131*F131,2)</f>
        <v>0</v>
      </c>
      <c r="H131" s="239"/>
      <c r="I131" s="240">
        <f>ROUND(E131*H131,2)</f>
        <v>0</v>
      </c>
      <c r="J131" s="239"/>
      <c r="K131" s="240">
        <f>ROUND(E131*J131,2)</f>
        <v>0</v>
      </c>
      <c r="L131" s="240">
        <v>21</v>
      </c>
      <c r="M131" s="240">
        <f>G131*(1+L131/100)</f>
        <v>0</v>
      </c>
      <c r="N131" s="238">
        <v>7.3899999999999993E-2</v>
      </c>
      <c r="O131" s="238">
        <f>ROUND(E131*N131,2)</f>
        <v>0.81</v>
      </c>
      <c r="P131" s="238">
        <v>0</v>
      </c>
      <c r="Q131" s="238">
        <f>ROUND(E131*P131,2)</f>
        <v>0</v>
      </c>
      <c r="R131" s="240" t="s">
        <v>277</v>
      </c>
      <c r="S131" s="240" t="s">
        <v>188</v>
      </c>
      <c r="T131" s="241" t="s">
        <v>188</v>
      </c>
      <c r="U131" s="220">
        <v>0.47799999999999998</v>
      </c>
      <c r="V131" s="220">
        <f>ROUND(E131*U131,2)</f>
        <v>5.26</v>
      </c>
      <c r="W131" s="220"/>
      <c r="X131" s="220" t="s">
        <v>226</v>
      </c>
      <c r="Y131" s="220" t="s">
        <v>191</v>
      </c>
      <c r="Z131" s="210"/>
      <c r="AA131" s="210"/>
      <c r="AB131" s="210"/>
      <c r="AC131" s="210"/>
      <c r="AD131" s="210"/>
      <c r="AE131" s="210"/>
      <c r="AF131" s="210"/>
      <c r="AG131" s="210" t="s">
        <v>255</v>
      </c>
      <c r="AH131" s="210"/>
      <c r="AI131" s="210"/>
      <c r="AJ131" s="210"/>
      <c r="AK131" s="210"/>
      <c r="AL131" s="210"/>
      <c r="AM131" s="210"/>
      <c r="AN131" s="210"/>
      <c r="AO131" s="210"/>
      <c r="AP131" s="210"/>
      <c r="AQ131" s="210"/>
      <c r="AR131" s="210"/>
      <c r="AS131" s="210"/>
      <c r="AT131" s="210"/>
      <c r="AU131" s="210"/>
      <c r="AV131" s="210"/>
      <c r="AW131" s="210"/>
      <c r="AX131" s="210"/>
      <c r="AY131" s="210"/>
      <c r="AZ131" s="210"/>
      <c r="BA131" s="210"/>
      <c r="BB131" s="210"/>
      <c r="BC131" s="210"/>
      <c r="BD131" s="210"/>
      <c r="BE131" s="210"/>
      <c r="BF131" s="210"/>
      <c r="BG131" s="210"/>
      <c r="BH131" s="210"/>
    </row>
    <row r="132" spans="1:60" ht="22.5" outlineLevel="2" x14ac:dyDescent="0.2">
      <c r="A132" s="217"/>
      <c r="B132" s="218"/>
      <c r="C132" s="263" t="s">
        <v>579</v>
      </c>
      <c r="D132" s="262"/>
      <c r="E132" s="262"/>
      <c r="F132" s="262"/>
      <c r="G132" s="262"/>
      <c r="H132" s="220"/>
      <c r="I132" s="220"/>
      <c r="J132" s="220"/>
      <c r="K132" s="220"/>
      <c r="L132" s="220"/>
      <c r="M132" s="220"/>
      <c r="N132" s="219"/>
      <c r="O132" s="219"/>
      <c r="P132" s="219"/>
      <c r="Q132" s="219"/>
      <c r="R132" s="220"/>
      <c r="S132" s="220"/>
      <c r="T132" s="220"/>
      <c r="U132" s="220"/>
      <c r="V132" s="220"/>
      <c r="W132" s="220"/>
      <c r="X132" s="220"/>
      <c r="Y132" s="220"/>
      <c r="Z132" s="210"/>
      <c r="AA132" s="210"/>
      <c r="AB132" s="210"/>
      <c r="AC132" s="210"/>
      <c r="AD132" s="210"/>
      <c r="AE132" s="210"/>
      <c r="AF132" s="210"/>
      <c r="AG132" s="210" t="s">
        <v>229</v>
      </c>
      <c r="AH132" s="210"/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43" t="str">
        <f>C132</f>
        <v>s provedením lože z kameniva drceného, s vyplněním spár, s dvojitým hutněním a se smetením přebytečného materiálu na krajnici. S dodáním hmot pro lože a výplň spár.</v>
      </c>
      <c r="BB132" s="210"/>
      <c r="BC132" s="210"/>
      <c r="BD132" s="210"/>
      <c r="BE132" s="210"/>
      <c r="BF132" s="210"/>
      <c r="BG132" s="210"/>
      <c r="BH132" s="210"/>
    </row>
    <row r="133" spans="1:60" outlineLevel="2" x14ac:dyDescent="0.2">
      <c r="A133" s="217"/>
      <c r="B133" s="218"/>
      <c r="C133" s="264" t="s">
        <v>717</v>
      </c>
      <c r="D133" s="258"/>
      <c r="E133" s="259"/>
      <c r="F133" s="220"/>
      <c r="G133" s="220"/>
      <c r="H133" s="220"/>
      <c r="I133" s="220"/>
      <c r="J133" s="220"/>
      <c r="K133" s="220"/>
      <c r="L133" s="220"/>
      <c r="M133" s="220"/>
      <c r="N133" s="219"/>
      <c r="O133" s="219"/>
      <c r="P133" s="219"/>
      <c r="Q133" s="219"/>
      <c r="R133" s="220"/>
      <c r="S133" s="220"/>
      <c r="T133" s="220"/>
      <c r="U133" s="220"/>
      <c r="V133" s="220"/>
      <c r="W133" s="220"/>
      <c r="X133" s="220"/>
      <c r="Y133" s="220"/>
      <c r="Z133" s="210"/>
      <c r="AA133" s="210"/>
      <c r="AB133" s="210"/>
      <c r="AC133" s="210"/>
      <c r="AD133" s="210"/>
      <c r="AE133" s="210"/>
      <c r="AF133" s="210"/>
      <c r="AG133" s="210" t="s">
        <v>231</v>
      </c>
      <c r="AH133" s="210">
        <v>0</v>
      </c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</row>
    <row r="134" spans="1:60" outlineLevel="3" x14ac:dyDescent="0.2">
      <c r="A134" s="217"/>
      <c r="B134" s="218"/>
      <c r="C134" s="264" t="s">
        <v>325</v>
      </c>
      <c r="D134" s="258"/>
      <c r="E134" s="259"/>
      <c r="F134" s="220"/>
      <c r="G134" s="220"/>
      <c r="H134" s="220"/>
      <c r="I134" s="220"/>
      <c r="J134" s="220"/>
      <c r="K134" s="220"/>
      <c r="L134" s="220"/>
      <c r="M134" s="220"/>
      <c r="N134" s="219"/>
      <c r="O134" s="219"/>
      <c r="P134" s="219"/>
      <c r="Q134" s="219"/>
      <c r="R134" s="220"/>
      <c r="S134" s="220"/>
      <c r="T134" s="220"/>
      <c r="U134" s="220"/>
      <c r="V134" s="220"/>
      <c r="W134" s="220"/>
      <c r="X134" s="220"/>
      <c r="Y134" s="220"/>
      <c r="Z134" s="210"/>
      <c r="AA134" s="210"/>
      <c r="AB134" s="210"/>
      <c r="AC134" s="210"/>
      <c r="AD134" s="210"/>
      <c r="AE134" s="210"/>
      <c r="AF134" s="210"/>
      <c r="AG134" s="210" t="s">
        <v>231</v>
      </c>
      <c r="AH134" s="210">
        <v>0</v>
      </c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</row>
    <row r="135" spans="1:60" outlineLevel="3" x14ac:dyDescent="0.2">
      <c r="A135" s="217"/>
      <c r="B135" s="218"/>
      <c r="C135" s="264" t="s">
        <v>718</v>
      </c>
      <c r="D135" s="258"/>
      <c r="E135" s="259"/>
      <c r="F135" s="220"/>
      <c r="G135" s="220"/>
      <c r="H135" s="220"/>
      <c r="I135" s="220"/>
      <c r="J135" s="220"/>
      <c r="K135" s="220"/>
      <c r="L135" s="220"/>
      <c r="M135" s="220"/>
      <c r="N135" s="219"/>
      <c r="O135" s="219"/>
      <c r="P135" s="219"/>
      <c r="Q135" s="219"/>
      <c r="R135" s="220"/>
      <c r="S135" s="220"/>
      <c r="T135" s="220"/>
      <c r="U135" s="220"/>
      <c r="V135" s="220"/>
      <c r="W135" s="220"/>
      <c r="X135" s="220"/>
      <c r="Y135" s="220"/>
      <c r="Z135" s="210"/>
      <c r="AA135" s="210"/>
      <c r="AB135" s="210"/>
      <c r="AC135" s="210"/>
      <c r="AD135" s="210"/>
      <c r="AE135" s="210"/>
      <c r="AF135" s="210"/>
      <c r="AG135" s="210" t="s">
        <v>231</v>
      </c>
      <c r="AH135" s="210">
        <v>0</v>
      </c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</row>
    <row r="136" spans="1:60" outlineLevel="3" x14ac:dyDescent="0.2">
      <c r="A136" s="217"/>
      <c r="B136" s="218"/>
      <c r="C136" s="264" t="s">
        <v>719</v>
      </c>
      <c r="D136" s="258"/>
      <c r="E136" s="259"/>
      <c r="F136" s="220"/>
      <c r="G136" s="220"/>
      <c r="H136" s="220"/>
      <c r="I136" s="220"/>
      <c r="J136" s="220"/>
      <c r="K136" s="220"/>
      <c r="L136" s="220"/>
      <c r="M136" s="220"/>
      <c r="N136" s="219"/>
      <c r="O136" s="219"/>
      <c r="P136" s="219"/>
      <c r="Q136" s="219"/>
      <c r="R136" s="220"/>
      <c r="S136" s="220"/>
      <c r="T136" s="220"/>
      <c r="U136" s="220"/>
      <c r="V136" s="220"/>
      <c r="W136" s="220"/>
      <c r="X136" s="220"/>
      <c r="Y136" s="220"/>
      <c r="Z136" s="210"/>
      <c r="AA136" s="210"/>
      <c r="AB136" s="210"/>
      <c r="AC136" s="210"/>
      <c r="AD136" s="210"/>
      <c r="AE136" s="210"/>
      <c r="AF136" s="210"/>
      <c r="AG136" s="210" t="s">
        <v>231</v>
      </c>
      <c r="AH136" s="210">
        <v>0</v>
      </c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</row>
    <row r="137" spans="1:60" outlineLevel="3" x14ac:dyDescent="0.2">
      <c r="A137" s="217"/>
      <c r="B137" s="218"/>
      <c r="C137" s="264" t="s">
        <v>720</v>
      </c>
      <c r="D137" s="258"/>
      <c r="E137" s="259"/>
      <c r="F137" s="220"/>
      <c r="G137" s="220"/>
      <c r="H137" s="220"/>
      <c r="I137" s="220"/>
      <c r="J137" s="220"/>
      <c r="K137" s="220"/>
      <c r="L137" s="220"/>
      <c r="M137" s="220"/>
      <c r="N137" s="219"/>
      <c r="O137" s="219"/>
      <c r="P137" s="219"/>
      <c r="Q137" s="219"/>
      <c r="R137" s="220"/>
      <c r="S137" s="220"/>
      <c r="T137" s="220"/>
      <c r="U137" s="220"/>
      <c r="V137" s="220"/>
      <c r="W137" s="220"/>
      <c r="X137" s="220"/>
      <c r="Y137" s="220"/>
      <c r="Z137" s="210"/>
      <c r="AA137" s="210"/>
      <c r="AB137" s="210"/>
      <c r="AC137" s="210"/>
      <c r="AD137" s="210"/>
      <c r="AE137" s="210"/>
      <c r="AF137" s="210"/>
      <c r="AG137" s="210" t="s">
        <v>231</v>
      </c>
      <c r="AH137" s="210">
        <v>0</v>
      </c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</row>
    <row r="138" spans="1:60" outlineLevel="3" x14ac:dyDescent="0.2">
      <c r="A138" s="217"/>
      <c r="B138" s="218"/>
      <c r="C138" s="264" t="s">
        <v>710</v>
      </c>
      <c r="D138" s="258"/>
      <c r="E138" s="259">
        <v>7</v>
      </c>
      <c r="F138" s="220"/>
      <c r="G138" s="220"/>
      <c r="H138" s="220"/>
      <c r="I138" s="220"/>
      <c r="J138" s="220"/>
      <c r="K138" s="220"/>
      <c r="L138" s="220"/>
      <c r="M138" s="220"/>
      <c r="N138" s="219"/>
      <c r="O138" s="219"/>
      <c r="P138" s="219"/>
      <c r="Q138" s="219"/>
      <c r="R138" s="220"/>
      <c r="S138" s="220"/>
      <c r="T138" s="220"/>
      <c r="U138" s="220"/>
      <c r="V138" s="220"/>
      <c r="W138" s="220"/>
      <c r="X138" s="220"/>
      <c r="Y138" s="220"/>
      <c r="Z138" s="210"/>
      <c r="AA138" s="210"/>
      <c r="AB138" s="210"/>
      <c r="AC138" s="210"/>
      <c r="AD138" s="210"/>
      <c r="AE138" s="210"/>
      <c r="AF138" s="210"/>
      <c r="AG138" s="210" t="s">
        <v>231</v>
      </c>
      <c r="AH138" s="210">
        <v>5</v>
      </c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</row>
    <row r="139" spans="1:60" outlineLevel="3" x14ac:dyDescent="0.2">
      <c r="A139" s="217"/>
      <c r="B139" s="218"/>
      <c r="C139" s="264" t="s">
        <v>721</v>
      </c>
      <c r="D139" s="258"/>
      <c r="E139" s="259"/>
      <c r="F139" s="220"/>
      <c r="G139" s="220"/>
      <c r="H139" s="220"/>
      <c r="I139" s="220"/>
      <c r="J139" s="220"/>
      <c r="K139" s="220"/>
      <c r="L139" s="220"/>
      <c r="M139" s="220"/>
      <c r="N139" s="219"/>
      <c r="O139" s="219"/>
      <c r="P139" s="219"/>
      <c r="Q139" s="219"/>
      <c r="R139" s="220"/>
      <c r="S139" s="220"/>
      <c r="T139" s="220"/>
      <c r="U139" s="220"/>
      <c r="V139" s="220"/>
      <c r="W139" s="220"/>
      <c r="X139" s="220"/>
      <c r="Y139" s="220"/>
      <c r="Z139" s="210"/>
      <c r="AA139" s="210"/>
      <c r="AB139" s="210"/>
      <c r="AC139" s="210"/>
      <c r="AD139" s="210"/>
      <c r="AE139" s="210"/>
      <c r="AF139" s="210"/>
      <c r="AG139" s="210" t="s">
        <v>231</v>
      </c>
      <c r="AH139" s="210">
        <v>0</v>
      </c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</row>
    <row r="140" spans="1:60" outlineLevel="3" x14ac:dyDescent="0.2">
      <c r="A140" s="217"/>
      <c r="B140" s="218"/>
      <c r="C140" s="264" t="s">
        <v>709</v>
      </c>
      <c r="D140" s="258"/>
      <c r="E140" s="259">
        <v>2</v>
      </c>
      <c r="F140" s="220"/>
      <c r="G140" s="220"/>
      <c r="H140" s="220"/>
      <c r="I140" s="220"/>
      <c r="J140" s="220"/>
      <c r="K140" s="220"/>
      <c r="L140" s="220"/>
      <c r="M140" s="220"/>
      <c r="N140" s="219"/>
      <c r="O140" s="219"/>
      <c r="P140" s="219"/>
      <c r="Q140" s="219"/>
      <c r="R140" s="220"/>
      <c r="S140" s="220"/>
      <c r="T140" s="220"/>
      <c r="U140" s="220"/>
      <c r="V140" s="220"/>
      <c r="W140" s="220"/>
      <c r="X140" s="220"/>
      <c r="Y140" s="220"/>
      <c r="Z140" s="210"/>
      <c r="AA140" s="210"/>
      <c r="AB140" s="210"/>
      <c r="AC140" s="210"/>
      <c r="AD140" s="210"/>
      <c r="AE140" s="210"/>
      <c r="AF140" s="210"/>
      <c r="AG140" s="210" t="s">
        <v>231</v>
      </c>
      <c r="AH140" s="210">
        <v>5</v>
      </c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</row>
    <row r="141" spans="1:60" outlineLevel="3" x14ac:dyDescent="0.2">
      <c r="A141" s="217"/>
      <c r="B141" s="218"/>
      <c r="C141" s="264" t="s">
        <v>722</v>
      </c>
      <c r="D141" s="258"/>
      <c r="E141" s="259"/>
      <c r="F141" s="220"/>
      <c r="G141" s="220"/>
      <c r="H141" s="220"/>
      <c r="I141" s="220"/>
      <c r="J141" s="220"/>
      <c r="K141" s="220"/>
      <c r="L141" s="220"/>
      <c r="M141" s="220"/>
      <c r="N141" s="219"/>
      <c r="O141" s="219"/>
      <c r="P141" s="219"/>
      <c r="Q141" s="219"/>
      <c r="R141" s="220"/>
      <c r="S141" s="220"/>
      <c r="T141" s="220"/>
      <c r="U141" s="220"/>
      <c r="V141" s="220"/>
      <c r="W141" s="220"/>
      <c r="X141" s="220"/>
      <c r="Y141" s="220"/>
      <c r="Z141" s="210"/>
      <c r="AA141" s="210"/>
      <c r="AB141" s="210"/>
      <c r="AC141" s="210"/>
      <c r="AD141" s="210"/>
      <c r="AE141" s="210"/>
      <c r="AF141" s="210"/>
      <c r="AG141" s="210" t="s">
        <v>231</v>
      </c>
      <c r="AH141" s="210">
        <v>0</v>
      </c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</row>
    <row r="142" spans="1:60" outlineLevel="3" x14ac:dyDescent="0.2">
      <c r="A142" s="217"/>
      <c r="B142" s="218"/>
      <c r="C142" s="264" t="s">
        <v>708</v>
      </c>
      <c r="D142" s="258"/>
      <c r="E142" s="259">
        <v>2</v>
      </c>
      <c r="F142" s="220"/>
      <c r="G142" s="220"/>
      <c r="H142" s="220"/>
      <c r="I142" s="220"/>
      <c r="J142" s="220"/>
      <c r="K142" s="220"/>
      <c r="L142" s="220"/>
      <c r="M142" s="220"/>
      <c r="N142" s="219"/>
      <c r="O142" s="219"/>
      <c r="P142" s="219"/>
      <c r="Q142" s="219"/>
      <c r="R142" s="220"/>
      <c r="S142" s="220"/>
      <c r="T142" s="220"/>
      <c r="U142" s="220"/>
      <c r="V142" s="220"/>
      <c r="W142" s="220"/>
      <c r="X142" s="220"/>
      <c r="Y142" s="220"/>
      <c r="Z142" s="210"/>
      <c r="AA142" s="210"/>
      <c r="AB142" s="210"/>
      <c r="AC142" s="210"/>
      <c r="AD142" s="210"/>
      <c r="AE142" s="210"/>
      <c r="AF142" s="210"/>
      <c r="AG142" s="210" t="s">
        <v>231</v>
      </c>
      <c r="AH142" s="210">
        <v>5</v>
      </c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</row>
    <row r="143" spans="1:60" outlineLevel="1" x14ac:dyDescent="0.2">
      <c r="A143" s="235">
        <v>21</v>
      </c>
      <c r="B143" s="236" t="s">
        <v>723</v>
      </c>
      <c r="C143" s="252" t="s">
        <v>724</v>
      </c>
      <c r="D143" s="237" t="s">
        <v>293</v>
      </c>
      <c r="E143" s="238">
        <v>11</v>
      </c>
      <c r="F143" s="239"/>
      <c r="G143" s="240">
        <f>ROUND(E143*F143,2)</f>
        <v>0</v>
      </c>
      <c r="H143" s="239"/>
      <c r="I143" s="240">
        <f>ROUND(E143*H143,2)</f>
        <v>0</v>
      </c>
      <c r="J143" s="239"/>
      <c r="K143" s="240">
        <f>ROUND(E143*J143,2)</f>
        <v>0</v>
      </c>
      <c r="L143" s="240">
        <v>21</v>
      </c>
      <c r="M143" s="240">
        <f>G143*(1+L143/100)</f>
        <v>0</v>
      </c>
      <c r="N143" s="238">
        <v>3.6000000000000002E-4</v>
      </c>
      <c r="O143" s="238">
        <f>ROUND(E143*N143,2)</f>
        <v>0</v>
      </c>
      <c r="P143" s="238">
        <v>0</v>
      </c>
      <c r="Q143" s="238">
        <f>ROUND(E143*P143,2)</f>
        <v>0</v>
      </c>
      <c r="R143" s="240" t="s">
        <v>277</v>
      </c>
      <c r="S143" s="240" t="s">
        <v>188</v>
      </c>
      <c r="T143" s="241" t="s">
        <v>188</v>
      </c>
      <c r="U143" s="220">
        <v>0.43</v>
      </c>
      <c r="V143" s="220">
        <f>ROUND(E143*U143,2)</f>
        <v>4.7300000000000004</v>
      </c>
      <c r="W143" s="220"/>
      <c r="X143" s="220" t="s">
        <v>226</v>
      </c>
      <c r="Y143" s="220" t="s">
        <v>191</v>
      </c>
      <c r="Z143" s="210"/>
      <c r="AA143" s="210"/>
      <c r="AB143" s="210"/>
      <c r="AC143" s="210"/>
      <c r="AD143" s="210"/>
      <c r="AE143" s="210"/>
      <c r="AF143" s="210"/>
      <c r="AG143" s="210" t="s">
        <v>227</v>
      </c>
      <c r="AH143" s="210"/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  <c r="BD143" s="210"/>
      <c r="BE143" s="210"/>
      <c r="BF143" s="210"/>
      <c r="BG143" s="210"/>
      <c r="BH143" s="210"/>
    </row>
    <row r="144" spans="1:60" outlineLevel="2" x14ac:dyDescent="0.2">
      <c r="A144" s="217"/>
      <c r="B144" s="218"/>
      <c r="C144" s="264" t="s">
        <v>725</v>
      </c>
      <c r="D144" s="258"/>
      <c r="E144" s="259"/>
      <c r="F144" s="220"/>
      <c r="G144" s="220"/>
      <c r="H144" s="220"/>
      <c r="I144" s="220"/>
      <c r="J144" s="220"/>
      <c r="K144" s="220"/>
      <c r="L144" s="220"/>
      <c r="M144" s="220"/>
      <c r="N144" s="219"/>
      <c r="O144" s="219"/>
      <c r="P144" s="219"/>
      <c r="Q144" s="219"/>
      <c r="R144" s="220"/>
      <c r="S144" s="220"/>
      <c r="T144" s="220"/>
      <c r="U144" s="220"/>
      <c r="V144" s="220"/>
      <c r="W144" s="220"/>
      <c r="X144" s="220"/>
      <c r="Y144" s="220"/>
      <c r="Z144" s="210"/>
      <c r="AA144" s="210"/>
      <c r="AB144" s="210"/>
      <c r="AC144" s="210"/>
      <c r="AD144" s="210"/>
      <c r="AE144" s="210"/>
      <c r="AF144" s="210"/>
      <c r="AG144" s="210" t="s">
        <v>231</v>
      </c>
      <c r="AH144" s="210">
        <v>0</v>
      </c>
      <c r="AI144" s="210"/>
      <c r="AJ144" s="210"/>
      <c r="AK144" s="210"/>
      <c r="AL144" s="210"/>
      <c r="AM144" s="210"/>
      <c r="AN144" s="210"/>
      <c r="AO144" s="210"/>
      <c r="AP144" s="210"/>
      <c r="AQ144" s="210"/>
      <c r="AR144" s="210"/>
      <c r="AS144" s="210"/>
      <c r="AT144" s="210"/>
      <c r="AU144" s="210"/>
      <c r="AV144" s="210"/>
      <c r="AW144" s="210"/>
      <c r="AX144" s="210"/>
      <c r="AY144" s="210"/>
      <c r="AZ144" s="210"/>
      <c r="BA144" s="210"/>
      <c r="BB144" s="210"/>
      <c r="BC144" s="210"/>
      <c r="BD144" s="210"/>
      <c r="BE144" s="210"/>
      <c r="BF144" s="210"/>
      <c r="BG144" s="210"/>
      <c r="BH144" s="210"/>
    </row>
    <row r="145" spans="1:60" outlineLevel="3" x14ac:dyDescent="0.2">
      <c r="A145" s="217"/>
      <c r="B145" s="218"/>
      <c r="C145" s="264" t="s">
        <v>589</v>
      </c>
      <c r="D145" s="258"/>
      <c r="E145" s="259"/>
      <c r="F145" s="220"/>
      <c r="G145" s="220"/>
      <c r="H145" s="220"/>
      <c r="I145" s="220"/>
      <c r="J145" s="220"/>
      <c r="K145" s="220"/>
      <c r="L145" s="220"/>
      <c r="M145" s="220"/>
      <c r="N145" s="219"/>
      <c r="O145" s="219"/>
      <c r="P145" s="219"/>
      <c r="Q145" s="219"/>
      <c r="R145" s="220"/>
      <c r="S145" s="220"/>
      <c r="T145" s="220"/>
      <c r="U145" s="220"/>
      <c r="V145" s="220"/>
      <c r="W145" s="220"/>
      <c r="X145" s="220"/>
      <c r="Y145" s="220"/>
      <c r="Z145" s="210"/>
      <c r="AA145" s="210"/>
      <c r="AB145" s="210"/>
      <c r="AC145" s="210"/>
      <c r="AD145" s="210"/>
      <c r="AE145" s="210"/>
      <c r="AF145" s="210"/>
      <c r="AG145" s="210" t="s">
        <v>231</v>
      </c>
      <c r="AH145" s="210">
        <v>0</v>
      </c>
      <c r="AI145" s="210"/>
      <c r="AJ145" s="210"/>
      <c r="AK145" s="210"/>
      <c r="AL145" s="210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210"/>
      <c r="BA145" s="210"/>
      <c r="BB145" s="210"/>
      <c r="BC145" s="210"/>
      <c r="BD145" s="210"/>
      <c r="BE145" s="210"/>
      <c r="BF145" s="210"/>
      <c r="BG145" s="210"/>
      <c r="BH145" s="210"/>
    </row>
    <row r="146" spans="1:60" outlineLevel="3" x14ac:dyDescent="0.2">
      <c r="A146" s="217"/>
      <c r="B146" s="218"/>
      <c r="C146" s="264" t="s">
        <v>692</v>
      </c>
      <c r="D146" s="258"/>
      <c r="E146" s="259"/>
      <c r="F146" s="220"/>
      <c r="G146" s="220"/>
      <c r="H146" s="220"/>
      <c r="I146" s="220"/>
      <c r="J146" s="220"/>
      <c r="K146" s="220"/>
      <c r="L146" s="220"/>
      <c r="M146" s="220"/>
      <c r="N146" s="219"/>
      <c r="O146" s="219"/>
      <c r="P146" s="219"/>
      <c r="Q146" s="219"/>
      <c r="R146" s="220"/>
      <c r="S146" s="220"/>
      <c r="T146" s="220"/>
      <c r="U146" s="220"/>
      <c r="V146" s="220"/>
      <c r="W146" s="220"/>
      <c r="X146" s="220"/>
      <c r="Y146" s="220"/>
      <c r="Z146" s="210"/>
      <c r="AA146" s="210"/>
      <c r="AB146" s="210"/>
      <c r="AC146" s="210"/>
      <c r="AD146" s="210"/>
      <c r="AE146" s="210"/>
      <c r="AF146" s="210"/>
      <c r="AG146" s="210" t="s">
        <v>231</v>
      </c>
      <c r="AH146" s="210">
        <v>0</v>
      </c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  <c r="BD146" s="210"/>
      <c r="BE146" s="210"/>
      <c r="BF146" s="210"/>
      <c r="BG146" s="210"/>
      <c r="BH146" s="210"/>
    </row>
    <row r="147" spans="1:60" outlineLevel="3" x14ac:dyDescent="0.2">
      <c r="A147" s="217"/>
      <c r="B147" s="218"/>
      <c r="C147" s="264" t="s">
        <v>702</v>
      </c>
      <c r="D147" s="258"/>
      <c r="E147" s="259">
        <v>11</v>
      </c>
      <c r="F147" s="220"/>
      <c r="G147" s="220"/>
      <c r="H147" s="220"/>
      <c r="I147" s="220"/>
      <c r="J147" s="220"/>
      <c r="K147" s="220"/>
      <c r="L147" s="220"/>
      <c r="M147" s="220"/>
      <c r="N147" s="219"/>
      <c r="O147" s="219"/>
      <c r="P147" s="219"/>
      <c r="Q147" s="219"/>
      <c r="R147" s="220"/>
      <c r="S147" s="220"/>
      <c r="T147" s="220"/>
      <c r="U147" s="220"/>
      <c r="V147" s="220"/>
      <c r="W147" s="220"/>
      <c r="X147" s="220"/>
      <c r="Y147" s="220"/>
      <c r="Z147" s="210"/>
      <c r="AA147" s="210"/>
      <c r="AB147" s="210"/>
      <c r="AC147" s="210"/>
      <c r="AD147" s="210"/>
      <c r="AE147" s="210"/>
      <c r="AF147" s="210"/>
      <c r="AG147" s="210" t="s">
        <v>231</v>
      </c>
      <c r="AH147" s="210">
        <v>5</v>
      </c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</row>
    <row r="148" spans="1:60" outlineLevel="1" x14ac:dyDescent="0.2">
      <c r="A148" s="235">
        <v>22</v>
      </c>
      <c r="B148" s="236" t="s">
        <v>590</v>
      </c>
      <c r="C148" s="252" t="s">
        <v>591</v>
      </c>
      <c r="D148" s="237" t="s">
        <v>261</v>
      </c>
      <c r="E148" s="238">
        <v>11</v>
      </c>
      <c r="F148" s="239"/>
      <c r="G148" s="240">
        <f>ROUND(E148*F148,2)</f>
        <v>0</v>
      </c>
      <c r="H148" s="239"/>
      <c r="I148" s="240">
        <f>ROUND(E148*H148,2)</f>
        <v>0</v>
      </c>
      <c r="J148" s="239"/>
      <c r="K148" s="240">
        <f>ROUND(E148*J148,2)</f>
        <v>0</v>
      </c>
      <c r="L148" s="240">
        <v>21</v>
      </c>
      <c r="M148" s="240">
        <f>G148*(1+L148/100)</f>
        <v>0</v>
      </c>
      <c r="N148" s="238">
        <v>0</v>
      </c>
      <c r="O148" s="238">
        <f>ROUND(E148*N148,2)</f>
        <v>0</v>
      </c>
      <c r="P148" s="238">
        <v>0</v>
      </c>
      <c r="Q148" s="238">
        <f>ROUND(E148*P148,2)</f>
        <v>0</v>
      </c>
      <c r="R148" s="240"/>
      <c r="S148" s="240" t="s">
        <v>203</v>
      </c>
      <c r="T148" s="241" t="s">
        <v>189</v>
      </c>
      <c r="U148" s="220">
        <v>0</v>
      </c>
      <c r="V148" s="220">
        <f>ROUND(E148*U148,2)</f>
        <v>0</v>
      </c>
      <c r="W148" s="220"/>
      <c r="X148" s="220" t="s">
        <v>226</v>
      </c>
      <c r="Y148" s="220" t="s">
        <v>191</v>
      </c>
      <c r="Z148" s="210"/>
      <c r="AA148" s="210"/>
      <c r="AB148" s="210"/>
      <c r="AC148" s="210"/>
      <c r="AD148" s="210"/>
      <c r="AE148" s="210"/>
      <c r="AF148" s="210"/>
      <c r="AG148" s="210" t="s">
        <v>227</v>
      </c>
      <c r="AH148" s="210"/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  <c r="BD148" s="210"/>
      <c r="BE148" s="210"/>
      <c r="BF148" s="210"/>
      <c r="BG148" s="210"/>
      <c r="BH148" s="210"/>
    </row>
    <row r="149" spans="1:60" outlineLevel="2" x14ac:dyDescent="0.2">
      <c r="A149" s="217"/>
      <c r="B149" s="218"/>
      <c r="C149" s="264" t="s">
        <v>726</v>
      </c>
      <c r="D149" s="258"/>
      <c r="E149" s="259"/>
      <c r="F149" s="220"/>
      <c r="G149" s="220"/>
      <c r="H149" s="220"/>
      <c r="I149" s="220"/>
      <c r="J149" s="220"/>
      <c r="K149" s="220"/>
      <c r="L149" s="220"/>
      <c r="M149" s="220"/>
      <c r="N149" s="219"/>
      <c r="O149" s="219"/>
      <c r="P149" s="219"/>
      <c r="Q149" s="219"/>
      <c r="R149" s="220"/>
      <c r="S149" s="220"/>
      <c r="T149" s="220"/>
      <c r="U149" s="220"/>
      <c r="V149" s="220"/>
      <c r="W149" s="220"/>
      <c r="X149" s="220"/>
      <c r="Y149" s="220"/>
      <c r="Z149" s="210"/>
      <c r="AA149" s="210"/>
      <c r="AB149" s="210"/>
      <c r="AC149" s="210"/>
      <c r="AD149" s="210"/>
      <c r="AE149" s="210"/>
      <c r="AF149" s="210"/>
      <c r="AG149" s="210" t="s">
        <v>231</v>
      </c>
      <c r="AH149" s="210">
        <v>0</v>
      </c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  <c r="BD149" s="210"/>
      <c r="BE149" s="210"/>
      <c r="BF149" s="210"/>
      <c r="BG149" s="210"/>
      <c r="BH149" s="210"/>
    </row>
    <row r="150" spans="1:60" outlineLevel="3" x14ac:dyDescent="0.2">
      <c r="A150" s="217"/>
      <c r="B150" s="218"/>
      <c r="C150" s="264" t="s">
        <v>702</v>
      </c>
      <c r="D150" s="258"/>
      <c r="E150" s="259">
        <v>11</v>
      </c>
      <c r="F150" s="220"/>
      <c r="G150" s="220"/>
      <c r="H150" s="220"/>
      <c r="I150" s="220"/>
      <c r="J150" s="220"/>
      <c r="K150" s="220"/>
      <c r="L150" s="220"/>
      <c r="M150" s="220"/>
      <c r="N150" s="219"/>
      <c r="O150" s="219"/>
      <c r="P150" s="219"/>
      <c r="Q150" s="219"/>
      <c r="R150" s="220"/>
      <c r="S150" s="220"/>
      <c r="T150" s="220"/>
      <c r="U150" s="220"/>
      <c r="V150" s="220"/>
      <c r="W150" s="220"/>
      <c r="X150" s="220"/>
      <c r="Y150" s="220"/>
      <c r="Z150" s="210"/>
      <c r="AA150" s="210"/>
      <c r="AB150" s="210"/>
      <c r="AC150" s="210"/>
      <c r="AD150" s="210"/>
      <c r="AE150" s="210"/>
      <c r="AF150" s="210"/>
      <c r="AG150" s="210" t="s">
        <v>231</v>
      </c>
      <c r="AH150" s="210">
        <v>5</v>
      </c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</row>
    <row r="151" spans="1:60" outlineLevel="1" x14ac:dyDescent="0.2">
      <c r="A151" s="235">
        <v>23</v>
      </c>
      <c r="B151" s="236" t="s">
        <v>593</v>
      </c>
      <c r="C151" s="252" t="s">
        <v>594</v>
      </c>
      <c r="D151" s="237" t="s">
        <v>595</v>
      </c>
      <c r="E151" s="238">
        <v>16.5</v>
      </c>
      <c r="F151" s="239"/>
      <c r="G151" s="240">
        <f>ROUND(E151*F151,2)</f>
        <v>0</v>
      </c>
      <c r="H151" s="239"/>
      <c r="I151" s="240">
        <f>ROUND(E151*H151,2)</f>
        <v>0</v>
      </c>
      <c r="J151" s="239"/>
      <c r="K151" s="240">
        <f>ROUND(E151*J151,2)</f>
        <v>0</v>
      </c>
      <c r="L151" s="240">
        <v>21</v>
      </c>
      <c r="M151" s="240">
        <f>G151*(1+L151/100)</f>
        <v>0</v>
      </c>
      <c r="N151" s="238">
        <v>1E-3</v>
      </c>
      <c r="O151" s="238">
        <f>ROUND(E151*N151,2)</f>
        <v>0.02</v>
      </c>
      <c r="P151" s="238">
        <v>0</v>
      </c>
      <c r="Q151" s="238">
        <f>ROUND(E151*P151,2)</f>
        <v>0</v>
      </c>
      <c r="R151" s="240" t="s">
        <v>435</v>
      </c>
      <c r="S151" s="240" t="s">
        <v>188</v>
      </c>
      <c r="T151" s="241" t="s">
        <v>188</v>
      </c>
      <c r="U151" s="220">
        <v>0</v>
      </c>
      <c r="V151" s="220">
        <f>ROUND(E151*U151,2)</f>
        <v>0</v>
      </c>
      <c r="W151" s="220"/>
      <c r="X151" s="220" t="s">
        <v>436</v>
      </c>
      <c r="Y151" s="220" t="s">
        <v>191</v>
      </c>
      <c r="Z151" s="210"/>
      <c r="AA151" s="210"/>
      <c r="AB151" s="210"/>
      <c r="AC151" s="210"/>
      <c r="AD151" s="210"/>
      <c r="AE151" s="210"/>
      <c r="AF151" s="210"/>
      <c r="AG151" s="210" t="s">
        <v>596</v>
      </c>
      <c r="AH151" s="210"/>
      <c r="AI151" s="210"/>
      <c r="AJ151" s="210"/>
      <c r="AK151" s="210"/>
      <c r="AL151" s="210"/>
      <c r="AM151" s="210"/>
      <c r="AN151" s="210"/>
      <c r="AO151" s="210"/>
      <c r="AP151" s="210"/>
      <c r="AQ151" s="210"/>
      <c r="AR151" s="210"/>
      <c r="AS151" s="210"/>
      <c r="AT151" s="210"/>
      <c r="AU151" s="210"/>
      <c r="AV151" s="210"/>
      <c r="AW151" s="210"/>
      <c r="AX151" s="210"/>
      <c r="AY151" s="210"/>
      <c r="AZ151" s="210"/>
      <c r="BA151" s="210"/>
      <c r="BB151" s="210"/>
      <c r="BC151" s="210"/>
      <c r="BD151" s="210"/>
      <c r="BE151" s="210"/>
      <c r="BF151" s="210"/>
      <c r="BG151" s="210"/>
      <c r="BH151" s="210"/>
    </row>
    <row r="152" spans="1:60" outlineLevel="2" x14ac:dyDescent="0.2">
      <c r="A152" s="217"/>
      <c r="B152" s="218"/>
      <c r="C152" s="264" t="s">
        <v>597</v>
      </c>
      <c r="D152" s="258"/>
      <c r="E152" s="259"/>
      <c r="F152" s="220"/>
      <c r="G152" s="220"/>
      <c r="H152" s="220"/>
      <c r="I152" s="220"/>
      <c r="J152" s="220"/>
      <c r="K152" s="220"/>
      <c r="L152" s="220"/>
      <c r="M152" s="220"/>
      <c r="N152" s="219"/>
      <c r="O152" s="219"/>
      <c r="P152" s="219"/>
      <c r="Q152" s="219"/>
      <c r="R152" s="220"/>
      <c r="S152" s="220"/>
      <c r="T152" s="220"/>
      <c r="U152" s="220"/>
      <c r="V152" s="220"/>
      <c r="W152" s="220"/>
      <c r="X152" s="220"/>
      <c r="Y152" s="220"/>
      <c r="Z152" s="210"/>
      <c r="AA152" s="210"/>
      <c r="AB152" s="210"/>
      <c r="AC152" s="210"/>
      <c r="AD152" s="210"/>
      <c r="AE152" s="210"/>
      <c r="AF152" s="210"/>
      <c r="AG152" s="210" t="s">
        <v>231</v>
      </c>
      <c r="AH152" s="210">
        <v>0</v>
      </c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10"/>
      <c r="BB152" s="210"/>
      <c r="BC152" s="210"/>
      <c r="BD152" s="210"/>
      <c r="BE152" s="210"/>
      <c r="BF152" s="210"/>
      <c r="BG152" s="210"/>
      <c r="BH152" s="210"/>
    </row>
    <row r="153" spans="1:60" outlineLevel="3" x14ac:dyDescent="0.2">
      <c r="A153" s="217"/>
      <c r="B153" s="218"/>
      <c r="C153" s="264" t="s">
        <v>598</v>
      </c>
      <c r="D153" s="258"/>
      <c r="E153" s="259"/>
      <c r="F153" s="220"/>
      <c r="G153" s="220"/>
      <c r="H153" s="220"/>
      <c r="I153" s="220"/>
      <c r="J153" s="220"/>
      <c r="K153" s="220"/>
      <c r="L153" s="220"/>
      <c r="M153" s="220"/>
      <c r="N153" s="219"/>
      <c r="O153" s="219"/>
      <c r="P153" s="219"/>
      <c r="Q153" s="219"/>
      <c r="R153" s="220"/>
      <c r="S153" s="220"/>
      <c r="T153" s="220"/>
      <c r="U153" s="220"/>
      <c r="V153" s="220"/>
      <c r="W153" s="220"/>
      <c r="X153" s="220"/>
      <c r="Y153" s="220"/>
      <c r="Z153" s="210"/>
      <c r="AA153" s="210"/>
      <c r="AB153" s="210"/>
      <c r="AC153" s="210"/>
      <c r="AD153" s="210"/>
      <c r="AE153" s="210"/>
      <c r="AF153" s="210"/>
      <c r="AG153" s="210" t="s">
        <v>231</v>
      </c>
      <c r="AH153" s="210">
        <v>0</v>
      </c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  <c r="BD153" s="210"/>
      <c r="BE153" s="210"/>
      <c r="BF153" s="210"/>
      <c r="BG153" s="210"/>
      <c r="BH153" s="210"/>
    </row>
    <row r="154" spans="1:60" outlineLevel="3" x14ac:dyDescent="0.2">
      <c r="A154" s="217"/>
      <c r="B154" s="218"/>
      <c r="C154" s="264" t="s">
        <v>599</v>
      </c>
      <c r="D154" s="258"/>
      <c r="E154" s="259"/>
      <c r="F154" s="220"/>
      <c r="G154" s="220"/>
      <c r="H154" s="220"/>
      <c r="I154" s="220"/>
      <c r="J154" s="220"/>
      <c r="K154" s="220"/>
      <c r="L154" s="220"/>
      <c r="M154" s="220"/>
      <c r="N154" s="219"/>
      <c r="O154" s="219"/>
      <c r="P154" s="219"/>
      <c r="Q154" s="219"/>
      <c r="R154" s="220"/>
      <c r="S154" s="220"/>
      <c r="T154" s="220"/>
      <c r="U154" s="220"/>
      <c r="V154" s="220"/>
      <c r="W154" s="220"/>
      <c r="X154" s="220"/>
      <c r="Y154" s="220"/>
      <c r="Z154" s="210"/>
      <c r="AA154" s="210"/>
      <c r="AB154" s="210"/>
      <c r="AC154" s="210"/>
      <c r="AD154" s="210"/>
      <c r="AE154" s="210"/>
      <c r="AF154" s="210"/>
      <c r="AG154" s="210" t="s">
        <v>231</v>
      </c>
      <c r="AH154" s="210">
        <v>0</v>
      </c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210"/>
      <c r="BB154" s="210"/>
      <c r="BC154" s="210"/>
      <c r="BD154" s="210"/>
      <c r="BE154" s="210"/>
      <c r="BF154" s="210"/>
      <c r="BG154" s="210"/>
      <c r="BH154" s="210"/>
    </row>
    <row r="155" spans="1:60" outlineLevel="3" x14ac:dyDescent="0.2">
      <c r="A155" s="217"/>
      <c r="B155" s="218"/>
      <c r="C155" s="264" t="s">
        <v>692</v>
      </c>
      <c r="D155" s="258"/>
      <c r="E155" s="259"/>
      <c r="F155" s="220"/>
      <c r="G155" s="220"/>
      <c r="H155" s="220"/>
      <c r="I155" s="220"/>
      <c r="J155" s="220"/>
      <c r="K155" s="220"/>
      <c r="L155" s="220"/>
      <c r="M155" s="220"/>
      <c r="N155" s="219"/>
      <c r="O155" s="219"/>
      <c r="P155" s="219"/>
      <c r="Q155" s="219"/>
      <c r="R155" s="220"/>
      <c r="S155" s="220"/>
      <c r="T155" s="220"/>
      <c r="U155" s="220"/>
      <c r="V155" s="220"/>
      <c r="W155" s="220"/>
      <c r="X155" s="220"/>
      <c r="Y155" s="220"/>
      <c r="Z155" s="210"/>
      <c r="AA155" s="210"/>
      <c r="AB155" s="210"/>
      <c r="AC155" s="210"/>
      <c r="AD155" s="210"/>
      <c r="AE155" s="210"/>
      <c r="AF155" s="210"/>
      <c r="AG155" s="210" t="s">
        <v>231</v>
      </c>
      <c r="AH155" s="210">
        <v>0</v>
      </c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10"/>
      <c r="BB155" s="210"/>
      <c r="BC155" s="210"/>
      <c r="BD155" s="210"/>
      <c r="BE155" s="210"/>
      <c r="BF155" s="210"/>
      <c r="BG155" s="210"/>
      <c r="BH155" s="210"/>
    </row>
    <row r="156" spans="1:60" outlineLevel="3" x14ac:dyDescent="0.2">
      <c r="A156" s="217"/>
      <c r="B156" s="218"/>
      <c r="C156" s="264" t="s">
        <v>702</v>
      </c>
      <c r="D156" s="258"/>
      <c r="E156" s="259">
        <v>11</v>
      </c>
      <c r="F156" s="220"/>
      <c r="G156" s="220"/>
      <c r="H156" s="220"/>
      <c r="I156" s="220"/>
      <c r="J156" s="220"/>
      <c r="K156" s="220"/>
      <c r="L156" s="220"/>
      <c r="M156" s="220"/>
      <c r="N156" s="219"/>
      <c r="O156" s="219"/>
      <c r="P156" s="219"/>
      <c r="Q156" s="219"/>
      <c r="R156" s="220"/>
      <c r="S156" s="220"/>
      <c r="T156" s="220"/>
      <c r="U156" s="220"/>
      <c r="V156" s="220"/>
      <c r="W156" s="220"/>
      <c r="X156" s="220"/>
      <c r="Y156" s="220"/>
      <c r="Z156" s="210"/>
      <c r="AA156" s="210"/>
      <c r="AB156" s="210"/>
      <c r="AC156" s="210"/>
      <c r="AD156" s="210"/>
      <c r="AE156" s="210"/>
      <c r="AF156" s="210"/>
      <c r="AG156" s="210" t="s">
        <v>231</v>
      </c>
      <c r="AH156" s="210">
        <v>5</v>
      </c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10"/>
      <c r="BB156" s="210"/>
      <c r="BC156" s="210"/>
      <c r="BD156" s="210"/>
      <c r="BE156" s="210"/>
      <c r="BF156" s="210"/>
      <c r="BG156" s="210"/>
      <c r="BH156" s="210"/>
    </row>
    <row r="157" spans="1:60" outlineLevel="3" x14ac:dyDescent="0.2">
      <c r="A157" s="217"/>
      <c r="B157" s="218"/>
      <c r="C157" s="271" t="s">
        <v>600</v>
      </c>
      <c r="D157" s="267"/>
      <c r="E157" s="268">
        <v>11</v>
      </c>
      <c r="F157" s="220"/>
      <c r="G157" s="220"/>
      <c r="H157" s="220"/>
      <c r="I157" s="220"/>
      <c r="J157" s="220"/>
      <c r="K157" s="220"/>
      <c r="L157" s="220"/>
      <c r="M157" s="220"/>
      <c r="N157" s="219"/>
      <c r="O157" s="219"/>
      <c r="P157" s="219"/>
      <c r="Q157" s="219"/>
      <c r="R157" s="220"/>
      <c r="S157" s="220"/>
      <c r="T157" s="220"/>
      <c r="U157" s="220"/>
      <c r="V157" s="220"/>
      <c r="W157" s="220"/>
      <c r="X157" s="220"/>
      <c r="Y157" s="220"/>
      <c r="Z157" s="210"/>
      <c r="AA157" s="210"/>
      <c r="AB157" s="210"/>
      <c r="AC157" s="210"/>
      <c r="AD157" s="210"/>
      <c r="AE157" s="210"/>
      <c r="AF157" s="210"/>
      <c r="AG157" s="210" t="s">
        <v>231</v>
      </c>
      <c r="AH157" s="210">
        <v>1</v>
      </c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  <c r="BD157" s="210"/>
      <c r="BE157" s="210"/>
      <c r="BF157" s="210"/>
      <c r="BG157" s="210"/>
      <c r="BH157" s="210"/>
    </row>
    <row r="158" spans="1:60" outlineLevel="3" x14ac:dyDescent="0.2">
      <c r="A158" s="217"/>
      <c r="B158" s="218"/>
      <c r="C158" s="272" t="s">
        <v>601</v>
      </c>
      <c r="D158" s="269"/>
      <c r="E158" s="270">
        <v>5.5</v>
      </c>
      <c r="F158" s="220"/>
      <c r="G158" s="220"/>
      <c r="H158" s="220"/>
      <c r="I158" s="220"/>
      <c r="J158" s="220"/>
      <c r="K158" s="220"/>
      <c r="L158" s="220"/>
      <c r="M158" s="220"/>
      <c r="N158" s="219"/>
      <c r="O158" s="219"/>
      <c r="P158" s="219"/>
      <c r="Q158" s="219"/>
      <c r="R158" s="220"/>
      <c r="S158" s="220"/>
      <c r="T158" s="220"/>
      <c r="U158" s="220"/>
      <c r="V158" s="220"/>
      <c r="W158" s="220"/>
      <c r="X158" s="220"/>
      <c r="Y158" s="220"/>
      <c r="Z158" s="210"/>
      <c r="AA158" s="210"/>
      <c r="AB158" s="210"/>
      <c r="AC158" s="210"/>
      <c r="AD158" s="210"/>
      <c r="AE158" s="210"/>
      <c r="AF158" s="210"/>
      <c r="AG158" s="210" t="s">
        <v>231</v>
      </c>
      <c r="AH158" s="210">
        <v>4</v>
      </c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210"/>
      <c r="BB158" s="210"/>
      <c r="BC158" s="210"/>
      <c r="BD158" s="210"/>
      <c r="BE158" s="210"/>
      <c r="BF158" s="210"/>
      <c r="BG158" s="210"/>
      <c r="BH158" s="210"/>
    </row>
    <row r="159" spans="1:60" ht="22.5" outlineLevel="1" x14ac:dyDescent="0.2">
      <c r="A159" s="235">
        <v>24</v>
      </c>
      <c r="B159" s="236" t="s">
        <v>727</v>
      </c>
      <c r="C159" s="252" t="s">
        <v>728</v>
      </c>
      <c r="D159" s="237" t="s">
        <v>261</v>
      </c>
      <c r="E159" s="238">
        <v>9.02</v>
      </c>
      <c r="F159" s="239"/>
      <c r="G159" s="240">
        <f>ROUND(E159*F159,2)</f>
        <v>0</v>
      </c>
      <c r="H159" s="239"/>
      <c r="I159" s="240">
        <f>ROUND(E159*H159,2)</f>
        <v>0</v>
      </c>
      <c r="J159" s="239"/>
      <c r="K159" s="240">
        <f>ROUND(E159*J159,2)</f>
        <v>0</v>
      </c>
      <c r="L159" s="240">
        <v>21</v>
      </c>
      <c r="M159" s="240">
        <f>G159*(1+L159/100)</f>
        <v>0</v>
      </c>
      <c r="N159" s="238">
        <v>0.17244999999999999</v>
      </c>
      <c r="O159" s="238">
        <f>ROUND(E159*N159,2)</f>
        <v>1.56</v>
      </c>
      <c r="P159" s="238">
        <v>0</v>
      </c>
      <c r="Q159" s="238">
        <f>ROUND(E159*P159,2)</f>
        <v>0</v>
      </c>
      <c r="R159" s="240" t="s">
        <v>435</v>
      </c>
      <c r="S159" s="240" t="s">
        <v>188</v>
      </c>
      <c r="T159" s="241" t="s">
        <v>188</v>
      </c>
      <c r="U159" s="220">
        <v>0</v>
      </c>
      <c r="V159" s="220">
        <f>ROUND(E159*U159,2)</f>
        <v>0</v>
      </c>
      <c r="W159" s="220"/>
      <c r="X159" s="220" t="s">
        <v>436</v>
      </c>
      <c r="Y159" s="220" t="s">
        <v>191</v>
      </c>
      <c r="Z159" s="210"/>
      <c r="AA159" s="210"/>
      <c r="AB159" s="210"/>
      <c r="AC159" s="210"/>
      <c r="AD159" s="210"/>
      <c r="AE159" s="210"/>
      <c r="AF159" s="210"/>
      <c r="AG159" s="210" t="s">
        <v>596</v>
      </c>
      <c r="AH159" s="210"/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</row>
    <row r="160" spans="1:60" outlineLevel="2" x14ac:dyDescent="0.2">
      <c r="A160" s="217"/>
      <c r="B160" s="218"/>
      <c r="C160" s="264" t="s">
        <v>729</v>
      </c>
      <c r="D160" s="258"/>
      <c r="E160" s="259"/>
      <c r="F160" s="220"/>
      <c r="G160" s="220"/>
      <c r="H160" s="220"/>
      <c r="I160" s="220"/>
      <c r="J160" s="220"/>
      <c r="K160" s="220"/>
      <c r="L160" s="220"/>
      <c r="M160" s="220"/>
      <c r="N160" s="219"/>
      <c r="O160" s="219"/>
      <c r="P160" s="219"/>
      <c r="Q160" s="219"/>
      <c r="R160" s="220"/>
      <c r="S160" s="220"/>
      <c r="T160" s="220"/>
      <c r="U160" s="220"/>
      <c r="V160" s="220"/>
      <c r="W160" s="220"/>
      <c r="X160" s="220"/>
      <c r="Y160" s="220"/>
      <c r="Z160" s="210"/>
      <c r="AA160" s="210"/>
      <c r="AB160" s="210"/>
      <c r="AC160" s="210"/>
      <c r="AD160" s="210"/>
      <c r="AE160" s="210"/>
      <c r="AF160" s="210"/>
      <c r="AG160" s="210" t="s">
        <v>231</v>
      </c>
      <c r="AH160" s="210">
        <v>0</v>
      </c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</row>
    <row r="161" spans="1:60" outlineLevel="3" x14ac:dyDescent="0.2">
      <c r="A161" s="217"/>
      <c r="B161" s="218"/>
      <c r="C161" s="264" t="s">
        <v>730</v>
      </c>
      <c r="D161" s="258"/>
      <c r="E161" s="259">
        <v>12.1</v>
      </c>
      <c r="F161" s="220"/>
      <c r="G161" s="220"/>
      <c r="H161" s="220"/>
      <c r="I161" s="220"/>
      <c r="J161" s="220"/>
      <c r="K161" s="220"/>
      <c r="L161" s="220"/>
      <c r="M161" s="220"/>
      <c r="N161" s="219"/>
      <c r="O161" s="219"/>
      <c r="P161" s="219"/>
      <c r="Q161" s="219"/>
      <c r="R161" s="220"/>
      <c r="S161" s="220"/>
      <c r="T161" s="220"/>
      <c r="U161" s="220"/>
      <c r="V161" s="220"/>
      <c r="W161" s="220"/>
      <c r="X161" s="220"/>
      <c r="Y161" s="220"/>
      <c r="Z161" s="210"/>
      <c r="AA161" s="210"/>
      <c r="AB161" s="210"/>
      <c r="AC161" s="210"/>
      <c r="AD161" s="210"/>
      <c r="AE161" s="210"/>
      <c r="AF161" s="210"/>
      <c r="AG161" s="210" t="s">
        <v>231</v>
      </c>
      <c r="AH161" s="210">
        <v>5</v>
      </c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</row>
    <row r="162" spans="1:60" outlineLevel="3" x14ac:dyDescent="0.2">
      <c r="A162" s="217"/>
      <c r="B162" s="218"/>
      <c r="C162" s="264" t="s">
        <v>606</v>
      </c>
      <c r="D162" s="258"/>
      <c r="E162" s="259"/>
      <c r="F162" s="220"/>
      <c r="G162" s="220"/>
      <c r="H162" s="220"/>
      <c r="I162" s="220"/>
      <c r="J162" s="220"/>
      <c r="K162" s="220"/>
      <c r="L162" s="220"/>
      <c r="M162" s="220"/>
      <c r="N162" s="219"/>
      <c r="O162" s="219"/>
      <c r="P162" s="219"/>
      <c r="Q162" s="219"/>
      <c r="R162" s="220"/>
      <c r="S162" s="220"/>
      <c r="T162" s="220"/>
      <c r="U162" s="220"/>
      <c r="V162" s="220"/>
      <c r="W162" s="220"/>
      <c r="X162" s="220"/>
      <c r="Y162" s="220"/>
      <c r="Z162" s="210"/>
      <c r="AA162" s="210"/>
      <c r="AB162" s="210"/>
      <c r="AC162" s="210"/>
      <c r="AD162" s="210"/>
      <c r="AE162" s="210"/>
      <c r="AF162" s="210"/>
      <c r="AG162" s="210" t="s">
        <v>231</v>
      </c>
      <c r="AH162" s="210">
        <v>0</v>
      </c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</row>
    <row r="163" spans="1:60" outlineLevel="3" x14ac:dyDescent="0.2">
      <c r="A163" s="217"/>
      <c r="B163" s="218"/>
      <c r="C163" s="264" t="s">
        <v>731</v>
      </c>
      <c r="D163" s="258"/>
      <c r="E163" s="259">
        <v>-3.08</v>
      </c>
      <c r="F163" s="220"/>
      <c r="G163" s="220"/>
      <c r="H163" s="220"/>
      <c r="I163" s="220"/>
      <c r="J163" s="220"/>
      <c r="K163" s="220"/>
      <c r="L163" s="220"/>
      <c r="M163" s="220"/>
      <c r="N163" s="219"/>
      <c r="O163" s="219"/>
      <c r="P163" s="219"/>
      <c r="Q163" s="219"/>
      <c r="R163" s="220"/>
      <c r="S163" s="220"/>
      <c r="T163" s="220"/>
      <c r="U163" s="220"/>
      <c r="V163" s="220"/>
      <c r="W163" s="220"/>
      <c r="X163" s="220"/>
      <c r="Y163" s="220"/>
      <c r="Z163" s="210"/>
      <c r="AA163" s="210"/>
      <c r="AB163" s="210"/>
      <c r="AC163" s="210"/>
      <c r="AD163" s="210"/>
      <c r="AE163" s="210"/>
      <c r="AF163" s="210"/>
      <c r="AG163" s="210" t="s">
        <v>231</v>
      </c>
      <c r="AH163" s="210">
        <v>5</v>
      </c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</row>
    <row r="164" spans="1:60" ht="22.5" outlineLevel="1" x14ac:dyDescent="0.2">
      <c r="A164" s="235">
        <v>25</v>
      </c>
      <c r="B164" s="236" t="s">
        <v>732</v>
      </c>
      <c r="C164" s="252" t="s">
        <v>733</v>
      </c>
      <c r="D164" s="237" t="s">
        <v>261</v>
      </c>
      <c r="E164" s="238">
        <v>3.08</v>
      </c>
      <c r="F164" s="239"/>
      <c r="G164" s="240">
        <f>ROUND(E164*F164,2)</f>
        <v>0</v>
      </c>
      <c r="H164" s="239"/>
      <c r="I164" s="240">
        <f>ROUND(E164*H164,2)</f>
        <v>0</v>
      </c>
      <c r="J164" s="239"/>
      <c r="K164" s="240">
        <f>ROUND(E164*J164,2)</f>
        <v>0</v>
      </c>
      <c r="L164" s="240">
        <v>21</v>
      </c>
      <c r="M164" s="240">
        <f>G164*(1+L164/100)</f>
        <v>0</v>
      </c>
      <c r="N164" s="238">
        <v>0.17244999999999999</v>
      </c>
      <c r="O164" s="238">
        <f>ROUND(E164*N164,2)</f>
        <v>0.53</v>
      </c>
      <c r="P164" s="238">
        <v>0</v>
      </c>
      <c r="Q164" s="238">
        <f>ROUND(E164*P164,2)</f>
        <v>0</v>
      </c>
      <c r="R164" s="240" t="s">
        <v>435</v>
      </c>
      <c r="S164" s="240" t="s">
        <v>188</v>
      </c>
      <c r="T164" s="241" t="s">
        <v>188</v>
      </c>
      <c r="U164" s="220">
        <v>0</v>
      </c>
      <c r="V164" s="220">
        <f>ROUND(E164*U164,2)</f>
        <v>0</v>
      </c>
      <c r="W164" s="220"/>
      <c r="X164" s="220" t="s">
        <v>436</v>
      </c>
      <c r="Y164" s="220" t="s">
        <v>191</v>
      </c>
      <c r="Z164" s="210"/>
      <c r="AA164" s="210"/>
      <c r="AB164" s="210"/>
      <c r="AC164" s="210"/>
      <c r="AD164" s="210"/>
      <c r="AE164" s="210"/>
      <c r="AF164" s="210"/>
      <c r="AG164" s="210" t="s">
        <v>596</v>
      </c>
      <c r="AH164" s="210"/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</row>
    <row r="165" spans="1:60" outlineLevel="2" x14ac:dyDescent="0.2">
      <c r="A165" s="217"/>
      <c r="B165" s="218"/>
      <c r="C165" s="264" t="s">
        <v>734</v>
      </c>
      <c r="D165" s="258"/>
      <c r="E165" s="259"/>
      <c r="F165" s="220"/>
      <c r="G165" s="220"/>
      <c r="H165" s="220"/>
      <c r="I165" s="220"/>
      <c r="J165" s="220"/>
      <c r="K165" s="220"/>
      <c r="L165" s="220"/>
      <c r="M165" s="220"/>
      <c r="N165" s="219"/>
      <c r="O165" s="219"/>
      <c r="P165" s="219"/>
      <c r="Q165" s="219"/>
      <c r="R165" s="220"/>
      <c r="S165" s="220"/>
      <c r="T165" s="220"/>
      <c r="U165" s="220"/>
      <c r="V165" s="220"/>
      <c r="W165" s="220"/>
      <c r="X165" s="220"/>
      <c r="Y165" s="220"/>
      <c r="Z165" s="210"/>
      <c r="AA165" s="210"/>
      <c r="AB165" s="210"/>
      <c r="AC165" s="210"/>
      <c r="AD165" s="210"/>
      <c r="AE165" s="210"/>
      <c r="AF165" s="210"/>
      <c r="AG165" s="210" t="s">
        <v>231</v>
      </c>
      <c r="AH165" s="210">
        <v>0</v>
      </c>
      <c r="AI165" s="210"/>
      <c r="AJ165" s="210"/>
      <c r="AK165" s="210"/>
      <c r="AL165" s="210"/>
      <c r="AM165" s="210"/>
      <c r="AN165" s="210"/>
      <c r="AO165" s="210"/>
      <c r="AP165" s="210"/>
      <c r="AQ165" s="210"/>
      <c r="AR165" s="210"/>
      <c r="AS165" s="210"/>
      <c r="AT165" s="210"/>
      <c r="AU165" s="210"/>
      <c r="AV165" s="210"/>
      <c r="AW165" s="210"/>
      <c r="AX165" s="210"/>
      <c r="AY165" s="210"/>
      <c r="AZ165" s="210"/>
      <c r="BA165" s="210"/>
      <c r="BB165" s="210"/>
      <c r="BC165" s="210"/>
      <c r="BD165" s="210"/>
      <c r="BE165" s="210"/>
      <c r="BF165" s="210"/>
      <c r="BG165" s="210"/>
      <c r="BH165" s="210"/>
    </row>
    <row r="166" spans="1:60" outlineLevel="3" x14ac:dyDescent="0.2">
      <c r="A166" s="217"/>
      <c r="B166" s="218"/>
      <c r="C166" s="264" t="s">
        <v>610</v>
      </c>
      <c r="D166" s="258"/>
      <c r="E166" s="259"/>
      <c r="F166" s="220"/>
      <c r="G166" s="220"/>
      <c r="H166" s="220"/>
      <c r="I166" s="220"/>
      <c r="J166" s="220"/>
      <c r="K166" s="220"/>
      <c r="L166" s="220"/>
      <c r="M166" s="220"/>
      <c r="N166" s="219"/>
      <c r="O166" s="219"/>
      <c r="P166" s="219"/>
      <c r="Q166" s="219"/>
      <c r="R166" s="220"/>
      <c r="S166" s="220"/>
      <c r="T166" s="220"/>
      <c r="U166" s="220"/>
      <c r="V166" s="220"/>
      <c r="W166" s="220"/>
      <c r="X166" s="220"/>
      <c r="Y166" s="220"/>
      <c r="Z166" s="210"/>
      <c r="AA166" s="210"/>
      <c r="AB166" s="210"/>
      <c r="AC166" s="210"/>
      <c r="AD166" s="210"/>
      <c r="AE166" s="210"/>
      <c r="AF166" s="210"/>
      <c r="AG166" s="210" t="s">
        <v>231</v>
      </c>
      <c r="AH166" s="210">
        <v>0</v>
      </c>
      <c r="AI166" s="210"/>
      <c r="AJ166" s="210"/>
      <c r="AK166" s="210"/>
      <c r="AL166" s="210"/>
      <c r="AM166" s="210"/>
      <c r="AN166" s="210"/>
      <c r="AO166" s="210"/>
      <c r="AP166" s="210"/>
      <c r="AQ166" s="210"/>
      <c r="AR166" s="210"/>
      <c r="AS166" s="210"/>
      <c r="AT166" s="210"/>
      <c r="AU166" s="210"/>
      <c r="AV166" s="210"/>
      <c r="AW166" s="210"/>
      <c r="AX166" s="210"/>
      <c r="AY166" s="210"/>
      <c r="AZ166" s="210"/>
      <c r="BA166" s="210"/>
      <c r="BB166" s="210"/>
      <c r="BC166" s="210"/>
      <c r="BD166" s="210"/>
      <c r="BE166" s="210"/>
      <c r="BF166" s="210"/>
      <c r="BG166" s="210"/>
      <c r="BH166" s="210"/>
    </row>
    <row r="167" spans="1:60" outlineLevel="3" x14ac:dyDescent="0.2">
      <c r="A167" s="217"/>
      <c r="B167" s="218"/>
      <c r="C167" s="264" t="s">
        <v>325</v>
      </c>
      <c r="D167" s="258"/>
      <c r="E167" s="259"/>
      <c r="F167" s="220"/>
      <c r="G167" s="220"/>
      <c r="H167" s="220"/>
      <c r="I167" s="220"/>
      <c r="J167" s="220"/>
      <c r="K167" s="220"/>
      <c r="L167" s="220"/>
      <c r="M167" s="220"/>
      <c r="N167" s="219"/>
      <c r="O167" s="219"/>
      <c r="P167" s="219"/>
      <c r="Q167" s="219"/>
      <c r="R167" s="220"/>
      <c r="S167" s="220"/>
      <c r="T167" s="220"/>
      <c r="U167" s="220"/>
      <c r="V167" s="220"/>
      <c r="W167" s="220"/>
      <c r="X167" s="220"/>
      <c r="Y167" s="220"/>
      <c r="Z167" s="210"/>
      <c r="AA167" s="210"/>
      <c r="AB167" s="210"/>
      <c r="AC167" s="210"/>
      <c r="AD167" s="210"/>
      <c r="AE167" s="210"/>
      <c r="AF167" s="210"/>
      <c r="AG167" s="210" t="s">
        <v>231</v>
      </c>
      <c r="AH167" s="210">
        <v>0</v>
      </c>
      <c r="AI167" s="210"/>
      <c r="AJ167" s="210"/>
      <c r="AK167" s="210"/>
      <c r="AL167" s="210"/>
      <c r="AM167" s="210"/>
      <c r="AN167" s="210"/>
      <c r="AO167" s="210"/>
      <c r="AP167" s="210"/>
      <c r="AQ167" s="210"/>
      <c r="AR167" s="210"/>
      <c r="AS167" s="210"/>
      <c r="AT167" s="210"/>
      <c r="AU167" s="210"/>
      <c r="AV167" s="210"/>
      <c r="AW167" s="210"/>
      <c r="AX167" s="210"/>
      <c r="AY167" s="210"/>
      <c r="AZ167" s="210"/>
      <c r="BA167" s="210"/>
      <c r="BB167" s="210"/>
      <c r="BC167" s="210"/>
      <c r="BD167" s="210"/>
      <c r="BE167" s="210"/>
      <c r="BF167" s="210"/>
      <c r="BG167" s="210"/>
      <c r="BH167" s="210"/>
    </row>
    <row r="168" spans="1:60" outlineLevel="3" x14ac:dyDescent="0.2">
      <c r="A168" s="217"/>
      <c r="B168" s="218"/>
      <c r="C168" s="264" t="s">
        <v>718</v>
      </c>
      <c r="D168" s="258"/>
      <c r="E168" s="259"/>
      <c r="F168" s="220"/>
      <c r="G168" s="220"/>
      <c r="H168" s="220"/>
      <c r="I168" s="220"/>
      <c r="J168" s="220"/>
      <c r="K168" s="220"/>
      <c r="L168" s="220"/>
      <c r="M168" s="220"/>
      <c r="N168" s="219"/>
      <c r="O168" s="219"/>
      <c r="P168" s="219"/>
      <c r="Q168" s="219"/>
      <c r="R168" s="220"/>
      <c r="S168" s="220"/>
      <c r="T168" s="220"/>
      <c r="U168" s="220"/>
      <c r="V168" s="220"/>
      <c r="W168" s="220"/>
      <c r="X168" s="220"/>
      <c r="Y168" s="220"/>
      <c r="Z168" s="210"/>
      <c r="AA168" s="210"/>
      <c r="AB168" s="210"/>
      <c r="AC168" s="210"/>
      <c r="AD168" s="210"/>
      <c r="AE168" s="210"/>
      <c r="AF168" s="210"/>
      <c r="AG168" s="210" t="s">
        <v>231</v>
      </c>
      <c r="AH168" s="210">
        <v>0</v>
      </c>
      <c r="AI168" s="210"/>
      <c r="AJ168" s="210"/>
      <c r="AK168" s="210"/>
      <c r="AL168" s="210"/>
      <c r="AM168" s="210"/>
      <c r="AN168" s="210"/>
      <c r="AO168" s="210"/>
      <c r="AP168" s="210"/>
      <c r="AQ168" s="210"/>
      <c r="AR168" s="210"/>
      <c r="AS168" s="210"/>
      <c r="AT168" s="210"/>
      <c r="AU168" s="210"/>
      <c r="AV168" s="210"/>
      <c r="AW168" s="210"/>
      <c r="AX168" s="210"/>
      <c r="AY168" s="210"/>
      <c r="AZ168" s="210"/>
      <c r="BA168" s="210"/>
      <c r="BB168" s="210"/>
      <c r="BC168" s="210"/>
      <c r="BD168" s="210"/>
      <c r="BE168" s="210"/>
      <c r="BF168" s="210"/>
      <c r="BG168" s="210"/>
      <c r="BH168" s="210"/>
    </row>
    <row r="169" spans="1:60" outlineLevel="3" x14ac:dyDescent="0.2">
      <c r="A169" s="217"/>
      <c r="B169" s="218"/>
      <c r="C169" s="264" t="s">
        <v>735</v>
      </c>
      <c r="D169" s="258"/>
      <c r="E169" s="259">
        <v>2.8</v>
      </c>
      <c r="F169" s="220"/>
      <c r="G169" s="220"/>
      <c r="H169" s="220"/>
      <c r="I169" s="220"/>
      <c r="J169" s="220"/>
      <c r="K169" s="220"/>
      <c r="L169" s="220"/>
      <c r="M169" s="220"/>
      <c r="N169" s="219"/>
      <c r="O169" s="219"/>
      <c r="P169" s="219"/>
      <c r="Q169" s="219"/>
      <c r="R169" s="220"/>
      <c r="S169" s="220"/>
      <c r="T169" s="220"/>
      <c r="U169" s="220"/>
      <c r="V169" s="220"/>
      <c r="W169" s="220"/>
      <c r="X169" s="220"/>
      <c r="Y169" s="220"/>
      <c r="Z169" s="210"/>
      <c r="AA169" s="210"/>
      <c r="AB169" s="210"/>
      <c r="AC169" s="210"/>
      <c r="AD169" s="210"/>
      <c r="AE169" s="210"/>
      <c r="AF169" s="210"/>
      <c r="AG169" s="210" t="s">
        <v>231</v>
      </c>
      <c r="AH169" s="210">
        <v>0</v>
      </c>
      <c r="AI169" s="210"/>
      <c r="AJ169" s="210"/>
      <c r="AK169" s="210"/>
      <c r="AL169" s="210"/>
      <c r="AM169" s="210"/>
      <c r="AN169" s="210"/>
      <c r="AO169" s="210"/>
      <c r="AP169" s="210"/>
      <c r="AQ169" s="210"/>
      <c r="AR169" s="210"/>
      <c r="AS169" s="210"/>
      <c r="AT169" s="210"/>
      <c r="AU169" s="210"/>
      <c r="AV169" s="210"/>
      <c r="AW169" s="210"/>
      <c r="AX169" s="210"/>
      <c r="AY169" s="210"/>
      <c r="AZ169" s="210"/>
      <c r="BA169" s="210"/>
      <c r="BB169" s="210"/>
      <c r="BC169" s="210"/>
      <c r="BD169" s="210"/>
      <c r="BE169" s="210"/>
      <c r="BF169" s="210"/>
      <c r="BG169" s="210"/>
      <c r="BH169" s="210"/>
    </row>
    <row r="170" spans="1:60" outlineLevel="3" x14ac:dyDescent="0.2">
      <c r="A170" s="217"/>
      <c r="B170" s="218"/>
      <c r="C170" s="271" t="s">
        <v>600</v>
      </c>
      <c r="D170" s="267"/>
      <c r="E170" s="268">
        <v>2.8</v>
      </c>
      <c r="F170" s="220"/>
      <c r="G170" s="220"/>
      <c r="H170" s="220"/>
      <c r="I170" s="220"/>
      <c r="J170" s="220"/>
      <c r="K170" s="220"/>
      <c r="L170" s="220"/>
      <c r="M170" s="220"/>
      <c r="N170" s="219"/>
      <c r="O170" s="219"/>
      <c r="P170" s="219"/>
      <c r="Q170" s="219"/>
      <c r="R170" s="220"/>
      <c r="S170" s="220"/>
      <c r="T170" s="220"/>
      <c r="U170" s="220"/>
      <c r="V170" s="220"/>
      <c r="W170" s="220"/>
      <c r="X170" s="220"/>
      <c r="Y170" s="220"/>
      <c r="Z170" s="210"/>
      <c r="AA170" s="210"/>
      <c r="AB170" s="210"/>
      <c r="AC170" s="210"/>
      <c r="AD170" s="210"/>
      <c r="AE170" s="210"/>
      <c r="AF170" s="210"/>
      <c r="AG170" s="210" t="s">
        <v>231</v>
      </c>
      <c r="AH170" s="210">
        <v>1</v>
      </c>
      <c r="AI170" s="210"/>
      <c r="AJ170" s="210"/>
      <c r="AK170" s="210"/>
      <c r="AL170" s="210"/>
      <c r="AM170" s="210"/>
      <c r="AN170" s="210"/>
      <c r="AO170" s="210"/>
      <c r="AP170" s="210"/>
      <c r="AQ170" s="210"/>
      <c r="AR170" s="210"/>
      <c r="AS170" s="210"/>
      <c r="AT170" s="210"/>
      <c r="AU170" s="210"/>
      <c r="AV170" s="210"/>
      <c r="AW170" s="210"/>
      <c r="AX170" s="210"/>
      <c r="AY170" s="210"/>
      <c r="AZ170" s="210"/>
      <c r="BA170" s="210"/>
      <c r="BB170" s="210"/>
      <c r="BC170" s="210"/>
      <c r="BD170" s="210"/>
      <c r="BE170" s="210"/>
      <c r="BF170" s="210"/>
      <c r="BG170" s="210"/>
      <c r="BH170" s="210"/>
    </row>
    <row r="171" spans="1:60" outlineLevel="3" x14ac:dyDescent="0.2">
      <c r="A171" s="217"/>
      <c r="B171" s="218"/>
      <c r="C171" s="272" t="s">
        <v>612</v>
      </c>
      <c r="D171" s="269"/>
      <c r="E171" s="270">
        <v>0.28000000000000003</v>
      </c>
      <c r="F171" s="220"/>
      <c r="G171" s="220"/>
      <c r="H171" s="220"/>
      <c r="I171" s="220"/>
      <c r="J171" s="220"/>
      <c r="K171" s="220"/>
      <c r="L171" s="220"/>
      <c r="M171" s="220"/>
      <c r="N171" s="219"/>
      <c r="O171" s="219"/>
      <c r="P171" s="219"/>
      <c r="Q171" s="219"/>
      <c r="R171" s="220"/>
      <c r="S171" s="220"/>
      <c r="T171" s="220"/>
      <c r="U171" s="220"/>
      <c r="V171" s="220"/>
      <c r="W171" s="220"/>
      <c r="X171" s="220"/>
      <c r="Y171" s="220"/>
      <c r="Z171" s="210"/>
      <c r="AA171" s="210"/>
      <c r="AB171" s="210"/>
      <c r="AC171" s="210"/>
      <c r="AD171" s="210"/>
      <c r="AE171" s="210"/>
      <c r="AF171" s="210"/>
      <c r="AG171" s="210" t="s">
        <v>231</v>
      </c>
      <c r="AH171" s="210">
        <v>4</v>
      </c>
      <c r="AI171" s="210"/>
      <c r="AJ171" s="210"/>
      <c r="AK171" s="210"/>
      <c r="AL171" s="210"/>
      <c r="AM171" s="210"/>
      <c r="AN171" s="210"/>
      <c r="AO171" s="210"/>
      <c r="AP171" s="210"/>
      <c r="AQ171" s="210"/>
      <c r="AR171" s="210"/>
      <c r="AS171" s="210"/>
      <c r="AT171" s="210"/>
      <c r="AU171" s="210"/>
      <c r="AV171" s="210"/>
      <c r="AW171" s="210"/>
      <c r="AX171" s="210"/>
      <c r="AY171" s="210"/>
      <c r="AZ171" s="210"/>
      <c r="BA171" s="210"/>
      <c r="BB171" s="210"/>
      <c r="BC171" s="210"/>
      <c r="BD171" s="210"/>
      <c r="BE171" s="210"/>
      <c r="BF171" s="210"/>
      <c r="BG171" s="210"/>
      <c r="BH171" s="210"/>
    </row>
    <row r="172" spans="1:60" x14ac:dyDescent="0.2">
      <c r="A172" s="225" t="s">
        <v>183</v>
      </c>
      <c r="B172" s="226" t="s">
        <v>141</v>
      </c>
      <c r="C172" s="251" t="s">
        <v>142</v>
      </c>
      <c r="D172" s="227"/>
      <c r="E172" s="228"/>
      <c r="F172" s="229"/>
      <c r="G172" s="229">
        <f>SUMIF(AG173:AG222,"&lt;&gt;NOR",G173:G222)</f>
        <v>0</v>
      </c>
      <c r="H172" s="229"/>
      <c r="I172" s="229">
        <f>SUM(I173:I222)</f>
        <v>0</v>
      </c>
      <c r="J172" s="229"/>
      <c r="K172" s="229">
        <f>SUM(K173:K222)</f>
        <v>0</v>
      </c>
      <c r="L172" s="229"/>
      <c r="M172" s="229">
        <f>SUM(M173:M222)</f>
        <v>0</v>
      </c>
      <c r="N172" s="228"/>
      <c r="O172" s="228">
        <f>SUM(O173:O222)</f>
        <v>2.76</v>
      </c>
      <c r="P172" s="228"/>
      <c r="Q172" s="228">
        <f>SUM(Q173:Q222)</f>
        <v>0</v>
      </c>
      <c r="R172" s="229"/>
      <c r="S172" s="229"/>
      <c r="T172" s="230"/>
      <c r="U172" s="224"/>
      <c r="V172" s="224">
        <f>SUM(V173:V222)</f>
        <v>5.27</v>
      </c>
      <c r="W172" s="224"/>
      <c r="X172" s="224"/>
      <c r="Y172" s="224"/>
      <c r="AG172" t="s">
        <v>184</v>
      </c>
    </row>
    <row r="173" spans="1:60" ht="22.5" outlineLevel="1" x14ac:dyDescent="0.2">
      <c r="A173" s="235">
        <v>26</v>
      </c>
      <c r="B173" s="236" t="s">
        <v>613</v>
      </c>
      <c r="C173" s="252" t="s">
        <v>614</v>
      </c>
      <c r="D173" s="237" t="s">
        <v>293</v>
      </c>
      <c r="E173" s="238">
        <v>2</v>
      </c>
      <c r="F173" s="239"/>
      <c r="G173" s="240">
        <f>ROUND(E173*F173,2)</f>
        <v>0</v>
      </c>
      <c r="H173" s="239"/>
      <c r="I173" s="240">
        <f>ROUND(E173*H173,2)</f>
        <v>0</v>
      </c>
      <c r="J173" s="239"/>
      <c r="K173" s="240">
        <f>ROUND(E173*J173,2)</f>
        <v>0</v>
      </c>
      <c r="L173" s="240">
        <v>21</v>
      </c>
      <c r="M173" s="240">
        <f>G173*(1+L173/100)</f>
        <v>0</v>
      </c>
      <c r="N173" s="238">
        <v>0.185</v>
      </c>
      <c r="O173" s="238">
        <f>ROUND(E173*N173,2)</f>
        <v>0.37</v>
      </c>
      <c r="P173" s="238">
        <v>0</v>
      </c>
      <c r="Q173" s="238">
        <f>ROUND(E173*P173,2)</f>
        <v>0</v>
      </c>
      <c r="R173" s="240" t="s">
        <v>277</v>
      </c>
      <c r="S173" s="240" t="s">
        <v>188</v>
      </c>
      <c r="T173" s="241" t="s">
        <v>188</v>
      </c>
      <c r="U173" s="220">
        <v>0.33704000000000001</v>
      </c>
      <c r="V173" s="220">
        <f>ROUND(E173*U173,2)</f>
        <v>0.67</v>
      </c>
      <c r="W173" s="220"/>
      <c r="X173" s="220" t="s">
        <v>226</v>
      </c>
      <c r="Y173" s="220" t="s">
        <v>191</v>
      </c>
      <c r="Z173" s="210"/>
      <c r="AA173" s="210"/>
      <c r="AB173" s="210"/>
      <c r="AC173" s="210"/>
      <c r="AD173" s="210"/>
      <c r="AE173" s="210"/>
      <c r="AF173" s="210"/>
      <c r="AG173" s="210" t="s">
        <v>255</v>
      </c>
      <c r="AH173" s="210"/>
      <c r="AI173" s="210"/>
      <c r="AJ173" s="210"/>
      <c r="AK173" s="210"/>
      <c r="AL173" s="210"/>
      <c r="AM173" s="210"/>
      <c r="AN173" s="210"/>
      <c r="AO173" s="210"/>
      <c r="AP173" s="210"/>
      <c r="AQ173" s="210"/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210"/>
      <c r="BB173" s="210"/>
      <c r="BC173" s="210"/>
      <c r="BD173" s="210"/>
      <c r="BE173" s="210"/>
      <c r="BF173" s="210"/>
      <c r="BG173" s="210"/>
      <c r="BH173" s="210"/>
    </row>
    <row r="174" spans="1:60" outlineLevel="2" x14ac:dyDescent="0.2">
      <c r="A174" s="217"/>
      <c r="B174" s="218"/>
      <c r="C174" s="263" t="s">
        <v>615</v>
      </c>
      <c r="D174" s="262"/>
      <c r="E174" s="262"/>
      <c r="F174" s="262"/>
      <c r="G174" s="262"/>
      <c r="H174" s="220"/>
      <c r="I174" s="220"/>
      <c r="J174" s="220"/>
      <c r="K174" s="220"/>
      <c r="L174" s="220"/>
      <c r="M174" s="220"/>
      <c r="N174" s="219"/>
      <c r="O174" s="219"/>
      <c r="P174" s="219"/>
      <c r="Q174" s="219"/>
      <c r="R174" s="220"/>
      <c r="S174" s="220"/>
      <c r="T174" s="220"/>
      <c r="U174" s="220"/>
      <c r="V174" s="220"/>
      <c r="W174" s="220"/>
      <c r="X174" s="220"/>
      <c r="Y174" s="220"/>
      <c r="Z174" s="210"/>
      <c r="AA174" s="210"/>
      <c r="AB174" s="210"/>
      <c r="AC174" s="210"/>
      <c r="AD174" s="210"/>
      <c r="AE174" s="210"/>
      <c r="AF174" s="210"/>
      <c r="AG174" s="210" t="s">
        <v>229</v>
      </c>
      <c r="AH174" s="210"/>
      <c r="AI174" s="210"/>
      <c r="AJ174" s="210"/>
      <c r="AK174" s="210"/>
      <c r="AL174" s="210"/>
      <c r="AM174" s="210"/>
      <c r="AN174" s="210"/>
      <c r="AO174" s="210"/>
      <c r="AP174" s="210"/>
      <c r="AQ174" s="210"/>
      <c r="AR174" s="210"/>
      <c r="AS174" s="210"/>
      <c r="AT174" s="210"/>
      <c r="AU174" s="210"/>
      <c r="AV174" s="210"/>
      <c r="AW174" s="210"/>
      <c r="AX174" s="210"/>
      <c r="AY174" s="210"/>
      <c r="AZ174" s="210"/>
      <c r="BA174" s="210"/>
      <c r="BB174" s="210"/>
      <c r="BC174" s="210"/>
      <c r="BD174" s="210"/>
      <c r="BE174" s="210"/>
      <c r="BF174" s="210"/>
      <c r="BG174" s="210"/>
      <c r="BH174" s="210"/>
    </row>
    <row r="175" spans="1:60" outlineLevel="2" x14ac:dyDescent="0.2">
      <c r="A175" s="217"/>
      <c r="B175" s="218"/>
      <c r="C175" s="264" t="s">
        <v>616</v>
      </c>
      <c r="D175" s="258"/>
      <c r="E175" s="259"/>
      <c r="F175" s="220"/>
      <c r="G175" s="220"/>
      <c r="H175" s="220"/>
      <c r="I175" s="220"/>
      <c r="J175" s="220"/>
      <c r="K175" s="220"/>
      <c r="L175" s="220"/>
      <c r="M175" s="220"/>
      <c r="N175" s="219"/>
      <c r="O175" s="219"/>
      <c r="P175" s="219"/>
      <c r="Q175" s="219"/>
      <c r="R175" s="220"/>
      <c r="S175" s="220"/>
      <c r="T175" s="220"/>
      <c r="U175" s="220"/>
      <c r="V175" s="220"/>
      <c r="W175" s="220"/>
      <c r="X175" s="220"/>
      <c r="Y175" s="220"/>
      <c r="Z175" s="210"/>
      <c r="AA175" s="210"/>
      <c r="AB175" s="210"/>
      <c r="AC175" s="210"/>
      <c r="AD175" s="210"/>
      <c r="AE175" s="210"/>
      <c r="AF175" s="210"/>
      <c r="AG175" s="210" t="s">
        <v>231</v>
      </c>
      <c r="AH175" s="210">
        <v>0</v>
      </c>
      <c r="AI175" s="210"/>
      <c r="AJ175" s="210"/>
      <c r="AK175" s="210"/>
      <c r="AL175" s="210"/>
      <c r="AM175" s="210"/>
      <c r="AN175" s="210"/>
      <c r="AO175" s="210"/>
      <c r="AP175" s="210"/>
      <c r="AQ175" s="210"/>
      <c r="AR175" s="210"/>
      <c r="AS175" s="210"/>
      <c r="AT175" s="210"/>
      <c r="AU175" s="210"/>
      <c r="AV175" s="210"/>
      <c r="AW175" s="210"/>
      <c r="AX175" s="210"/>
      <c r="AY175" s="210"/>
      <c r="AZ175" s="210"/>
      <c r="BA175" s="210"/>
      <c r="BB175" s="210"/>
      <c r="BC175" s="210"/>
      <c r="BD175" s="210"/>
      <c r="BE175" s="210"/>
      <c r="BF175" s="210"/>
      <c r="BG175" s="210"/>
      <c r="BH175" s="210"/>
    </row>
    <row r="176" spans="1:60" outlineLevel="3" x14ac:dyDescent="0.2">
      <c r="A176" s="217"/>
      <c r="B176" s="218"/>
      <c r="C176" s="264" t="s">
        <v>325</v>
      </c>
      <c r="D176" s="258"/>
      <c r="E176" s="259"/>
      <c r="F176" s="220"/>
      <c r="G176" s="220"/>
      <c r="H176" s="220"/>
      <c r="I176" s="220"/>
      <c r="J176" s="220"/>
      <c r="K176" s="220"/>
      <c r="L176" s="220"/>
      <c r="M176" s="220"/>
      <c r="N176" s="219"/>
      <c r="O176" s="219"/>
      <c r="P176" s="219"/>
      <c r="Q176" s="219"/>
      <c r="R176" s="220"/>
      <c r="S176" s="220"/>
      <c r="T176" s="220"/>
      <c r="U176" s="220"/>
      <c r="V176" s="220"/>
      <c r="W176" s="220"/>
      <c r="X176" s="220"/>
      <c r="Y176" s="220"/>
      <c r="Z176" s="210"/>
      <c r="AA176" s="210"/>
      <c r="AB176" s="210"/>
      <c r="AC176" s="210"/>
      <c r="AD176" s="210"/>
      <c r="AE176" s="210"/>
      <c r="AF176" s="210"/>
      <c r="AG176" s="210" t="s">
        <v>231</v>
      </c>
      <c r="AH176" s="210">
        <v>0</v>
      </c>
      <c r="AI176" s="210"/>
      <c r="AJ176" s="210"/>
      <c r="AK176" s="210"/>
      <c r="AL176" s="210"/>
      <c r="AM176" s="210"/>
      <c r="AN176" s="210"/>
      <c r="AO176" s="210"/>
      <c r="AP176" s="210"/>
      <c r="AQ176" s="210"/>
      <c r="AR176" s="210"/>
      <c r="AS176" s="210"/>
      <c r="AT176" s="210"/>
      <c r="AU176" s="210"/>
      <c r="AV176" s="210"/>
      <c r="AW176" s="210"/>
      <c r="AX176" s="210"/>
      <c r="AY176" s="210"/>
      <c r="AZ176" s="210"/>
      <c r="BA176" s="210"/>
      <c r="BB176" s="210"/>
      <c r="BC176" s="210"/>
      <c r="BD176" s="210"/>
      <c r="BE176" s="210"/>
      <c r="BF176" s="210"/>
      <c r="BG176" s="210"/>
      <c r="BH176" s="210"/>
    </row>
    <row r="177" spans="1:60" outlineLevel="3" x14ac:dyDescent="0.2">
      <c r="A177" s="217"/>
      <c r="B177" s="218"/>
      <c r="C177" s="264" t="s">
        <v>736</v>
      </c>
      <c r="D177" s="258"/>
      <c r="E177" s="259">
        <v>2</v>
      </c>
      <c r="F177" s="220"/>
      <c r="G177" s="220"/>
      <c r="H177" s="220"/>
      <c r="I177" s="220"/>
      <c r="J177" s="220"/>
      <c r="K177" s="220"/>
      <c r="L177" s="220"/>
      <c r="M177" s="220"/>
      <c r="N177" s="219"/>
      <c r="O177" s="219"/>
      <c r="P177" s="219"/>
      <c r="Q177" s="219"/>
      <c r="R177" s="220"/>
      <c r="S177" s="220"/>
      <c r="T177" s="220"/>
      <c r="U177" s="220"/>
      <c r="V177" s="220"/>
      <c r="W177" s="220"/>
      <c r="X177" s="220"/>
      <c r="Y177" s="220"/>
      <c r="Z177" s="210"/>
      <c r="AA177" s="210"/>
      <c r="AB177" s="210"/>
      <c r="AC177" s="210"/>
      <c r="AD177" s="210"/>
      <c r="AE177" s="210"/>
      <c r="AF177" s="210"/>
      <c r="AG177" s="210" t="s">
        <v>231</v>
      </c>
      <c r="AH177" s="210">
        <v>0</v>
      </c>
      <c r="AI177" s="210"/>
      <c r="AJ177" s="210"/>
      <c r="AK177" s="210"/>
      <c r="AL177" s="210"/>
      <c r="AM177" s="210"/>
      <c r="AN177" s="210"/>
      <c r="AO177" s="210"/>
      <c r="AP177" s="210"/>
      <c r="AQ177" s="210"/>
      <c r="AR177" s="210"/>
      <c r="AS177" s="210"/>
      <c r="AT177" s="210"/>
      <c r="AU177" s="210"/>
      <c r="AV177" s="210"/>
      <c r="AW177" s="210"/>
      <c r="AX177" s="210"/>
      <c r="AY177" s="210"/>
      <c r="AZ177" s="210"/>
      <c r="BA177" s="210"/>
      <c r="BB177" s="210"/>
      <c r="BC177" s="210"/>
      <c r="BD177" s="210"/>
      <c r="BE177" s="210"/>
      <c r="BF177" s="210"/>
      <c r="BG177" s="210"/>
      <c r="BH177" s="210"/>
    </row>
    <row r="178" spans="1:60" ht="22.5" outlineLevel="1" x14ac:dyDescent="0.2">
      <c r="A178" s="235">
        <v>27</v>
      </c>
      <c r="B178" s="236" t="s">
        <v>613</v>
      </c>
      <c r="C178" s="252" t="s">
        <v>614</v>
      </c>
      <c r="D178" s="237" t="s">
        <v>293</v>
      </c>
      <c r="E178" s="238">
        <v>7</v>
      </c>
      <c r="F178" s="239"/>
      <c r="G178" s="240">
        <f>ROUND(E178*F178,2)</f>
        <v>0</v>
      </c>
      <c r="H178" s="239"/>
      <c r="I178" s="240">
        <f>ROUND(E178*H178,2)</f>
        <v>0</v>
      </c>
      <c r="J178" s="239"/>
      <c r="K178" s="240">
        <f>ROUND(E178*J178,2)</f>
        <v>0</v>
      </c>
      <c r="L178" s="240">
        <v>21</v>
      </c>
      <c r="M178" s="240">
        <f>G178*(1+L178/100)</f>
        <v>0</v>
      </c>
      <c r="N178" s="238">
        <v>0.185</v>
      </c>
      <c r="O178" s="238">
        <f>ROUND(E178*N178,2)</f>
        <v>1.3</v>
      </c>
      <c r="P178" s="238">
        <v>0</v>
      </c>
      <c r="Q178" s="238">
        <f>ROUND(E178*P178,2)</f>
        <v>0</v>
      </c>
      <c r="R178" s="240" t="s">
        <v>277</v>
      </c>
      <c r="S178" s="240" t="s">
        <v>188</v>
      </c>
      <c r="T178" s="241" t="s">
        <v>188</v>
      </c>
      <c r="U178" s="220">
        <v>0.33704000000000001</v>
      </c>
      <c r="V178" s="220">
        <f>ROUND(E178*U178,2)</f>
        <v>2.36</v>
      </c>
      <c r="W178" s="220"/>
      <c r="X178" s="220" t="s">
        <v>226</v>
      </c>
      <c r="Y178" s="220" t="s">
        <v>191</v>
      </c>
      <c r="Z178" s="210"/>
      <c r="AA178" s="210"/>
      <c r="AB178" s="210"/>
      <c r="AC178" s="210"/>
      <c r="AD178" s="210"/>
      <c r="AE178" s="210"/>
      <c r="AF178" s="210"/>
      <c r="AG178" s="210" t="s">
        <v>255</v>
      </c>
      <c r="AH178" s="210"/>
      <c r="AI178" s="210"/>
      <c r="AJ178" s="210"/>
      <c r="AK178" s="210"/>
      <c r="AL178" s="210"/>
      <c r="AM178" s="210"/>
      <c r="AN178" s="210"/>
      <c r="AO178" s="210"/>
      <c r="AP178" s="210"/>
      <c r="AQ178" s="210"/>
      <c r="AR178" s="210"/>
      <c r="AS178" s="210"/>
      <c r="AT178" s="210"/>
      <c r="AU178" s="210"/>
      <c r="AV178" s="210"/>
      <c r="AW178" s="210"/>
      <c r="AX178" s="210"/>
      <c r="AY178" s="210"/>
      <c r="AZ178" s="210"/>
      <c r="BA178" s="210"/>
      <c r="BB178" s="210"/>
      <c r="BC178" s="210"/>
      <c r="BD178" s="210"/>
      <c r="BE178" s="210"/>
      <c r="BF178" s="210"/>
      <c r="BG178" s="210"/>
      <c r="BH178" s="210"/>
    </row>
    <row r="179" spans="1:60" outlineLevel="2" x14ac:dyDescent="0.2">
      <c r="A179" s="217"/>
      <c r="B179" s="218"/>
      <c r="C179" s="263" t="s">
        <v>615</v>
      </c>
      <c r="D179" s="262"/>
      <c r="E179" s="262"/>
      <c r="F179" s="262"/>
      <c r="G179" s="262"/>
      <c r="H179" s="220"/>
      <c r="I179" s="220"/>
      <c r="J179" s="220"/>
      <c r="K179" s="220"/>
      <c r="L179" s="220"/>
      <c r="M179" s="220"/>
      <c r="N179" s="219"/>
      <c r="O179" s="219"/>
      <c r="P179" s="219"/>
      <c r="Q179" s="219"/>
      <c r="R179" s="220"/>
      <c r="S179" s="220"/>
      <c r="T179" s="220"/>
      <c r="U179" s="220"/>
      <c r="V179" s="220"/>
      <c r="W179" s="220"/>
      <c r="X179" s="220"/>
      <c r="Y179" s="220"/>
      <c r="Z179" s="210"/>
      <c r="AA179" s="210"/>
      <c r="AB179" s="210"/>
      <c r="AC179" s="210"/>
      <c r="AD179" s="210"/>
      <c r="AE179" s="210"/>
      <c r="AF179" s="210"/>
      <c r="AG179" s="210" t="s">
        <v>229</v>
      </c>
      <c r="AH179" s="210"/>
      <c r="AI179" s="210"/>
      <c r="AJ179" s="210"/>
      <c r="AK179" s="210"/>
      <c r="AL179" s="210"/>
      <c r="AM179" s="210"/>
      <c r="AN179" s="210"/>
      <c r="AO179" s="210"/>
      <c r="AP179" s="210"/>
      <c r="AQ179" s="210"/>
      <c r="AR179" s="210"/>
      <c r="AS179" s="210"/>
      <c r="AT179" s="210"/>
      <c r="AU179" s="210"/>
      <c r="AV179" s="210"/>
      <c r="AW179" s="210"/>
      <c r="AX179" s="210"/>
      <c r="AY179" s="210"/>
      <c r="AZ179" s="210"/>
      <c r="BA179" s="210"/>
      <c r="BB179" s="210"/>
      <c r="BC179" s="210"/>
      <c r="BD179" s="210"/>
      <c r="BE179" s="210"/>
      <c r="BF179" s="210"/>
      <c r="BG179" s="210"/>
      <c r="BH179" s="210"/>
    </row>
    <row r="180" spans="1:60" outlineLevel="2" x14ac:dyDescent="0.2">
      <c r="A180" s="217"/>
      <c r="B180" s="218"/>
      <c r="C180" s="264" t="s">
        <v>619</v>
      </c>
      <c r="D180" s="258"/>
      <c r="E180" s="259"/>
      <c r="F180" s="220"/>
      <c r="G180" s="220"/>
      <c r="H180" s="220"/>
      <c r="I180" s="220"/>
      <c r="J180" s="220"/>
      <c r="K180" s="220"/>
      <c r="L180" s="220"/>
      <c r="M180" s="220"/>
      <c r="N180" s="219"/>
      <c r="O180" s="219"/>
      <c r="P180" s="219"/>
      <c r="Q180" s="219"/>
      <c r="R180" s="220"/>
      <c r="S180" s="220"/>
      <c r="T180" s="220"/>
      <c r="U180" s="220"/>
      <c r="V180" s="220"/>
      <c r="W180" s="220"/>
      <c r="X180" s="220"/>
      <c r="Y180" s="220"/>
      <c r="Z180" s="210"/>
      <c r="AA180" s="210"/>
      <c r="AB180" s="210"/>
      <c r="AC180" s="210"/>
      <c r="AD180" s="210"/>
      <c r="AE180" s="210"/>
      <c r="AF180" s="210"/>
      <c r="AG180" s="210" t="s">
        <v>231</v>
      </c>
      <c r="AH180" s="210">
        <v>0</v>
      </c>
      <c r="AI180" s="210"/>
      <c r="AJ180" s="210"/>
      <c r="AK180" s="210"/>
      <c r="AL180" s="210"/>
      <c r="AM180" s="210"/>
      <c r="AN180" s="210"/>
      <c r="AO180" s="210"/>
      <c r="AP180" s="210"/>
      <c r="AQ180" s="210"/>
      <c r="AR180" s="210"/>
      <c r="AS180" s="210"/>
      <c r="AT180" s="210"/>
      <c r="AU180" s="210"/>
      <c r="AV180" s="210"/>
      <c r="AW180" s="210"/>
      <c r="AX180" s="210"/>
      <c r="AY180" s="210"/>
      <c r="AZ180" s="210"/>
      <c r="BA180" s="210"/>
      <c r="BB180" s="210"/>
      <c r="BC180" s="210"/>
      <c r="BD180" s="210"/>
      <c r="BE180" s="210"/>
      <c r="BF180" s="210"/>
      <c r="BG180" s="210"/>
      <c r="BH180" s="210"/>
    </row>
    <row r="181" spans="1:60" outlineLevel="3" x14ac:dyDescent="0.2">
      <c r="A181" s="217"/>
      <c r="B181" s="218"/>
      <c r="C181" s="264" t="s">
        <v>325</v>
      </c>
      <c r="D181" s="258"/>
      <c r="E181" s="259"/>
      <c r="F181" s="220"/>
      <c r="G181" s="220"/>
      <c r="H181" s="220"/>
      <c r="I181" s="220"/>
      <c r="J181" s="220"/>
      <c r="K181" s="220"/>
      <c r="L181" s="220"/>
      <c r="M181" s="220"/>
      <c r="N181" s="219"/>
      <c r="O181" s="219"/>
      <c r="P181" s="219"/>
      <c r="Q181" s="219"/>
      <c r="R181" s="220"/>
      <c r="S181" s="220"/>
      <c r="T181" s="220"/>
      <c r="U181" s="220"/>
      <c r="V181" s="220"/>
      <c r="W181" s="220"/>
      <c r="X181" s="220"/>
      <c r="Y181" s="220"/>
      <c r="Z181" s="210"/>
      <c r="AA181" s="210"/>
      <c r="AB181" s="210"/>
      <c r="AC181" s="210"/>
      <c r="AD181" s="210"/>
      <c r="AE181" s="210"/>
      <c r="AF181" s="210"/>
      <c r="AG181" s="210" t="s">
        <v>231</v>
      </c>
      <c r="AH181" s="210">
        <v>0</v>
      </c>
      <c r="AI181" s="210"/>
      <c r="AJ181" s="210"/>
      <c r="AK181" s="210"/>
      <c r="AL181" s="210"/>
      <c r="AM181" s="210"/>
      <c r="AN181" s="210"/>
      <c r="AO181" s="210"/>
      <c r="AP181" s="210"/>
      <c r="AQ181" s="210"/>
      <c r="AR181" s="210"/>
      <c r="AS181" s="210"/>
      <c r="AT181" s="210"/>
      <c r="AU181" s="210"/>
      <c r="AV181" s="210"/>
      <c r="AW181" s="210"/>
      <c r="AX181" s="210"/>
      <c r="AY181" s="210"/>
      <c r="AZ181" s="210"/>
      <c r="BA181" s="210"/>
      <c r="BB181" s="210"/>
      <c r="BC181" s="210"/>
      <c r="BD181" s="210"/>
      <c r="BE181" s="210"/>
      <c r="BF181" s="210"/>
      <c r="BG181" s="210"/>
      <c r="BH181" s="210"/>
    </row>
    <row r="182" spans="1:60" outlineLevel="3" x14ac:dyDescent="0.2">
      <c r="A182" s="217"/>
      <c r="B182" s="218"/>
      <c r="C182" s="264" t="s">
        <v>737</v>
      </c>
      <c r="D182" s="258"/>
      <c r="E182" s="259">
        <v>7</v>
      </c>
      <c r="F182" s="220"/>
      <c r="G182" s="220"/>
      <c r="H182" s="220"/>
      <c r="I182" s="220"/>
      <c r="J182" s="220"/>
      <c r="K182" s="220"/>
      <c r="L182" s="220"/>
      <c r="M182" s="220"/>
      <c r="N182" s="219"/>
      <c r="O182" s="219"/>
      <c r="P182" s="219"/>
      <c r="Q182" s="219"/>
      <c r="R182" s="220"/>
      <c r="S182" s="220"/>
      <c r="T182" s="220"/>
      <c r="U182" s="220"/>
      <c r="V182" s="220"/>
      <c r="W182" s="220"/>
      <c r="X182" s="220"/>
      <c r="Y182" s="220"/>
      <c r="Z182" s="210"/>
      <c r="AA182" s="210"/>
      <c r="AB182" s="210"/>
      <c r="AC182" s="210"/>
      <c r="AD182" s="210"/>
      <c r="AE182" s="210"/>
      <c r="AF182" s="210"/>
      <c r="AG182" s="210" t="s">
        <v>231</v>
      </c>
      <c r="AH182" s="210">
        <v>0</v>
      </c>
      <c r="AI182" s="210"/>
      <c r="AJ182" s="210"/>
      <c r="AK182" s="210"/>
      <c r="AL182" s="210"/>
      <c r="AM182" s="210"/>
      <c r="AN182" s="210"/>
      <c r="AO182" s="210"/>
      <c r="AP182" s="210"/>
      <c r="AQ182" s="210"/>
      <c r="AR182" s="210"/>
      <c r="AS182" s="210"/>
      <c r="AT182" s="210"/>
      <c r="AU182" s="210"/>
      <c r="AV182" s="210"/>
      <c r="AW182" s="210"/>
      <c r="AX182" s="210"/>
      <c r="AY182" s="210"/>
      <c r="AZ182" s="210"/>
      <c r="BA182" s="210"/>
      <c r="BB182" s="210"/>
      <c r="BC182" s="210"/>
      <c r="BD182" s="210"/>
      <c r="BE182" s="210"/>
      <c r="BF182" s="210"/>
      <c r="BG182" s="210"/>
      <c r="BH182" s="210"/>
    </row>
    <row r="183" spans="1:60" ht="22.5" outlineLevel="1" x14ac:dyDescent="0.2">
      <c r="A183" s="235">
        <v>28</v>
      </c>
      <c r="B183" s="236" t="s">
        <v>623</v>
      </c>
      <c r="C183" s="252" t="s">
        <v>624</v>
      </c>
      <c r="D183" s="237" t="s">
        <v>293</v>
      </c>
      <c r="E183" s="238">
        <v>2</v>
      </c>
      <c r="F183" s="239"/>
      <c r="G183" s="240">
        <f>ROUND(E183*F183,2)</f>
        <v>0</v>
      </c>
      <c r="H183" s="239"/>
      <c r="I183" s="240">
        <f>ROUND(E183*H183,2)</f>
        <v>0</v>
      </c>
      <c r="J183" s="239"/>
      <c r="K183" s="240">
        <f>ROUND(E183*J183,2)</f>
        <v>0</v>
      </c>
      <c r="L183" s="240">
        <v>21</v>
      </c>
      <c r="M183" s="240">
        <f>G183*(1+L183/100)</f>
        <v>0</v>
      </c>
      <c r="N183" s="238">
        <v>0.188</v>
      </c>
      <c r="O183" s="238">
        <f>ROUND(E183*N183,2)</f>
        <v>0.38</v>
      </c>
      <c r="P183" s="238">
        <v>0</v>
      </c>
      <c r="Q183" s="238">
        <f>ROUND(E183*P183,2)</f>
        <v>0</v>
      </c>
      <c r="R183" s="240" t="s">
        <v>277</v>
      </c>
      <c r="S183" s="240" t="s">
        <v>188</v>
      </c>
      <c r="T183" s="241" t="s">
        <v>188</v>
      </c>
      <c r="U183" s="220">
        <v>0.27200000000000002</v>
      </c>
      <c r="V183" s="220">
        <f>ROUND(E183*U183,2)</f>
        <v>0.54</v>
      </c>
      <c r="W183" s="220"/>
      <c r="X183" s="220" t="s">
        <v>226</v>
      </c>
      <c r="Y183" s="220" t="s">
        <v>191</v>
      </c>
      <c r="Z183" s="210"/>
      <c r="AA183" s="210"/>
      <c r="AB183" s="210"/>
      <c r="AC183" s="210"/>
      <c r="AD183" s="210"/>
      <c r="AE183" s="210"/>
      <c r="AF183" s="210"/>
      <c r="AG183" s="210" t="s">
        <v>227</v>
      </c>
      <c r="AH183" s="210"/>
      <c r="AI183" s="210"/>
      <c r="AJ183" s="210"/>
      <c r="AK183" s="210"/>
      <c r="AL183" s="210"/>
      <c r="AM183" s="210"/>
      <c r="AN183" s="210"/>
      <c r="AO183" s="210"/>
      <c r="AP183" s="210"/>
      <c r="AQ183" s="210"/>
      <c r="AR183" s="210"/>
      <c r="AS183" s="210"/>
      <c r="AT183" s="210"/>
      <c r="AU183" s="210"/>
      <c r="AV183" s="210"/>
      <c r="AW183" s="210"/>
      <c r="AX183" s="210"/>
      <c r="AY183" s="210"/>
      <c r="AZ183" s="210"/>
      <c r="BA183" s="210"/>
      <c r="BB183" s="210"/>
      <c r="BC183" s="210"/>
      <c r="BD183" s="210"/>
      <c r="BE183" s="210"/>
      <c r="BF183" s="210"/>
      <c r="BG183" s="210"/>
      <c r="BH183" s="210"/>
    </row>
    <row r="184" spans="1:60" outlineLevel="2" x14ac:dyDescent="0.2">
      <c r="A184" s="217"/>
      <c r="B184" s="218"/>
      <c r="C184" s="263" t="s">
        <v>615</v>
      </c>
      <c r="D184" s="262"/>
      <c r="E184" s="262"/>
      <c r="F184" s="262"/>
      <c r="G184" s="262"/>
      <c r="H184" s="220"/>
      <c r="I184" s="220"/>
      <c r="J184" s="220"/>
      <c r="K184" s="220"/>
      <c r="L184" s="220"/>
      <c r="M184" s="220"/>
      <c r="N184" s="219"/>
      <c r="O184" s="219"/>
      <c r="P184" s="219"/>
      <c r="Q184" s="219"/>
      <c r="R184" s="220"/>
      <c r="S184" s="220"/>
      <c r="T184" s="220"/>
      <c r="U184" s="220"/>
      <c r="V184" s="220"/>
      <c r="W184" s="220"/>
      <c r="X184" s="220"/>
      <c r="Y184" s="220"/>
      <c r="Z184" s="210"/>
      <c r="AA184" s="210"/>
      <c r="AB184" s="210"/>
      <c r="AC184" s="210"/>
      <c r="AD184" s="210"/>
      <c r="AE184" s="210"/>
      <c r="AF184" s="210"/>
      <c r="AG184" s="210" t="s">
        <v>229</v>
      </c>
      <c r="AH184" s="210"/>
      <c r="AI184" s="210"/>
      <c r="AJ184" s="210"/>
      <c r="AK184" s="210"/>
      <c r="AL184" s="210"/>
      <c r="AM184" s="210"/>
      <c r="AN184" s="210"/>
      <c r="AO184" s="210"/>
      <c r="AP184" s="210"/>
      <c r="AQ184" s="210"/>
      <c r="AR184" s="210"/>
      <c r="AS184" s="210"/>
      <c r="AT184" s="210"/>
      <c r="AU184" s="210"/>
      <c r="AV184" s="210"/>
      <c r="AW184" s="210"/>
      <c r="AX184" s="210"/>
      <c r="AY184" s="210"/>
      <c r="AZ184" s="210"/>
      <c r="BA184" s="210"/>
      <c r="BB184" s="210"/>
      <c r="BC184" s="210"/>
      <c r="BD184" s="210"/>
      <c r="BE184" s="210"/>
      <c r="BF184" s="210"/>
      <c r="BG184" s="210"/>
      <c r="BH184" s="210"/>
    </row>
    <row r="185" spans="1:60" outlineLevel="2" x14ac:dyDescent="0.2">
      <c r="A185" s="217"/>
      <c r="B185" s="218"/>
      <c r="C185" s="264" t="s">
        <v>625</v>
      </c>
      <c r="D185" s="258"/>
      <c r="E185" s="259"/>
      <c r="F185" s="220"/>
      <c r="G185" s="220"/>
      <c r="H185" s="220"/>
      <c r="I185" s="220"/>
      <c r="J185" s="220"/>
      <c r="K185" s="220"/>
      <c r="L185" s="220"/>
      <c r="M185" s="220"/>
      <c r="N185" s="219"/>
      <c r="O185" s="219"/>
      <c r="P185" s="219"/>
      <c r="Q185" s="219"/>
      <c r="R185" s="220"/>
      <c r="S185" s="220"/>
      <c r="T185" s="220"/>
      <c r="U185" s="220"/>
      <c r="V185" s="220"/>
      <c r="W185" s="220"/>
      <c r="X185" s="220"/>
      <c r="Y185" s="220"/>
      <c r="Z185" s="210"/>
      <c r="AA185" s="210"/>
      <c r="AB185" s="210"/>
      <c r="AC185" s="210"/>
      <c r="AD185" s="210"/>
      <c r="AE185" s="210"/>
      <c r="AF185" s="210"/>
      <c r="AG185" s="210" t="s">
        <v>231</v>
      </c>
      <c r="AH185" s="210">
        <v>0</v>
      </c>
      <c r="AI185" s="210"/>
      <c r="AJ185" s="210"/>
      <c r="AK185" s="210"/>
      <c r="AL185" s="210"/>
      <c r="AM185" s="210"/>
      <c r="AN185" s="210"/>
      <c r="AO185" s="210"/>
      <c r="AP185" s="210"/>
      <c r="AQ185" s="210"/>
      <c r="AR185" s="210"/>
      <c r="AS185" s="210"/>
      <c r="AT185" s="210"/>
      <c r="AU185" s="210"/>
      <c r="AV185" s="210"/>
      <c r="AW185" s="210"/>
      <c r="AX185" s="210"/>
      <c r="AY185" s="210"/>
      <c r="AZ185" s="210"/>
      <c r="BA185" s="210"/>
      <c r="BB185" s="210"/>
      <c r="BC185" s="210"/>
      <c r="BD185" s="210"/>
      <c r="BE185" s="210"/>
      <c r="BF185" s="210"/>
      <c r="BG185" s="210"/>
      <c r="BH185" s="210"/>
    </row>
    <row r="186" spans="1:60" outlineLevel="3" x14ac:dyDescent="0.2">
      <c r="A186" s="217"/>
      <c r="B186" s="218"/>
      <c r="C186" s="264" t="s">
        <v>626</v>
      </c>
      <c r="D186" s="258"/>
      <c r="E186" s="259"/>
      <c r="F186" s="220"/>
      <c r="G186" s="220"/>
      <c r="H186" s="220"/>
      <c r="I186" s="220"/>
      <c r="J186" s="220"/>
      <c r="K186" s="220"/>
      <c r="L186" s="220"/>
      <c r="M186" s="220"/>
      <c r="N186" s="219"/>
      <c r="O186" s="219"/>
      <c r="P186" s="219"/>
      <c r="Q186" s="219"/>
      <c r="R186" s="220"/>
      <c r="S186" s="220"/>
      <c r="T186" s="220"/>
      <c r="U186" s="220"/>
      <c r="V186" s="220"/>
      <c r="W186" s="220"/>
      <c r="X186" s="220"/>
      <c r="Y186" s="220"/>
      <c r="Z186" s="210"/>
      <c r="AA186" s="210"/>
      <c r="AB186" s="210"/>
      <c r="AC186" s="210"/>
      <c r="AD186" s="210"/>
      <c r="AE186" s="210"/>
      <c r="AF186" s="210"/>
      <c r="AG186" s="210" t="s">
        <v>231</v>
      </c>
      <c r="AH186" s="210">
        <v>0</v>
      </c>
      <c r="AI186" s="210"/>
      <c r="AJ186" s="210"/>
      <c r="AK186" s="210"/>
      <c r="AL186" s="210"/>
      <c r="AM186" s="210"/>
      <c r="AN186" s="210"/>
      <c r="AO186" s="210"/>
      <c r="AP186" s="210"/>
      <c r="AQ186" s="210"/>
      <c r="AR186" s="210"/>
      <c r="AS186" s="210"/>
      <c r="AT186" s="210"/>
      <c r="AU186" s="210"/>
      <c r="AV186" s="210"/>
      <c r="AW186" s="210"/>
      <c r="AX186" s="210"/>
      <c r="AY186" s="210"/>
      <c r="AZ186" s="210"/>
      <c r="BA186" s="210"/>
      <c r="BB186" s="210"/>
      <c r="BC186" s="210"/>
      <c r="BD186" s="210"/>
      <c r="BE186" s="210"/>
      <c r="BF186" s="210"/>
      <c r="BG186" s="210"/>
      <c r="BH186" s="210"/>
    </row>
    <row r="187" spans="1:60" outlineLevel="3" x14ac:dyDescent="0.2">
      <c r="A187" s="217"/>
      <c r="B187" s="218"/>
      <c r="C187" s="264" t="s">
        <v>709</v>
      </c>
      <c r="D187" s="258"/>
      <c r="E187" s="259">
        <v>2</v>
      </c>
      <c r="F187" s="220"/>
      <c r="G187" s="220"/>
      <c r="H187" s="220"/>
      <c r="I187" s="220"/>
      <c r="J187" s="220"/>
      <c r="K187" s="220"/>
      <c r="L187" s="220"/>
      <c r="M187" s="220"/>
      <c r="N187" s="219"/>
      <c r="O187" s="219"/>
      <c r="P187" s="219"/>
      <c r="Q187" s="219"/>
      <c r="R187" s="220"/>
      <c r="S187" s="220"/>
      <c r="T187" s="220"/>
      <c r="U187" s="220"/>
      <c r="V187" s="220"/>
      <c r="W187" s="220"/>
      <c r="X187" s="220"/>
      <c r="Y187" s="220"/>
      <c r="Z187" s="210"/>
      <c r="AA187" s="210"/>
      <c r="AB187" s="210"/>
      <c r="AC187" s="210"/>
      <c r="AD187" s="210"/>
      <c r="AE187" s="210"/>
      <c r="AF187" s="210"/>
      <c r="AG187" s="210" t="s">
        <v>231</v>
      </c>
      <c r="AH187" s="210">
        <v>5</v>
      </c>
      <c r="AI187" s="210"/>
      <c r="AJ187" s="210"/>
      <c r="AK187" s="210"/>
      <c r="AL187" s="210"/>
      <c r="AM187" s="210"/>
      <c r="AN187" s="210"/>
      <c r="AO187" s="210"/>
      <c r="AP187" s="210"/>
      <c r="AQ187" s="210"/>
      <c r="AR187" s="210"/>
      <c r="AS187" s="210"/>
      <c r="AT187" s="210"/>
      <c r="AU187" s="210"/>
      <c r="AV187" s="210"/>
      <c r="AW187" s="210"/>
      <c r="AX187" s="210"/>
      <c r="AY187" s="210"/>
      <c r="AZ187" s="210"/>
      <c r="BA187" s="210"/>
      <c r="BB187" s="210"/>
      <c r="BC187" s="210"/>
      <c r="BD187" s="210"/>
      <c r="BE187" s="210"/>
      <c r="BF187" s="210"/>
      <c r="BG187" s="210"/>
      <c r="BH187" s="210"/>
    </row>
    <row r="188" spans="1:60" outlineLevel="1" x14ac:dyDescent="0.2">
      <c r="A188" s="235">
        <v>29</v>
      </c>
      <c r="B188" s="236" t="s">
        <v>409</v>
      </c>
      <c r="C188" s="252" t="s">
        <v>410</v>
      </c>
      <c r="D188" s="237" t="s">
        <v>293</v>
      </c>
      <c r="E188" s="238">
        <v>11</v>
      </c>
      <c r="F188" s="239"/>
      <c r="G188" s="240">
        <f>ROUND(E188*F188,2)</f>
        <v>0</v>
      </c>
      <c r="H188" s="239"/>
      <c r="I188" s="240">
        <f>ROUND(E188*H188,2)</f>
        <v>0</v>
      </c>
      <c r="J188" s="239"/>
      <c r="K188" s="240">
        <f>ROUND(E188*J188,2)</f>
        <v>0</v>
      </c>
      <c r="L188" s="240">
        <v>21</v>
      </c>
      <c r="M188" s="240">
        <f>G188*(1+L188/100)</f>
        <v>0</v>
      </c>
      <c r="N188" s="238">
        <v>0</v>
      </c>
      <c r="O188" s="238">
        <f>ROUND(E188*N188,2)</f>
        <v>0</v>
      </c>
      <c r="P188" s="238">
        <v>0</v>
      </c>
      <c r="Q188" s="238">
        <f>ROUND(E188*P188,2)</f>
        <v>0</v>
      </c>
      <c r="R188" s="240" t="s">
        <v>277</v>
      </c>
      <c r="S188" s="240" t="s">
        <v>188</v>
      </c>
      <c r="T188" s="241" t="s">
        <v>188</v>
      </c>
      <c r="U188" s="220">
        <v>6.7000000000000004E-2</v>
      </c>
      <c r="V188" s="220">
        <f>ROUND(E188*U188,2)</f>
        <v>0.74</v>
      </c>
      <c r="W188" s="220"/>
      <c r="X188" s="220" t="s">
        <v>226</v>
      </c>
      <c r="Y188" s="220" t="s">
        <v>191</v>
      </c>
      <c r="Z188" s="210"/>
      <c r="AA188" s="210"/>
      <c r="AB188" s="210"/>
      <c r="AC188" s="210"/>
      <c r="AD188" s="210"/>
      <c r="AE188" s="210"/>
      <c r="AF188" s="210"/>
      <c r="AG188" s="210" t="s">
        <v>227</v>
      </c>
      <c r="AH188" s="210"/>
      <c r="AI188" s="210"/>
      <c r="AJ188" s="210"/>
      <c r="AK188" s="210"/>
      <c r="AL188" s="210"/>
      <c r="AM188" s="210"/>
      <c r="AN188" s="210"/>
      <c r="AO188" s="210"/>
      <c r="AP188" s="210"/>
      <c r="AQ188" s="210"/>
      <c r="AR188" s="210"/>
      <c r="AS188" s="210"/>
      <c r="AT188" s="210"/>
      <c r="AU188" s="210"/>
      <c r="AV188" s="210"/>
      <c r="AW188" s="210"/>
      <c r="AX188" s="210"/>
      <c r="AY188" s="210"/>
      <c r="AZ188" s="210"/>
      <c r="BA188" s="210"/>
      <c r="BB188" s="210"/>
      <c r="BC188" s="210"/>
      <c r="BD188" s="210"/>
      <c r="BE188" s="210"/>
      <c r="BF188" s="210"/>
      <c r="BG188" s="210"/>
      <c r="BH188" s="210"/>
    </row>
    <row r="189" spans="1:60" outlineLevel="2" x14ac:dyDescent="0.2">
      <c r="A189" s="217"/>
      <c r="B189" s="218"/>
      <c r="C189" s="263" t="s">
        <v>411</v>
      </c>
      <c r="D189" s="262"/>
      <c r="E189" s="262"/>
      <c r="F189" s="262"/>
      <c r="G189" s="262"/>
      <c r="H189" s="220"/>
      <c r="I189" s="220"/>
      <c r="J189" s="220"/>
      <c r="K189" s="220"/>
      <c r="L189" s="220"/>
      <c r="M189" s="220"/>
      <c r="N189" s="219"/>
      <c r="O189" s="219"/>
      <c r="P189" s="219"/>
      <c r="Q189" s="219"/>
      <c r="R189" s="220"/>
      <c r="S189" s="220"/>
      <c r="T189" s="220"/>
      <c r="U189" s="220"/>
      <c r="V189" s="220"/>
      <c r="W189" s="220"/>
      <c r="X189" s="220"/>
      <c r="Y189" s="220"/>
      <c r="Z189" s="210"/>
      <c r="AA189" s="210"/>
      <c r="AB189" s="210"/>
      <c r="AC189" s="210"/>
      <c r="AD189" s="210"/>
      <c r="AE189" s="210"/>
      <c r="AF189" s="210"/>
      <c r="AG189" s="210" t="s">
        <v>229</v>
      </c>
      <c r="AH189" s="210"/>
      <c r="AI189" s="210"/>
      <c r="AJ189" s="210"/>
      <c r="AK189" s="210"/>
      <c r="AL189" s="210"/>
      <c r="AM189" s="210"/>
      <c r="AN189" s="210"/>
      <c r="AO189" s="210"/>
      <c r="AP189" s="210"/>
      <c r="AQ189" s="210"/>
      <c r="AR189" s="210"/>
      <c r="AS189" s="210"/>
      <c r="AT189" s="210"/>
      <c r="AU189" s="210"/>
      <c r="AV189" s="210"/>
      <c r="AW189" s="210"/>
      <c r="AX189" s="210"/>
      <c r="AY189" s="210"/>
      <c r="AZ189" s="210"/>
      <c r="BA189" s="210"/>
      <c r="BB189" s="210"/>
      <c r="BC189" s="210"/>
      <c r="BD189" s="210"/>
      <c r="BE189" s="210"/>
      <c r="BF189" s="210"/>
      <c r="BG189" s="210"/>
      <c r="BH189" s="210"/>
    </row>
    <row r="190" spans="1:60" outlineLevel="2" x14ac:dyDescent="0.2">
      <c r="A190" s="217"/>
      <c r="B190" s="218"/>
      <c r="C190" s="264" t="s">
        <v>633</v>
      </c>
      <c r="D190" s="258"/>
      <c r="E190" s="259"/>
      <c r="F190" s="220"/>
      <c r="G190" s="220"/>
      <c r="H190" s="220"/>
      <c r="I190" s="220"/>
      <c r="J190" s="220"/>
      <c r="K190" s="220"/>
      <c r="L190" s="220"/>
      <c r="M190" s="220"/>
      <c r="N190" s="219"/>
      <c r="O190" s="219"/>
      <c r="P190" s="219"/>
      <c r="Q190" s="219"/>
      <c r="R190" s="220"/>
      <c r="S190" s="220"/>
      <c r="T190" s="220"/>
      <c r="U190" s="220"/>
      <c r="V190" s="220"/>
      <c r="W190" s="220"/>
      <c r="X190" s="220"/>
      <c r="Y190" s="220"/>
      <c r="Z190" s="210"/>
      <c r="AA190" s="210"/>
      <c r="AB190" s="210"/>
      <c r="AC190" s="210"/>
      <c r="AD190" s="210"/>
      <c r="AE190" s="210"/>
      <c r="AF190" s="210"/>
      <c r="AG190" s="210" t="s">
        <v>231</v>
      </c>
      <c r="AH190" s="210">
        <v>0</v>
      </c>
      <c r="AI190" s="210"/>
      <c r="AJ190" s="210"/>
      <c r="AK190" s="210"/>
      <c r="AL190" s="210"/>
      <c r="AM190" s="210"/>
      <c r="AN190" s="210"/>
      <c r="AO190" s="210"/>
      <c r="AP190" s="210"/>
      <c r="AQ190" s="210"/>
      <c r="AR190" s="210"/>
      <c r="AS190" s="210"/>
      <c r="AT190" s="210"/>
      <c r="AU190" s="210"/>
      <c r="AV190" s="210"/>
      <c r="AW190" s="210"/>
      <c r="AX190" s="210"/>
      <c r="AY190" s="210"/>
      <c r="AZ190" s="210"/>
      <c r="BA190" s="210"/>
      <c r="BB190" s="210"/>
      <c r="BC190" s="210"/>
      <c r="BD190" s="210"/>
      <c r="BE190" s="210"/>
      <c r="BF190" s="210"/>
      <c r="BG190" s="210"/>
      <c r="BH190" s="210"/>
    </row>
    <row r="191" spans="1:60" outlineLevel="3" x14ac:dyDescent="0.2">
      <c r="A191" s="217"/>
      <c r="B191" s="218"/>
      <c r="C191" s="264" t="s">
        <v>634</v>
      </c>
      <c r="D191" s="258"/>
      <c r="E191" s="259"/>
      <c r="F191" s="220"/>
      <c r="G191" s="220"/>
      <c r="H191" s="220"/>
      <c r="I191" s="220"/>
      <c r="J191" s="220"/>
      <c r="K191" s="220"/>
      <c r="L191" s="220"/>
      <c r="M191" s="220"/>
      <c r="N191" s="219"/>
      <c r="O191" s="219"/>
      <c r="P191" s="219"/>
      <c r="Q191" s="219"/>
      <c r="R191" s="220"/>
      <c r="S191" s="220"/>
      <c r="T191" s="220"/>
      <c r="U191" s="220"/>
      <c r="V191" s="220"/>
      <c r="W191" s="220"/>
      <c r="X191" s="220"/>
      <c r="Y191" s="220"/>
      <c r="Z191" s="210"/>
      <c r="AA191" s="210"/>
      <c r="AB191" s="210"/>
      <c r="AC191" s="210"/>
      <c r="AD191" s="210"/>
      <c r="AE191" s="210"/>
      <c r="AF191" s="210"/>
      <c r="AG191" s="210" t="s">
        <v>231</v>
      </c>
      <c r="AH191" s="210">
        <v>0</v>
      </c>
      <c r="AI191" s="210"/>
      <c r="AJ191" s="210"/>
      <c r="AK191" s="210"/>
      <c r="AL191" s="210"/>
      <c r="AM191" s="210"/>
      <c r="AN191" s="210"/>
      <c r="AO191" s="210"/>
      <c r="AP191" s="210"/>
      <c r="AQ191" s="210"/>
      <c r="AR191" s="210"/>
      <c r="AS191" s="210"/>
      <c r="AT191" s="210"/>
      <c r="AU191" s="210"/>
      <c r="AV191" s="210"/>
      <c r="AW191" s="210"/>
      <c r="AX191" s="210"/>
      <c r="AY191" s="210"/>
      <c r="AZ191" s="210"/>
      <c r="BA191" s="210"/>
      <c r="BB191" s="210"/>
      <c r="BC191" s="210"/>
      <c r="BD191" s="210"/>
      <c r="BE191" s="210"/>
      <c r="BF191" s="210"/>
      <c r="BG191" s="210"/>
      <c r="BH191" s="210"/>
    </row>
    <row r="192" spans="1:60" outlineLevel="3" x14ac:dyDescent="0.2">
      <c r="A192" s="217"/>
      <c r="B192" s="218"/>
      <c r="C192" s="264" t="s">
        <v>738</v>
      </c>
      <c r="D192" s="258"/>
      <c r="E192" s="259">
        <v>11</v>
      </c>
      <c r="F192" s="220"/>
      <c r="G192" s="220"/>
      <c r="H192" s="220"/>
      <c r="I192" s="220"/>
      <c r="J192" s="220"/>
      <c r="K192" s="220"/>
      <c r="L192" s="220"/>
      <c r="M192" s="220"/>
      <c r="N192" s="219"/>
      <c r="O192" s="219"/>
      <c r="P192" s="219"/>
      <c r="Q192" s="219"/>
      <c r="R192" s="220"/>
      <c r="S192" s="220"/>
      <c r="T192" s="220"/>
      <c r="U192" s="220"/>
      <c r="V192" s="220"/>
      <c r="W192" s="220"/>
      <c r="X192" s="220"/>
      <c r="Y192" s="220"/>
      <c r="Z192" s="210"/>
      <c r="AA192" s="210"/>
      <c r="AB192" s="210"/>
      <c r="AC192" s="210"/>
      <c r="AD192" s="210"/>
      <c r="AE192" s="210"/>
      <c r="AF192" s="210"/>
      <c r="AG192" s="210" t="s">
        <v>231</v>
      </c>
      <c r="AH192" s="210">
        <v>5</v>
      </c>
      <c r="AI192" s="210"/>
      <c r="AJ192" s="210"/>
      <c r="AK192" s="210"/>
      <c r="AL192" s="210"/>
      <c r="AM192" s="210"/>
      <c r="AN192" s="210"/>
      <c r="AO192" s="210"/>
      <c r="AP192" s="210"/>
      <c r="AQ192" s="210"/>
      <c r="AR192" s="210"/>
      <c r="AS192" s="210"/>
      <c r="AT192" s="210"/>
      <c r="AU192" s="210"/>
      <c r="AV192" s="210"/>
      <c r="AW192" s="210"/>
      <c r="AX192" s="210"/>
      <c r="AY192" s="210"/>
      <c r="AZ192" s="210"/>
      <c r="BA192" s="210"/>
      <c r="BB192" s="210"/>
      <c r="BC192" s="210"/>
      <c r="BD192" s="210"/>
      <c r="BE192" s="210"/>
      <c r="BF192" s="210"/>
      <c r="BG192" s="210"/>
      <c r="BH192" s="210"/>
    </row>
    <row r="193" spans="1:60" outlineLevel="1" x14ac:dyDescent="0.2">
      <c r="A193" s="235">
        <v>30</v>
      </c>
      <c r="B193" s="236" t="s">
        <v>635</v>
      </c>
      <c r="C193" s="252" t="s">
        <v>636</v>
      </c>
      <c r="D193" s="237" t="s">
        <v>293</v>
      </c>
      <c r="E193" s="238">
        <v>11</v>
      </c>
      <c r="F193" s="239"/>
      <c r="G193" s="240">
        <f>ROUND(E193*F193,2)</f>
        <v>0</v>
      </c>
      <c r="H193" s="239"/>
      <c r="I193" s="240">
        <f>ROUND(E193*H193,2)</f>
        <v>0</v>
      </c>
      <c r="J193" s="239"/>
      <c r="K193" s="240">
        <f>ROUND(E193*J193,2)</f>
        <v>0</v>
      </c>
      <c r="L193" s="240">
        <v>21</v>
      </c>
      <c r="M193" s="240">
        <f>G193*(1+L193/100)</f>
        <v>0</v>
      </c>
      <c r="N193" s="238">
        <v>0</v>
      </c>
      <c r="O193" s="238">
        <f>ROUND(E193*N193,2)</f>
        <v>0</v>
      </c>
      <c r="P193" s="238">
        <v>0</v>
      </c>
      <c r="Q193" s="238">
        <f>ROUND(E193*P193,2)</f>
        <v>0</v>
      </c>
      <c r="R193" s="240" t="s">
        <v>277</v>
      </c>
      <c r="S193" s="240" t="s">
        <v>188</v>
      </c>
      <c r="T193" s="241" t="s">
        <v>188</v>
      </c>
      <c r="U193" s="220">
        <v>3.2000000000000001E-2</v>
      </c>
      <c r="V193" s="220">
        <f>ROUND(E193*U193,2)</f>
        <v>0.35</v>
      </c>
      <c r="W193" s="220"/>
      <c r="X193" s="220" t="s">
        <v>226</v>
      </c>
      <c r="Y193" s="220" t="s">
        <v>191</v>
      </c>
      <c r="Z193" s="210"/>
      <c r="AA193" s="210"/>
      <c r="AB193" s="210"/>
      <c r="AC193" s="210"/>
      <c r="AD193" s="210"/>
      <c r="AE193" s="210"/>
      <c r="AF193" s="210"/>
      <c r="AG193" s="210" t="s">
        <v>255</v>
      </c>
      <c r="AH193" s="210"/>
      <c r="AI193" s="210"/>
      <c r="AJ193" s="210"/>
      <c r="AK193" s="210"/>
      <c r="AL193" s="210"/>
      <c r="AM193" s="210"/>
      <c r="AN193" s="210"/>
      <c r="AO193" s="210"/>
      <c r="AP193" s="210"/>
      <c r="AQ193" s="210"/>
      <c r="AR193" s="210"/>
      <c r="AS193" s="210"/>
      <c r="AT193" s="210"/>
      <c r="AU193" s="210"/>
      <c r="AV193" s="210"/>
      <c r="AW193" s="210"/>
      <c r="AX193" s="210"/>
      <c r="AY193" s="210"/>
      <c r="AZ193" s="210"/>
      <c r="BA193" s="210"/>
      <c r="BB193" s="210"/>
      <c r="BC193" s="210"/>
      <c r="BD193" s="210"/>
      <c r="BE193" s="210"/>
      <c r="BF193" s="210"/>
      <c r="BG193" s="210"/>
      <c r="BH193" s="210"/>
    </row>
    <row r="194" spans="1:60" outlineLevel="2" x14ac:dyDescent="0.2">
      <c r="A194" s="217"/>
      <c r="B194" s="218"/>
      <c r="C194" s="263" t="s">
        <v>430</v>
      </c>
      <c r="D194" s="262"/>
      <c r="E194" s="262"/>
      <c r="F194" s="262"/>
      <c r="G194" s="262"/>
      <c r="H194" s="220"/>
      <c r="I194" s="220"/>
      <c r="J194" s="220"/>
      <c r="K194" s="220"/>
      <c r="L194" s="220"/>
      <c r="M194" s="220"/>
      <c r="N194" s="219"/>
      <c r="O194" s="219"/>
      <c r="P194" s="219"/>
      <c r="Q194" s="219"/>
      <c r="R194" s="220"/>
      <c r="S194" s="220"/>
      <c r="T194" s="220"/>
      <c r="U194" s="220"/>
      <c r="V194" s="220"/>
      <c r="W194" s="220"/>
      <c r="X194" s="220"/>
      <c r="Y194" s="220"/>
      <c r="Z194" s="210"/>
      <c r="AA194" s="210"/>
      <c r="AB194" s="210"/>
      <c r="AC194" s="210"/>
      <c r="AD194" s="210"/>
      <c r="AE194" s="210"/>
      <c r="AF194" s="210"/>
      <c r="AG194" s="210" t="s">
        <v>229</v>
      </c>
      <c r="AH194" s="210"/>
      <c r="AI194" s="210"/>
      <c r="AJ194" s="210"/>
      <c r="AK194" s="210"/>
      <c r="AL194" s="210"/>
      <c r="AM194" s="210"/>
      <c r="AN194" s="210"/>
      <c r="AO194" s="210"/>
      <c r="AP194" s="210"/>
      <c r="AQ194" s="210"/>
      <c r="AR194" s="210"/>
      <c r="AS194" s="210"/>
      <c r="AT194" s="210"/>
      <c r="AU194" s="210"/>
      <c r="AV194" s="210"/>
      <c r="AW194" s="210"/>
      <c r="AX194" s="210"/>
      <c r="AY194" s="210"/>
      <c r="AZ194" s="210"/>
      <c r="BA194" s="210"/>
      <c r="BB194" s="210"/>
      <c r="BC194" s="210"/>
      <c r="BD194" s="210"/>
      <c r="BE194" s="210"/>
      <c r="BF194" s="210"/>
      <c r="BG194" s="210"/>
      <c r="BH194" s="210"/>
    </row>
    <row r="195" spans="1:60" outlineLevel="2" x14ac:dyDescent="0.2">
      <c r="A195" s="217"/>
      <c r="B195" s="218"/>
      <c r="C195" s="264" t="s">
        <v>637</v>
      </c>
      <c r="D195" s="258"/>
      <c r="E195" s="259"/>
      <c r="F195" s="220"/>
      <c r="G195" s="220"/>
      <c r="H195" s="220"/>
      <c r="I195" s="220"/>
      <c r="J195" s="220"/>
      <c r="K195" s="220"/>
      <c r="L195" s="220"/>
      <c r="M195" s="220"/>
      <c r="N195" s="219"/>
      <c r="O195" s="219"/>
      <c r="P195" s="219"/>
      <c r="Q195" s="219"/>
      <c r="R195" s="220"/>
      <c r="S195" s="220"/>
      <c r="T195" s="220"/>
      <c r="U195" s="220"/>
      <c r="V195" s="220"/>
      <c r="W195" s="220"/>
      <c r="X195" s="220"/>
      <c r="Y195" s="220"/>
      <c r="Z195" s="210"/>
      <c r="AA195" s="210"/>
      <c r="AB195" s="210"/>
      <c r="AC195" s="210"/>
      <c r="AD195" s="210"/>
      <c r="AE195" s="210"/>
      <c r="AF195" s="210"/>
      <c r="AG195" s="210" t="s">
        <v>231</v>
      </c>
      <c r="AH195" s="210">
        <v>0</v>
      </c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  <c r="BD195" s="210"/>
      <c r="BE195" s="210"/>
      <c r="BF195" s="210"/>
      <c r="BG195" s="210"/>
      <c r="BH195" s="210"/>
    </row>
    <row r="196" spans="1:60" outlineLevel="3" x14ac:dyDescent="0.2">
      <c r="A196" s="217"/>
      <c r="B196" s="218"/>
      <c r="C196" s="264" t="s">
        <v>582</v>
      </c>
      <c r="D196" s="258"/>
      <c r="E196" s="259"/>
      <c r="F196" s="220"/>
      <c r="G196" s="220"/>
      <c r="H196" s="220"/>
      <c r="I196" s="220"/>
      <c r="J196" s="220"/>
      <c r="K196" s="220"/>
      <c r="L196" s="220"/>
      <c r="M196" s="220"/>
      <c r="N196" s="219"/>
      <c r="O196" s="219"/>
      <c r="P196" s="219"/>
      <c r="Q196" s="219"/>
      <c r="R196" s="220"/>
      <c r="S196" s="220"/>
      <c r="T196" s="220"/>
      <c r="U196" s="220"/>
      <c r="V196" s="220"/>
      <c r="W196" s="220"/>
      <c r="X196" s="220"/>
      <c r="Y196" s="220"/>
      <c r="Z196" s="210"/>
      <c r="AA196" s="210"/>
      <c r="AB196" s="210"/>
      <c r="AC196" s="210"/>
      <c r="AD196" s="210"/>
      <c r="AE196" s="210"/>
      <c r="AF196" s="210"/>
      <c r="AG196" s="210" t="s">
        <v>231</v>
      </c>
      <c r="AH196" s="210">
        <v>0</v>
      </c>
      <c r="AI196" s="210"/>
      <c r="AJ196" s="210"/>
      <c r="AK196" s="210"/>
      <c r="AL196" s="210"/>
      <c r="AM196" s="210"/>
      <c r="AN196" s="210"/>
      <c r="AO196" s="210"/>
      <c r="AP196" s="210"/>
      <c r="AQ196" s="210"/>
      <c r="AR196" s="210"/>
      <c r="AS196" s="210"/>
      <c r="AT196" s="210"/>
      <c r="AU196" s="210"/>
      <c r="AV196" s="210"/>
      <c r="AW196" s="210"/>
      <c r="AX196" s="210"/>
      <c r="AY196" s="210"/>
      <c r="AZ196" s="210"/>
      <c r="BA196" s="210"/>
      <c r="BB196" s="210"/>
      <c r="BC196" s="210"/>
      <c r="BD196" s="210"/>
      <c r="BE196" s="210"/>
      <c r="BF196" s="210"/>
      <c r="BG196" s="210"/>
      <c r="BH196" s="210"/>
    </row>
    <row r="197" spans="1:60" outlineLevel="3" x14ac:dyDescent="0.2">
      <c r="A197" s="217"/>
      <c r="B197" s="218"/>
      <c r="C197" s="264" t="s">
        <v>558</v>
      </c>
      <c r="D197" s="258"/>
      <c r="E197" s="259"/>
      <c r="F197" s="220"/>
      <c r="G197" s="220"/>
      <c r="H197" s="220"/>
      <c r="I197" s="220"/>
      <c r="J197" s="220"/>
      <c r="K197" s="220"/>
      <c r="L197" s="220"/>
      <c r="M197" s="220"/>
      <c r="N197" s="219"/>
      <c r="O197" s="219"/>
      <c r="P197" s="219"/>
      <c r="Q197" s="219"/>
      <c r="R197" s="220"/>
      <c r="S197" s="220"/>
      <c r="T197" s="220"/>
      <c r="U197" s="220"/>
      <c r="V197" s="220"/>
      <c r="W197" s="220"/>
      <c r="X197" s="220"/>
      <c r="Y197" s="220"/>
      <c r="Z197" s="210"/>
      <c r="AA197" s="210"/>
      <c r="AB197" s="210"/>
      <c r="AC197" s="210"/>
      <c r="AD197" s="210"/>
      <c r="AE197" s="210"/>
      <c r="AF197" s="210"/>
      <c r="AG197" s="210" t="s">
        <v>231</v>
      </c>
      <c r="AH197" s="210">
        <v>0</v>
      </c>
      <c r="AI197" s="210"/>
      <c r="AJ197" s="210"/>
      <c r="AK197" s="210"/>
      <c r="AL197" s="210"/>
      <c r="AM197" s="210"/>
      <c r="AN197" s="210"/>
      <c r="AO197" s="210"/>
      <c r="AP197" s="210"/>
      <c r="AQ197" s="210"/>
      <c r="AR197" s="210"/>
      <c r="AS197" s="210"/>
      <c r="AT197" s="210"/>
      <c r="AU197" s="210"/>
      <c r="AV197" s="210"/>
      <c r="AW197" s="210"/>
      <c r="AX197" s="210"/>
      <c r="AY197" s="210"/>
      <c r="AZ197" s="210"/>
      <c r="BA197" s="210"/>
      <c r="BB197" s="210"/>
      <c r="BC197" s="210"/>
      <c r="BD197" s="210"/>
      <c r="BE197" s="210"/>
      <c r="BF197" s="210"/>
      <c r="BG197" s="210"/>
      <c r="BH197" s="210"/>
    </row>
    <row r="198" spans="1:60" outlineLevel="3" x14ac:dyDescent="0.2">
      <c r="A198" s="217"/>
      <c r="B198" s="218"/>
      <c r="C198" s="264" t="s">
        <v>708</v>
      </c>
      <c r="D198" s="258"/>
      <c r="E198" s="259">
        <v>2</v>
      </c>
      <c r="F198" s="220"/>
      <c r="G198" s="220"/>
      <c r="H198" s="220"/>
      <c r="I198" s="220"/>
      <c r="J198" s="220"/>
      <c r="K198" s="220"/>
      <c r="L198" s="220"/>
      <c r="M198" s="220"/>
      <c r="N198" s="219"/>
      <c r="O198" s="219"/>
      <c r="P198" s="219"/>
      <c r="Q198" s="219"/>
      <c r="R198" s="220"/>
      <c r="S198" s="220"/>
      <c r="T198" s="220"/>
      <c r="U198" s="220"/>
      <c r="V198" s="220"/>
      <c r="W198" s="220"/>
      <c r="X198" s="220"/>
      <c r="Y198" s="220"/>
      <c r="Z198" s="210"/>
      <c r="AA198" s="210"/>
      <c r="AB198" s="210"/>
      <c r="AC198" s="210"/>
      <c r="AD198" s="210"/>
      <c r="AE198" s="210"/>
      <c r="AF198" s="210"/>
      <c r="AG198" s="210" t="s">
        <v>231</v>
      </c>
      <c r="AH198" s="210">
        <v>5</v>
      </c>
      <c r="AI198" s="210"/>
      <c r="AJ198" s="210"/>
      <c r="AK198" s="210"/>
      <c r="AL198" s="210"/>
      <c r="AM198" s="210"/>
      <c r="AN198" s="210"/>
      <c r="AO198" s="210"/>
      <c r="AP198" s="210"/>
      <c r="AQ198" s="210"/>
      <c r="AR198" s="210"/>
      <c r="AS198" s="210"/>
      <c r="AT198" s="210"/>
      <c r="AU198" s="210"/>
      <c r="AV198" s="210"/>
      <c r="AW198" s="210"/>
      <c r="AX198" s="210"/>
      <c r="AY198" s="210"/>
      <c r="AZ198" s="210"/>
      <c r="BA198" s="210"/>
      <c r="BB198" s="210"/>
      <c r="BC198" s="210"/>
      <c r="BD198" s="210"/>
      <c r="BE198" s="210"/>
      <c r="BF198" s="210"/>
      <c r="BG198" s="210"/>
      <c r="BH198" s="210"/>
    </row>
    <row r="199" spans="1:60" outlineLevel="3" x14ac:dyDescent="0.2">
      <c r="A199" s="217"/>
      <c r="B199" s="218"/>
      <c r="C199" s="264" t="s">
        <v>560</v>
      </c>
      <c r="D199" s="258"/>
      <c r="E199" s="259"/>
      <c r="F199" s="220"/>
      <c r="G199" s="220"/>
      <c r="H199" s="220"/>
      <c r="I199" s="220"/>
      <c r="J199" s="220"/>
      <c r="K199" s="220"/>
      <c r="L199" s="220"/>
      <c r="M199" s="220"/>
      <c r="N199" s="219"/>
      <c r="O199" s="219"/>
      <c r="P199" s="219"/>
      <c r="Q199" s="219"/>
      <c r="R199" s="220"/>
      <c r="S199" s="220"/>
      <c r="T199" s="220"/>
      <c r="U199" s="220"/>
      <c r="V199" s="220"/>
      <c r="W199" s="220"/>
      <c r="X199" s="220"/>
      <c r="Y199" s="220"/>
      <c r="Z199" s="210"/>
      <c r="AA199" s="210"/>
      <c r="AB199" s="210"/>
      <c r="AC199" s="210"/>
      <c r="AD199" s="210"/>
      <c r="AE199" s="210"/>
      <c r="AF199" s="210"/>
      <c r="AG199" s="210" t="s">
        <v>231</v>
      </c>
      <c r="AH199" s="210">
        <v>0</v>
      </c>
      <c r="AI199" s="210"/>
      <c r="AJ199" s="210"/>
      <c r="AK199" s="210"/>
      <c r="AL199" s="210"/>
      <c r="AM199" s="210"/>
      <c r="AN199" s="210"/>
      <c r="AO199" s="210"/>
      <c r="AP199" s="210"/>
      <c r="AQ199" s="210"/>
      <c r="AR199" s="210"/>
      <c r="AS199" s="210"/>
      <c r="AT199" s="210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210"/>
      <c r="BE199" s="210"/>
      <c r="BF199" s="210"/>
      <c r="BG199" s="210"/>
      <c r="BH199" s="210"/>
    </row>
    <row r="200" spans="1:60" outlineLevel="3" x14ac:dyDescent="0.2">
      <c r="A200" s="217"/>
      <c r="B200" s="218"/>
      <c r="C200" s="264" t="s">
        <v>709</v>
      </c>
      <c r="D200" s="258"/>
      <c r="E200" s="259">
        <v>2</v>
      </c>
      <c r="F200" s="220"/>
      <c r="G200" s="220"/>
      <c r="H200" s="220"/>
      <c r="I200" s="220"/>
      <c r="J200" s="220"/>
      <c r="K200" s="220"/>
      <c r="L200" s="220"/>
      <c r="M200" s="220"/>
      <c r="N200" s="219"/>
      <c r="O200" s="219"/>
      <c r="P200" s="219"/>
      <c r="Q200" s="219"/>
      <c r="R200" s="220"/>
      <c r="S200" s="220"/>
      <c r="T200" s="220"/>
      <c r="U200" s="220"/>
      <c r="V200" s="220"/>
      <c r="W200" s="220"/>
      <c r="X200" s="220"/>
      <c r="Y200" s="220"/>
      <c r="Z200" s="210"/>
      <c r="AA200" s="210"/>
      <c r="AB200" s="210"/>
      <c r="AC200" s="210"/>
      <c r="AD200" s="210"/>
      <c r="AE200" s="210"/>
      <c r="AF200" s="210"/>
      <c r="AG200" s="210" t="s">
        <v>231</v>
      </c>
      <c r="AH200" s="210">
        <v>5</v>
      </c>
      <c r="AI200" s="210"/>
      <c r="AJ200" s="210"/>
      <c r="AK200" s="210"/>
      <c r="AL200" s="210"/>
      <c r="AM200" s="210"/>
      <c r="AN200" s="210"/>
      <c r="AO200" s="210"/>
      <c r="AP200" s="210"/>
      <c r="AQ200" s="210"/>
      <c r="AR200" s="210"/>
      <c r="AS200" s="210"/>
      <c r="AT200" s="210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210"/>
      <c r="BE200" s="210"/>
      <c r="BF200" s="210"/>
      <c r="BG200" s="210"/>
      <c r="BH200" s="210"/>
    </row>
    <row r="201" spans="1:60" outlineLevel="3" x14ac:dyDescent="0.2">
      <c r="A201" s="217"/>
      <c r="B201" s="218"/>
      <c r="C201" s="264" t="s">
        <v>562</v>
      </c>
      <c r="D201" s="258"/>
      <c r="E201" s="259"/>
      <c r="F201" s="220"/>
      <c r="G201" s="220"/>
      <c r="H201" s="220"/>
      <c r="I201" s="220"/>
      <c r="J201" s="220"/>
      <c r="K201" s="220"/>
      <c r="L201" s="220"/>
      <c r="M201" s="220"/>
      <c r="N201" s="219"/>
      <c r="O201" s="219"/>
      <c r="P201" s="219"/>
      <c r="Q201" s="219"/>
      <c r="R201" s="220"/>
      <c r="S201" s="220"/>
      <c r="T201" s="220"/>
      <c r="U201" s="220"/>
      <c r="V201" s="220"/>
      <c r="W201" s="220"/>
      <c r="X201" s="220"/>
      <c r="Y201" s="220"/>
      <c r="Z201" s="210"/>
      <c r="AA201" s="210"/>
      <c r="AB201" s="210"/>
      <c r="AC201" s="210"/>
      <c r="AD201" s="210"/>
      <c r="AE201" s="210"/>
      <c r="AF201" s="210"/>
      <c r="AG201" s="210" t="s">
        <v>231</v>
      </c>
      <c r="AH201" s="210">
        <v>0</v>
      </c>
      <c r="AI201" s="210"/>
      <c r="AJ201" s="210"/>
      <c r="AK201" s="210"/>
      <c r="AL201" s="210"/>
      <c r="AM201" s="210"/>
      <c r="AN201" s="210"/>
      <c r="AO201" s="210"/>
      <c r="AP201" s="210"/>
      <c r="AQ201" s="210"/>
      <c r="AR201" s="210"/>
      <c r="AS201" s="210"/>
      <c r="AT201" s="210"/>
      <c r="AU201" s="210"/>
      <c r="AV201" s="210"/>
      <c r="AW201" s="210"/>
      <c r="AX201" s="210"/>
      <c r="AY201" s="210"/>
      <c r="AZ201" s="210"/>
      <c r="BA201" s="210"/>
      <c r="BB201" s="210"/>
      <c r="BC201" s="210"/>
      <c r="BD201" s="210"/>
      <c r="BE201" s="210"/>
      <c r="BF201" s="210"/>
      <c r="BG201" s="210"/>
      <c r="BH201" s="210"/>
    </row>
    <row r="202" spans="1:60" outlineLevel="3" x14ac:dyDescent="0.2">
      <c r="A202" s="217"/>
      <c r="B202" s="218"/>
      <c r="C202" s="264" t="s">
        <v>710</v>
      </c>
      <c r="D202" s="258"/>
      <c r="E202" s="259">
        <v>7</v>
      </c>
      <c r="F202" s="220"/>
      <c r="G202" s="220"/>
      <c r="H202" s="220"/>
      <c r="I202" s="220"/>
      <c r="J202" s="220"/>
      <c r="K202" s="220"/>
      <c r="L202" s="220"/>
      <c r="M202" s="220"/>
      <c r="N202" s="219"/>
      <c r="O202" s="219"/>
      <c r="P202" s="219"/>
      <c r="Q202" s="219"/>
      <c r="R202" s="220"/>
      <c r="S202" s="220"/>
      <c r="T202" s="220"/>
      <c r="U202" s="220"/>
      <c r="V202" s="220"/>
      <c r="W202" s="220"/>
      <c r="X202" s="220"/>
      <c r="Y202" s="220"/>
      <c r="Z202" s="210"/>
      <c r="AA202" s="210"/>
      <c r="AB202" s="210"/>
      <c r="AC202" s="210"/>
      <c r="AD202" s="210"/>
      <c r="AE202" s="210"/>
      <c r="AF202" s="210"/>
      <c r="AG202" s="210" t="s">
        <v>231</v>
      </c>
      <c r="AH202" s="210">
        <v>5</v>
      </c>
      <c r="AI202" s="210"/>
      <c r="AJ202" s="210"/>
      <c r="AK202" s="210"/>
      <c r="AL202" s="210"/>
      <c r="AM202" s="210"/>
      <c r="AN202" s="210"/>
      <c r="AO202" s="210"/>
      <c r="AP202" s="210"/>
      <c r="AQ202" s="210"/>
      <c r="AR202" s="210"/>
      <c r="AS202" s="210"/>
      <c r="AT202" s="210"/>
      <c r="AU202" s="210"/>
      <c r="AV202" s="210"/>
      <c r="AW202" s="210"/>
      <c r="AX202" s="210"/>
      <c r="AY202" s="210"/>
      <c r="AZ202" s="210"/>
      <c r="BA202" s="210"/>
      <c r="BB202" s="210"/>
      <c r="BC202" s="210"/>
      <c r="BD202" s="210"/>
      <c r="BE202" s="210"/>
      <c r="BF202" s="210"/>
      <c r="BG202" s="210"/>
      <c r="BH202" s="210"/>
    </row>
    <row r="203" spans="1:60" outlineLevel="1" x14ac:dyDescent="0.2">
      <c r="A203" s="235">
        <v>31</v>
      </c>
      <c r="B203" s="236" t="s">
        <v>638</v>
      </c>
      <c r="C203" s="252" t="s">
        <v>639</v>
      </c>
      <c r="D203" s="237" t="s">
        <v>293</v>
      </c>
      <c r="E203" s="238">
        <v>11</v>
      </c>
      <c r="F203" s="239"/>
      <c r="G203" s="240">
        <f>ROUND(E203*F203,2)</f>
        <v>0</v>
      </c>
      <c r="H203" s="239"/>
      <c r="I203" s="240">
        <f>ROUND(E203*H203,2)</f>
        <v>0</v>
      </c>
      <c r="J203" s="239"/>
      <c r="K203" s="240">
        <f>ROUND(E203*J203,2)</f>
        <v>0</v>
      </c>
      <c r="L203" s="240">
        <v>21</v>
      </c>
      <c r="M203" s="240">
        <f>G203*(1+L203/100)</f>
        <v>0</v>
      </c>
      <c r="N203" s="238">
        <v>0</v>
      </c>
      <c r="O203" s="238">
        <f>ROUND(E203*N203,2)</f>
        <v>0</v>
      </c>
      <c r="P203" s="238">
        <v>0</v>
      </c>
      <c r="Q203" s="238">
        <f>ROUND(E203*P203,2)</f>
        <v>0</v>
      </c>
      <c r="R203" s="240" t="s">
        <v>277</v>
      </c>
      <c r="S203" s="240" t="s">
        <v>188</v>
      </c>
      <c r="T203" s="241" t="s">
        <v>188</v>
      </c>
      <c r="U203" s="220">
        <v>5.5E-2</v>
      </c>
      <c r="V203" s="220">
        <f>ROUND(E203*U203,2)</f>
        <v>0.61</v>
      </c>
      <c r="W203" s="220"/>
      <c r="X203" s="220" t="s">
        <v>226</v>
      </c>
      <c r="Y203" s="220" t="s">
        <v>191</v>
      </c>
      <c r="Z203" s="210"/>
      <c r="AA203" s="210"/>
      <c r="AB203" s="210"/>
      <c r="AC203" s="210"/>
      <c r="AD203" s="210"/>
      <c r="AE203" s="210"/>
      <c r="AF203" s="210"/>
      <c r="AG203" s="210" t="s">
        <v>255</v>
      </c>
      <c r="AH203" s="210"/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  <c r="BD203" s="210"/>
      <c r="BE203" s="210"/>
      <c r="BF203" s="210"/>
      <c r="BG203" s="210"/>
      <c r="BH203" s="210"/>
    </row>
    <row r="204" spans="1:60" outlineLevel="2" x14ac:dyDescent="0.2">
      <c r="A204" s="217"/>
      <c r="B204" s="218"/>
      <c r="C204" s="263" t="s">
        <v>430</v>
      </c>
      <c r="D204" s="262"/>
      <c r="E204" s="262"/>
      <c r="F204" s="262"/>
      <c r="G204" s="262"/>
      <c r="H204" s="220"/>
      <c r="I204" s="220"/>
      <c r="J204" s="220"/>
      <c r="K204" s="220"/>
      <c r="L204" s="220"/>
      <c r="M204" s="220"/>
      <c r="N204" s="219"/>
      <c r="O204" s="219"/>
      <c r="P204" s="219"/>
      <c r="Q204" s="219"/>
      <c r="R204" s="220"/>
      <c r="S204" s="220"/>
      <c r="T204" s="220"/>
      <c r="U204" s="220"/>
      <c r="V204" s="220"/>
      <c r="W204" s="220"/>
      <c r="X204" s="220"/>
      <c r="Y204" s="220"/>
      <c r="Z204" s="210"/>
      <c r="AA204" s="210"/>
      <c r="AB204" s="210"/>
      <c r="AC204" s="210"/>
      <c r="AD204" s="210"/>
      <c r="AE204" s="210"/>
      <c r="AF204" s="210"/>
      <c r="AG204" s="210" t="s">
        <v>229</v>
      </c>
      <c r="AH204" s="210"/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</row>
    <row r="205" spans="1:60" outlineLevel="2" x14ac:dyDescent="0.2">
      <c r="A205" s="217"/>
      <c r="B205" s="218"/>
      <c r="C205" s="264" t="s">
        <v>640</v>
      </c>
      <c r="D205" s="258"/>
      <c r="E205" s="259"/>
      <c r="F205" s="220"/>
      <c r="G205" s="220"/>
      <c r="H205" s="220"/>
      <c r="I205" s="220"/>
      <c r="J205" s="220"/>
      <c r="K205" s="220"/>
      <c r="L205" s="220"/>
      <c r="M205" s="220"/>
      <c r="N205" s="219"/>
      <c r="O205" s="219"/>
      <c r="P205" s="219"/>
      <c r="Q205" s="219"/>
      <c r="R205" s="220"/>
      <c r="S205" s="220"/>
      <c r="T205" s="220"/>
      <c r="U205" s="220"/>
      <c r="V205" s="220"/>
      <c r="W205" s="220"/>
      <c r="X205" s="220"/>
      <c r="Y205" s="220"/>
      <c r="Z205" s="210"/>
      <c r="AA205" s="210"/>
      <c r="AB205" s="210"/>
      <c r="AC205" s="210"/>
      <c r="AD205" s="210"/>
      <c r="AE205" s="210"/>
      <c r="AF205" s="210"/>
      <c r="AG205" s="210" t="s">
        <v>231</v>
      </c>
      <c r="AH205" s="210">
        <v>0</v>
      </c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</row>
    <row r="206" spans="1:60" outlineLevel="3" x14ac:dyDescent="0.2">
      <c r="A206" s="217"/>
      <c r="B206" s="218"/>
      <c r="C206" s="264" t="s">
        <v>582</v>
      </c>
      <c r="D206" s="258"/>
      <c r="E206" s="259"/>
      <c r="F206" s="220"/>
      <c r="G206" s="220"/>
      <c r="H206" s="220"/>
      <c r="I206" s="220"/>
      <c r="J206" s="220"/>
      <c r="K206" s="220"/>
      <c r="L206" s="220"/>
      <c r="M206" s="220"/>
      <c r="N206" s="219"/>
      <c r="O206" s="219"/>
      <c r="P206" s="219"/>
      <c r="Q206" s="219"/>
      <c r="R206" s="220"/>
      <c r="S206" s="220"/>
      <c r="T206" s="220"/>
      <c r="U206" s="220"/>
      <c r="V206" s="220"/>
      <c r="W206" s="220"/>
      <c r="X206" s="220"/>
      <c r="Y206" s="220"/>
      <c r="Z206" s="210"/>
      <c r="AA206" s="210"/>
      <c r="AB206" s="210"/>
      <c r="AC206" s="210"/>
      <c r="AD206" s="210"/>
      <c r="AE206" s="210"/>
      <c r="AF206" s="210"/>
      <c r="AG206" s="210" t="s">
        <v>231</v>
      </c>
      <c r="AH206" s="210">
        <v>0</v>
      </c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</row>
    <row r="207" spans="1:60" outlineLevel="3" x14ac:dyDescent="0.2">
      <c r="A207" s="217"/>
      <c r="B207" s="218"/>
      <c r="C207" s="264" t="s">
        <v>738</v>
      </c>
      <c r="D207" s="258"/>
      <c r="E207" s="259">
        <v>11</v>
      </c>
      <c r="F207" s="220"/>
      <c r="G207" s="220"/>
      <c r="H207" s="220"/>
      <c r="I207" s="220"/>
      <c r="J207" s="220"/>
      <c r="K207" s="220"/>
      <c r="L207" s="220"/>
      <c r="M207" s="220"/>
      <c r="N207" s="219"/>
      <c r="O207" s="219"/>
      <c r="P207" s="219"/>
      <c r="Q207" s="219"/>
      <c r="R207" s="220"/>
      <c r="S207" s="220"/>
      <c r="T207" s="220"/>
      <c r="U207" s="220"/>
      <c r="V207" s="220"/>
      <c r="W207" s="220"/>
      <c r="X207" s="220"/>
      <c r="Y207" s="220"/>
      <c r="Z207" s="210"/>
      <c r="AA207" s="210"/>
      <c r="AB207" s="210"/>
      <c r="AC207" s="210"/>
      <c r="AD207" s="210"/>
      <c r="AE207" s="210"/>
      <c r="AF207" s="210"/>
      <c r="AG207" s="210" t="s">
        <v>231</v>
      </c>
      <c r="AH207" s="210">
        <v>5</v>
      </c>
      <c r="AI207" s="210"/>
      <c r="AJ207" s="210"/>
      <c r="AK207" s="210"/>
      <c r="AL207" s="210"/>
      <c r="AM207" s="210"/>
      <c r="AN207" s="210"/>
      <c r="AO207" s="210"/>
      <c r="AP207" s="210"/>
      <c r="AQ207" s="210"/>
      <c r="AR207" s="210"/>
      <c r="AS207" s="210"/>
      <c r="AT207" s="210"/>
      <c r="AU207" s="210"/>
      <c r="AV207" s="210"/>
      <c r="AW207" s="210"/>
      <c r="AX207" s="210"/>
      <c r="AY207" s="210"/>
      <c r="AZ207" s="210"/>
      <c r="BA207" s="210"/>
      <c r="BB207" s="210"/>
      <c r="BC207" s="210"/>
      <c r="BD207" s="210"/>
      <c r="BE207" s="210"/>
      <c r="BF207" s="210"/>
      <c r="BG207" s="210"/>
      <c r="BH207" s="210"/>
    </row>
    <row r="208" spans="1:60" ht="22.5" outlineLevel="1" x14ac:dyDescent="0.2">
      <c r="A208" s="235">
        <v>32</v>
      </c>
      <c r="B208" s="236" t="s">
        <v>650</v>
      </c>
      <c r="C208" s="252" t="s">
        <v>651</v>
      </c>
      <c r="D208" s="237" t="s">
        <v>347</v>
      </c>
      <c r="E208" s="238">
        <v>1.03</v>
      </c>
      <c r="F208" s="239"/>
      <c r="G208" s="240">
        <f>ROUND(E208*F208,2)</f>
        <v>0</v>
      </c>
      <c r="H208" s="239"/>
      <c r="I208" s="240">
        <f>ROUND(E208*H208,2)</f>
        <v>0</v>
      </c>
      <c r="J208" s="239"/>
      <c r="K208" s="240">
        <f>ROUND(E208*J208,2)</f>
        <v>0</v>
      </c>
      <c r="L208" s="240">
        <v>21</v>
      </c>
      <c r="M208" s="240">
        <f>G208*(1+L208/100)</f>
        <v>0</v>
      </c>
      <c r="N208" s="238">
        <v>6.7000000000000004E-2</v>
      </c>
      <c r="O208" s="238">
        <f>ROUND(E208*N208,2)</f>
        <v>7.0000000000000007E-2</v>
      </c>
      <c r="P208" s="238">
        <v>0</v>
      </c>
      <c r="Q208" s="238">
        <f>ROUND(E208*P208,2)</f>
        <v>0</v>
      </c>
      <c r="R208" s="240" t="s">
        <v>435</v>
      </c>
      <c r="S208" s="240" t="s">
        <v>188</v>
      </c>
      <c r="T208" s="241" t="s">
        <v>188</v>
      </c>
      <c r="U208" s="220">
        <v>0</v>
      </c>
      <c r="V208" s="220">
        <f>ROUND(E208*U208,2)</f>
        <v>0</v>
      </c>
      <c r="W208" s="220"/>
      <c r="X208" s="220" t="s">
        <v>436</v>
      </c>
      <c r="Y208" s="220" t="s">
        <v>191</v>
      </c>
      <c r="Z208" s="210"/>
      <c r="AA208" s="210"/>
      <c r="AB208" s="210"/>
      <c r="AC208" s="210"/>
      <c r="AD208" s="210"/>
      <c r="AE208" s="210"/>
      <c r="AF208" s="210"/>
      <c r="AG208" s="210" t="s">
        <v>437</v>
      </c>
      <c r="AH208" s="210"/>
      <c r="AI208" s="210"/>
      <c r="AJ208" s="210"/>
      <c r="AK208" s="210"/>
      <c r="AL208" s="210"/>
      <c r="AM208" s="210"/>
      <c r="AN208" s="210"/>
      <c r="AO208" s="210"/>
      <c r="AP208" s="210"/>
      <c r="AQ208" s="210"/>
      <c r="AR208" s="210"/>
      <c r="AS208" s="210"/>
      <c r="AT208" s="210"/>
      <c r="AU208" s="210"/>
      <c r="AV208" s="210"/>
      <c r="AW208" s="210"/>
      <c r="AX208" s="210"/>
      <c r="AY208" s="210"/>
      <c r="AZ208" s="210"/>
      <c r="BA208" s="210"/>
      <c r="BB208" s="210"/>
      <c r="BC208" s="210"/>
      <c r="BD208" s="210"/>
      <c r="BE208" s="210"/>
      <c r="BF208" s="210"/>
      <c r="BG208" s="210"/>
      <c r="BH208" s="210"/>
    </row>
    <row r="209" spans="1:60" outlineLevel="2" x14ac:dyDescent="0.2">
      <c r="A209" s="217"/>
      <c r="B209" s="218"/>
      <c r="C209" s="264" t="s">
        <v>652</v>
      </c>
      <c r="D209" s="258"/>
      <c r="E209" s="259"/>
      <c r="F209" s="220"/>
      <c r="G209" s="220"/>
      <c r="H209" s="220"/>
      <c r="I209" s="220"/>
      <c r="J209" s="220"/>
      <c r="K209" s="220"/>
      <c r="L209" s="220"/>
      <c r="M209" s="220"/>
      <c r="N209" s="219"/>
      <c r="O209" s="219"/>
      <c r="P209" s="219"/>
      <c r="Q209" s="219"/>
      <c r="R209" s="220"/>
      <c r="S209" s="220"/>
      <c r="T209" s="220"/>
      <c r="U209" s="220"/>
      <c r="V209" s="220"/>
      <c r="W209" s="220"/>
      <c r="X209" s="220"/>
      <c r="Y209" s="220"/>
      <c r="Z209" s="210"/>
      <c r="AA209" s="210"/>
      <c r="AB209" s="210"/>
      <c r="AC209" s="210"/>
      <c r="AD209" s="210"/>
      <c r="AE209" s="210"/>
      <c r="AF209" s="210"/>
      <c r="AG209" s="210" t="s">
        <v>231</v>
      </c>
      <c r="AH209" s="210">
        <v>0</v>
      </c>
      <c r="AI209" s="210"/>
      <c r="AJ209" s="210"/>
      <c r="AK209" s="210"/>
      <c r="AL209" s="210"/>
      <c r="AM209" s="210"/>
      <c r="AN209" s="210"/>
      <c r="AO209" s="210"/>
      <c r="AP209" s="210"/>
      <c r="AQ209" s="210"/>
      <c r="AR209" s="210"/>
      <c r="AS209" s="210"/>
      <c r="AT209" s="210"/>
      <c r="AU209" s="210"/>
      <c r="AV209" s="210"/>
      <c r="AW209" s="210"/>
      <c r="AX209" s="210"/>
      <c r="AY209" s="210"/>
      <c r="AZ209" s="210"/>
      <c r="BA209" s="210"/>
      <c r="BB209" s="210"/>
      <c r="BC209" s="210"/>
      <c r="BD209" s="210"/>
      <c r="BE209" s="210"/>
      <c r="BF209" s="210"/>
      <c r="BG209" s="210"/>
      <c r="BH209" s="210"/>
    </row>
    <row r="210" spans="1:60" outlineLevel="3" x14ac:dyDescent="0.2">
      <c r="A210" s="217"/>
      <c r="B210" s="218"/>
      <c r="C210" s="265" t="s">
        <v>233</v>
      </c>
      <c r="D210" s="260"/>
      <c r="E210" s="261"/>
      <c r="F210" s="220"/>
      <c r="G210" s="220"/>
      <c r="H210" s="220"/>
      <c r="I210" s="220"/>
      <c r="J210" s="220"/>
      <c r="K210" s="220"/>
      <c r="L210" s="220"/>
      <c r="M210" s="220"/>
      <c r="N210" s="219"/>
      <c r="O210" s="219"/>
      <c r="P210" s="219"/>
      <c r="Q210" s="219"/>
      <c r="R210" s="220"/>
      <c r="S210" s="220"/>
      <c r="T210" s="220"/>
      <c r="U210" s="220"/>
      <c r="V210" s="220"/>
      <c r="W210" s="220"/>
      <c r="X210" s="220"/>
      <c r="Y210" s="220"/>
      <c r="Z210" s="210"/>
      <c r="AA210" s="210"/>
      <c r="AB210" s="210"/>
      <c r="AC210" s="210"/>
      <c r="AD210" s="210"/>
      <c r="AE210" s="210"/>
      <c r="AF210" s="210"/>
      <c r="AG210" s="210" t="s">
        <v>231</v>
      </c>
      <c r="AH210" s="210"/>
      <c r="AI210" s="210"/>
      <c r="AJ210" s="210"/>
      <c r="AK210" s="210"/>
      <c r="AL210" s="210"/>
      <c r="AM210" s="210"/>
      <c r="AN210" s="210"/>
      <c r="AO210" s="210"/>
      <c r="AP210" s="210"/>
      <c r="AQ210" s="210"/>
      <c r="AR210" s="210"/>
      <c r="AS210" s="210"/>
      <c r="AT210" s="210"/>
      <c r="AU210" s="210"/>
      <c r="AV210" s="210"/>
      <c r="AW210" s="210"/>
      <c r="AX210" s="210"/>
      <c r="AY210" s="210"/>
      <c r="AZ210" s="210"/>
      <c r="BA210" s="210"/>
      <c r="BB210" s="210"/>
      <c r="BC210" s="210"/>
      <c r="BD210" s="210"/>
      <c r="BE210" s="210"/>
      <c r="BF210" s="210"/>
      <c r="BG210" s="210"/>
      <c r="BH210" s="210"/>
    </row>
    <row r="211" spans="1:60" outlineLevel="3" x14ac:dyDescent="0.2">
      <c r="A211" s="217"/>
      <c r="B211" s="218"/>
      <c r="C211" s="266" t="s">
        <v>653</v>
      </c>
      <c r="D211" s="260"/>
      <c r="E211" s="261">
        <v>0.51500000000000001</v>
      </c>
      <c r="F211" s="220"/>
      <c r="G211" s="220"/>
      <c r="H211" s="220"/>
      <c r="I211" s="220"/>
      <c r="J211" s="220"/>
      <c r="K211" s="220"/>
      <c r="L211" s="220"/>
      <c r="M211" s="220"/>
      <c r="N211" s="219"/>
      <c r="O211" s="219"/>
      <c r="P211" s="219"/>
      <c r="Q211" s="219"/>
      <c r="R211" s="220"/>
      <c r="S211" s="220"/>
      <c r="T211" s="220"/>
      <c r="U211" s="220"/>
      <c r="V211" s="220"/>
      <c r="W211" s="220"/>
      <c r="X211" s="220"/>
      <c r="Y211" s="220"/>
      <c r="Z211" s="210"/>
      <c r="AA211" s="210"/>
      <c r="AB211" s="210"/>
      <c r="AC211" s="210"/>
      <c r="AD211" s="210"/>
      <c r="AE211" s="210"/>
      <c r="AF211" s="210"/>
      <c r="AG211" s="210" t="s">
        <v>231</v>
      </c>
      <c r="AH211" s="210">
        <v>2</v>
      </c>
      <c r="AI211" s="210"/>
      <c r="AJ211" s="210"/>
      <c r="AK211" s="210"/>
      <c r="AL211" s="210"/>
      <c r="AM211" s="210"/>
      <c r="AN211" s="210"/>
      <c r="AO211" s="210"/>
      <c r="AP211" s="210"/>
      <c r="AQ211" s="210"/>
      <c r="AR211" s="210"/>
      <c r="AS211" s="210"/>
      <c r="AT211" s="210"/>
      <c r="AU211" s="210"/>
      <c r="AV211" s="210"/>
      <c r="AW211" s="210"/>
      <c r="AX211" s="210"/>
      <c r="AY211" s="210"/>
      <c r="AZ211" s="210"/>
      <c r="BA211" s="210"/>
      <c r="BB211" s="210"/>
      <c r="BC211" s="210"/>
      <c r="BD211" s="210"/>
      <c r="BE211" s="210"/>
      <c r="BF211" s="210"/>
      <c r="BG211" s="210"/>
      <c r="BH211" s="210"/>
    </row>
    <row r="212" spans="1:60" outlineLevel="3" x14ac:dyDescent="0.2">
      <c r="A212" s="217"/>
      <c r="B212" s="218"/>
      <c r="C212" s="265" t="s">
        <v>235</v>
      </c>
      <c r="D212" s="260"/>
      <c r="E212" s="261"/>
      <c r="F212" s="220"/>
      <c r="G212" s="220"/>
      <c r="H212" s="220"/>
      <c r="I212" s="220"/>
      <c r="J212" s="220"/>
      <c r="K212" s="220"/>
      <c r="L212" s="220"/>
      <c r="M212" s="220"/>
      <c r="N212" s="219"/>
      <c r="O212" s="219"/>
      <c r="P212" s="219"/>
      <c r="Q212" s="219"/>
      <c r="R212" s="220"/>
      <c r="S212" s="220"/>
      <c r="T212" s="220"/>
      <c r="U212" s="220"/>
      <c r="V212" s="220"/>
      <c r="W212" s="220"/>
      <c r="X212" s="220"/>
      <c r="Y212" s="220"/>
      <c r="Z212" s="210"/>
      <c r="AA212" s="210"/>
      <c r="AB212" s="210"/>
      <c r="AC212" s="210"/>
      <c r="AD212" s="210"/>
      <c r="AE212" s="210"/>
      <c r="AF212" s="210"/>
      <c r="AG212" s="210" t="s">
        <v>231</v>
      </c>
      <c r="AH212" s="210"/>
      <c r="AI212" s="210"/>
      <c r="AJ212" s="210"/>
      <c r="AK212" s="210"/>
      <c r="AL212" s="210"/>
      <c r="AM212" s="210"/>
      <c r="AN212" s="210"/>
      <c r="AO212" s="210"/>
      <c r="AP212" s="210"/>
      <c r="AQ212" s="210"/>
      <c r="AR212" s="210"/>
      <c r="AS212" s="210"/>
      <c r="AT212" s="210"/>
      <c r="AU212" s="210"/>
      <c r="AV212" s="210"/>
      <c r="AW212" s="210"/>
      <c r="AX212" s="210"/>
      <c r="AY212" s="210"/>
      <c r="AZ212" s="210"/>
      <c r="BA212" s="210"/>
      <c r="BB212" s="210"/>
      <c r="BC212" s="210"/>
      <c r="BD212" s="210"/>
      <c r="BE212" s="210"/>
      <c r="BF212" s="210"/>
      <c r="BG212" s="210"/>
      <c r="BH212" s="210"/>
    </row>
    <row r="213" spans="1:60" outlineLevel="3" x14ac:dyDescent="0.2">
      <c r="A213" s="217"/>
      <c r="B213" s="218"/>
      <c r="C213" s="264" t="s">
        <v>739</v>
      </c>
      <c r="D213" s="258"/>
      <c r="E213" s="259">
        <v>1.03</v>
      </c>
      <c r="F213" s="220"/>
      <c r="G213" s="220"/>
      <c r="H213" s="220"/>
      <c r="I213" s="220"/>
      <c r="J213" s="220"/>
      <c r="K213" s="220"/>
      <c r="L213" s="220"/>
      <c r="M213" s="220"/>
      <c r="N213" s="219"/>
      <c r="O213" s="219"/>
      <c r="P213" s="219"/>
      <c r="Q213" s="219"/>
      <c r="R213" s="220"/>
      <c r="S213" s="220"/>
      <c r="T213" s="220"/>
      <c r="U213" s="220"/>
      <c r="V213" s="220"/>
      <c r="W213" s="220"/>
      <c r="X213" s="220"/>
      <c r="Y213" s="220"/>
      <c r="Z213" s="210"/>
      <c r="AA213" s="210"/>
      <c r="AB213" s="210"/>
      <c r="AC213" s="210"/>
      <c r="AD213" s="210"/>
      <c r="AE213" s="210"/>
      <c r="AF213" s="210"/>
      <c r="AG213" s="210" t="s">
        <v>231</v>
      </c>
      <c r="AH213" s="210">
        <v>5</v>
      </c>
      <c r="AI213" s="210"/>
      <c r="AJ213" s="210"/>
      <c r="AK213" s="210"/>
      <c r="AL213" s="210"/>
      <c r="AM213" s="210"/>
      <c r="AN213" s="210"/>
      <c r="AO213" s="210"/>
      <c r="AP213" s="210"/>
      <c r="AQ213" s="210"/>
      <c r="AR213" s="210"/>
      <c r="AS213" s="210"/>
      <c r="AT213" s="210"/>
      <c r="AU213" s="210"/>
      <c r="AV213" s="210"/>
      <c r="AW213" s="210"/>
      <c r="AX213" s="210"/>
      <c r="AY213" s="210"/>
      <c r="AZ213" s="210"/>
      <c r="BA213" s="210"/>
      <c r="BB213" s="210"/>
      <c r="BC213" s="210"/>
      <c r="BD213" s="210"/>
      <c r="BE213" s="210"/>
      <c r="BF213" s="210"/>
      <c r="BG213" s="210"/>
      <c r="BH213" s="210"/>
    </row>
    <row r="214" spans="1:60" ht="22.5" outlineLevel="1" x14ac:dyDescent="0.2">
      <c r="A214" s="235">
        <v>33</v>
      </c>
      <c r="B214" s="236" t="s">
        <v>655</v>
      </c>
      <c r="C214" s="252" t="s">
        <v>656</v>
      </c>
      <c r="D214" s="237" t="s">
        <v>347</v>
      </c>
      <c r="E214" s="238">
        <v>1.03</v>
      </c>
      <c r="F214" s="239"/>
      <c r="G214" s="240">
        <f>ROUND(E214*F214,2)</f>
        <v>0</v>
      </c>
      <c r="H214" s="239"/>
      <c r="I214" s="240">
        <f>ROUND(E214*H214,2)</f>
        <v>0</v>
      </c>
      <c r="J214" s="239"/>
      <c r="K214" s="240">
        <f>ROUND(E214*J214,2)</f>
        <v>0</v>
      </c>
      <c r="L214" s="240">
        <v>21</v>
      </c>
      <c r="M214" s="240">
        <f>G214*(1+L214/100)</f>
        <v>0</v>
      </c>
      <c r="N214" s="238">
        <v>6.7000000000000004E-2</v>
      </c>
      <c r="O214" s="238">
        <f>ROUND(E214*N214,2)</f>
        <v>7.0000000000000007E-2</v>
      </c>
      <c r="P214" s="238">
        <v>0</v>
      </c>
      <c r="Q214" s="238">
        <f>ROUND(E214*P214,2)</f>
        <v>0</v>
      </c>
      <c r="R214" s="240" t="s">
        <v>435</v>
      </c>
      <c r="S214" s="240" t="s">
        <v>188</v>
      </c>
      <c r="T214" s="241" t="s">
        <v>188</v>
      </c>
      <c r="U214" s="220">
        <v>0</v>
      </c>
      <c r="V214" s="220">
        <f>ROUND(E214*U214,2)</f>
        <v>0</v>
      </c>
      <c r="W214" s="220"/>
      <c r="X214" s="220" t="s">
        <v>436</v>
      </c>
      <c r="Y214" s="220" t="s">
        <v>191</v>
      </c>
      <c r="Z214" s="210"/>
      <c r="AA214" s="210"/>
      <c r="AB214" s="210"/>
      <c r="AC214" s="210"/>
      <c r="AD214" s="210"/>
      <c r="AE214" s="210"/>
      <c r="AF214" s="210"/>
      <c r="AG214" s="210" t="s">
        <v>437</v>
      </c>
      <c r="AH214" s="210"/>
      <c r="AI214" s="210"/>
      <c r="AJ214" s="210"/>
      <c r="AK214" s="210"/>
      <c r="AL214" s="210"/>
      <c r="AM214" s="210"/>
      <c r="AN214" s="210"/>
      <c r="AO214" s="210"/>
      <c r="AP214" s="210"/>
      <c r="AQ214" s="210"/>
      <c r="AR214" s="210"/>
      <c r="AS214" s="210"/>
      <c r="AT214" s="210"/>
      <c r="AU214" s="210"/>
      <c r="AV214" s="210"/>
      <c r="AW214" s="210"/>
      <c r="AX214" s="210"/>
      <c r="AY214" s="210"/>
      <c r="AZ214" s="210"/>
      <c r="BA214" s="210"/>
      <c r="BB214" s="210"/>
      <c r="BC214" s="210"/>
      <c r="BD214" s="210"/>
      <c r="BE214" s="210"/>
      <c r="BF214" s="210"/>
      <c r="BG214" s="210"/>
      <c r="BH214" s="210"/>
    </row>
    <row r="215" spans="1:60" outlineLevel="2" x14ac:dyDescent="0.2">
      <c r="A215" s="217"/>
      <c r="B215" s="218"/>
      <c r="C215" s="264" t="s">
        <v>657</v>
      </c>
      <c r="D215" s="258"/>
      <c r="E215" s="259"/>
      <c r="F215" s="220"/>
      <c r="G215" s="220"/>
      <c r="H215" s="220"/>
      <c r="I215" s="220"/>
      <c r="J215" s="220"/>
      <c r="K215" s="220"/>
      <c r="L215" s="220"/>
      <c r="M215" s="220"/>
      <c r="N215" s="219"/>
      <c r="O215" s="219"/>
      <c r="P215" s="219"/>
      <c r="Q215" s="219"/>
      <c r="R215" s="220"/>
      <c r="S215" s="220"/>
      <c r="T215" s="220"/>
      <c r="U215" s="220"/>
      <c r="V215" s="220"/>
      <c r="W215" s="220"/>
      <c r="X215" s="220"/>
      <c r="Y215" s="220"/>
      <c r="Z215" s="210"/>
      <c r="AA215" s="210"/>
      <c r="AB215" s="210"/>
      <c r="AC215" s="210"/>
      <c r="AD215" s="210"/>
      <c r="AE215" s="210"/>
      <c r="AF215" s="210"/>
      <c r="AG215" s="210" t="s">
        <v>231</v>
      </c>
      <c r="AH215" s="210">
        <v>0</v>
      </c>
      <c r="AI215" s="210"/>
      <c r="AJ215" s="210"/>
      <c r="AK215" s="210"/>
      <c r="AL215" s="210"/>
      <c r="AM215" s="210"/>
      <c r="AN215" s="210"/>
      <c r="AO215" s="210"/>
      <c r="AP215" s="210"/>
      <c r="AQ215" s="210"/>
      <c r="AR215" s="210"/>
      <c r="AS215" s="210"/>
      <c r="AT215" s="210"/>
      <c r="AU215" s="210"/>
      <c r="AV215" s="210"/>
      <c r="AW215" s="210"/>
      <c r="AX215" s="210"/>
      <c r="AY215" s="210"/>
      <c r="AZ215" s="210"/>
      <c r="BA215" s="210"/>
      <c r="BB215" s="210"/>
      <c r="BC215" s="210"/>
      <c r="BD215" s="210"/>
      <c r="BE215" s="210"/>
      <c r="BF215" s="210"/>
      <c r="BG215" s="210"/>
      <c r="BH215" s="210"/>
    </row>
    <row r="216" spans="1:60" outlineLevel="3" x14ac:dyDescent="0.2">
      <c r="A216" s="217"/>
      <c r="B216" s="218"/>
      <c r="C216" s="264" t="s">
        <v>740</v>
      </c>
      <c r="D216" s="258"/>
      <c r="E216" s="259">
        <v>1.03</v>
      </c>
      <c r="F216" s="220"/>
      <c r="G216" s="220"/>
      <c r="H216" s="220"/>
      <c r="I216" s="220"/>
      <c r="J216" s="220"/>
      <c r="K216" s="220"/>
      <c r="L216" s="220"/>
      <c r="M216" s="220"/>
      <c r="N216" s="219"/>
      <c r="O216" s="219"/>
      <c r="P216" s="219"/>
      <c r="Q216" s="219"/>
      <c r="R216" s="220"/>
      <c r="S216" s="220"/>
      <c r="T216" s="220"/>
      <c r="U216" s="220"/>
      <c r="V216" s="220"/>
      <c r="W216" s="220"/>
      <c r="X216" s="220"/>
      <c r="Y216" s="220"/>
      <c r="Z216" s="210"/>
      <c r="AA216" s="210"/>
      <c r="AB216" s="210"/>
      <c r="AC216" s="210"/>
      <c r="AD216" s="210"/>
      <c r="AE216" s="210"/>
      <c r="AF216" s="210"/>
      <c r="AG216" s="210" t="s">
        <v>231</v>
      </c>
      <c r="AH216" s="210">
        <v>5</v>
      </c>
      <c r="AI216" s="210"/>
      <c r="AJ216" s="210"/>
      <c r="AK216" s="210"/>
      <c r="AL216" s="210"/>
      <c r="AM216" s="210"/>
      <c r="AN216" s="210"/>
      <c r="AO216" s="210"/>
      <c r="AP216" s="210"/>
      <c r="AQ216" s="210"/>
      <c r="AR216" s="210"/>
      <c r="AS216" s="210"/>
      <c r="AT216" s="210"/>
      <c r="AU216" s="210"/>
      <c r="AV216" s="210"/>
      <c r="AW216" s="210"/>
      <c r="AX216" s="210"/>
      <c r="AY216" s="210"/>
      <c r="AZ216" s="210"/>
      <c r="BA216" s="210"/>
      <c r="BB216" s="210"/>
      <c r="BC216" s="210"/>
      <c r="BD216" s="210"/>
      <c r="BE216" s="210"/>
      <c r="BF216" s="210"/>
      <c r="BG216" s="210"/>
      <c r="BH216" s="210"/>
    </row>
    <row r="217" spans="1:60" outlineLevel="1" x14ac:dyDescent="0.2">
      <c r="A217" s="235">
        <v>34</v>
      </c>
      <c r="B217" s="236" t="s">
        <v>659</v>
      </c>
      <c r="C217" s="252" t="s">
        <v>660</v>
      </c>
      <c r="D217" s="237" t="s">
        <v>347</v>
      </c>
      <c r="E217" s="238">
        <v>2.06</v>
      </c>
      <c r="F217" s="239"/>
      <c r="G217" s="240">
        <f>ROUND(E217*F217,2)</f>
        <v>0</v>
      </c>
      <c r="H217" s="239"/>
      <c r="I217" s="240">
        <f>ROUND(E217*H217,2)</f>
        <v>0</v>
      </c>
      <c r="J217" s="239"/>
      <c r="K217" s="240">
        <f>ROUND(E217*J217,2)</f>
        <v>0</v>
      </c>
      <c r="L217" s="240">
        <v>21</v>
      </c>
      <c r="M217" s="240">
        <f>G217*(1+L217/100)</f>
        <v>0</v>
      </c>
      <c r="N217" s="238">
        <v>9.6000000000000002E-2</v>
      </c>
      <c r="O217" s="238">
        <f>ROUND(E217*N217,2)</f>
        <v>0.2</v>
      </c>
      <c r="P217" s="238">
        <v>0</v>
      </c>
      <c r="Q217" s="238">
        <f>ROUND(E217*P217,2)</f>
        <v>0</v>
      </c>
      <c r="R217" s="240" t="s">
        <v>435</v>
      </c>
      <c r="S217" s="240" t="s">
        <v>188</v>
      </c>
      <c r="T217" s="241" t="s">
        <v>188</v>
      </c>
      <c r="U217" s="220">
        <v>0</v>
      </c>
      <c r="V217" s="220">
        <f>ROUND(E217*U217,2)</f>
        <v>0</v>
      </c>
      <c r="W217" s="220"/>
      <c r="X217" s="220" t="s">
        <v>436</v>
      </c>
      <c r="Y217" s="220" t="s">
        <v>191</v>
      </c>
      <c r="Z217" s="210"/>
      <c r="AA217" s="210"/>
      <c r="AB217" s="210"/>
      <c r="AC217" s="210"/>
      <c r="AD217" s="210"/>
      <c r="AE217" s="210"/>
      <c r="AF217" s="210"/>
      <c r="AG217" s="210" t="s">
        <v>437</v>
      </c>
      <c r="AH217" s="210"/>
      <c r="AI217" s="210"/>
      <c r="AJ217" s="210"/>
      <c r="AK217" s="210"/>
      <c r="AL217" s="210"/>
      <c r="AM217" s="210"/>
      <c r="AN217" s="210"/>
      <c r="AO217" s="210"/>
      <c r="AP217" s="210"/>
      <c r="AQ217" s="210"/>
      <c r="AR217" s="210"/>
      <c r="AS217" s="210"/>
      <c r="AT217" s="210"/>
      <c r="AU217" s="210"/>
      <c r="AV217" s="210"/>
      <c r="AW217" s="210"/>
      <c r="AX217" s="210"/>
      <c r="AY217" s="210"/>
      <c r="AZ217" s="210"/>
      <c r="BA217" s="210"/>
      <c r="BB217" s="210"/>
      <c r="BC217" s="210"/>
      <c r="BD217" s="210"/>
      <c r="BE217" s="210"/>
      <c r="BF217" s="210"/>
      <c r="BG217" s="210"/>
      <c r="BH217" s="210"/>
    </row>
    <row r="218" spans="1:60" outlineLevel="2" x14ac:dyDescent="0.2">
      <c r="A218" s="217"/>
      <c r="B218" s="218"/>
      <c r="C218" s="264" t="s">
        <v>661</v>
      </c>
      <c r="D218" s="258"/>
      <c r="E218" s="259"/>
      <c r="F218" s="220"/>
      <c r="G218" s="220"/>
      <c r="H218" s="220"/>
      <c r="I218" s="220"/>
      <c r="J218" s="220"/>
      <c r="K218" s="220"/>
      <c r="L218" s="220"/>
      <c r="M218" s="220"/>
      <c r="N218" s="219"/>
      <c r="O218" s="219"/>
      <c r="P218" s="219"/>
      <c r="Q218" s="219"/>
      <c r="R218" s="220"/>
      <c r="S218" s="220"/>
      <c r="T218" s="220"/>
      <c r="U218" s="220"/>
      <c r="V218" s="220"/>
      <c r="W218" s="220"/>
      <c r="X218" s="220"/>
      <c r="Y218" s="220"/>
      <c r="Z218" s="210"/>
      <c r="AA218" s="210"/>
      <c r="AB218" s="210"/>
      <c r="AC218" s="210"/>
      <c r="AD218" s="210"/>
      <c r="AE218" s="210"/>
      <c r="AF218" s="210"/>
      <c r="AG218" s="210" t="s">
        <v>231</v>
      </c>
      <c r="AH218" s="210">
        <v>0</v>
      </c>
      <c r="AI218" s="210"/>
      <c r="AJ218" s="210"/>
      <c r="AK218" s="210"/>
      <c r="AL218" s="210"/>
      <c r="AM218" s="210"/>
      <c r="AN218" s="210"/>
      <c r="AO218" s="210"/>
      <c r="AP218" s="210"/>
      <c r="AQ218" s="210"/>
      <c r="AR218" s="210"/>
      <c r="AS218" s="210"/>
      <c r="AT218" s="210"/>
      <c r="AU218" s="210"/>
      <c r="AV218" s="210"/>
      <c r="AW218" s="210"/>
      <c r="AX218" s="210"/>
      <c r="AY218" s="210"/>
      <c r="AZ218" s="210"/>
      <c r="BA218" s="210"/>
      <c r="BB218" s="210"/>
      <c r="BC218" s="210"/>
      <c r="BD218" s="210"/>
      <c r="BE218" s="210"/>
      <c r="BF218" s="210"/>
      <c r="BG218" s="210"/>
      <c r="BH218" s="210"/>
    </row>
    <row r="219" spans="1:60" outlineLevel="3" x14ac:dyDescent="0.2">
      <c r="A219" s="217"/>
      <c r="B219" s="218"/>
      <c r="C219" s="264" t="s">
        <v>741</v>
      </c>
      <c r="D219" s="258"/>
      <c r="E219" s="259">
        <v>2.06</v>
      </c>
      <c r="F219" s="220"/>
      <c r="G219" s="220"/>
      <c r="H219" s="220"/>
      <c r="I219" s="220"/>
      <c r="J219" s="220"/>
      <c r="K219" s="220"/>
      <c r="L219" s="220"/>
      <c r="M219" s="220"/>
      <c r="N219" s="219"/>
      <c r="O219" s="219"/>
      <c r="P219" s="219"/>
      <c r="Q219" s="219"/>
      <c r="R219" s="220"/>
      <c r="S219" s="220"/>
      <c r="T219" s="220"/>
      <c r="U219" s="220"/>
      <c r="V219" s="220"/>
      <c r="W219" s="220"/>
      <c r="X219" s="220"/>
      <c r="Y219" s="220"/>
      <c r="Z219" s="210"/>
      <c r="AA219" s="210"/>
      <c r="AB219" s="210"/>
      <c r="AC219" s="210"/>
      <c r="AD219" s="210"/>
      <c r="AE219" s="210"/>
      <c r="AF219" s="210"/>
      <c r="AG219" s="210" t="s">
        <v>231</v>
      </c>
      <c r="AH219" s="210">
        <v>5</v>
      </c>
      <c r="AI219" s="210"/>
      <c r="AJ219" s="210"/>
      <c r="AK219" s="210"/>
      <c r="AL219" s="210"/>
      <c r="AM219" s="210"/>
      <c r="AN219" s="210"/>
      <c r="AO219" s="210"/>
      <c r="AP219" s="210"/>
      <c r="AQ219" s="210"/>
      <c r="AR219" s="210"/>
      <c r="AS219" s="210"/>
      <c r="AT219" s="210"/>
      <c r="AU219" s="210"/>
      <c r="AV219" s="210"/>
      <c r="AW219" s="210"/>
      <c r="AX219" s="210"/>
      <c r="AY219" s="210"/>
      <c r="AZ219" s="210"/>
      <c r="BA219" s="210"/>
      <c r="BB219" s="210"/>
      <c r="BC219" s="210"/>
      <c r="BD219" s="210"/>
      <c r="BE219" s="210"/>
      <c r="BF219" s="210"/>
      <c r="BG219" s="210"/>
      <c r="BH219" s="210"/>
    </row>
    <row r="220" spans="1:60" ht="22.5" outlineLevel="1" x14ac:dyDescent="0.2">
      <c r="A220" s="235">
        <v>35</v>
      </c>
      <c r="B220" s="236" t="s">
        <v>663</v>
      </c>
      <c r="C220" s="252" t="s">
        <v>664</v>
      </c>
      <c r="D220" s="237" t="s">
        <v>347</v>
      </c>
      <c r="E220" s="238">
        <v>7.21</v>
      </c>
      <c r="F220" s="239"/>
      <c r="G220" s="240">
        <f>ROUND(E220*F220,2)</f>
        <v>0</v>
      </c>
      <c r="H220" s="239"/>
      <c r="I220" s="240">
        <f>ROUND(E220*H220,2)</f>
        <v>0</v>
      </c>
      <c r="J220" s="239"/>
      <c r="K220" s="240">
        <f>ROUND(E220*J220,2)</f>
        <v>0</v>
      </c>
      <c r="L220" s="240">
        <v>21</v>
      </c>
      <c r="M220" s="240">
        <f>G220*(1+L220/100)</f>
        <v>0</v>
      </c>
      <c r="N220" s="238">
        <v>5.1999999999999998E-2</v>
      </c>
      <c r="O220" s="238">
        <f>ROUND(E220*N220,2)</f>
        <v>0.37</v>
      </c>
      <c r="P220" s="238">
        <v>0</v>
      </c>
      <c r="Q220" s="238">
        <f>ROUND(E220*P220,2)</f>
        <v>0</v>
      </c>
      <c r="R220" s="240" t="s">
        <v>435</v>
      </c>
      <c r="S220" s="240" t="s">
        <v>188</v>
      </c>
      <c r="T220" s="241" t="s">
        <v>188</v>
      </c>
      <c r="U220" s="220">
        <v>0</v>
      </c>
      <c r="V220" s="220">
        <f>ROUND(E220*U220,2)</f>
        <v>0</v>
      </c>
      <c r="W220" s="220"/>
      <c r="X220" s="220" t="s">
        <v>436</v>
      </c>
      <c r="Y220" s="220" t="s">
        <v>191</v>
      </c>
      <c r="Z220" s="210"/>
      <c r="AA220" s="210"/>
      <c r="AB220" s="210"/>
      <c r="AC220" s="210"/>
      <c r="AD220" s="210"/>
      <c r="AE220" s="210"/>
      <c r="AF220" s="210"/>
      <c r="AG220" s="210" t="s">
        <v>437</v>
      </c>
      <c r="AH220" s="210"/>
      <c r="AI220" s="210"/>
      <c r="AJ220" s="210"/>
      <c r="AK220" s="210"/>
      <c r="AL220" s="210"/>
      <c r="AM220" s="210"/>
      <c r="AN220" s="210"/>
      <c r="AO220" s="210"/>
      <c r="AP220" s="210"/>
      <c r="AQ220" s="210"/>
      <c r="AR220" s="210"/>
      <c r="AS220" s="210"/>
      <c r="AT220" s="210"/>
      <c r="AU220" s="210"/>
      <c r="AV220" s="210"/>
      <c r="AW220" s="210"/>
      <c r="AX220" s="210"/>
      <c r="AY220" s="210"/>
      <c r="AZ220" s="210"/>
      <c r="BA220" s="210"/>
      <c r="BB220" s="210"/>
      <c r="BC220" s="210"/>
      <c r="BD220" s="210"/>
      <c r="BE220" s="210"/>
      <c r="BF220" s="210"/>
      <c r="BG220" s="210"/>
      <c r="BH220" s="210"/>
    </row>
    <row r="221" spans="1:60" outlineLevel="2" x14ac:dyDescent="0.2">
      <c r="A221" s="217"/>
      <c r="B221" s="218"/>
      <c r="C221" s="264" t="s">
        <v>665</v>
      </c>
      <c r="D221" s="258"/>
      <c r="E221" s="259"/>
      <c r="F221" s="220"/>
      <c r="G221" s="220"/>
      <c r="H221" s="220"/>
      <c r="I221" s="220"/>
      <c r="J221" s="220"/>
      <c r="K221" s="220"/>
      <c r="L221" s="220"/>
      <c r="M221" s="220"/>
      <c r="N221" s="219"/>
      <c r="O221" s="219"/>
      <c r="P221" s="219"/>
      <c r="Q221" s="219"/>
      <c r="R221" s="220"/>
      <c r="S221" s="220"/>
      <c r="T221" s="220"/>
      <c r="U221" s="220"/>
      <c r="V221" s="220"/>
      <c r="W221" s="220"/>
      <c r="X221" s="220"/>
      <c r="Y221" s="220"/>
      <c r="Z221" s="210"/>
      <c r="AA221" s="210"/>
      <c r="AB221" s="210"/>
      <c r="AC221" s="210"/>
      <c r="AD221" s="210"/>
      <c r="AE221" s="210"/>
      <c r="AF221" s="210"/>
      <c r="AG221" s="210" t="s">
        <v>231</v>
      </c>
      <c r="AH221" s="210">
        <v>0</v>
      </c>
      <c r="AI221" s="210"/>
      <c r="AJ221" s="210"/>
      <c r="AK221" s="210"/>
      <c r="AL221" s="210"/>
      <c r="AM221" s="210"/>
      <c r="AN221" s="210"/>
      <c r="AO221" s="210"/>
      <c r="AP221" s="210"/>
      <c r="AQ221" s="210"/>
      <c r="AR221" s="210"/>
      <c r="AS221" s="210"/>
      <c r="AT221" s="210"/>
      <c r="AU221" s="210"/>
      <c r="AV221" s="210"/>
      <c r="AW221" s="210"/>
      <c r="AX221" s="210"/>
      <c r="AY221" s="210"/>
      <c r="AZ221" s="210"/>
      <c r="BA221" s="210"/>
      <c r="BB221" s="210"/>
      <c r="BC221" s="210"/>
      <c r="BD221" s="210"/>
      <c r="BE221" s="210"/>
      <c r="BF221" s="210"/>
      <c r="BG221" s="210"/>
      <c r="BH221" s="210"/>
    </row>
    <row r="222" spans="1:60" outlineLevel="3" x14ac:dyDescent="0.2">
      <c r="A222" s="217"/>
      <c r="B222" s="218"/>
      <c r="C222" s="264" t="s">
        <v>742</v>
      </c>
      <c r="D222" s="258"/>
      <c r="E222" s="259">
        <v>7.21</v>
      </c>
      <c r="F222" s="220"/>
      <c r="G222" s="220"/>
      <c r="H222" s="220"/>
      <c r="I222" s="220"/>
      <c r="J222" s="220"/>
      <c r="K222" s="220"/>
      <c r="L222" s="220"/>
      <c r="M222" s="220"/>
      <c r="N222" s="219"/>
      <c r="O222" s="219"/>
      <c r="P222" s="219"/>
      <c r="Q222" s="219"/>
      <c r="R222" s="220"/>
      <c r="S222" s="220"/>
      <c r="T222" s="220"/>
      <c r="U222" s="220"/>
      <c r="V222" s="220"/>
      <c r="W222" s="220"/>
      <c r="X222" s="220"/>
      <c r="Y222" s="220"/>
      <c r="Z222" s="210"/>
      <c r="AA222" s="210"/>
      <c r="AB222" s="210"/>
      <c r="AC222" s="210"/>
      <c r="AD222" s="210"/>
      <c r="AE222" s="210"/>
      <c r="AF222" s="210"/>
      <c r="AG222" s="210" t="s">
        <v>231</v>
      </c>
      <c r="AH222" s="210">
        <v>5</v>
      </c>
      <c r="AI222" s="210"/>
      <c r="AJ222" s="210"/>
      <c r="AK222" s="210"/>
      <c r="AL222" s="210"/>
      <c r="AM222" s="210"/>
      <c r="AN222" s="210"/>
      <c r="AO222" s="210"/>
      <c r="AP222" s="210"/>
      <c r="AQ222" s="210"/>
      <c r="AR222" s="210"/>
      <c r="AS222" s="210"/>
      <c r="AT222" s="210"/>
      <c r="AU222" s="210"/>
      <c r="AV222" s="210"/>
      <c r="AW222" s="210"/>
      <c r="AX222" s="210"/>
      <c r="AY222" s="210"/>
      <c r="AZ222" s="210"/>
      <c r="BA222" s="210"/>
      <c r="BB222" s="210"/>
      <c r="BC222" s="210"/>
      <c r="BD222" s="210"/>
      <c r="BE222" s="210"/>
      <c r="BF222" s="210"/>
      <c r="BG222" s="210"/>
      <c r="BH222" s="210"/>
    </row>
    <row r="223" spans="1:60" x14ac:dyDescent="0.2">
      <c r="A223" s="225" t="s">
        <v>183</v>
      </c>
      <c r="B223" s="226" t="s">
        <v>143</v>
      </c>
      <c r="C223" s="251" t="s">
        <v>144</v>
      </c>
      <c r="D223" s="227"/>
      <c r="E223" s="228"/>
      <c r="F223" s="229"/>
      <c r="G223" s="229">
        <f>SUMIF(AG224:AG228,"&lt;&gt;NOR",G224:G228)</f>
        <v>0</v>
      </c>
      <c r="H223" s="229"/>
      <c r="I223" s="229">
        <f>SUM(I224:I228)</f>
        <v>0</v>
      </c>
      <c r="J223" s="229"/>
      <c r="K223" s="229">
        <f>SUM(K224:K228)</f>
        <v>0</v>
      </c>
      <c r="L223" s="229"/>
      <c r="M223" s="229">
        <f>SUM(M224:M228)</f>
        <v>0</v>
      </c>
      <c r="N223" s="228"/>
      <c r="O223" s="228">
        <f>SUM(O224:O228)</f>
        <v>0</v>
      </c>
      <c r="P223" s="228"/>
      <c r="Q223" s="228">
        <f>SUM(Q224:Q228)</f>
        <v>0</v>
      </c>
      <c r="R223" s="229"/>
      <c r="S223" s="229"/>
      <c r="T223" s="230"/>
      <c r="U223" s="224"/>
      <c r="V223" s="224">
        <f>SUM(V224:V228)</f>
        <v>6.36</v>
      </c>
      <c r="W223" s="224"/>
      <c r="X223" s="224"/>
      <c r="Y223" s="224"/>
      <c r="AG223" t="s">
        <v>184</v>
      </c>
    </row>
    <row r="224" spans="1:60" outlineLevel="1" x14ac:dyDescent="0.2">
      <c r="A224" s="235">
        <v>36</v>
      </c>
      <c r="B224" s="236" t="s">
        <v>667</v>
      </c>
      <c r="C224" s="252" t="s">
        <v>668</v>
      </c>
      <c r="D224" s="237" t="s">
        <v>434</v>
      </c>
      <c r="E224" s="238">
        <v>16.297999999999998</v>
      </c>
      <c r="F224" s="239"/>
      <c r="G224" s="240">
        <f>ROUND(E224*F224,2)</f>
        <v>0</v>
      </c>
      <c r="H224" s="239"/>
      <c r="I224" s="240">
        <f>ROUND(E224*H224,2)</f>
        <v>0</v>
      </c>
      <c r="J224" s="239"/>
      <c r="K224" s="240">
        <f>ROUND(E224*J224,2)</f>
        <v>0</v>
      </c>
      <c r="L224" s="240">
        <v>21</v>
      </c>
      <c r="M224" s="240">
        <f>G224*(1+L224/100)</f>
        <v>0</v>
      </c>
      <c r="N224" s="238">
        <v>0</v>
      </c>
      <c r="O224" s="238">
        <f>ROUND(E224*N224,2)</f>
        <v>0</v>
      </c>
      <c r="P224" s="238">
        <v>0</v>
      </c>
      <c r="Q224" s="238">
        <f>ROUND(E224*P224,2)</f>
        <v>0</v>
      </c>
      <c r="R224" s="240" t="s">
        <v>277</v>
      </c>
      <c r="S224" s="240" t="s">
        <v>188</v>
      </c>
      <c r="T224" s="241" t="s">
        <v>188</v>
      </c>
      <c r="U224" s="220">
        <v>0.39</v>
      </c>
      <c r="V224" s="220">
        <f>ROUND(E224*U224,2)</f>
        <v>6.36</v>
      </c>
      <c r="W224" s="220"/>
      <c r="X224" s="220" t="s">
        <v>444</v>
      </c>
      <c r="Y224" s="220" t="s">
        <v>191</v>
      </c>
      <c r="Z224" s="210"/>
      <c r="AA224" s="210"/>
      <c r="AB224" s="210"/>
      <c r="AC224" s="210"/>
      <c r="AD224" s="210"/>
      <c r="AE224" s="210"/>
      <c r="AF224" s="210"/>
      <c r="AG224" s="210" t="s">
        <v>445</v>
      </c>
      <c r="AH224" s="210"/>
      <c r="AI224" s="210"/>
      <c r="AJ224" s="210"/>
      <c r="AK224" s="210"/>
      <c r="AL224" s="210"/>
      <c r="AM224" s="210"/>
      <c r="AN224" s="210"/>
      <c r="AO224" s="210"/>
      <c r="AP224" s="210"/>
      <c r="AQ224" s="210"/>
      <c r="AR224" s="210"/>
      <c r="AS224" s="210"/>
      <c r="AT224" s="210"/>
      <c r="AU224" s="210"/>
      <c r="AV224" s="210"/>
      <c r="AW224" s="210"/>
      <c r="AX224" s="210"/>
      <c r="AY224" s="210"/>
      <c r="AZ224" s="210"/>
      <c r="BA224" s="210"/>
      <c r="BB224" s="210"/>
      <c r="BC224" s="210"/>
      <c r="BD224" s="210"/>
      <c r="BE224" s="210"/>
      <c r="BF224" s="210"/>
      <c r="BG224" s="210"/>
      <c r="BH224" s="210"/>
    </row>
    <row r="225" spans="1:60" outlineLevel="2" x14ac:dyDescent="0.2">
      <c r="A225" s="217"/>
      <c r="B225" s="218"/>
      <c r="C225" s="263" t="s">
        <v>446</v>
      </c>
      <c r="D225" s="262"/>
      <c r="E225" s="262"/>
      <c r="F225" s="262"/>
      <c r="G225" s="262"/>
      <c r="H225" s="220"/>
      <c r="I225" s="220"/>
      <c r="J225" s="220"/>
      <c r="K225" s="220"/>
      <c r="L225" s="220"/>
      <c r="M225" s="220"/>
      <c r="N225" s="219"/>
      <c r="O225" s="219"/>
      <c r="P225" s="219"/>
      <c r="Q225" s="219"/>
      <c r="R225" s="220"/>
      <c r="S225" s="220"/>
      <c r="T225" s="220"/>
      <c r="U225" s="220"/>
      <c r="V225" s="220"/>
      <c r="W225" s="220"/>
      <c r="X225" s="220"/>
      <c r="Y225" s="220"/>
      <c r="Z225" s="210"/>
      <c r="AA225" s="210"/>
      <c r="AB225" s="210"/>
      <c r="AC225" s="210"/>
      <c r="AD225" s="210"/>
      <c r="AE225" s="210"/>
      <c r="AF225" s="210"/>
      <c r="AG225" s="210" t="s">
        <v>229</v>
      </c>
      <c r="AH225" s="210"/>
      <c r="AI225" s="210"/>
      <c r="AJ225" s="210"/>
      <c r="AK225" s="210"/>
      <c r="AL225" s="210"/>
      <c r="AM225" s="210"/>
      <c r="AN225" s="210"/>
      <c r="AO225" s="210"/>
      <c r="AP225" s="210"/>
      <c r="AQ225" s="210"/>
      <c r="AR225" s="210"/>
      <c r="AS225" s="210"/>
      <c r="AT225" s="210"/>
      <c r="AU225" s="210"/>
      <c r="AV225" s="210"/>
      <c r="AW225" s="210"/>
      <c r="AX225" s="210"/>
      <c r="AY225" s="210"/>
      <c r="AZ225" s="210"/>
      <c r="BA225" s="210"/>
      <c r="BB225" s="210"/>
      <c r="BC225" s="210"/>
      <c r="BD225" s="210"/>
      <c r="BE225" s="210"/>
      <c r="BF225" s="210"/>
      <c r="BG225" s="210"/>
      <c r="BH225" s="210"/>
    </row>
    <row r="226" spans="1:60" outlineLevel="2" x14ac:dyDescent="0.2">
      <c r="A226" s="217"/>
      <c r="B226" s="218"/>
      <c r="C226" s="264" t="s">
        <v>447</v>
      </c>
      <c r="D226" s="258"/>
      <c r="E226" s="259"/>
      <c r="F226" s="220"/>
      <c r="G226" s="220"/>
      <c r="H226" s="220"/>
      <c r="I226" s="220"/>
      <c r="J226" s="220"/>
      <c r="K226" s="220"/>
      <c r="L226" s="220"/>
      <c r="M226" s="220"/>
      <c r="N226" s="219"/>
      <c r="O226" s="219"/>
      <c r="P226" s="219"/>
      <c r="Q226" s="219"/>
      <c r="R226" s="220"/>
      <c r="S226" s="220"/>
      <c r="T226" s="220"/>
      <c r="U226" s="220"/>
      <c r="V226" s="220"/>
      <c r="W226" s="220"/>
      <c r="X226" s="220"/>
      <c r="Y226" s="220"/>
      <c r="Z226" s="210"/>
      <c r="AA226" s="210"/>
      <c r="AB226" s="210"/>
      <c r="AC226" s="210"/>
      <c r="AD226" s="210"/>
      <c r="AE226" s="210"/>
      <c r="AF226" s="210"/>
      <c r="AG226" s="210" t="s">
        <v>231</v>
      </c>
      <c r="AH226" s="210">
        <v>0</v>
      </c>
      <c r="AI226" s="210"/>
      <c r="AJ226" s="210"/>
      <c r="AK226" s="210"/>
      <c r="AL226" s="210"/>
      <c r="AM226" s="210"/>
      <c r="AN226" s="210"/>
      <c r="AO226" s="210"/>
      <c r="AP226" s="210"/>
      <c r="AQ226" s="210"/>
      <c r="AR226" s="210"/>
      <c r="AS226" s="210"/>
      <c r="AT226" s="210"/>
      <c r="AU226" s="210"/>
      <c r="AV226" s="210"/>
      <c r="AW226" s="210"/>
      <c r="AX226" s="210"/>
      <c r="AY226" s="210"/>
      <c r="AZ226" s="210"/>
      <c r="BA226" s="210"/>
      <c r="BB226" s="210"/>
      <c r="BC226" s="210"/>
      <c r="BD226" s="210"/>
      <c r="BE226" s="210"/>
      <c r="BF226" s="210"/>
      <c r="BG226" s="210"/>
      <c r="BH226" s="210"/>
    </row>
    <row r="227" spans="1:60" outlineLevel="3" x14ac:dyDescent="0.2">
      <c r="A227" s="217"/>
      <c r="B227" s="218"/>
      <c r="C227" s="264" t="s">
        <v>743</v>
      </c>
      <c r="D227" s="258"/>
      <c r="E227" s="259"/>
      <c r="F227" s="220"/>
      <c r="G227" s="220"/>
      <c r="H227" s="220"/>
      <c r="I227" s="220"/>
      <c r="J227" s="220"/>
      <c r="K227" s="220"/>
      <c r="L227" s="220"/>
      <c r="M227" s="220"/>
      <c r="N227" s="219"/>
      <c r="O227" s="219"/>
      <c r="P227" s="219"/>
      <c r="Q227" s="219"/>
      <c r="R227" s="220"/>
      <c r="S227" s="220"/>
      <c r="T227" s="220"/>
      <c r="U227" s="220"/>
      <c r="V227" s="220"/>
      <c r="W227" s="220"/>
      <c r="X227" s="220"/>
      <c r="Y227" s="220"/>
      <c r="Z227" s="210"/>
      <c r="AA227" s="210"/>
      <c r="AB227" s="210"/>
      <c r="AC227" s="210"/>
      <c r="AD227" s="210"/>
      <c r="AE227" s="210"/>
      <c r="AF227" s="210"/>
      <c r="AG227" s="210" t="s">
        <v>231</v>
      </c>
      <c r="AH227" s="210">
        <v>0</v>
      </c>
      <c r="AI227" s="210"/>
      <c r="AJ227" s="210"/>
      <c r="AK227" s="210"/>
      <c r="AL227" s="210"/>
      <c r="AM227" s="210"/>
      <c r="AN227" s="210"/>
      <c r="AO227" s="210"/>
      <c r="AP227" s="210"/>
      <c r="AQ227" s="210"/>
      <c r="AR227" s="210"/>
      <c r="AS227" s="210"/>
      <c r="AT227" s="210"/>
      <c r="AU227" s="210"/>
      <c r="AV227" s="210"/>
      <c r="AW227" s="210"/>
      <c r="AX227" s="210"/>
      <c r="AY227" s="210"/>
      <c r="AZ227" s="210"/>
      <c r="BA227" s="210"/>
      <c r="BB227" s="210"/>
      <c r="BC227" s="210"/>
      <c r="BD227" s="210"/>
      <c r="BE227" s="210"/>
      <c r="BF227" s="210"/>
      <c r="BG227" s="210"/>
      <c r="BH227" s="210"/>
    </row>
    <row r="228" spans="1:60" outlineLevel="3" x14ac:dyDescent="0.2">
      <c r="A228" s="217"/>
      <c r="B228" s="218"/>
      <c r="C228" s="264" t="s">
        <v>744</v>
      </c>
      <c r="D228" s="258"/>
      <c r="E228" s="259">
        <v>16.297999999999998</v>
      </c>
      <c r="F228" s="220"/>
      <c r="G228" s="220"/>
      <c r="H228" s="220"/>
      <c r="I228" s="220"/>
      <c r="J228" s="220"/>
      <c r="K228" s="220"/>
      <c r="L228" s="220"/>
      <c r="M228" s="220"/>
      <c r="N228" s="219"/>
      <c r="O228" s="219"/>
      <c r="P228" s="219"/>
      <c r="Q228" s="219"/>
      <c r="R228" s="220"/>
      <c r="S228" s="220"/>
      <c r="T228" s="220"/>
      <c r="U228" s="220"/>
      <c r="V228" s="220"/>
      <c r="W228" s="220"/>
      <c r="X228" s="220"/>
      <c r="Y228" s="220"/>
      <c r="Z228" s="210"/>
      <c r="AA228" s="210"/>
      <c r="AB228" s="210"/>
      <c r="AC228" s="210"/>
      <c r="AD228" s="210"/>
      <c r="AE228" s="210"/>
      <c r="AF228" s="210"/>
      <c r="AG228" s="210" t="s">
        <v>231</v>
      </c>
      <c r="AH228" s="210">
        <v>0</v>
      </c>
      <c r="AI228" s="210"/>
      <c r="AJ228" s="210"/>
      <c r="AK228" s="210"/>
      <c r="AL228" s="210"/>
      <c r="AM228" s="210"/>
      <c r="AN228" s="210"/>
      <c r="AO228" s="210"/>
      <c r="AP228" s="210"/>
      <c r="AQ228" s="210"/>
      <c r="AR228" s="210"/>
      <c r="AS228" s="210"/>
      <c r="AT228" s="210"/>
      <c r="AU228" s="210"/>
      <c r="AV228" s="210"/>
      <c r="AW228" s="210"/>
      <c r="AX228" s="210"/>
      <c r="AY228" s="210"/>
      <c r="AZ228" s="210"/>
      <c r="BA228" s="210"/>
      <c r="BB228" s="210"/>
      <c r="BC228" s="210"/>
      <c r="BD228" s="210"/>
      <c r="BE228" s="210"/>
      <c r="BF228" s="210"/>
      <c r="BG228" s="210"/>
      <c r="BH228" s="210"/>
    </row>
    <row r="229" spans="1:60" x14ac:dyDescent="0.2">
      <c r="A229" s="225" t="s">
        <v>183</v>
      </c>
      <c r="B229" s="226" t="s">
        <v>147</v>
      </c>
      <c r="C229" s="251" t="s">
        <v>148</v>
      </c>
      <c r="D229" s="227"/>
      <c r="E229" s="228"/>
      <c r="F229" s="229"/>
      <c r="G229" s="229">
        <f>SUMIF(AG230:AG249,"&lt;&gt;NOR",G230:G249)</f>
        <v>0</v>
      </c>
      <c r="H229" s="229"/>
      <c r="I229" s="229">
        <f>SUM(I230:I249)</f>
        <v>0</v>
      </c>
      <c r="J229" s="229"/>
      <c r="K229" s="229">
        <f>SUM(K230:K249)</f>
        <v>0</v>
      </c>
      <c r="L229" s="229"/>
      <c r="M229" s="229">
        <f>SUM(M230:M249)</f>
        <v>0</v>
      </c>
      <c r="N229" s="228"/>
      <c r="O229" s="228">
        <f>SUM(O230:O249)</f>
        <v>0</v>
      </c>
      <c r="P229" s="228"/>
      <c r="Q229" s="228">
        <f>SUM(Q230:Q249)</f>
        <v>0</v>
      </c>
      <c r="R229" s="229"/>
      <c r="S229" s="229"/>
      <c r="T229" s="230"/>
      <c r="U229" s="224"/>
      <c r="V229" s="224">
        <f>SUM(V230:V249)</f>
        <v>3.64</v>
      </c>
      <c r="W229" s="224"/>
      <c r="X229" s="224"/>
      <c r="Y229" s="224"/>
      <c r="AG229" t="s">
        <v>184</v>
      </c>
    </row>
    <row r="230" spans="1:60" outlineLevel="1" x14ac:dyDescent="0.2">
      <c r="A230" s="235">
        <v>37</v>
      </c>
      <c r="B230" s="236" t="s">
        <v>456</v>
      </c>
      <c r="C230" s="252" t="s">
        <v>671</v>
      </c>
      <c r="D230" s="237" t="s">
        <v>434</v>
      </c>
      <c r="E230" s="238">
        <v>17.176500000000001</v>
      </c>
      <c r="F230" s="239"/>
      <c r="G230" s="240">
        <f>ROUND(E230*F230,2)</f>
        <v>0</v>
      </c>
      <c r="H230" s="239"/>
      <c r="I230" s="240">
        <f>ROUND(E230*H230,2)</f>
        <v>0</v>
      </c>
      <c r="J230" s="239"/>
      <c r="K230" s="240">
        <f>ROUND(E230*J230,2)</f>
        <v>0</v>
      </c>
      <c r="L230" s="240">
        <v>21</v>
      </c>
      <c r="M230" s="240">
        <f>G230*(1+L230/100)</f>
        <v>0</v>
      </c>
      <c r="N230" s="238">
        <v>0</v>
      </c>
      <c r="O230" s="238">
        <f>ROUND(E230*N230,2)</f>
        <v>0</v>
      </c>
      <c r="P230" s="238">
        <v>0</v>
      </c>
      <c r="Q230" s="238">
        <f>ROUND(E230*P230,2)</f>
        <v>0</v>
      </c>
      <c r="R230" s="240" t="s">
        <v>458</v>
      </c>
      <c r="S230" s="240" t="s">
        <v>188</v>
      </c>
      <c r="T230" s="241" t="s">
        <v>188</v>
      </c>
      <c r="U230" s="220">
        <v>0.16400000000000001</v>
      </c>
      <c r="V230" s="220">
        <f>ROUND(E230*U230,2)</f>
        <v>2.82</v>
      </c>
      <c r="W230" s="220"/>
      <c r="X230" s="220" t="s">
        <v>672</v>
      </c>
      <c r="Y230" s="220" t="s">
        <v>191</v>
      </c>
      <c r="Z230" s="210"/>
      <c r="AA230" s="210"/>
      <c r="AB230" s="210"/>
      <c r="AC230" s="210"/>
      <c r="AD230" s="210"/>
      <c r="AE230" s="210"/>
      <c r="AF230" s="210"/>
      <c r="AG230" s="210" t="s">
        <v>673</v>
      </c>
      <c r="AH230" s="210"/>
      <c r="AI230" s="210"/>
      <c r="AJ230" s="210"/>
      <c r="AK230" s="210"/>
      <c r="AL230" s="210"/>
      <c r="AM230" s="210"/>
      <c r="AN230" s="210"/>
      <c r="AO230" s="210"/>
      <c r="AP230" s="210"/>
      <c r="AQ230" s="210"/>
      <c r="AR230" s="210"/>
      <c r="AS230" s="210"/>
      <c r="AT230" s="210"/>
      <c r="AU230" s="210"/>
      <c r="AV230" s="210"/>
      <c r="AW230" s="210"/>
      <c r="AX230" s="210"/>
      <c r="AY230" s="210"/>
      <c r="AZ230" s="210"/>
      <c r="BA230" s="210"/>
      <c r="BB230" s="210"/>
      <c r="BC230" s="210"/>
      <c r="BD230" s="210"/>
      <c r="BE230" s="210"/>
      <c r="BF230" s="210"/>
      <c r="BG230" s="210"/>
      <c r="BH230" s="210"/>
    </row>
    <row r="231" spans="1:60" ht="22.5" outlineLevel="2" x14ac:dyDescent="0.2">
      <c r="A231" s="217"/>
      <c r="B231" s="218"/>
      <c r="C231" s="263" t="s">
        <v>459</v>
      </c>
      <c r="D231" s="262"/>
      <c r="E231" s="262"/>
      <c r="F231" s="262"/>
      <c r="G231" s="262"/>
      <c r="H231" s="220"/>
      <c r="I231" s="220"/>
      <c r="J231" s="220"/>
      <c r="K231" s="220"/>
      <c r="L231" s="220"/>
      <c r="M231" s="220"/>
      <c r="N231" s="219"/>
      <c r="O231" s="219"/>
      <c r="P231" s="219"/>
      <c r="Q231" s="219"/>
      <c r="R231" s="220"/>
      <c r="S231" s="220"/>
      <c r="T231" s="220"/>
      <c r="U231" s="220"/>
      <c r="V231" s="220"/>
      <c r="W231" s="220"/>
      <c r="X231" s="220"/>
      <c r="Y231" s="220"/>
      <c r="Z231" s="210"/>
      <c r="AA231" s="210"/>
      <c r="AB231" s="210"/>
      <c r="AC231" s="210"/>
      <c r="AD231" s="210"/>
      <c r="AE231" s="210"/>
      <c r="AF231" s="210"/>
      <c r="AG231" s="210" t="s">
        <v>229</v>
      </c>
      <c r="AH231" s="210"/>
      <c r="AI231" s="210"/>
      <c r="AJ231" s="210"/>
      <c r="AK231" s="210"/>
      <c r="AL231" s="210"/>
      <c r="AM231" s="210"/>
      <c r="AN231" s="210"/>
      <c r="AO231" s="210"/>
      <c r="AP231" s="210"/>
      <c r="AQ231" s="210"/>
      <c r="AR231" s="210"/>
      <c r="AS231" s="210"/>
      <c r="AT231" s="210"/>
      <c r="AU231" s="210"/>
      <c r="AV231" s="210"/>
      <c r="AW231" s="210"/>
      <c r="AX231" s="210"/>
      <c r="AY231" s="210"/>
      <c r="AZ231" s="210"/>
      <c r="BA231" s="243" t="str">
        <f>C231</f>
        <v>se složením a hrubým urovnáním nebo s přeložením na jiný dopravní prostředek kromě lodi, vč. příplatku za každých dalších i započatých 1000 m přes 1000 m,</v>
      </c>
      <c r="BB231" s="210"/>
      <c r="BC231" s="210"/>
      <c r="BD231" s="210"/>
      <c r="BE231" s="210"/>
      <c r="BF231" s="210"/>
      <c r="BG231" s="210"/>
      <c r="BH231" s="210"/>
    </row>
    <row r="232" spans="1:60" outlineLevel="2" x14ac:dyDescent="0.2">
      <c r="A232" s="217"/>
      <c r="B232" s="218"/>
      <c r="C232" s="264" t="s">
        <v>674</v>
      </c>
      <c r="D232" s="258"/>
      <c r="E232" s="259"/>
      <c r="F232" s="220"/>
      <c r="G232" s="220"/>
      <c r="H232" s="220"/>
      <c r="I232" s="220"/>
      <c r="J232" s="220"/>
      <c r="K232" s="220"/>
      <c r="L232" s="220"/>
      <c r="M232" s="220"/>
      <c r="N232" s="219"/>
      <c r="O232" s="219"/>
      <c r="P232" s="219"/>
      <c r="Q232" s="219"/>
      <c r="R232" s="220"/>
      <c r="S232" s="220"/>
      <c r="T232" s="220"/>
      <c r="U232" s="220"/>
      <c r="V232" s="220"/>
      <c r="W232" s="220"/>
      <c r="X232" s="220"/>
      <c r="Y232" s="220"/>
      <c r="Z232" s="210"/>
      <c r="AA232" s="210"/>
      <c r="AB232" s="210"/>
      <c r="AC232" s="210"/>
      <c r="AD232" s="210"/>
      <c r="AE232" s="210"/>
      <c r="AF232" s="210"/>
      <c r="AG232" s="210" t="s">
        <v>231</v>
      </c>
      <c r="AH232" s="210">
        <v>0</v>
      </c>
      <c r="AI232" s="210"/>
      <c r="AJ232" s="210"/>
      <c r="AK232" s="210"/>
      <c r="AL232" s="210"/>
      <c r="AM232" s="210"/>
      <c r="AN232" s="210"/>
      <c r="AO232" s="210"/>
      <c r="AP232" s="210"/>
      <c r="AQ232" s="210"/>
      <c r="AR232" s="210"/>
      <c r="AS232" s="210"/>
      <c r="AT232" s="210"/>
      <c r="AU232" s="210"/>
      <c r="AV232" s="210"/>
      <c r="AW232" s="210"/>
      <c r="AX232" s="210"/>
      <c r="AY232" s="210"/>
      <c r="AZ232" s="210"/>
      <c r="BA232" s="210"/>
      <c r="BB232" s="210"/>
      <c r="BC232" s="210"/>
      <c r="BD232" s="210"/>
      <c r="BE232" s="210"/>
      <c r="BF232" s="210"/>
      <c r="BG232" s="210"/>
      <c r="BH232" s="210"/>
    </row>
    <row r="233" spans="1:60" outlineLevel="3" x14ac:dyDescent="0.2">
      <c r="A233" s="217"/>
      <c r="B233" s="218"/>
      <c r="C233" s="264" t="s">
        <v>745</v>
      </c>
      <c r="D233" s="258"/>
      <c r="E233" s="259"/>
      <c r="F233" s="220"/>
      <c r="G233" s="220"/>
      <c r="H233" s="220"/>
      <c r="I233" s="220"/>
      <c r="J233" s="220"/>
      <c r="K233" s="220"/>
      <c r="L233" s="220"/>
      <c r="M233" s="220"/>
      <c r="N233" s="219"/>
      <c r="O233" s="219"/>
      <c r="P233" s="219"/>
      <c r="Q233" s="219"/>
      <c r="R233" s="220"/>
      <c r="S233" s="220"/>
      <c r="T233" s="220"/>
      <c r="U233" s="220"/>
      <c r="V233" s="220"/>
      <c r="W233" s="220"/>
      <c r="X233" s="220"/>
      <c r="Y233" s="220"/>
      <c r="Z233" s="210"/>
      <c r="AA233" s="210"/>
      <c r="AB233" s="210"/>
      <c r="AC233" s="210"/>
      <c r="AD233" s="210"/>
      <c r="AE233" s="210"/>
      <c r="AF233" s="210"/>
      <c r="AG233" s="210" t="s">
        <v>231</v>
      </c>
      <c r="AH233" s="210">
        <v>0</v>
      </c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</row>
    <row r="234" spans="1:60" outlineLevel="3" x14ac:dyDescent="0.2">
      <c r="A234" s="217"/>
      <c r="B234" s="218"/>
      <c r="C234" s="264" t="s">
        <v>746</v>
      </c>
      <c r="D234" s="258"/>
      <c r="E234" s="259">
        <v>17.176500000000001</v>
      </c>
      <c r="F234" s="220"/>
      <c r="G234" s="220"/>
      <c r="H234" s="220"/>
      <c r="I234" s="220"/>
      <c r="J234" s="220"/>
      <c r="K234" s="220"/>
      <c r="L234" s="220"/>
      <c r="M234" s="220"/>
      <c r="N234" s="219"/>
      <c r="O234" s="219"/>
      <c r="P234" s="219"/>
      <c r="Q234" s="219"/>
      <c r="R234" s="220"/>
      <c r="S234" s="220"/>
      <c r="T234" s="220"/>
      <c r="U234" s="220"/>
      <c r="V234" s="220"/>
      <c r="W234" s="220"/>
      <c r="X234" s="220"/>
      <c r="Y234" s="220"/>
      <c r="Z234" s="210"/>
      <c r="AA234" s="210"/>
      <c r="AB234" s="210"/>
      <c r="AC234" s="210"/>
      <c r="AD234" s="210"/>
      <c r="AE234" s="210"/>
      <c r="AF234" s="210"/>
      <c r="AG234" s="210" t="s">
        <v>231</v>
      </c>
      <c r="AH234" s="210">
        <v>0</v>
      </c>
      <c r="AI234" s="210"/>
      <c r="AJ234" s="210"/>
      <c r="AK234" s="210"/>
      <c r="AL234" s="210"/>
      <c r="AM234" s="210"/>
      <c r="AN234" s="210"/>
      <c r="AO234" s="210"/>
      <c r="AP234" s="210"/>
      <c r="AQ234" s="210"/>
      <c r="AR234" s="210"/>
      <c r="AS234" s="210"/>
      <c r="AT234" s="210"/>
      <c r="AU234" s="210"/>
      <c r="AV234" s="210"/>
      <c r="AW234" s="210"/>
      <c r="AX234" s="210"/>
      <c r="AY234" s="210"/>
      <c r="AZ234" s="210"/>
      <c r="BA234" s="210"/>
      <c r="BB234" s="210"/>
      <c r="BC234" s="210"/>
      <c r="BD234" s="210"/>
      <c r="BE234" s="210"/>
      <c r="BF234" s="210"/>
      <c r="BG234" s="210"/>
      <c r="BH234" s="210"/>
    </row>
    <row r="235" spans="1:60" outlineLevel="1" x14ac:dyDescent="0.2">
      <c r="A235" s="235">
        <v>38</v>
      </c>
      <c r="B235" s="236" t="s">
        <v>463</v>
      </c>
      <c r="C235" s="252" t="s">
        <v>464</v>
      </c>
      <c r="D235" s="237" t="s">
        <v>434</v>
      </c>
      <c r="E235" s="238">
        <v>17.176500000000001</v>
      </c>
      <c r="F235" s="239"/>
      <c r="G235" s="240">
        <f>ROUND(E235*F235,2)</f>
        <v>0</v>
      </c>
      <c r="H235" s="239"/>
      <c r="I235" s="240">
        <f>ROUND(E235*H235,2)</f>
        <v>0</v>
      </c>
      <c r="J235" s="239"/>
      <c r="K235" s="240">
        <f>ROUND(E235*J235,2)</f>
        <v>0</v>
      </c>
      <c r="L235" s="240">
        <v>21</v>
      </c>
      <c r="M235" s="240">
        <f>G235*(1+L235/100)</f>
        <v>0</v>
      </c>
      <c r="N235" s="238">
        <v>0</v>
      </c>
      <c r="O235" s="238">
        <f>ROUND(E235*N235,2)</f>
        <v>0</v>
      </c>
      <c r="P235" s="238">
        <v>0</v>
      </c>
      <c r="Q235" s="238">
        <f>ROUND(E235*P235,2)</f>
        <v>0</v>
      </c>
      <c r="R235" s="240" t="s">
        <v>465</v>
      </c>
      <c r="S235" s="240" t="s">
        <v>188</v>
      </c>
      <c r="T235" s="241" t="s">
        <v>188</v>
      </c>
      <c r="U235" s="220">
        <v>4.2000000000000003E-2</v>
      </c>
      <c r="V235" s="220">
        <f>ROUND(E235*U235,2)</f>
        <v>0.72</v>
      </c>
      <c r="W235" s="220"/>
      <c r="X235" s="220" t="s">
        <v>672</v>
      </c>
      <c r="Y235" s="220" t="s">
        <v>191</v>
      </c>
      <c r="Z235" s="210"/>
      <c r="AA235" s="210"/>
      <c r="AB235" s="210"/>
      <c r="AC235" s="210"/>
      <c r="AD235" s="210"/>
      <c r="AE235" s="210"/>
      <c r="AF235" s="210"/>
      <c r="AG235" s="210" t="s">
        <v>673</v>
      </c>
      <c r="AH235" s="210"/>
      <c r="AI235" s="210"/>
      <c r="AJ235" s="210"/>
      <c r="AK235" s="210"/>
      <c r="AL235" s="210"/>
      <c r="AM235" s="210"/>
      <c r="AN235" s="210"/>
      <c r="AO235" s="210"/>
      <c r="AP235" s="210"/>
      <c r="AQ235" s="210"/>
      <c r="AR235" s="210"/>
      <c r="AS235" s="210"/>
      <c r="AT235" s="210"/>
      <c r="AU235" s="210"/>
      <c r="AV235" s="210"/>
      <c r="AW235" s="210"/>
      <c r="AX235" s="210"/>
      <c r="AY235" s="210"/>
      <c r="AZ235" s="210"/>
      <c r="BA235" s="210"/>
      <c r="BB235" s="210"/>
      <c r="BC235" s="210"/>
      <c r="BD235" s="210"/>
      <c r="BE235" s="210"/>
      <c r="BF235" s="210"/>
      <c r="BG235" s="210"/>
      <c r="BH235" s="210"/>
    </row>
    <row r="236" spans="1:60" outlineLevel="2" x14ac:dyDescent="0.2">
      <c r="A236" s="217"/>
      <c r="B236" s="218"/>
      <c r="C236" s="263" t="s">
        <v>466</v>
      </c>
      <c r="D236" s="262"/>
      <c r="E236" s="262"/>
      <c r="F236" s="262"/>
      <c r="G236" s="262"/>
      <c r="H236" s="220"/>
      <c r="I236" s="220"/>
      <c r="J236" s="220"/>
      <c r="K236" s="220"/>
      <c r="L236" s="220"/>
      <c r="M236" s="220"/>
      <c r="N236" s="219"/>
      <c r="O236" s="219"/>
      <c r="P236" s="219"/>
      <c r="Q236" s="219"/>
      <c r="R236" s="220"/>
      <c r="S236" s="220"/>
      <c r="T236" s="220"/>
      <c r="U236" s="220"/>
      <c r="V236" s="220"/>
      <c r="W236" s="220"/>
      <c r="X236" s="220"/>
      <c r="Y236" s="220"/>
      <c r="Z236" s="210"/>
      <c r="AA236" s="210"/>
      <c r="AB236" s="210"/>
      <c r="AC236" s="210"/>
      <c r="AD236" s="210"/>
      <c r="AE236" s="210"/>
      <c r="AF236" s="210"/>
      <c r="AG236" s="210" t="s">
        <v>229</v>
      </c>
      <c r="AH236" s="210"/>
      <c r="AI236" s="210"/>
      <c r="AJ236" s="210"/>
      <c r="AK236" s="210"/>
      <c r="AL236" s="210"/>
      <c r="AM236" s="210"/>
      <c r="AN236" s="210"/>
      <c r="AO236" s="210"/>
      <c r="AP236" s="210"/>
      <c r="AQ236" s="210"/>
      <c r="AR236" s="210"/>
      <c r="AS236" s="210"/>
      <c r="AT236" s="210"/>
      <c r="AU236" s="210"/>
      <c r="AV236" s="210"/>
      <c r="AW236" s="210"/>
      <c r="AX236" s="210"/>
      <c r="AY236" s="210"/>
      <c r="AZ236" s="210"/>
      <c r="BA236" s="210"/>
      <c r="BB236" s="210"/>
      <c r="BC236" s="210"/>
      <c r="BD236" s="210"/>
      <c r="BE236" s="210"/>
      <c r="BF236" s="210"/>
      <c r="BG236" s="210"/>
      <c r="BH236" s="210"/>
    </row>
    <row r="237" spans="1:60" outlineLevel="2" x14ac:dyDescent="0.2">
      <c r="A237" s="217"/>
      <c r="B237" s="218"/>
      <c r="C237" s="264" t="s">
        <v>674</v>
      </c>
      <c r="D237" s="258"/>
      <c r="E237" s="259"/>
      <c r="F237" s="220"/>
      <c r="G237" s="220"/>
      <c r="H237" s="220"/>
      <c r="I237" s="220"/>
      <c r="J237" s="220"/>
      <c r="K237" s="220"/>
      <c r="L237" s="220"/>
      <c r="M237" s="220"/>
      <c r="N237" s="219"/>
      <c r="O237" s="219"/>
      <c r="P237" s="219"/>
      <c r="Q237" s="219"/>
      <c r="R237" s="220"/>
      <c r="S237" s="220"/>
      <c r="T237" s="220"/>
      <c r="U237" s="220"/>
      <c r="V237" s="220"/>
      <c r="W237" s="220"/>
      <c r="X237" s="220"/>
      <c r="Y237" s="220"/>
      <c r="Z237" s="210"/>
      <c r="AA237" s="210"/>
      <c r="AB237" s="210"/>
      <c r="AC237" s="210"/>
      <c r="AD237" s="210"/>
      <c r="AE237" s="210"/>
      <c r="AF237" s="210"/>
      <c r="AG237" s="210" t="s">
        <v>231</v>
      </c>
      <c r="AH237" s="210">
        <v>0</v>
      </c>
      <c r="AI237" s="210"/>
      <c r="AJ237" s="210"/>
      <c r="AK237" s="210"/>
      <c r="AL237" s="210"/>
      <c r="AM237" s="210"/>
      <c r="AN237" s="210"/>
      <c r="AO237" s="210"/>
      <c r="AP237" s="210"/>
      <c r="AQ237" s="210"/>
      <c r="AR237" s="210"/>
      <c r="AS237" s="210"/>
      <c r="AT237" s="210"/>
      <c r="AU237" s="210"/>
      <c r="AV237" s="210"/>
      <c r="AW237" s="210"/>
      <c r="AX237" s="210"/>
      <c r="AY237" s="210"/>
      <c r="AZ237" s="210"/>
      <c r="BA237" s="210"/>
      <c r="BB237" s="210"/>
      <c r="BC237" s="210"/>
      <c r="BD237" s="210"/>
      <c r="BE237" s="210"/>
      <c r="BF237" s="210"/>
      <c r="BG237" s="210"/>
      <c r="BH237" s="210"/>
    </row>
    <row r="238" spans="1:60" outlineLevel="3" x14ac:dyDescent="0.2">
      <c r="A238" s="217"/>
      <c r="B238" s="218"/>
      <c r="C238" s="264" t="s">
        <v>745</v>
      </c>
      <c r="D238" s="258"/>
      <c r="E238" s="259"/>
      <c r="F238" s="220"/>
      <c r="G238" s="220"/>
      <c r="H238" s="220"/>
      <c r="I238" s="220"/>
      <c r="J238" s="220"/>
      <c r="K238" s="220"/>
      <c r="L238" s="220"/>
      <c r="M238" s="220"/>
      <c r="N238" s="219"/>
      <c r="O238" s="219"/>
      <c r="P238" s="219"/>
      <c r="Q238" s="219"/>
      <c r="R238" s="220"/>
      <c r="S238" s="220"/>
      <c r="T238" s="220"/>
      <c r="U238" s="220"/>
      <c r="V238" s="220"/>
      <c r="W238" s="220"/>
      <c r="X238" s="220"/>
      <c r="Y238" s="220"/>
      <c r="Z238" s="210"/>
      <c r="AA238" s="210"/>
      <c r="AB238" s="210"/>
      <c r="AC238" s="210"/>
      <c r="AD238" s="210"/>
      <c r="AE238" s="210"/>
      <c r="AF238" s="210"/>
      <c r="AG238" s="210" t="s">
        <v>231</v>
      </c>
      <c r="AH238" s="210">
        <v>0</v>
      </c>
      <c r="AI238" s="210"/>
      <c r="AJ238" s="210"/>
      <c r="AK238" s="210"/>
      <c r="AL238" s="210"/>
      <c r="AM238" s="210"/>
      <c r="AN238" s="210"/>
      <c r="AO238" s="210"/>
      <c r="AP238" s="210"/>
      <c r="AQ238" s="210"/>
      <c r="AR238" s="210"/>
      <c r="AS238" s="210"/>
      <c r="AT238" s="210"/>
      <c r="AU238" s="210"/>
      <c r="AV238" s="210"/>
      <c r="AW238" s="210"/>
      <c r="AX238" s="210"/>
      <c r="AY238" s="210"/>
      <c r="AZ238" s="210"/>
      <c r="BA238" s="210"/>
      <c r="BB238" s="210"/>
      <c r="BC238" s="210"/>
      <c r="BD238" s="210"/>
      <c r="BE238" s="210"/>
      <c r="BF238" s="210"/>
      <c r="BG238" s="210"/>
      <c r="BH238" s="210"/>
    </row>
    <row r="239" spans="1:60" outlineLevel="3" x14ac:dyDescent="0.2">
      <c r="A239" s="217"/>
      <c r="B239" s="218"/>
      <c r="C239" s="264" t="s">
        <v>746</v>
      </c>
      <c r="D239" s="258"/>
      <c r="E239" s="259">
        <v>17.176500000000001</v>
      </c>
      <c r="F239" s="220"/>
      <c r="G239" s="220"/>
      <c r="H239" s="220"/>
      <c r="I239" s="220"/>
      <c r="J239" s="220"/>
      <c r="K239" s="220"/>
      <c r="L239" s="220"/>
      <c r="M239" s="220"/>
      <c r="N239" s="219"/>
      <c r="O239" s="219"/>
      <c r="P239" s="219"/>
      <c r="Q239" s="219"/>
      <c r="R239" s="220"/>
      <c r="S239" s="220"/>
      <c r="T239" s="220"/>
      <c r="U239" s="220"/>
      <c r="V239" s="220"/>
      <c r="W239" s="220"/>
      <c r="X239" s="220"/>
      <c r="Y239" s="220"/>
      <c r="Z239" s="210"/>
      <c r="AA239" s="210"/>
      <c r="AB239" s="210"/>
      <c r="AC239" s="210"/>
      <c r="AD239" s="210"/>
      <c r="AE239" s="210"/>
      <c r="AF239" s="210"/>
      <c r="AG239" s="210" t="s">
        <v>231</v>
      </c>
      <c r="AH239" s="210">
        <v>0</v>
      </c>
      <c r="AI239" s="210"/>
      <c r="AJ239" s="210"/>
      <c r="AK239" s="210"/>
      <c r="AL239" s="210"/>
      <c r="AM239" s="210"/>
      <c r="AN239" s="210"/>
      <c r="AO239" s="210"/>
      <c r="AP239" s="210"/>
      <c r="AQ239" s="210"/>
      <c r="AR239" s="210"/>
      <c r="AS239" s="210"/>
      <c r="AT239" s="210"/>
      <c r="AU239" s="210"/>
      <c r="AV239" s="210"/>
      <c r="AW239" s="210"/>
      <c r="AX239" s="210"/>
      <c r="AY239" s="210"/>
      <c r="AZ239" s="210"/>
      <c r="BA239" s="210"/>
      <c r="BB239" s="210"/>
      <c r="BC239" s="210"/>
      <c r="BD239" s="210"/>
      <c r="BE239" s="210"/>
      <c r="BF239" s="210"/>
      <c r="BG239" s="210"/>
      <c r="BH239" s="210"/>
    </row>
    <row r="240" spans="1:60" outlineLevel="1" x14ac:dyDescent="0.2">
      <c r="A240" s="235">
        <v>39</v>
      </c>
      <c r="B240" s="236" t="s">
        <v>473</v>
      </c>
      <c r="C240" s="252" t="s">
        <v>474</v>
      </c>
      <c r="D240" s="237" t="s">
        <v>434</v>
      </c>
      <c r="E240" s="238">
        <v>154.58850000000001</v>
      </c>
      <c r="F240" s="239"/>
      <c r="G240" s="240">
        <f>ROUND(E240*F240,2)</f>
        <v>0</v>
      </c>
      <c r="H240" s="239"/>
      <c r="I240" s="240">
        <f>ROUND(E240*H240,2)</f>
        <v>0</v>
      </c>
      <c r="J240" s="239"/>
      <c r="K240" s="240">
        <f>ROUND(E240*J240,2)</f>
        <v>0</v>
      </c>
      <c r="L240" s="240">
        <v>21</v>
      </c>
      <c r="M240" s="240">
        <f>G240*(1+L240/100)</f>
        <v>0</v>
      </c>
      <c r="N240" s="238">
        <v>0</v>
      </c>
      <c r="O240" s="238">
        <f>ROUND(E240*N240,2)</f>
        <v>0</v>
      </c>
      <c r="P240" s="238">
        <v>0</v>
      </c>
      <c r="Q240" s="238">
        <f>ROUND(E240*P240,2)</f>
        <v>0</v>
      </c>
      <c r="R240" s="240" t="s">
        <v>465</v>
      </c>
      <c r="S240" s="240" t="s">
        <v>188</v>
      </c>
      <c r="T240" s="241" t="s">
        <v>188</v>
      </c>
      <c r="U240" s="220">
        <v>0</v>
      </c>
      <c r="V240" s="220">
        <f>ROUND(E240*U240,2)</f>
        <v>0</v>
      </c>
      <c r="W240" s="220"/>
      <c r="X240" s="220" t="s">
        <v>672</v>
      </c>
      <c r="Y240" s="220" t="s">
        <v>191</v>
      </c>
      <c r="Z240" s="210"/>
      <c r="AA240" s="210"/>
      <c r="AB240" s="210"/>
      <c r="AC240" s="210"/>
      <c r="AD240" s="210"/>
      <c r="AE240" s="210"/>
      <c r="AF240" s="210"/>
      <c r="AG240" s="210" t="s">
        <v>673</v>
      </c>
      <c r="AH240" s="210"/>
      <c r="AI240" s="210"/>
      <c r="AJ240" s="210"/>
      <c r="AK240" s="210"/>
      <c r="AL240" s="210"/>
      <c r="AM240" s="210"/>
      <c r="AN240" s="210"/>
      <c r="AO240" s="210"/>
      <c r="AP240" s="210"/>
      <c r="AQ240" s="210"/>
      <c r="AR240" s="210"/>
      <c r="AS240" s="210"/>
      <c r="AT240" s="210"/>
      <c r="AU240" s="210"/>
      <c r="AV240" s="210"/>
      <c r="AW240" s="210"/>
      <c r="AX240" s="210"/>
      <c r="AY240" s="210"/>
      <c r="AZ240" s="210"/>
      <c r="BA240" s="210"/>
      <c r="BB240" s="210"/>
      <c r="BC240" s="210"/>
      <c r="BD240" s="210"/>
      <c r="BE240" s="210"/>
      <c r="BF240" s="210"/>
      <c r="BG240" s="210"/>
      <c r="BH240" s="210"/>
    </row>
    <row r="241" spans="1:60" outlineLevel="2" x14ac:dyDescent="0.2">
      <c r="A241" s="217"/>
      <c r="B241" s="218"/>
      <c r="C241" s="263" t="s">
        <v>466</v>
      </c>
      <c r="D241" s="262"/>
      <c r="E241" s="262"/>
      <c r="F241" s="262"/>
      <c r="G241" s="262"/>
      <c r="H241" s="220"/>
      <c r="I241" s="220"/>
      <c r="J241" s="220"/>
      <c r="K241" s="220"/>
      <c r="L241" s="220"/>
      <c r="M241" s="220"/>
      <c r="N241" s="219"/>
      <c r="O241" s="219"/>
      <c r="P241" s="219"/>
      <c r="Q241" s="219"/>
      <c r="R241" s="220"/>
      <c r="S241" s="220"/>
      <c r="T241" s="220"/>
      <c r="U241" s="220"/>
      <c r="V241" s="220"/>
      <c r="W241" s="220"/>
      <c r="X241" s="220"/>
      <c r="Y241" s="220"/>
      <c r="Z241" s="210"/>
      <c r="AA241" s="210"/>
      <c r="AB241" s="210"/>
      <c r="AC241" s="210"/>
      <c r="AD241" s="210"/>
      <c r="AE241" s="210"/>
      <c r="AF241" s="210"/>
      <c r="AG241" s="210" t="s">
        <v>229</v>
      </c>
      <c r="AH241" s="210"/>
      <c r="AI241" s="210"/>
      <c r="AJ241" s="210"/>
      <c r="AK241" s="210"/>
      <c r="AL241" s="210"/>
      <c r="AM241" s="210"/>
      <c r="AN241" s="210"/>
      <c r="AO241" s="210"/>
      <c r="AP241" s="210"/>
      <c r="AQ241" s="210"/>
      <c r="AR241" s="210"/>
      <c r="AS241" s="210"/>
      <c r="AT241" s="210"/>
      <c r="AU241" s="210"/>
      <c r="AV241" s="210"/>
      <c r="AW241" s="210"/>
      <c r="AX241" s="210"/>
      <c r="AY241" s="210"/>
      <c r="AZ241" s="210"/>
      <c r="BA241" s="210"/>
      <c r="BB241" s="210"/>
      <c r="BC241" s="210"/>
      <c r="BD241" s="210"/>
      <c r="BE241" s="210"/>
      <c r="BF241" s="210"/>
      <c r="BG241" s="210"/>
      <c r="BH241" s="210"/>
    </row>
    <row r="242" spans="1:60" outlineLevel="2" x14ac:dyDescent="0.2">
      <c r="A242" s="217"/>
      <c r="B242" s="218"/>
      <c r="C242" s="264" t="s">
        <v>674</v>
      </c>
      <c r="D242" s="258"/>
      <c r="E242" s="259"/>
      <c r="F242" s="220"/>
      <c r="G242" s="220"/>
      <c r="H242" s="220"/>
      <c r="I242" s="220"/>
      <c r="J242" s="220"/>
      <c r="K242" s="220"/>
      <c r="L242" s="220"/>
      <c r="M242" s="220"/>
      <c r="N242" s="219"/>
      <c r="O242" s="219"/>
      <c r="P242" s="219"/>
      <c r="Q242" s="219"/>
      <c r="R242" s="220"/>
      <c r="S242" s="220"/>
      <c r="T242" s="220"/>
      <c r="U242" s="220"/>
      <c r="V242" s="220"/>
      <c r="W242" s="220"/>
      <c r="X242" s="220"/>
      <c r="Y242" s="220"/>
      <c r="Z242" s="210"/>
      <c r="AA242" s="210"/>
      <c r="AB242" s="210"/>
      <c r="AC242" s="210"/>
      <c r="AD242" s="210"/>
      <c r="AE242" s="210"/>
      <c r="AF242" s="210"/>
      <c r="AG242" s="210" t="s">
        <v>231</v>
      </c>
      <c r="AH242" s="210">
        <v>0</v>
      </c>
      <c r="AI242" s="210"/>
      <c r="AJ242" s="210"/>
      <c r="AK242" s="210"/>
      <c r="AL242" s="210"/>
      <c r="AM242" s="210"/>
      <c r="AN242" s="210"/>
      <c r="AO242" s="210"/>
      <c r="AP242" s="210"/>
      <c r="AQ242" s="210"/>
      <c r="AR242" s="210"/>
      <c r="AS242" s="210"/>
      <c r="AT242" s="210"/>
      <c r="AU242" s="210"/>
      <c r="AV242" s="210"/>
      <c r="AW242" s="210"/>
      <c r="AX242" s="210"/>
      <c r="AY242" s="210"/>
      <c r="AZ242" s="210"/>
      <c r="BA242" s="210"/>
      <c r="BB242" s="210"/>
      <c r="BC242" s="210"/>
      <c r="BD242" s="210"/>
      <c r="BE242" s="210"/>
      <c r="BF242" s="210"/>
      <c r="BG242" s="210"/>
      <c r="BH242" s="210"/>
    </row>
    <row r="243" spans="1:60" outlineLevel="3" x14ac:dyDescent="0.2">
      <c r="A243" s="217"/>
      <c r="B243" s="218"/>
      <c r="C243" s="264" t="s">
        <v>745</v>
      </c>
      <c r="D243" s="258"/>
      <c r="E243" s="259"/>
      <c r="F243" s="220"/>
      <c r="G243" s="220"/>
      <c r="H243" s="220"/>
      <c r="I243" s="220"/>
      <c r="J243" s="220"/>
      <c r="K243" s="220"/>
      <c r="L243" s="220"/>
      <c r="M243" s="220"/>
      <c r="N243" s="219"/>
      <c r="O243" s="219"/>
      <c r="P243" s="219"/>
      <c r="Q243" s="219"/>
      <c r="R243" s="220"/>
      <c r="S243" s="220"/>
      <c r="T243" s="220"/>
      <c r="U243" s="220"/>
      <c r="V243" s="220"/>
      <c r="W243" s="220"/>
      <c r="X243" s="220"/>
      <c r="Y243" s="220"/>
      <c r="Z243" s="210"/>
      <c r="AA243" s="210"/>
      <c r="AB243" s="210"/>
      <c r="AC243" s="210"/>
      <c r="AD243" s="210"/>
      <c r="AE243" s="210"/>
      <c r="AF243" s="210"/>
      <c r="AG243" s="210" t="s">
        <v>231</v>
      </c>
      <c r="AH243" s="210">
        <v>0</v>
      </c>
      <c r="AI243" s="210"/>
      <c r="AJ243" s="210"/>
      <c r="AK243" s="210"/>
      <c r="AL243" s="210"/>
      <c r="AM243" s="210"/>
      <c r="AN243" s="210"/>
      <c r="AO243" s="210"/>
      <c r="AP243" s="210"/>
      <c r="AQ243" s="210"/>
      <c r="AR243" s="210"/>
      <c r="AS243" s="210"/>
      <c r="AT243" s="210"/>
      <c r="AU243" s="210"/>
      <c r="AV243" s="210"/>
      <c r="AW243" s="210"/>
      <c r="AX243" s="210"/>
      <c r="AY243" s="210"/>
      <c r="AZ243" s="210"/>
      <c r="BA243" s="210"/>
      <c r="BB243" s="210"/>
      <c r="BC243" s="210"/>
      <c r="BD243" s="210"/>
      <c r="BE243" s="210"/>
      <c r="BF243" s="210"/>
      <c r="BG243" s="210"/>
      <c r="BH243" s="210"/>
    </row>
    <row r="244" spans="1:60" outlineLevel="3" x14ac:dyDescent="0.2">
      <c r="A244" s="217"/>
      <c r="B244" s="218"/>
      <c r="C244" s="264" t="s">
        <v>747</v>
      </c>
      <c r="D244" s="258"/>
      <c r="E244" s="259">
        <v>154.58850000000001</v>
      </c>
      <c r="F244" s="220"/>
      <c r="G244" s="220"/>
      <c r="H244" s="220"/>
      <c r="I244" s="220"/>
      <c r="J244" s="220"/>
      <c r="K244" s="220"/>
      <c r="L244" s="220"/>
      <c r="M244" s="220"/>
      <c r="N244" s="219"/>
      <c r="O244" s="219"/>
      <c r="P244" s="219"/>
      <c r="Q244" s="219"/>
      <c r="R244" s="220"/>
      <c r="S244" s="220"/>
      <c r="T244" s="220"/>
      <c r="U244" s="220"/>
      <c r="V244" s="220"/>
      <c r="W244" s="220"/>
      <c r="X244" s="220"/>
      <c r="Y244" s="220"/>
      <c r="Z244" s="210"/>
      <c r="AA244" s="210"/>
      <c r="AB244" s="210"/>
      <c r="AC244" s="210"/>
      <c r="AD244" s="210"/>
      <c r="AE244" s="210"/>
      <c r="AF244" s="210"/>
      <c r="AG244" s="210" t="s">
        <v>231</v>
      </c>
      <c r="AH244" s="210">
        <v>0</v>
      </c>
      <c r="AI244" s="210"/>
      <c r="AJ244" s="210"/>
      <c r="AK244" s="210"/>
      <c r="AL244" s="210"/>
      <c r="AM244" s="210"/>
      <c r="AN244" s="210"/>
      <c r="AO244" s="210"/>
      <c r="AP244" s="210"/>
      <c r="AQ244" s="210"/>
      <c r="AR244" s="210"/>
      <c r="AS244" s="210"/>
      <c r="AT244" s="210"/>
      <c r="AU244" s="210"/>
      <c r="AV244" s="210"/>
      <c r="AW244" s="210"/>
      <c r="AX244" s="210"/>
      <c r="AY244" s="210"/>
      <c r="AZ244" s="210"/>
      <c r="BA244" s="210"/>
      <c r="BB244" s="210"/>
      <c r="BC244" s="210"/>
      <c r="BD244" s="210"/>
      <c r="BE244" s="210"/>
      <c r="BF244" s="210"/>
      <c r="BG244" s="210"/>
      <c r="BH244" s="210"/>
    </row>
    <row r="245" spans="1:60" outlineLevel="1" x14ac:dyDescent="0.2">
      <c r="A245" s="235">
        <v>40</v>
      </c>
      <c r="B245" s="236" t="s">
        <v>477</v>
      </c>
      <c r="C245" s="252" t="s">
        <v>478</v>
      </c>
      <c r="D245" s="237" t="s">
        <v>434</v>
      </c>
      <c r="E245" s="238">
        <v>17.176500000000001</v>
      </c>
      <c r="F245" s="239"/>
      <c r="G245" s="240">
        <f>ROUND(E245*F245,2)</f>
        <v>0</v>
      </c>
      <c r="H245" s="239"/>
      <c r="I245" s="240">
        <f>ROUND(E245*H245,2)</f>
        <v>0</v>
      </c>
      <c r="J245" s="239"/>
      <c r="K245" s="240">
        <f>ROUND(E245*J245,2)</f>
        <v>0</v>
      </c>
      <c r="L245" s="240">
        <v>21</v>
      </c>
      <c r="M245" s="240">
        <f>G245*(1+L245/100)</f>
        <v>0</v>
      </c>
      <c r="N245" s="238">
        <v>0</v>
      </c>
      <c r="O245" s="238">
        <f>ROUND(E245*N245,2)</f>
        <v>0</v>
      </c>
      <c r="P245" s="238">
        <v>0</v>
      </c>
      <c r="Q245" s="238">
        <f>ROUND(E245*P245,2)</f>
        <v>0</v>
      </c>
      <c r="R245" s="240" t="s">
        <v>465</v>
      </c>
      <c r="S245" s="240" t="s">
        <v>188</v>
      </c>
      <c r="T245" s="241" t="s">
        <v>188</v>
      </c>
      <c r="U245" s="220">
        <v>6.0000000000000001E-3</v>
      </c>
      <c r="V245" s="220">
        <f>ROUND(E245*U245,2)</f>
        <v>0.1</v>
      </c>
      <c r="W245" s="220"/>
      <c r="X245" s="220" t="s">
        <v>672</v>
      </c>
      <c r="Y245" s="220" t="s">
        <v>191</v>
      </c>
      <c r="Z245" s="210"/>
      <c r="AA245" s="210"/>
      <c r="AB245" s="210"/>
      <c r="AC245" s="210"/>
      <c r="AD245" s="210"/>
      <c r="AE245" s="210"/>
      <c r="AF245" s="210"/>
      <c r="AG245" s="210" t="s">
        <v>673</v>
      </c>
      <c r="AH245" s="210"/>
      <c r="AI245" s="210"/>
      <c r="AJ245" s="210"/>
      <c r="AK245" s="210"/>
      <c r="AL245" s="210"/>
      <c r="AM245" s="210"/>
      <c r="AN245" s="210"/>
      <c r="AO245" s="210"/>
      <c r="AP245" s="210"/>
      <c r="AQ245" s="210"/>
      <c r="AR245" s="210"/>
      <c r="AS245" s="210"/>
      <c r="AT245" s="210"/>
      <c r="AU245" s="210"/>
      <c r="AV245" s="210"/>
      <c r="AW245" s="210"/>
      <c r="AX245" s="210"/>
      <c r="AY245" s="210"/>
      <c r="AZ245" s="210"/>
      <c r="BA245" s="210"/>
      <c r="BB245" s="210"/>
      <c r="BC245" s="210"/>
      <c r="BD245" s="210"/>
      <c r="BE245" s="210"/>
      <c r="BF245" s="210"/>
      <c r="BG245" s="210"/>
      <c r="BH245" s="210"/>
    </row>
    <row r="246" spans="1:60" outlineLevel="2" x14ac:dyDescent="0.2">
      <c r="A246" s="217"/>
      <c r="B246" s="218"/>
      <c r="C246" s="263" t="s">
        <v>479</v>
      </c>
      <c r="D246" s="262"/>
      <c r="E246" s="262"/>
      <c r="F246" s="262"/>
      <c r="G246" s="262"/>
      <c r="H246" s="220"/>
      <c r="I246" s="220"/>
      <c r="J246" s="220"/>
      <c r="K246" s="220"/>
      <c r="L246" s="220"/>
      <c r="M246" s="220"/>
      <c r="N246" s="219"/>
      <c r="O246" s="219"/>
      <c r="P246" s="219"/>
      <c r="Q246" s="219"/>
      <c r="R246" s="220"/>
      <c r="S246" s="220"/>
      <c r="T246" s="220"/>
      <c r="U246" s="220"/>
      <c r="V246" s="220"/>
      <c r="W246" s="220"/>
      <c r="X246" s="220"/>
      <c r="Y246" s="220"/>
      <c r="Z246" s="210"/>
      <c r="AA246" s="210"/>
      <c r="AB246" s="210"/>
      <c r="AC246" s="210"/>
      <c r="AD246" s="210"/>
      <c r="AE246" s="210"/>
      <c r="AF246" s="210"/>
      <c r="AG246" s="210" t="s">
        <v>229</v>
      </c>
      <c r="AH246" s="210"/>
      <c r="AI246" s="210"/>
      <c r="AJ246" s="210"/>
      <c r="AK246" s="210"/>
      <c r="AL246" s="210"/>
      <c r="AM246" s="210"/>
      <c r="AN246" s="210"/>
      <c r="AO246" s="210"/>
      <c r="AP246" s="210"/>
      <c r="AQ246" s="210"/>
      <c r="AR246" s="210"/>
      <c r="AS246" s="210"/>
      <c r="AT246" s="210"/>
      <c r="AU246" s="210"/>
      <c r="AV246" s="210"/>
      <c r="AW246" s="210"/>
      <c r="AX246" s="210"/>
      <c r="AY246" s="210"/>
      <c r="AZ246" s="210"/>
      <c r="BA246" s="210"/>
      <c r="BB246" s="210"/>
      <c r="BC246" s="210"/>
      <c r="BD246" s="210"/>
      <c r="BE246" s="210"/>
      <c r="BF246" s="210"/>
      <c r="BG246" s="210"/>
      <c r="BH246" s="210"/>
    </row>
    <row r="247" spans="1:60" outlineLevel="2" x14ac:dyDescent="0.2">
      <c r="A247" s="217"/>
      <c r="B247" s="218"/>
      <c r="C247" s="264" t="s">
        <v>674</v>
      </c>
      <c r="D247" s="258"/>
      <c r="E247" s="259"/>
      <c r="F247" s="220"/>
      <c r="G247" s="220"/>
      <c r="H247" s="220"/>
      <c r="I247" s="220"/>
      <c r="J247" s="220"/>
      <c r="K247" s="220"/>
      <c r="L247" s="220"/>
      <c r="M247" s="220"/>
      <c r="N247" s="219"/>
      <c r="O247" s="219"/>
      <c r="P247" s="219"/>
      <c r="Q247" s="219"/>
      <c r="R247" s="220"/>
      <c r="S247" s="220"/>
      <c r="T247" s="220"/>
      <c r="U247" s="220"/>
      <c r="V247" s="220"/>
      <c r="W247" s="220"/>
      <c r="X247" s="220"/>
      <c r="Y247" s="220"/>
      <c r="Z247" s="210"/>
      <c r="AA247" s="210"/>
      <c r="AB247" s="210"/>
      <c r="AC247" s="210"/>
      <c r="AD247" s="210"/>
      <c r="AE247" s="210"/>
      <c r="AF247" s="210"/>
      <c r="AG247" s="210" t="s">
        <v>231</v>
      </c>
      <c r="AH247" s="210">
        <v>0</v>
      </c>
      <c r="AI247" s="210"/>
      <c r="AJ247" s="210"/>
      <c r="AK247" s="210"/>
      <c r="AL247" s="210"/>
      <c r="AM247" s="210"/>
      <c r="AN247" s="210"/>
      <c r="AO247" s="210"/>
      <c r="AP247" s="210"/>
      <c r="AQ247" s="210"/>
      <c r="AR247" s="210"/>
      <c r="AS247" s="210"/>
      <c r="AT247" s="210"/>
      <c r="AU247" s="210"/>
      <c r="AV247" s="210"/>
      <c r="AW247" s="210"/>
      <c r="AX247" s="210"/>
      <c r="AY247" s="210"/>
      <c r="AZ247" s="210"/>
      <c r="BA247" s="210"/>
      <c r="BB247" s="210"/>
      <c r="BC247" s="210"/>
      <c r="BD247" s="210"/>
      <c r="BE247" s="210"/>
      <c r="BF247" s="210"/>
      <c r="BG247" s="210"/>
      <c r="BH247" s="210"/>
    </row>
    <row r="248" spans="1:60" outlineLevel="3" x14ac:dyDescent="0.2">
      <c r="A248" s="217"/>
      <c r="B248" s="218"/>
      <c r="C248" s="264" t="s">
        <v>745</v>
      </c>
      <c r="D248" s="258"/>
      <c r="E248" s="259"/>
      <c r="F248" s="220"/>
      <c r="G248" s="220"/>
      <c r="H248" s="220"/>
      <c r="I248" s="220"/>
      <c r="J248" s="220"/>
      <c r="K248" s="220"/>
      <c r="L248" s="220"/>
      <c r="M248" s="220"/>
      <c r="N248" s="219"/>
      <c r="O248" s="219"/>
      <c r="P248" s="219"/>
      <c r="Q248" s="219"/>
      <c r="R248" s="220"/>
      <c r="S248" s="220"/>
      <c r="T248" s="220"/>
      <c r="U248" s="220"/>
      <c r="V248" s="220"/>
      <c r="W248" s="220"/>
      <c r="X248" s="220"/>
      <c r="Y248" s="220"/>
      <c r="Z248" s="210"/>
      <c r="AA248" s="210"/>
      <c r="AB248" s="210"/>
      <c r="AC248" s="210"/>
      <c r="AD248" s="210"/>
      <c r="AE248" s="210"/>
      <c r="AF248" s="210"/>
      <c r="AG248" s="210" t="s">
        <v>231</v>
      </c>
      <c r="AH248" s="210">
        <v>0</v>
      </c>
      <c r="AI248" s="210"/>
      <c r="AJ248" s="210"/>
      <c r="AK248" s="210"/>
      <c r="AL248" s="210"/>
      <c r="AM248" s="210"/>
      <c r="AN248" s="210"/>
      <c r="AO248" s="210"/>
      <c r="AP248" s="210"/>
      <c r="AQ248" s="210"/>
      <c r="AR248" s="210"/>
      <c r="AS248" s="210"/>
      <c r="AT248" s="210"/>
      <c r="AU248" s="210"/>
      <c r="AV248" s="210"/>
      <c r="AW248" s="210"/>
      <c r="AX248" s="210"/>
      <c r="AY248" s="210"/>
      <c r="AZ248" s="210"/>
      <c r="BA248" s="210"/>
      <c r="BB248" s="210"/>
      <c r="BC248" s="210"/>
      <c r="BD248" s="210"/>
      <c r="BE248" s="210"/>
      <c r="BF248" s="210"/>
      <c r="BG248" s="210"/>
      <c r="BH248" s="210"/>
    </row>
    <row r="249" spans="1:60" outlineLevel="3" x14ac:dyDescent="0.2">
      <c r="A249" s="217"/>
      <c r="B249" s="218"/>
      <c r="C249" s="264" t="s">
        <v>746</v>
      </c>
      <c r="D249" s="258"/>
      <c r="E249" s="259">
        <v>17.176500000000001</v>
      </c>
      <c r="F249" s="220"/>
      <c r="G249" s="220"/>
      <c r="H249" s="220"/>
      <c r="I249" s="220"/>
      <c r="J249" s="220"/>
      <c r="K249" s="220"/>
      <c r="L249" s="220"/>
      <c r="M249" s="220"/>
      <c r="N249" s="219"/>
      <c r="O249" s="219"/>
      <c r="P249" s="219"/>
      <c r="Q249" s="219"/>
      <c r="R249" s="220"/>
      <c r="S249" s="220"/>
      <c r="T249" s="220"/>
      <c r="U249" s="220"/>
      <c r="V249" s="220"/>
      <c r="W249" s="220"/>
      <c r="X249" s="220"/>
      <c r="Y249" s="220"/>
      <c r="Z249" s="210"/>
      <c r="AA249" s="210"/>
      <c r="AB249" s="210"/>
      <c r="AC249" s="210"/>
      <c r="AD249" s="210"/>
      <c r="AE249" s="210"/>
      <c r="AF249" s="210"/>
      <c r="AG249" s="210" t="s">
        <v>231</v>
      </c>
      <c r="AH249" s="210">
        <v>0</v>
      </c>
      <c r="AI249" s="210"/>
      <c r="AJ249" s="210"/>
      <c r="AK249" s="210"/>
      <c r="AL249" s="210"/>
      <c r="AM249" s="210"/>
      <c r="AN249" s="210"/>
      <c r="AO249" s="210"/>
      <c r="AP249" s="210"/>
      <c r="AQ249" s="210"/>
      <c r="AR249" s="210"/>
      <c r="AS249" s="210"/>
      <c r="AT249" s="210"/>
      <c r="AU249" s="210"/>
      <c r="AV249" s="210"/>
      <c r="AW249" s="210"/>
      <c r="AX249" s="210"/>
      <c r="AY249" s="210"/>
      <c r="AZ249" s="210"/>
      <c r="BA249" s="210"/>
      <c r="BB249" s="210"/>
      <c r="BC249" s="210"/>
      <c r="BD249" s="210"/>
      <c r="BE249" s="210"/>
      <c r="BF249" s="210"/>
      <c r="BG249" s="210"/>
      <c r="BH249" s="210"/>
    </row>
    <row r="250" spans="1:60" x14ac:dyDescent="0.2">
      <c r="A250" s="225" t="s">
        <v>183</v>
      </c>
      <c r="B250" s="226" t="s">
        <v>150</v>
      </c>
      <c r="C250" s="251" t="s">
        <v>151</v>
      </c>
      <c r="D250" s="227"/>
      <c r="E250" s="228"/>
      <c r="F250" s="229"/>
      <c r="G250" s="229">
        <f>SUMIF(AG251:AG263,"&lt;&gt;NOR",G251:G263)</f>
        <v>0</v>
      </c>
      <c r="H250" s="229"/>
      <c r="I250" s="229">
        <f>SUM(I251:I263)</f>
        <v>0</v>
      </c>
      <c r="J250" s="229"/>
      <c r="K250" s="229">
        <f>SUM(K251:K263)</f>
        <v>0</v>
      </c>
      <c r="L250" s="229"/>
      <c r="M250" s="229">
        <f>SUM(M251:M263)</f>
        <v>0</v>
      </c>
      <c r="N250" s="228"/>
      <c r="O250" s="228">
        <f>SUM(O251:O263)</f>
        <v>0</v>
      </c>
      <c r="P250" s="228"/>
      <c r="Q250" s="228">
        <f>SUM(Q251:Q263)</f>
        <v>0</v>
      </c>
      <c r="R250" s="229"/>
      <c r="S250" s="229"/>
      <c r="T250" s="230"/>
      <c r="U250" s="224"/>
      <c r="V250" s="224">
        <f>SUM(V251:V263)</f>
        <v>0</v>
      </c>
      <c r="W250" s="224"/>
      <c r="X250" s="224"/>
      <c r="Y250" s="224"/>
      <c r="AG250" t="s">
        <v>184</v>
      </c>
    </row>
    <row r="251" spans="1:60" outlineLevel="1" x14ac:dyDescent="0.2">
      <c r="A251" s="235">
        <v>41</v>
      </c>
      <c r="B251" s="236" t="s">
        <v>481</v>
      </c>
      <c r="C251" s="252" t="s">
        <v>482</v>
      </c>
      <c r="D251" s="237" t="s">
        <v>434</v>
      </c>
      <c r="E251" s="238">
        <v>11.7315</v>
      </c>
      <c r="F251" s="239"/>
      <c r="G251" s="240">
        <f>ROUND(E251*F251,2)</f>
        <v>0</v>
      </c>
      <c r="H251" s="239"/>
      <c r="I251" s="240">
        <f>ROUND(E251*H251,2)</f>
        <v>0</v>
      </c>
      <c r="J251" s="239"/>
      <c r="K251" s="240">
        <f>ROUND(E251*J251,2)</f>
        <v>0</v>
      </c>
      <c r="L251" s="240">
        <v>21</v>
      </c>
      <c r="M251" s="240">
        <f>G251*(1+L251/100)</f>
        <v>0</v>
      </c>
      <c r="N251" s="238">
        <v>0</v>
      </c>
      <c r="O251" s="238">
        <f>ROUND(E251*N251,2)</f>
        <v>0</v>
      </c>
      <c r="P251" s="238">
        <v>0</v>
      </c>
      <c r="Q251" s="238">
        <f>ROUND(E251*P251,2)</f>
        <v>0</v>
      </c>
      <c r="R251" s="240" t="s">
        <v>483</v>
      </c>
      <c r="S251" s="240" t="s">
        <v>188</v>
      </c>
      <c r="T251" s="241" t="s">
        <v>188</v>
      </c>
      <c r="U251" s="220">
        <v>0</v>
      </c>
      <c r="V251" s="220">
        <f>ROUND(E251*U251,2)</f>
        <v>0</v>
      </c>
      <c r="W251" s="220"/>
      <c r="X251" s="220" t="s">
        <v>226</v>
      </c>
      <c r="Y251" s="220" t="s">
        <v>191</v>
      </c>
      <c r="Z251" s="210"/>
      <c r="AA251" s="210"/>
      <c r="AB251" s="210"/>
      <c r="AC251" s="210"/>
      <c r="AD251" s="210"/>
      <c r="AE251" s="210"/>
      <c r="AF251" s="210"/>
      <c r="AG251" s="210" t="s">
        <v>227</v>
      </c>
      <c r="AH251" s="210"/>
      <c r="AI251" s="210"/>
      <c r="AJ251" s="210"/>
      <c r="AK251" s="210"/>
      <c r="AL251" s="210"/>
      <c r="AM251" s="210"/>
      <c r="AN251" s="210"/>
      <c r="AO251" s="210"/>
      <c r="AP251" s="210"/>
      <c r="AQ251" s="210"/>
      <c r="AR251" s="210"/>
      <c r="AS251" s="210"/>
      <c r="AT251" s="210"/>
      <c r="AU251" s="210"/>
      <c r="AV251" s="210"/>
      <c r="AW251" s="210"/>
      <c r="AX251" s="210"/>
      <c r="AY251" s="210"/>
      <c r="AZ251" s="210"/>
      <c r="BA251" s="210"/>
      <c r="BB251" s="210"/>
      <c r="BC251" s="210"/>
      <c r="BD251" s="210"/>
      <c r="BE251" s="210"/>
      <c r="BF251" s="210"/>
      <c r="BG251" s="210"/>
      <c r="BH251" s="210"/>
    </row>
    <row r="252" spans="1:60" outlineLevel="2" x14ac:dyDescent="0.2">
      <c r="A252" s="217"/>
      <c r="B252" s="218"/>
      <c r="C252" s="264" t="s">
        <v>484</v>
      </c>
      <c r="D252" s="258"/>
      <c r="E252" s="259"/>
      <c r="F252" s="220"/>
      <c r="G252" s="220"/>
      <c r="H252" s="220"/>
      <c r="I252" s="220"/>
      <c r="J252" s="220"/>
      <c r="K252" s="220"/>
      <c r="L252" s="220"/>
      <c r="M252" s="220"/>
      <c r="N252" s="219"/>
      <c r="O252" s="219"/>
      <c r="P252" s="219"/>
      <c r="Q252" s="219"/>
      <c r="R252" s="220"/>
      <c r="S252" s="220"/>
      <c r="T252" s="220"/>
      <c r="U252" s="220"/>
      <c r="V252" s="220"/>
      <c r="W252" s="220"/>
      <c r="X252" s="220"/>
      <c r="Y252" s="220"/>
      <c r="Z252" s="210"/>
      <c r="AA252" s="210"/>
      <c r="AB252" s="210"/>
      <c r="AC252" s="210"/>
      <c r="AD252" s="210"/>
      <c r="AE252" s="210"/>
      <c r="AF252" s="210"/>
      <c r="AG252" s="210" t="s">
        <v>231</v>
      </c>
      <c r="AH252" s="210">
        <v>0</v>
      </c>
      <c r="AI252" s="210"/>
      <c r="AJ252" s="210"/>
      <c r="AK252" s="210"/>
      <c r="AL252" s="210"/>
      <c r="AM252" s="210"/>
      <c r="AN252" s="210"/>
      <c r="AO252" s="210"/>
      <c r="AP252" s="210"/>
      <c r="AQ252" s="210"/>
      <c r="AR252" s="210"/>
      <c r="AS252" s="210"/>
      <c r="AT252" s="210"/>
      <c r="AU252" s="210"/>
      <c r="AV252" s="210"/>
      <c r="AW252" s="210"/>
      <c r="AX252" s="210"/>
      <c r="AY252" s="210"/>
      <c r="AZ252" s="210"/>
      <c r="BA252" s="210"/>
      <c r="BB252" s="210"/>
      <c r="BC252" s="210"/>
      <c r="BD252" s="210"/>
      <c r="BE252" s="210"/>
      <c r="BF252" s="210"/>
      <c r="BG252" s="210"/>
      <c r="BH252" s="210"/>
    </row>
    <row r="253" spans="1:60" outlineLevel="3" x14ac:dyDescent="0.2">
      <c r="A253" s="217"/>
      <c r="B253" s="218"/>
      <c r="C253" s="264" t="s">
        <v>678</v>
      </c>
      <c r="D253" s="258"/>
      <c r="E253" s="259"/>
      <c r="F253" s="220"/>
      <c r="G253" s="220"/>
      <c r="H253" s="220"/>
      <c r="I253" s="220"/>
      <c r="J253" s="220"/>
      <c r="K253" s="220"/>
      <c r="L253" s="220"/>
      <c r="M253" s="220"/>
      <c r="N253" s="219"/>
      <c r="O253" s="219"/>
      <c r="P253" s="219"/>
      <c r="Q253" s="219"/>
      <c r="R253" s="220"/>
      <c r="S253" s="220"/>
      <c r="T253" s="220"/>
      <c r="U253" s="220"/>
      <c r="V253" s="220"/>
      <c r="W253" s="220"/>
      <c r="X253" s="220"/>
      <c r="Y253" s="220"/>
      <c r="Z253" s="210"/>
      <c r="AA253" s="210"/>
      <c r="AB253" s="210"/>
      <c r="AC253" s="210"/>
      <c r="AD253" s="210"/>
      <c r="AE253" s="210"/>
      <c r="AF253" s="210"/>
      <c r="AG253" s="210" t="s">
        <v>231</v>
      </c>
      <c r="AH253" s="210">
        <v>0</v>
      </c>
      <c r="AI253" s="210"/>
      <c r="AJ253" s="210"/>
      <c r="AK253" s="210"/>
      <c r="AL253" s="210"/>
      <c r="AM253" s="210"/>
      <c r="AN253" s="210"/>
      <c r="AO253" s="210"/>
      <c r="AP253" s="210"/>
      <c r="AQ253" s="210"/>
      <c r="AR253" s="210"/>
      <c r="AS253" s="210"/>
      <c r="AT253" s="210"/>
      <c r="AU253" s="210"/>
      <c r="AV253" s="210"/>
      <c r="AW253" s="210"/>
      <c r="AX253" s="210"/>
      <c r="AY253" s="210"/>
      <c r="AZ253" s="210"/>
      <c r="BA253" s="210"/>
      <c r="BB253" s="210"/>
      <c r="BC253" s="210"/>
      <c r="BD253" s="210"/>
      <c r="BE253" s="210"/>
      <c r="BF253" s="210"/>
      <c r="BG253" s="210"/>
      <c r="BH253" s="210"/>
    </row>
    <row r="254" spans="1:60" outlineLevel="3" x14ac:dyDescent="0.2">
      <c r="A254" s="217"/>
      <c r="B254" s="218"/>
      <c r="C254" s="264" t="s">
        <v>748</v>
      </c>
      <c r="D254" s="258"/>
      <c r="E254" s="259">
        <v>1.5674999999999999</v>
      </c>
      <c r="F254" s="220"/>
      <c r="G254" s="220"/>
      <c r="H254" s="220"/>
      <c r="I254" s="220"/>
      <c r="J254" s="220"/>
      <c r="K254" s="220"/>
      <c r="L254" s="220"/>
      <c r="M254" s="220"/>
      <c r="N254" s="219"/>
      <c r="O254" s="219"/>
      <c r="P254" s="219"/>
      <c r="Q254" s="219"/>
      <c r="R254" s="220"/>
      <c r="S254" s="220"/>
      <c r="T254" s="220"/>
      <c r="U254" s="220"/>
      <c r="V254" s="220"/>
      <c r="W254" s="220"/>
      <c r="X254" s="220"/>
      <c r="Y254" s="220"/>
      <c r="Z254" s="210"/>
      <c r="AA254" s="210"/>
      <c r="AB254" s="210"/>
      <c r="AC254" s="210"/>
      <c r="AD254" s="210"/>
      <c r="AE254" s="210"/>
      <c r="AF254" s="210"/>
      <c r="AG254" s="210" t="s">
        <v>231</v>
      </c>
      <c r="AH254" s="210">
        <v>7</v>
      </c>
      <c r="AI254" s="210"/>
      <c r="AJ254" s="210"/>
      <c r="AK254" s="210"/>
      <c r="AL254" s="210"/>
      <c r="AM254" s="210"/>
      <c r="AN254" s="210"/>
      <c r="AO254" s="210"/>
      <c r="AP254" s="210"/>
      <c r="AQ254" s="210"/>
      <c r="AR254" s="210"/>
      <c r="AS254" s="210"/>
      <c r="AT254" s="210"/>
      <c r="AU254" s="210"/>
      <c r="AV254" s="210"/>
      <c r="AW254" s="210"/>
      <c r="AX254" s="210"/>
      <c r="AY254" s="210"/>
      <c r="AZ254" s="210"/>
      <c r="BA254" s="210"/>
      <c r="BB254" s="210"/>
      <c r="BC254" s="210"/>
      <c r="BD254" s="210"/>
      <c r="BE254" s="210"/>
      <c r="BF254" s="210"/>
      <c r="BG254" s="210"/>
      <c r="BH254" s="210"/>
    </row>
    <row r="255" spans="1:60" outlineLevel="3" x14ac:dyDescent="0.2">
      <c r="A255" s="217"/>
      <c r="B255" s="218"/>
      <c r="C255" s="264" t="s">
        <v>749</v>
      </c>
      <c r="D255" s="258"/>
      <c r="E255" s="259">
        <v>10.164</v>
      </c>
      <c r="F255" s="220"/>
      <c r="G255" s="220"/>
      <c r="H255" s="220"/>
      <c r="I255" s="220"/>
      <c r="J255" s="220"/>
      <c r="K255" s="220"/>
      <c r="L255" s="220"/>
      <c r="M255" s="220"/>
      <c r="N255" s="219"/>
      <c r="O255" s="219"/>
      <c r="P255" s="219"/>
      <c r="Q255" s="219"/>
      <c r="R255" s="220"/>
      <c r="S255" s="220"/>
      <c r="T255" s="220"/>
      <c r="U255" s="220"/>
      <c r="V255" s="220"/>
      <c r="W255" s="220"/>
      <c r="X255" s="220"/>
      <c r="Y255" s="220"/>
      <c r="Z255" s="210"/>
      <c r="AA255" s="210"/>
      <c r="AB255" s="210"/>
      <c r="AC255" s="210"/>
      <c r="AD255" s="210"/>
      <c r="AE255" s="210"/>
      <c r="AF255" s="210"/>
      <c r="AG255" s="210" t="s">
        <v>231</v>
      </c>
      <c r="AH255" s="210">
        <v>7</v>
      </c>
      <c r="AI255" s="210"/>
      <c r="AJ255" s="210"/>
      <c r="AK255" s="210"/>
      <c r="AL255" s="210"/>
      <c r="AM255" s="210"/>
      <c r="AN255" s="210"/>
      <c r="AO255" s="210"/>
      <c r="AP255" s="210"/>
      <c r="AQ255" s="210"/>
      <c r="AR255" s="210"/>
      <c r="AS255" s="210"/>
      <c r="AT255" s="210"/>
      <c r="AU255" s="210"/>
      <c r="AV255" s="210"/>
      <c r="AW255" s="210"/>
      <c r="AX255" s="210"/>
      <c r="AY255" s="210"/>
      <c r="AZ255" s="210"/>
      <c r="BA255" s="210"/>
      <c r="BB255" s="210"/>
      <c r="BC255" s="210"/>
      <c r="BD255" s="210"/>
      <c r="BE255" s="210"/>
      <c r="BF255" s="210"/>
      <c r="BG255" s="210"/>
      <c r="BH255" s="210"/>
    </row>
    <row r="256" spans="1:60" ht="22.5" outlineLevel="1" x14ac:dyDescent="0.2">
      <c r="A256" s="235">
        <v>42</v>
      </c>
      <c r="B256" s="236" t="s">
        <v>681</v>
      </c>
      <c r="C256" s="252" t="s">
        <v>682</v>
      </c>
      <c r="D256" s="237" t="s">
        <v>434</v>
      </c>
      <c r="E256" s="238">
        <v>2.4750000000000001</v>
      </c>
      <c r="F256" s="239"/>
      <c r="G256" s="240">
        <f>ROUND(E256*F256,2)</f>
        <v>0</v>
      </c>
      <c r="H256" s="239"/>
      <c r="I256" s="240">
        <f>ROUND(E256*H256,2)</f>
        <v>0</v>
      </c>
      <c r="J256" s="239"/>
      <c r="K256" s="240">
        <f>ROUND(E256*J256,2)</f>
        <v>0</v>
      </c>
      <c r="L256" s="240">
        <v>21</v>
      </c>
      <c r="M256" s="240">
        <f>G256*(1+L256/100)</f>
        <v>0</v>
      </c>
      <c r="N256" s="238">
        <v>0</v>
      </c>
      <c r="O256" s="238">
        <f>ROUND(E256*N256,2)</f>
        <v>0</v>
      </c>
      <c r="P256" s="238">
        <v>0</v>
      </c>
      <c r="Q256" s="238">
        <f>ROUND(E256*P256,2)</f>
        <v>0</v>
      </c>
      <c r="R256" s="240" t="s">
        <v>483</v>
      </c>
      <c r="S256" s="240" t="s">
        <v>188</v>
      </c>
      <c r="T256" s="241" t="s">
        <v>188</v>
      </c>
      <c r="U256" s="220">
        <v>0</v>
      </c>
      <c r="V256" s="220">
        <f>ROUND(E256*U256,2)</f>
        <v>0</v>
      </c>
      <c r="W256" s="220"/>
      <c r="X256" s="220" t="s">
        <v>226</v>
      </c>
      <c r="Y256" s="220" t="s">
        <v>191</v>
      </c>
      <c r="Z256" s="210"/>
      <c r="AA256" s="210"/>
      <c r="AB256" s="210"/>
      <c r="AC256" s="210"/>
      <c r="AD256" s="210"/>
      <c r="AE256" s="210"/>
      <c r="AF256" s="210"/>
      <c r="AG256" s="210" t="s">
        <v>227</v>
      </c>
      <c r="AH256" s="210"/>
      <c r="AI256" s="210"/>
      <c r="AJ256" s="210"/>
      <c r="AK256" s="210"/>
      <c r="AL256" s="210"/>
      <c r="AM256" s="210"/>
      <c r="AN256" s="210"/>
      <c r="AO256" s="210"/>
      <c r="AP256" s="210"/>
      <c r="AQ256" s="210"/>
      <c r="AR256" s="210"/>
      <c r="AS256" s="210"/>
      <c r="AT256" s="210"/>
      <c r="AU256" s="210"/>
      <c r="AV256" s="210"/>
      <c r="AW256" s="210"/>
      <c r="AX256" s="210"/>
      <c r="AY256" s="210"/>
      <c r="AZ256" s="210"/>
      <c r="BA256" s="210"/>
      <c r="BB256" s="210"/>
      <c r="BC256" s="210"/>
      <c r="BD256" s="210"/>
      <c r="BE256" s="210"/>
      <c r="BF256" s="210"/>
      <c r="BG256" s="210"/>
      <c r="BH256" s="210"/>
    </row>
    <row r="257" spans="1:60" outlineLevel="2" x14ac:dyDescent="0.2">
      <c r="A257" s="217"/>
      <c r="B257" s="218"/>
      <c r="C257" s="264" t="s">
        <v>683</v>
      </c>
      <c r="D257" s="258"/>
      <c r="E257" s="259"/>
      <c r="F257" s="220"/>
      <c r="G257" s="220"/>
      <c r="H257" s="220"/>
      <c r="I257" s="220"/>
      <c r="J257" s="220"/>
      <c r="K257" s="220"/>
      <c r="L257" s="220"/>
      <c r="M257" s="220"/>
      <c r="N257" s="219"/>
      <c r="O257" s="219"/>
      <c r="P257" s="219"/>
      <c r="Q257" s="219"/>
      <c r="R257" s="220"/>
      <c r="S257" s="220"/>
      <c r="T257" s="220"/>
      <c r="U257" s="220"/>
      <c r="V257" s="220"/>
      <c r="W257" s="220"/>
      <c r="X257" s="220"/>
      <c r="Y257" s="220"/>
      <c r="Z257" s="210"/>
      <c r="AA257" s="210"/>
      <c r="AB257" s="210"/>
      <c r="AC257" s="210"/>
      <c r="AD257" s="210"/>
      <c r="AE257" s="210"/>
      <c r="AF257" s="210"/>
      <c r="AG257" s="210" t="s">
        <v>231</v>
      </c>
      <c r="AH257" s="210">
        <v>0</v>
      </c>
      <c r="AI257" s="210"/>
      <c r="AJ257" s="210"/>
      <c r="AK257" s="210"/>
      <c r="AL257" s="210"/>
      <c r="AM257" s="210"/>
      <c r="AN257" s="210"/>
      <c r="AO257" s="210"/>
      <c r="AP257" s="210"/>
      <c r="AQ257" s="210"/>
      <c r="AR257" s="210"/>
      <c r="AS257" s="210"/>
      <c r="AT257" s="210"/>
      <c r="AU257" s="210"/>
      <c r="AV257" s="210"/>
      <c r="AW257" s="210"/>
      <c r="AX257" s="210"/>
      <c r="AY257" s="210"/>
      <c r="AZ257" s="210"/>
      <c r="BA257" s="210"/>
      <c r="BB257" s="210"/>
      <c r="BC257" s="210"/>
      <c r="BD257" s="210"/>
      <c r="BE257" s="210"/>
      <c r="BF257" s="210"/>
      <c r="BG257" s="210"/>
      <c r="BH257" s="210"/>
    </row>
    <row r="258" spans="1:60" outlineLevel="3" x14ac:dyDescent="0.2">
      <c r="A258" s="217"/>
      <c r="B258" s="218"/>
      <c r="C258" s="264" t="s">
        <v>684</v>
      </c>
      <c r="D258" s="258"/>
      <c r="E258" s="259"/>
      <c r="F258" s="220"/>
      <c r="G258" s="220"/>
      <c r="H258" s="220"/>
      <c r="I258" s="220"/>
      <c r="J258" s="220"/>
      <c r="K258" s="220"/>
      <c r="L258" s="220"/>
      <c r="M258" s="220"/>
      <c r="N258" s="219"/>
      <c r="O258" s="219"/>
      <c r="P258" s="219"/>
      <c r="Q258" s="219"/>
      <c r="R258" s="220"/>
      <c r="S258" s="220"/>
      <c r="T258" s="220"/>
      <c r="U258" s="220"/>
      <c r="V258" s="220"/>
      <c r="W258" s="220"/>
      <c r="X258" s="220"/>
      <c r="Y258" s="220"/>
      <c r="Z258" s="210"/>
      <c r="AA258" s="210"/>
      <c r="AB258" s="210"/>
      <c r="AC258" s="210"/>
      <c r="AD258" s="210"/>
      <c r="AE258" s="210"/>
      <c r="AF258" s="210"/>
      <c r="AG258" s="210" t="s">
        <v>231</v>
      </c>
      <c r="AH258" s="210">
        <v>0</v>
      </c>
      <c r="AI258" s="210"/>
      <c r="AJ258" s="210"/>
      <c r="AK258" s="210"/>
      <c r="AL258" s="210"/>
      <c r="AM258" s="210"/>
      <c r="AN258" s="210"/>
      <c r="AO258" s="210"/>
      <c r="AP258" s="210"/>
      <c r="AQ258" s="210"/>
      <c r="AR258" s="210"/>
      <c r="AS258" s="210"/>
      <c r="AT258" s="210"/>
      <c r="AU258" s="210"/>
      <c r="AV258" s="210"/>
      <c r="AW258" s="210"/>
      <c r="AX258" s="210"/>
      <c r="AY258" s="210"/>
      <c r="AZ258" s="210"/>
      <c r="BA258" s="210"/>
      <c r="BB258" s="210"/>
      <c r="BC258" s="210"/>
      <c r="BD258" s="210"/>
      <c r="BE258" s="210"/>
      <c r="BF258" s="210"/>
      <c r="BG258" s="210"/>
      <c r="BH258" s="210"/>
    </row>
    <row r="259" spans="1:60" outlineLevel="3" x14ac:dyDescent="0.2">
      <c r="A259" s="217"/>
      <c r="B259" s="218"/>
      <c r="C259" s="264" t="s">
        <v>750</v>
      </c>
      <c r="D259" s="258"/>
      <c r="E259" s="259">
        <v>2.4750000000000001</v>
      </c>
      <c r="F259" s="220"/>
      <c r="G259" s="220"/>
      <c r="H259" s="220"/>
      <c r="I259" s="220"/>
      <c r="J259" s="220"/>
      <c r="K259" s="220"/>
      <c r="L259" s="220"/>
      <c r="M259" s="220"/>
      <c r="N259" s="219"/>
      <c r="O259" s="219"/>
      <c r="P259" s="219"/>
      <c r="Q259" s="219"/>
      <c r="R259" s="220"/>
      <c r="S259" s="220"/>
      <c r="T259" s="220"/>
      <c r="U259" s="220"/>
      <c r="V259" s="220"/>
      <c r="W259" s="220"/>
      <c r="X259" s="220"/>
      <c r="Y259" s="220"/>
      <c r="Z259" s="210"/>
      <c r="AA259" s="210"/>
      <c r="AB259" s="210"/>
      <c r="AC259" s="210"/>
      <c r="AD259" s="210"/>
      <c r="AE259" s="210"/>
      <c r="AF259" s="210"/>
      <c r="AG259" s="210" t="s">
        <v>231</v>
      </c>
      <c r="AH259" s="210">
        <v>7</v>
      </c>
      <c r="AI259" s="210"/>
      <c r="AJ259" s="210"/>
      <c r="AK259" s="210"/>
      <c r="AL259" s="210"/>
      <c r="AM259" s="210"/>
      <c r="AN259" s="210"/>
      <c r="AO259" s="210"/>
      <c r="AP259" s="210"/>
      <c r="AQ259" s="210"/>
      <c r="AR259" s="210"/>
      <c r="AS259" s="210"/>
      <c r="AT259" s="210"/>
      <c r="AU259" s="210"/>
      <c r="AV259" s="210"/>
      <c r="AW259" s="210"/>
      <c r="AX259" s="210"/>
      <c r="AY259" s="210"/>
      <c r="AZ259" s="210"/>
      <c r="BA259" s="210"/>
      <c r="BB259" s="210"/>
      <c r="BC259" s="210"/>
      <c r="BD259" s="210"/>
      <c r="BE259" s="210"/>
      <c r="BF259" s="210"/>
      <c r="BG259" s="210"/>
      <c r="BH259" s="210"/>
    </row>
    <row r="260" spans="1:60" ht="22.5" outlineLevel="1" x14ac:dyDescent="0.2">
      <c r="A260" s="235">
        <v>43</v>
      </c>
      <c r="B260" s="236" t="s">
        <v>686</v>
      </c>
      <c r="C260" s="252" t="s">
        <v>687</v>
      </c>
      <c r="D260" s="237" t="s">
        <v>434</v>
      </c>
      <c r="E260" s="238">
        <v>2.97</v>
      </c>
      <c r="F260" s="239"/>
      <c r="G260" s="240">
        <f>ROUND(E260*F260,2)</f>
        <v>0</v>
      </c>
      <c r="H260" s="239"/>
      <c r="I260" s="240">
        <f>ROUND(E260*H260,2)</f>
        <v>0</v>
      </c>
      <c r="J260" s="239"/>
      <c r="K260" s="240">
        <f>ROUND(E260*J260,2)</f>
        <v>0</v>
      </c>
      <c r="L260" s="240">
        <v>21</v>
      </c>
      <c r="M260" s="240">
        <f>G260*(1+L260/100)</f>
        <v>0</v>
      </c>
      <c r="N260" s="238">
        <v>0</v>
      </c>
      <c r="O260" s="238">
        <f>ROUND(E260*N260,2)</f>
        <v>0</v>
      </c>
      <c r="P260" s="238">
        <v>0</v>
      </c>
      <c r="Q260" s="238">
        <f>ROUND(E260*P260,2)</f>
        <v>0</v>
      </c>
      <c r="R260" s="240" t="s">
        <v>483</v>
      </c>
      <c r="S260" s="240" t="s">
        <v>188</v>
      </c>
      <c r="T260" s="241" t="s">
        <v>188</v>
      </c>
      <c r="U260" s="220">
        <v>0</v>
      </c>
      <c r="V260" s="220">
        <f>ROUND(E260*U260,2)</f>
        <v>0</v>
      </c>
      <c r="W260" s="220"/>
      <c r="X260" s="220" t="s">
        <v>226</v>
      </c>
      <c r="Y260" s="220" t="s">
        <v>191</v>
      </c>
      <c r="Z260" s="210"/>
      <c r="AA260" s="210"/>
      <c r="AB260" s="210"/>
      <c r="AC260" s="210"/>
      <c r="AD260" s="210"/>
      <c r="AE260" s="210"/>
      <c r="AF260" s="210"/>
      <c r="AG260" s="210" t="s">
        <v>227</v>
      </c>
      <c r="AH260" s="210"/>
      <c r="AI260" s="210"/>
      <c r="AJ260" s="210"/>
      <c r="AK260" s="210"/>
      <c r="AL260" s="210"/>
      <c r="AM260" s="210"/>
      <c r="AN260" s="210"/>
      <c r="AO260" s="210"/>
      <c r="AP260" s="210"/>
      <c r="AQ260" s="210"/>
      <c r="AR260" s="210"/>
      <c r="AS260" s="210"/>
      <c r="AT260" s="210"/>
      <c r="AU260" s="210"/>
      <c r="AV260" s="210"/>
      <c r="AW260" s="210"/>
      <c r="AX260" s="210"/>
      <c r="AY260" s="210"/>
      <c r="AZ260" s="210"/>
      <c r="BA260" s="210"/>
      <c r="BB260" s="210"/>
      <c r="BC260" s="210"/>
      <c r="BD260" s="210"/>
      <c r="BE260" s="210"/>
      <c r="BF260" s="210"/>
      <c r="BG260" s="210"/>
      <c r="BH260" s="210"/>
    </row>
    <row r="261" spans="1:60" outlineLevel="2" x14ac:dyDescent="0.2">
      <c r="A261" s="217"/>
      <c r="B261" s="218"/>
      <c r="C261" s="264" t="s">
        <v>683</v>
      </c>
      <c r="D261" s="258"/>
      <c r="E261" s="259"/>
      <c r="F261" s="220"/>
      <c r="G261" s="220"/>
      <c r="H261" s="220"/>
      <c r="I261" s="220"/>
      <c r="J261" s="220"/>
      <c r="K261" s="220"/>
      <c r="L261" s="220"/>
      <c r="M261" s="220"/>
      <c r="N261" s="219"/>
      <c r="O261" s="219"/>
      <c r="P261" s="219"/>
      <c r="Q261" s="219"/>
      <c r="R261" s="220"/>
      <c r="S261" s="220"/>
      <c r="T261" s="220"/>
      <c r="U261" s="220"/>
      <c r="V261" s="220"/>
      <c r="W261" s="220"/>
      <c r="X261" s="220"/>
      <c r="Y261" s="220"/>
      <c r="Z261" s="210"/>
      <c r="AA261" s="210"/>
      <c r="AB261" s="210"/>
      <c r="AC261" s="210"/>
      <c r="AD261" s="210"/>
      <c r="AE261" s="210"/>
      <c r="AF261" s="210"/>
      <c r="AG261" s="210" t="s">
        <v>231</v>
      </c>
      <c r="AH261" s="210">
        <v>0</v>
      </c>
      <c r="AI261" s="210"/>
      <c r="AJ261" s="210"/>
      <c r="AK261" s="210"/>
      <c r="AL261" s="210"/>
      <c r="AM261" s="210"/>
      <c r="AN261" s="210"/>
      <c r="AO261" s="210"/>
      <c r="AP261" s="210"/>
      <c r="AQ261" s="210"/>
      <c r="AR261" s="210"/>
      <c r="AS261" s="210"/>
      <c r="AT261" s="210"/>
      <c r="AU261" s="210"/>
      <c r="AV261" s="210"/>
      <c r="AW261" s="210"/>
      <c r="AX261" s="210"/>
      <c r="AY261" s="210"/>
      <c r="AZ261" s="210"/>
      <c r="BA261" s="210"/>
      <c r="BB261" s="210"/>
      <c r="BC261" s="210"/>
      <c r="BD261" s="210"/>
      <c r="BE261" s="210"/>
      <c r="BF261" s="210"/>
      <c r="BG261" s="210"/>
      <c r="BH261" s="210"/>
    </row>
    <row r="262" spans="1:60" outlineLevel="3" x14ac:dyDescent="0.2">
      <c r="A262" s="217"/>
      <c r="B262" s="218"/>
      <c r="C262" s="264" t="s">
        <v>688</v>
      </c>
      <c r="D262" s="258"/>
      <c r="E262" s="259"/>
      <c r="F262" s="220"/>
      <c r="G262" s="220"/>
      <c r="H262" s="220"/>
      <c r="I262" s="220"/>
      <c r="J262" s="220"/>
      <c r="K262" s="220"/>
      <c r="L262" s="220"/>
      <c r="M262" s="220"/>
      <c r="N262" s="219"/>
      <c r="O262" s="219"/>
      <c r="P262" s="219"/>
      <c r="Q262" s="219"/>
      <c r="R262" s="220"/>
      <c r="S262" s="220"/>
      <c r="T262" s="220"/>
      <c r="U262" s="220"/>
      <c r="V262" s="220"/>
      <c r="W262" s="220"/>
      <c r="X262" s="220"/>
      <c r="Y262" s="220"/>
      <c r="Z262" s="210"/>
      <c r="AA262" s="210"/>
      <c r="AB262" s="210"/>
      <c r="AC262" s="210"/>
      <c r="AD262" s="210"/>
      <c r="AE262" s="210"/>
      <c r="AF262" s="210"/>
      <c r="AG262" s="210" t="s">
        <v>231</v>
      </c>
      <c r="AH262" s="210">
        <v>0</v>
      </c>
      <c r="AI262" s="210"/>
      <c r="AJ262" s="210"/>
      <c r="AK262" s="210"/>
      <c r="AL262" s="210"/>
      <c r="AM262" s="210"/>
      <c r="AN262" s="210"/>
      <c r="AO262" s="210"/>
      <c r="AP262" s="210"/>
      <c r="AQ262" s="210"/>
      <c r="AR262" s="210"/>
      <c r="AS262" s="210"/>
      <c r="AT262" s="210"/>
      <c r="AU262" s="210"/>
      <c r="AV262" s="210"/>
      <c r="AW262" s="210"/>
      <c r="AX262" s="210"/>
      <c r="AY262" s="210"/>
      <c r="AZ262" s="210"/>
      <c r="BA262" s="210"/>
      <c r="BB262" s="210"/>
      <c r="BC262" s="210"/>
      <c r="BD262" s="210"/>
      <c r="BE262" s="210"/>
      <c r="BF262" s="210"/>
      <c r="BG262" s="210"/>
      <c r="BH262" s="210"/>
    </row>
    <row r="263" spans="1:60" outlineLevel="3" x14ac:dyDescent="0.2">
      <c r="A263" s="217"/>
      <c r="B263" s="218"/>
      <c r="C263" s="264" t="s">
        <v>751</v>
      </c>
      <c r="D263" s="258"/>
      <c r="E263" s="259">
        <v>2.97</v>
      </c>
      <c r="F263" s="220"/>
      <c r="G263" s="220"/>
      <c r="H263" s="220"/>
      <c r="I263" s="220"/>
      <c r="J263" s="220"/>
      <c r="K263" s="220"/>
      <c r="L263" s="220"/>
      <c r="M263" s="220"/>
      <c r="N263" s="219"/>
      <c r="O263" s="219"/>
      <c r="P263" s="219"/>
      <c r="Q263" s="219"/>
      <c r="R263" s="220"/>
      <c r="S263" s="220"/>
      <c r="T263" s="220"/>
      <c r="U263" s="220"/>
      <c r="V263" s="220"/>
      <c r="W263" s="220"/>
      <c r="X263" s="220"/>
      <c r="Y263" s="220"/>
      <c r="Z263" s="210"/>
      <c r="AA263" s="210"/>
      <c r="AB263" s="210"/>
      <c r="AC263" s="210"/>
      <c r="AD263" s="210"/>
      <c r="AE263" s="210"/>
      <c r="AF263" s="210"/>
      <c r="AG263" s="210" t="s">
        <v>231</v>
      </c>
      <c r="AH263" s="210">
        <v>7</v>
      </c>
      <c r="AI263" s="210"/>
      <c r="AJ263" s="210"/>
      <c r="AK263" s="210"/>
      <c r="AL263" s="210"/>
      <c r="AM263" s="210"/>
      <c r="AN263" s="210"/>
      <c r="AO263" s="210"/>
      <c r="AP263" s="210"/>
      <c r="AQ263" s="210"/>
      <c r="AR263" s="210"/>
      <c r="AS263" s="210"/>
      <c r="AT263" s="210"/>
      <c r="AU263" s="210"/>
      <c r="AV263" s="210"/>
      <c r="AW263" s="210"/>
      <c r="AX263" s="210"/>
      <c r="AY263" s="210"/>
      <c r="AZ263" s="210"/>
      <c r="BA263" s="210"/>
      <c r="BB263" s="210"/>
      <c r="BC263" s="210"/>
      <c r="BD263" s="210"/>
      <c r="BE263" s="210"/>
      <c r="BF263" s="210"/>
      <c r="BG263" s="210"/>
      <c r="BH263" s="210"/>
    </row>
    <row r="264" spans="1:60" x14ac:dyDescent="0.2">
      <c r="A264" s="3"/>
      <c r="B264" s="4"/>
      <c r="C264" s="255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AE264">
        <v>12</v>
      </c>
      <c r="AF264">
        <v>21</v>
      </c>
      <c r="AG264" t="s">
        <v>169</v>
      </c>
    </row>
    <row r="265" spans="1:60" x14ac:dyDescent="0.2">
      <c r="A265" s="213"/>
      <c r="B265" s="214" t="s">
        <v>29</v>
      </c>
      <c r="C265" s="256"/>
      <c r="D265" s="215"/>
      <c r="E265" s="216"/>
      <c r="F265" s="216"/>
      <c r="G265" s="234">
        <f>G8+G83+G109+G130+G172+G223+G229+G250</f>
        <v>0</v>
      </c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AE265">
        <f>SUMIF(L7:L263,AE264,G7:G263)</f>
        <v>0</v>
      </c>
      <c r="AF265">
        <f>SUMIF(L7:L263,AF264,G7:G263)</f>
        <v>0</v>
      </c>
      <c r="AG265" t="s">
        <v>219</v>
      </c>
    </row>
    <row r="266" spans="1:60" x14ac:dyDescent="0.2">
      <c r="C266" s="257"/>
      <c r="D266" s="10"/>
      <c r="AG266" t="s">
        <v>220</v>
      </c>
    </row>
    <row r="267" spans="1:60" x14ac:dyDescent="0.2">
      <c r="D267" s="10"/>
    </row>
    <row r="268" spans="1:60" x14ac:dyDescent="0.2">
      <c r="D268" s="10"/>
    </row>
    <row r="269" spans="1:60" x14ac:dyDescent="0.2">
      <c r="D269" s="10"/>
    </row>
    <row r="270" spans="1:60" x14ac:dyDescent="0.2">
      <c r="D270" s="10"/>
    </row>
    <row r="271" spans="1:60" x14ac:dyDescent="0.2">
      <c r="D271" s="10"/>
    </row>
    <row r="272" spans="1:60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am0OyBDcZ7Zb2pIcss69OKhdnt2T/SA2RR2fI35+kOQY0cA5dsmHO6/7xwjN/icpEb6TU35fYgRKxJCZV8PBPQ==" saltValue="zsOQIwB/xnMEaWYm8/z+Cw==" spinCount="100000" sheet="1" formatRows="0"/>
  <mergeCells count="26">
    <mergeCell ref="C241:G241"/>
    <mergeCell ref="C246:G246"/>
    <mergeCell ref="C189:G189"/>
    <mergeCell ref="C194:G194"/>
    <mergeCell ref="C204:G204"/>
    <mergeCell ref="C225:G225"/>
    <mergeCell ref="C231:G231"/>
    <mergeCell ref="C236:G236"/>
    <mergeCell ref="C85:G85"/>
    <mergeCell ref="C101:G101"/>
    <mergeCell ref="C132:G132"/>
    <mergeCell ref="C174:G174"/>
    <mergeCell ref="C179:G179"/>
    <mergeCell ref="C184:G184"/>
    <mergeCell ref="C36:G36"/>
    <mergeCell ref="C41:G41"/>
    <mergeCell ref="C46:G46"/>
    <mergeCell ref="C52:G52"/>
    <mergeCell ref="C65:G65"/>
    <mergeCell ref="C80:G80"/>
    <mergeCell ref="A1:G1"/>
    <mergeCell ref="C2:G2"/>
    <mergeCell ref="C3:G3"/>
    <mergeCell ref="C4:G4"/>
    <mergeCell ref="C10:G10"/>
    <mergeCell ref="C16:G16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0BE6B-2D4E-4925-BE54-C037E8D936B5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5" t="s">
        <v>221</v>
      </c>
      <c r="B1" s="195"/>
      <c r="C1" s="195"/>
      <c r="D1" s="195"/>
      <c r="E1" s="195"/>
      <c r="F1" s="195"/>
      <c r="G1" s="195"/>
      <c r="AG1" t="s">
        <v>155</v>
      </c>
    </row>
    <row r="2" spans="1:60" ht="24.95" customHeight="1" x14ac:dyDescent="0.2">
      <c r="A2" s="196" t="s">
        <v>7</v>
      </c>
      <c r="B2" s="49" t="s">
        <v>44</v>
      </c>
      <c r="C2" s="199" t="s">
        <v>45</v>
      </c>
      <c r="D2" s="197"/>
      <c r="E2" s="197"/>
      <c r="F2" s="197"/>
      <c r="G2" s="198"/>
      <c r="AG2" t="s">
        <v>156</v>
      </c>
    </row>
    <row r="3" spans="1:60" ht="24.95" customHeight="1" x14ac:dyDescent="0.2">
      <c r="A3" s="196" t="s">
        <v>8</v>
      </c>
      <c r="B3" s="49" t="s">
        <v>65</v>
      </c>
      <c r="C3" s="199" t="s">
        <v>66</v>
      </c>
      <c r="D3" s="197"/>
      <c r="E3" s="197"/>
      <c r="F3" s="197"/>
      <c r="G3" s="198"/>
      <c r="AC3" s="174" t="s">
        <v>156</v>
      </c>
      <c r="AG3" t="s">
        <v>159</v>
      </c>
    </row>
    <row r="4" spans="1:60" ht="24.95" customHeight="1" x14ac:dyDescent="0.2">
      <c r="A4" s="200" t="s">
        <v>9</v>
      </c>
      <c r="B4" s="201" t="s">
        <v>67</v>
      </c>
      <c r="C4" s="202" t="s">
        <v>68</v>
      </c>
      <c r="D4" s="203"/>
      <c r="E4" s="203"/>
      <c r="F4" s="203"/>
      <c r="G4" s="204"/>
      <c r="AG4" t="s">
        <v>160</v>
      </c>
    </row>
    <row r="5" spans="1:60" x14ac:dyDescent="0.2">
      <c r="D5" s="10"/>
    </row>
    <row r="6" spans="1:60" ht="38.25" x14ac:dyDescent="0.2">
      <c r="A6" s="206" t="s">
        <v>161</v>
      </c>
      <c r="B6" s="208" t="s">
        <v>162</v>
      </c>
      <c r="C6" s="208" t="s">
        <v>163</v>
      </c>
      <c r="D6" s="207" t="s">
        <v>164</v>
      </c>
      <c r="E6" s="206" t="s">
        <v>165</v>
      </c>
      <c r="F6" s="205" t="s">
        <v>166</v>
      </c>
      <c r="G6" s="206" t="s">
        <v>29</v>
      </c>
      <c r="H6" s="209" t="s">
        <v>30</v>
      </c>
      <c r="I6" s="209" t="s">
        <v>167</v>
      </c>
      <c r="J6" s="209" t="s">
        <v>31</v>
      </c>
      <c r="K6" s="209" t="s">
        <v>168</v>
      </c>
      <c r="L6" s="209" t="s">
        <v>169</v>
      </c>
      <c r="M6" s="209" t="s">
        <v>170</v>
      </c>
      <c r="N6" s="209" t="s">
        <v>171</v>
      </c>
      <c r="O6" s="209" t="s">
        <v>172</v>
      </c>
      <c r="P6" s="209" t="s">
        <v>173</v>
      </c>
      <c r="Q6" s="209" t="s">
        <v>174</v>
      </c>
      <c r="R6" s="209" t="s">
        <v>175</v>
      </c>
      <c r="S6" s="209" t="s">
        <v>176</v>
      </c>
      <c r="T6" s="209" t="s">
        <v>177</v>
      </c>
      <c r="U6" s="209" t="s">
        <v>178</v>
      </c>
      <c r="V6" s="209" t="s">
        <v>179</v>
      </c>
      <c r="W6" s="209" t="s">
        <v>180</v>
      </c>
      <c r="X6" s="209" t="s">
        <v>181</v>
      </c>
      <c r="Y6" s="209" t="s">
        <v>182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5" t="s">
        <v>183</v>
      </c>
      <c r="B8" s="226" t="s">
        <v>121</v>
      </c>
      <c r="C8" s="251" t="s">
        <v>122</v>
      </c>
      <c r="D8" s="227"/>
      <c r="E8" s="228"/>
      <c r="F8" s="229"/>
      <c r="G8" s="229">
        <f>SUMIF(AG9:AG48,"&lt;&gt;NOR",G9:G48)</f>
        <v>0</v>
      </c>
      <c r="H8" s="229"/>
      <c r="I8" s="229">
        <f>SUM(I9:I48)</f>
        <v>0</v>
      </c>
      <c r="J8" s="229"/>
      <c r="K8" s="229">
        <f>SUM(K9:K48)</f>
        <v>0</v>
      </c>
      <c r="L8" s="229"/>
      <c r="M8" s="229">
        <f>SUM(M9:M48)</f>
        <v>0</v>
      </c>
      <c r="N8" s="228"/>
      <c r="O8" s="228">
        <f>SUM(O9:O48)</f>
        <v>0</v>
      </c>
      <c r="P8" s="228"/>
      <c r="Q8" s="228">
        <f>SUM(Q9:Q48)</f>
        <v>0</v>
      </c>
      <c r="R8" s="229"/>
      <c r="S8" s="229"/>
      <c r="T8" s="230"/>
      <c r="U8" s="224"/>
      <c r="V8" s="224">
        <f>SUM(V9:V48)</f>
        <v>4.05</v>
      </c>
      <c r="W8" s="224"/>
      <c r="X8" s="224"/>
      <c r="Y8" s="224"/>
      <c r="AG8" t="s">
        <v>184</v>
      </c>
    </row>
    <row r="9" spans="1:60" outlineLevel="1" x14ac:dyDescent="0.2">
      <c r="A9" s="235">
        <v>1</v>
      </c>
      <c r="B9" s="236" t="s">
        <v>222</v>
      </c>
      <c r="C9" s="252" t="s">
        <v>223</v>
      </c>
      <c r="D9" s="237" t="s">
        <v>224</v>
      </c>
      <c r="E9" s="238">
        <v>2.9375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 t="s">
        <v>225</v>
      </c>
      <c r="S9" s="240" t="s">
        <v>188</v>
      </c>
      <c r="T9" s="241" t="s">
        <v>188</v>
      </c>
      <c r="U9" s="220">
        <v>0.36499999999999999</v>
      </c>
      <c r="V9" s="220">
        <f>ROUND(E9*U9,2)</f>
        <v>1.07</v>
      </c>
      <c r="W9" s="220"/>
      <c r="X9" s="220" t="s">
        <v>226</v>
      </c>
      <c r="Y9" s="220" t="s">
        <v>191</v>
      </c>
      <c r="Z9" s="210"/>
      <c r="AA9" s="210"/>
      <c r="AB9" s="210"/>
      <c r="AC9" s="210"/>
      <c r="AD9" s="210"/>
      <c r="AE9" s="210"/>
      <c r="AF9" s="210"/>
      <c r="AG9" s="210" t="s">
        <v>227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ht="22.5" outlineLevel="2" x14ac:dyDescent="0.2">
      <c r="A10" s="217"/>
      <c r="B10" s="218"/>
      <c r="C10" s="263" t="s">
        <v>228</v>
      </c>
      <c r="D10" s="262"/>
      <c r="E10" s="262"/>
      <c r="F10" s="262"/>
      <c r="G10" s="262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229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43" t="str">
        <f>C10</f>
        <v>zapažených i nezapažených s urovnáním dna do předepsaného profilu a spádu, s přehozením výkopku na přilehlém terénu na vzdálenost do 3 m od podélné osy rýhy nebo s naložením výkopku na dopravní prostředek.</v>
      </c>
      <c r="BB10" s="210"/>
      <c r="BC10" s="210"/>
      <c r="BD10" s="210"/>
      <c r="BE10" s="210"/>
      <c r="BF10" s="210"/>
      <c r="BG10" s="210"/>
      <c r="BH10" s="210"/>
    </row>
    <row r="11" spans="1:60" outlineLevel="2" x14ac:dyDescent="0.2">
      <c r="A11" s="217"/>
      <c r="B11" s="218"/>
      <c r="C11" s="264" t="s">
        <v>230</v>
      </c>
      <c r="D11" s="258"/>
      <c r="E11" s="259"/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231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3" x14ac:dyDescent="0.2">
      <c r="A12" s="217"/>
      <c r="B12" s="218"/>
      <c r="C12" s="264" t="s">
        <v>232</v>
      </c>
      <c r="D12" s="258"/>
      <c r="E12" s="259"/>
      <c r="F12" s="220"/>
      <c r="G12" s="220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10"/>
      <c r="AA12" s="210"/>
      <c r="AB12" s="210"/>
      <c r="AC12" s="210"/>
      <c r="AD12" s="210"/>
      <c r="AE12" s="210"/>
      <c r="AF12" s="210"/>
      <c r="AG12" s="210" t="s">
        <v>231</v>
      </c>
      <c r="AH12" s="210">
        <v>0</v>
      </c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3" x14ac:dyDescent="0.2">
      <c r="A13" s="217"/>
      <c r="B13" s="218"/>
      <c r="C13" s="265" t="s">
        <v>233</v>
      </c>
      <c r="D13" s="260"/>
      <c r="E13" s="261"/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231</v>
      </c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outlineLevel="3" x14ac:dyDescent="0.2">
      <c r="A14" s="217"/>
      <c r="B14" s="218"/>
      <c r="C14" s="266" t="s">
        <v>234</v>
      </c>
      <c r="D14" s="260"/>
      <c r="E14" s="261">
        <v>6.25E-2</v>
      </c>
      <c r="F14" s="220"/>
      <c r="G14" s="220"/>
      <c r="H14" s="220"/>
      <c r="I14" s="220"/>
      <c r="J14" s="220"/>
      <c r="K14" s="220"/>
      <c r="L14" s="220"/>
      <c r="M14" s="220"/>
      <c r="N14" s="219"/>
      <c r="O14" s="219"/>
      <c r="P14" s="219"/>
      <c r="Q14" s="219"/>
      <c r="R14" s="220"/>
      <c r="S14" s="220"/>
      <c r="T14" s="220"/>
      <c r="U14" s="220"/>
      <c r="V14" s="220"/>
      <c r="W14" s="220"/>
      <c r="X14" s="220"/>
      <c r="Y14" s="220"/>
      <c r="Z14" s="210"/>
      <c r="AA14" s="210"/>
      <c r="AB14" s="210"/>
      <c r="AC14" s="210"/>
      <c r="AD14" s="210"/>
      <c r="AE14" s="210"/>
      <c r="AF14" s="210"/>
      <c r="AG14" s="210" t="s">
        <v>231</v>
      </c>
      <c r="AH14" s="210">
        <v>2</v>
      </c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3" x14ac:dyDescent="0.2">
      <c r="A15" s="217"/>
      <c r="B15" s="218"/>
      <c r="C15" s="265" t="s">
        <v>235</v>
      </c>
      <c r="D15" s="260"/>
      <c r="E15" s="261"/>
      <c r="F15" s="220"/>
      <c r="G15" s="220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10"/>
      <c r="AA15" s="210"/>
      <c r="AB15" s="210"/>
      <c r="AC15" s="210"/>
      <c r="AD15" s="210"/>
      <c r="AE15" s="210"/>
      <c r="AF15" s="210"/>
      <c r="AG15" s="210" t="s">
        <v>231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</row>
    <row r="16" spans="1:60" outlineLevel="3" x14ac:dyDescent="0.2">
      <c r="A16" s="217"/>
      <c r="B16" s="218"/>
      <c r="C16" s="264" t="s">
        <v>752</v>
      </c>
      <c r="D16" s="258"/>
      <c r="E16" s="259">
        <v>2.9375</v>
      </c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231</v>
      </c>
      <c r="AH16" s="210">
        <v>0</v>
      </c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1" x14ac:dyDescent="0.2">
      <c r="A17" s="235">
        <v>2</v>
      </c>
      <c r="B17" s="236" t="s">
        <v>237</v>
      </c>
      <c r="C17" s="252" t="s">
        <v>238</v>
      </c>
      <c r="D17" s="237" t="s">
        <v>224</v>
      </c>
      <c r="E17" s="238">
        <v>1.46875</v>
      </c>
      <c r="F17" s="239"/>
      <c r="G17" s="240">
        <f>ROUND(E17*F17,2)</f>
        <v>0</v>
      </c>
      <c r="H17" s="239"/>
      <c r="I17" s="240">
        <f>ROUND(E17*H17,2)</f>
        <v>0</v>
      </c>
      <c r="J17" s="239"/>
      <c r="K17" s="240">
        <f>ROUND(E17*J17,2)</f>
        <v>0</v>
      </c>
      <c r="L17" s="240">
        <v>21</v>
      </c>
      <c r="M17" s="240">
        <f>G17*(1+L17/100)</f>
        <v>0</v>
      </c>
      <c r="N17" s="238">
        <v>0</v>
      </c>
      <c r="O17" s="238">
        <f>ROUND(E17*N17,2)</f>
        <v>0</v>
      </c>
      <c r="P17" s="238">
        <v>0</v>
      </c>
      <c r="Q17" s="238">
        <f>ROUND(E17*P17,2)</f>
        <v>0</v>
      </c>
      <c r="R17" s="240" t="s">
        <v>225</v>
      </c>
      <c r="S17" s="240" t="s">
        <v>188</v>
      </c>
      <c r="T17" s="241" t="s">
        <v>188</v>
      </c>
      <c r="U17" s="220">
        <v>0.64680000000000004</v>
      </c>
      <c r="V17" s="220">
        <f>ROUND(E17*U17,2)</f>
        <v>0.95</v>
      </c>
      <c r="W17" s="220"/>
      <c r="X17" s="220" t="s">
        <v>226</v>
      </c>
      <c r="Y17" s="220" t="s">
        <v>191</v>
      </c>
      <c r="Z17" s="210"/>
      <c r="AA17" s="210"/>
      <c r="AB17" s="210"/>
      <c r="AC17" s="210"/>
      <c r="AD17" s="210"/>
      <c r="AE17" s="210"/>
      <c r="AF17" s="210"/>
      <c r="AG17" s="210" t="s">
        <v>227</v>
      </c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ht="22.5" outlineLevel="2" x14ac:dyDescent="0.2">
      <c r="A18" s="217"/>
      <c r="B18" s="218"/>
      <c r="C18" s="263" t="s">
        <v>228</v>
      </c>
      <c r="D18" s="262"/>
      <c r="E18" s="262"/>
      <c r="F18" s="262"/>
      <c r="G18" s="262"/>
      <c r="H18" s="220"/>
      <c r="I18" s="220"/>
      <c r="J18" s="220"/>
      <c r="K18" s="220"/>
      <c r="L18" s="220"/>
      <c r="M18" s="220"/>
      <c r="N18" s="219"/>
      <c r="O18" s="219"/>
      <c r="P18" s="219"/>
      <c r="Q18" s="219"/>
      <c r="R18" s="220"/>
      <c r="S18" s="220"/>
      <c r="T18" s="220"/>
      <c r="U18" s="220"/>
      <c r="V18" s="220"/>
      <c r="W18" s="220"/>
      <c r="X18" s="220"/>
      <c r="Y18" s="220"/>
      <c r="Z18" s="210"/>
      <c r="AA18" s="210"/>
      <c r="AB18" s="210"/>
      <c r="AC18" s="210"/>
      <c r="AD18" s="210"/>
      <c r="AE18" s="210"/>
      <c r="AF18" s="210"/>
      <c r="AG18" s="210" t="s">
        <v>229</v>
      </c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43" t="str">
        <f>C18</f>
        <v>zapažených i nezapažených s urovnáním dna do předepsaného profilu a spádu, s přehozením výkopku na přilehlém terénu na vzdálenost do 3 m od podélné osy rýhy nebo s naložením výkopku na dopravní prostředek.</v>
      </c>
      <c r="BB18" s="210"/>
      <c r="BC18" s="210"/>
      <c r="BD18" s="210"/>
      <c r="BE18" s="210"/>
      <c r="BF18" s="210"/>
      <c r="BG18" s="210"/>
      <c r="BH18" s="210"/>
    </row>
    <row r="19" spans="1:60" outlineLevel="2" x14ac:dyDescent="0.2">
      <c r="A19" s="217"/>
      <c r="B19" s="218"/>
      <c r="C19" s="264" t="s">
        <v>239</v>
      </c>
      <c r="D19" s="258"/>
      <c r="E19" s="259"/>
      <c r="F19" s="220"/>
      <c r="G19" s="220"/>
      <c r="H19" s="220"/>
      <c r="I19" s="220"/>
      <c r="J19" s="220"/>
      <c r="K19" s="220"/>
      <c r="L19" s="220"/>
      <c r="M19" s="220"/>
      <c r="N19" s="219"/>
      <c r="O19" s="219"/>
      <c r="P19" s="219"/>
      <c r="Q19" s="219"/>
      <c r="R19" s="220"/>
      <c r="S19" s="220"/>
      <c r="T19" s="220"/>
      <c r="U19" s="220"/>
      <c r="V19" s="220"/>
      <c r="W19" s="220"/>
      <c r="X19" s="220"/>
      <c r="Y19" s="220"/>
      <c r="Z19" s="210"/>
      <c r="AA19" s="210"/>
      <c r="AB19" s="210"/>
      <c r="AC19" s="210"/>
      <c r="AD19" s="210"/>
      <c r="AE19" s="210"/>
      <c r="AF19" s="210"/>
      <c r="AG19" s="210" t="s">
        <v>231</v>
      </c>
      <c r="AH19" s="210">
        <v>0</v>
      </c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3" x14ac:dyDescent="0.2">
      <c r="A20" s="217"/>
      <c r="B20" s="218"/>
      <c r="C20" s="264" t="s">
        <v>240</v>
      </c>
      <c r="D20" s="258"/>
      <c r="E20" s="259"/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231</v>
      </c>
      <c r="AH20" s="210">
        <v>0</v>
      </c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3" x14ac:dyDescent="0.2">
      <c r="A21" s="217"/>
      <c r="B21" s="218"/>
      <c r="C21" s="264" t="s">
        <v>753</v>
      </c>
      <c r="D21" s="258"/>
      <c r="E21" s="259">
        <v>1.46875</v>
      </c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231</v>
      </c>
      <c r="AH21" s="210">
        <v>5</v>
      </c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ht="22.5" outlineLevel="1" x14ac:dyDescent="0.2">
      <c r="A22" s="235">
        <v>3</v>
      </c>
      <c r="B22" s="236" t="s">
        <v>242</v>
      </c>
      <c r="C22" s="252" t="s">
        <v>243</v>
      </c>
      <c r="D22" s="237" t="s">
        <v>224</v>
      </c>
      <c r="E22" s="238">
        <v>2.9375</v>
      </c>
      <c r="F22" s="239"/>
      <c r="G22" s="240">
        <f>ROUND(E22*F22,2)</f>
        <v>0</v>
      </c>
      <c r="H22" s="239"/>
      <c r="I22" s="240">
        <f>ROUND(E22*H22,2)</f>
        <v>0</v>
      </c>
      <c r="J22" s="239"/>
      <c r="K22" s="240">
        <f>ROUND(E22*J22,2)</f>
        <v>0</v>
      </c>
      <c r="L22" s="240">
        <v>21</v>
      </c>
      <c r="M22" s="240">
        <f>G22*(1+L22/100)</f>
        <v>0</v>
      </c>
      <c r="N22" s="238">
        <v>0</v>
      </c>
      <c r="O22" s="238">
        <f>ROUND(E22*N22,2)</f>
        <v>0</v>
      </c>
      <c r="P22" s="238">
        <v>0</v>
      </c>
      <c r="Q22" s="238">
        <f>ROUND(E22*P22,2)</f>
        <v>0</v>
      </c>
      <c r="R22" s="240" t="s">
        <v>225</v>
      </c>
      <c r="S22" s="240" t="s">
        <v>188</v>
      </c>
      <c r="T22" s="241" t="s">
        <v>188</v>
      </c>
      <c r="U22" s="220">
        <v>1.0999999999999999E-2</v>
      </c>
      <c r="V22" s="220">
        <f>ROUND(E22*U22,2)</f>
        <v>0.03</v>
      </c>
      <c r="W22" s="220"/>
      <c r="X22" s="220" t="s">
        <v>226</v>
      </c>
      <c r="Y22" s="220" t="s">
        <v>191</v>
      </c>
      <c r="Z22" s="210"/>
      <c r="AA22" s="210"/>
      <c r="AB22" s="210"/>
      <c r="AC22" s="210"/>
      <c r="AD22" s="210"/>
      <c r="AE22" s="210"/>
      <c r="AF22" s="210"/>
      <c r="AG22" s="210" t="s">
        <v>227</v>
      </c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2" x14ac:dyDescent="0.2">
      <c r="A23" s="217"/>
      <c r="B23" s="218"/>
      <c r="C23" s="263" t="s">
        <v>244</v>
      </c>
      <c r="D23" s="262"/>
      <c r="E23" s="262"/>
      <c r="F23" s="262"/>
      <c r="G23" s="262"/>
      <c r="H23" s="220"/>
      <c r="I23" s="220"/>
      <c r="J23" s="220"/>
      <c r="K23" s="220"/>
      <c r="L23" s="220"/>
      <c r="M23" s="220"/>
      <c r="N23" s="219"/>
      <c r="O23" s="219"/>
      <c r="P23" s="219"/>
      <c r="Q23" s="219"/>
      <c r="R23" s="220"/>
      <c r="S23" s="220"/>
      <c r="T23" s="220"/>
      <c r="U23" s="220"/>
      <c r="V23" s="220"/>
      <c r="W23" s="220"/>
      <c r="X23" s="220"/>
      <c r="Y23" s="220"/>
      <c r="Z23" s="210"/>
      <c r="AA23" s="210"/>
      <c r="AB23" s="210"/>
      <c r="AC23" s="210"/>
      <c r="AD23" s="210"/>
      <c r="AE23" s="210"/>
      <c r="AF23" s="210"/>
      <c r="AG23" s="210" t="s">
        <v>229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2" x14ac:dyDescent="0.2">
      <c r="A24" s="217"/>
      <c r="B24" s="218"/>
      <c r="C24" s="264" t="s">
        <v>245</v>
      </c>
      <c r="D24" s="258"/>
      <c r="E24" s="259"/>
      <c r="F24" s="220"/>
      <c r="G24" s="220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231</v>
      </c>
      <c r="AH24" s="210">
        <v>0</v>
      </c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</row>
    <row r="25" spans="1:60" outlineLevel="3" x14ac:dyDescent="0.2">
      <c r="A25" s="217"/>
      <c r="B25" s="218"/>
      <c r="C25" s="264" t="s">
        <v>246</v>
      </c>
      <c r="D25" s="258"/>
      <c r="E25" s="259"/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231</v>
      </c>
      <c r="AH25" s="210">
        <v>0</v>
      </c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3" x14ac:dyDescent="0.2">
      <c r="A26" s="217"/>
      <c r="B26" s="218"/>
      <c r="C26" s="264" t="s">
        <v>754</v>
      </c>
      <c r="D26" s="258"/>
      <c r="E26" s="259">
        <v>2.9375</v>
      </c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231</v>
      </c>
      <c r="AH26" s="210">
        <v>5</v>
      </c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ht="22.5" outlineLevel="1" x14ac:dyDescent="0.2">
      <c r="A27" s="235">
        <v>4</v>
      </c>
      <c r="B27" s="236" t="s">
        <v>248</v>
      </c>
      <c r="C27" s="252" t="s">
        <v>249</v>
      </c>
      <c r="D27" s="237" t="s">
        <v>224</v>
      </c>
      <c r="E27" s="238">
        <v>14.6875</v>
      </c>
      <c r="F27" s="239"/>
      <c r="G27" s="240">
        <f>ROUND(E27*F27,2)</f>
        <v>0</v>
      </c>
      <c r="H27" s="239"/>
      <c r="I27" s="240">
        <f>ROUND(E27*H27,2)</f>
        <v>0</v>
      </c>
      <c r="J27" s="239"/>
      <c r="K27" s="240">
        <f>ROUND(E27*J27,2)</f>
        <v>0</v>
      </c>
      <c r="L27" s="240">
        <v>21</v>
      </c>
      <c r="M27" s="240">
        <f>G27*(1+L27/100)</f>
        <v>0</v>
      </c>
      <c r="N27" s="238">
        <v>0</v>
      </c>
      <c r="O27" s="238">
        <f>ROUND(E27*N27,2)</f>
        <v>0</v>
      </c>
      <c r="P27" s="238">
        <v>0</v>
      </c>
      <c r="Q27" s="238">
        <f>ROUND(E27*P27,2)</f>
        <v>0</v>
      </c>
      <c r="R27" s="240" t="s">
        <v>225</v>
      </c>
      <c r="S27" s="240" t="s">
        <v>188</v>
      </c>
      <c r="T27" s="241" t="s">
        <v>188</v>
      </c>
      <c r="U27" s="220">
        <v>0</v>
      </c>
      <c r="V27" s="220">
        <f>ROUND(E27*U27,2)</f>
        <v>0</v>
      </c>
      <c r="W27" s="220"/>
      <c r="X27" s="220" t="s">
        <v>226</v>
      </c>
      <c r="Y27" s="220" t="s">
        <v>191</v>
      </c>
      <c r="Z27" s="210"/>
      <c r="AA27" s="210"/>
      <c r="AB27" s="210"/>
      <c r="AC27" s="210"/>
      <c r="AD27" s="210"/>
      <c r="AE27" s="210"/>
      <c r="AF27" s="210"/>
      <c r="AG27" s="210" t="s">
        <v>227</v>
      </c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2" x14ac:dyDescent="0.2">
      <c r="A28" s="217"/>
      <c r="B28" s="218"/>
      <c r="C28" s="263" t="s">
        <v>244</v>
      </c>
      <c r="D28" s="262"/>
      <c r="E28" s="262"/>
      <c r="F28" s="262"/>
      <c r="G28" s="262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229</v>
      </c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2" x14ac:dyDescent="0.2">
      <c r="A29" s="217"/>
      <c r="B29" s="218"/>
      <c r="C29" s="264" t="s">
        <v>250</v>
      </c>
      <c r="D29" s="258"/>
      <c r="E29" s="259"/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231</v>
      </c>
      <c r="AH29" s="210">
        <v>0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3" x14ac:dyDescent="0.2">
      <c r="A30" s="217"/>
      <c r="B30" s="218"/>
      <c r="C30" s="264" t="s">
        <v>251</v>
      </c>
      <c r="D30" s="258"/>
      <c r="E30" s="259"/>
      <c r="F30" s="220"/>
      <c r="G30" s="220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231</v>
      </c>
      <c r="AH30" s="210">
        <v>0</v>
      </c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outlineLevel="3" x14ac:dyDescent="0.2">
      <c r="A31" s="217"/>
      <c r="B31" s="218"/>
      <c r="C31" s="264" t="s">
        <v>755</v>
      </c>
      <c r="D31" s="258"/>
      <c r="E31" s="259">
        <v>14.6875</v>
      </c>
      <c r="F31" s="220"/>
      <c r="G31" s="220"/>
      <c r="H31" s="220"/>
      <c r="I31" s="220"/>
      <c r="J31" s="220"/>
      <c r="K31" s="220"/>
      <c r="L31" s="220"/>
      <c r="M31" s="220"/>
      <c r="N31" s="219"/>
      <c r="O31" s="219"/>
      <c r="P31" s="219"/>
      <c r="Q31" s="219"/>
      <c r="R31" s="220"/>
      <c r="S31" s="220"/>
      <c r="T31" s="220"/>
      <c r="U31" s="220"/>
      <c r="V31" s="220"/>
      <c r="W31" s="220"/>
      <c r="X31" s="220"/>
      <c r="Y31" s="220"/>
      <c r="Z31" s="210"/>
      <c r="AA31" s="210"/>
      <c r="AB31" s="210"/>
      <c r="AC31" s="210"/>
      <c r="AD31" s="210"/>
      <c r="AE31" s="210"/>
      <c r="AF31" s="210"/>
      <c r="AG31" s="210" t="s">
        <v>231</v>
      </c>
      <c r="AH31" s="210">
        <v>5</v>
      </c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</row>
    <row r="32" spans="1:60" ht="22.5" outlineLevel="1" x14ac:dyDescent="0.2">
      <c r="A32" s="235">
        <v>5</v>
      </c>
      <c r="B32" s="236" t="s">
        <v>253</v>
      </c>
      <c r="C32" s="252" t="s">
        <v>254</v>
      </c>
      <c r="D32" s="237" t="s">
        <v>224</v>
      </c>
      <c r="E32" s="238">
        <v>2.9375</v>
      </c>
      <c r="F32" s="239"/>
      <c r="G32" s="240">
        <f>ROUND(E32*F32,2)</f>
        <v>0</v>
      </c>
      <c r="H32" s="239"/>
      <c r="I32" s="240">
        <f>ROUND(E32*H32,2)</f>
        <v>0</v>
      </c>
      <c r="J32" s="239"/>
      <c r="K32" s="240">
        <f>ROUND(E32*J32,2)</f>
        <v>0</v>
      </c>
      <c r="L32" s="240">
        <v>21</v>
      </c>
      <c r="M32" s="240">
        <f>G32*(1+L32/100)</f>
        <v>0</v>
      </c>
      <c r="N32" s="238">
        <v>0</v>
      </c>
      <c r="O32" s="238">
        <f>ROUND(E32*N32,2)</f>
        <v>0</v>
      </c>
      <c r="P32" s="238">
        <v>0</v>
      </c>
      <c r="Q32" s="238">
        <f>ROUND(E32*P32,2)</f>
        <v>0</v>
      </c>
      <c r="R32" s="240" t="s">
        <v>225</v>
      </c>
      <c r="S32" s="240" t="s">
        <v>188</v>
      </c>
      <c r="T32" s="241" t="s">
        <v>188</v>
      </c>
      <c r="U32" s="220">
        <v>8.9999999999999993E-3</v>
      </c>
      <c r="V32" s="220">
        <f>ROUND(E32*U32,2)</f>
        <v>0.03</v>
      </c>
      <c r="W32" s="220"/>
      <c r="X32" s="220" t="s">
        <v>226</v>
      </c>
      <c r="Y32" s="220" t="s">
        <v>191</v>
      </c>
      <c r="Z32" s="210"/>
      <c r="AA32" s="210"/>
      <c r="AB32" s="210"/>
      <c r="AC32" s="210"/>
      <c r="AD32" s="210"/>
      <c r="AE32" s="210"/>
      <c r="AF32" s="210"/>
      <c r="AG32" s="210" t="s">
        <v>255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2" x14ac:dyDescent="0.2">
      <c r="A33" s="217"/>
      <c r="B33" s="218"/>
      <c r="C33" s="264" t="s">
        <v>256</v>
      </c>
      <c r="D33" s="258"/>
      <c r="E33" s="259"/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231</v>
      </c>
      <c r="AH33" s="210">
        <v>0</v>
      </c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3" x14ac:dyDescent="0.2">
      <c r="A34" s="217"/>
      <c r="B34" s="218"/>
      <c r="C34" s="264" t="s">
        <v>257</v>
      </c>
      <c r="D34" s="258"/>
      <c r="E34" s="259"/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231</v>
      </c>
      <c r="AH34" s="210">
        <v>0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3" x14ac:dyDescent="0.2">
      <c r="A35" s="217"/>
      <c r="B35" s="218"/>
      <c r="C35" s="264" t="s">
        <v>756</v>
      </c>
      <c r="D35" s="258"/>
      <c r="E35" s="259">
        <v>2.9375</v>
      </c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231</v>
      </c>
      <c r="AH35" s="210">
        <v>5</v>
      </c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outlineLevel="1" x14ac:dyDescent="0.2">
      <c r="A36" s="235">
        <v>6</v>
      </c>
      <c r="B36" s="236" t="s">
        <v>259</v>
      </c>
      <c r="C36" s="252" t="s">
        <v>260</v>
      </c>
      <c r="D36" s="237" t="s">
        <v>261</v>
      </c>
      <c r="E36" s="238">
        <v>11.75</v>
      </c>
      <c r="F36" s="239"/>
      <c r="G36" s="240">
        <f>ROUND(E36*F36,2)</f>
        <v>0</v>
      </c>
      <c r="H36" s="239"/>
      <c r="I36" s="240">
        <f>ROUND(E36*H36,2)</f>
        <v>0</v>
      </c>
      <c r="J36" s="239"/>
      <c r="K36" s="240">
        <f>ROUND(E36*J36,2)</f>
        <v>0</v>
      </c>
      <c r="L36" s="240">
        <v>21</v>
      </c>
      <c r="M36" s="240">
        <f>G36*(1+L36/100)</f>
        <v>0</v>
      </c>
      <c r="N36" s="238">
        <v>0</v>
      </c>
      <c r="O36" s="238">
        <f>ROUND(E36*N36,2)</f>
        <v>0</v>
      </c>
      <c r="P36" s="238">
        <v>0</v>
      </c>
      <c r="Q36" s="238">
        <f>ROUND(E36*P36,2)</f>
        <v>0</v>
      </c>
      <c r="R36" s="240" t="s">
        <v>225</v>
      </c>
      <c r="S36" s="240" t="s">
        <v>188</v>
      </c>
      <c r="T36" s="241" t="s">
        <v>188</v>
      </c>
      <c r="U36" s="220">
        <v>1.7999999999999999E-2</v>
      </c>
      <c r="V36" s="220">
        <f>ROUND(E36*U36,2)</f>
        <v>0.21</v>
      </c>
      <c r="W36" s="220"/>
      <c r="X36" s="220" t="s">
        <v>226</v>
      </c>
      <c r="Y36" s="220" t="s">
        <v>191</v>
      </c>
      <c r="Z36" s="210"/>
      <c r="AA36" s="210"/>
      <c r="AB36" s="210"/>
      <c r="AC36" s="210"/>
      <c r="AD36" s="210"/>
      <c r="AE36" s="210"/>
      <c r="AF36" s="210"/>
      <c r="AG36" s="210" t="s">
        <v>255</v>
      </c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210"/>
      <c r="BG36" s="210"/>
      <c r="BH36" s="210"/>
    </row>
    <row r="37" spans="1:60" outlineLevel="2" x14ac:dyDescent="0.2">
      <c r="A37" s="217"/>
      <c r="B37" s="218"/>
      <c r="C37" s="263" t="s">
        <v>262</v>
      </c>
      <c r="D37" s="262"/>
      <c r="E37" s="262"/>
      <c r="F37" s="262"/>
      <c r="G37" s="262"/>
      <c r="H37" s="220"/>
      <c r="I37" s="220"/>
      <c r="J37" s="220"/>
      <c r="K37" s="220"/>
      <c r="L37" s="220"/>
      <c r="M37" s="220"/>
      <c r="N37" s="219"/>
      <c r="O37" s="219"/>
      <c r="P37" s="219"/>
      <c r="Q37" s="219"/>
      <c r="R37" s="220"/>
      <c r="S37" s="220"/>
      <c r="T37" s="220"/>
      <c r="U37" s="220"/>
      <c r="V37" s="220"/>
      <c r="W37" s="220"/>
      <c r="X37" s="220"/>
      <c r="Y37" s="220"/>
      <c r="Z37" s="210"/>
      <c r="AA37" s="210"/>
      <c r="AB37" s="210"/>
      <c r="AC37" s="210"/>
      <c r="AD37" s="210"/>
      <c r="AE37" s="210"/>
      <c r="AF37" s="210"/>
      <c r="AG37" s="210" t="s">
        <v>229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2" x14ac:dyDescent="0.2">
      <c r="A38" s="217"/>
      <c r="B38" s="218"/>
      <c r="C38" s="264" t="s">
        <v>263</v>
      </c>
      <c r="D38" s="258"/>
      <c r="E38" s="259"/>
      <c r="F38" s="220"/>
      <c r="G38" s="220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231</v>
      </c>
      <c r="AH38" s="210">
        <v>0</v>
      </c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3" x14ac:dyDescent="0.2">
      <c r="A39" s="217"/>
      <c r="B39" s="218"/>
      <c r="C39" s="264" t="s">
        <v>264</v>
      </c>
      <c r="D39" s="258"/>
      <c r="E39" s="259"/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231</v>
      </c>
      <c r="AH39" s="210">
        <v>0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3" x14ac:dyDescent="0.2">
      <c r="A40" s="217"/>
      <c r="B40" s="218"/>
      <c r="C40" s="264" t="s">
        <v>757</v>
      </c>
      <c r="D40" s="258"/>
      <c r="E40" s="259">
        <v>11.75</v>
      </c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231</v>
      </c>
      <c r="AH40" s="210">
        <v>0</v>
      </c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1" x14ac:dyDescent="0.2">
      <c r="A41" s="235">
        <v>7</v>
      </c>
      <c r="B41" s="236" t="s">
        <v>266</v>
      </c>
      <c r="C41" s="252" t="s">
        <v>267</v>
      </c>
      <c r="D41" s="237" t="s">
        <v>224</v>
      </c>
      <c r="E41" s="238">
        <v>2.9375</v>
      </c>
      <c r="F41" s="239"/>
      <c r="G41" s="240">
        <f>ROUND(E41*F41,2)</f>
        <v>0</v>
      </c>
      <c r="H41" s="239"/>
      <c r="I41" s="240">
        <f>ROUND(E41*H41,2)</f>
        <v>0</v>
      </c>
      <c r="J41" s="239"/>
      <c r="K41" s="240">
        <f>ROUND(E41*J41,2)</f>
        <v>0</v>
      </c>
      <c r="L41" s="240">
        <v>21</v>
      </c>
      <c r="M41" s="240">
        <f>G41*(1+L41/100)</f>
        <v>0</v>
      </c>
      <c r="N41" s="238">
        <v>0</v>
      </c>
      <c r="O41" s="238">
        <f>ROUND(E41*N41,2)</f>
        <v>0</v>
      </c>
      <c r="P41" s="238">
        <v>0</v>
      </c>
      <c r="Q41" s="238">
        <f>ROUND(E41*P41,2)</f>
        <v>0</v>
      </c>
      <c r="R41" s="240" t="s">
        <v>225</v>
      </c>
      <c r="S41" s="240" t="s">
        <v>188</v>
      </c>
      <c r="T41" s="241" t="s">
        <v>188</v>
      </c>
      <c r="U41" s="220">
        <v>0</v>
      </c>
      <c r="V41" s="220">
        <f>ROUND(E41*U41,2)</f>
        <v>0</v>
      </c>
      <c r="W41" s="220"/>
      <c r="X41" s="220" t="s">
        <v>226</v>
      </c>
      <c r="Y41" s="220" t="s">
        <v>191</v>
      </c>
      <c r="Z41" s="210"/>
      <c r="AA41" s="210"/>
      <c r="AB41" s="210"/>
      <c r="AC41" s="210"/>
      <c r="AD41" s="210"/>
      <c r="AE41" s="210"/>
      <c r="AF41" s="210"/>
      <c r="AG41" s="210" t="s">
        <v>227</v>
      </c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2" x14ac:dyDescent="0.2">
      <c r="A42" s="217"/>
      <c r="B42" s="218"/>
      <c r="C42" s="264" t="s">
        <v>268</v>
      </c>
      <c r="D42" s="258"/>
      <c r="E42" s="259"/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231</v>
      </c>
      <c r="AH42" s="210">
        <v>0</v>
      </c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3" x14ac:dyDescent="0.2">
      <c r="A43" s="217"/>
      <c r="B43" s="218"/>
      <c r="C43" s="264" t="s">
        <v>257</v>
      </c>
      <c r="D43" s="258"/>
      <c r="E43" s="259"/>
      <c r="F43" s="220"/>
      <c r="G43" s="220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231</v>
      </c>
      <c r="AH43" s="210">
        <v>0</v>
      </c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3" x14ac:dyDescent="0.2">
      <c r="A44" s="217"/>
      <c r="B44" s="218"/>
      <c r="C44" s="264" t="s">
        <v>758</v>
      </c>
      <c r="D44" s="258"/>
      <c r="E44" s="259">
        <v>2.9375</v>
      </c>
      <c r="F44" s="220"/>
      <c r="G44" s="220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10"/>
      <c r="AA44" s="210"/>
      <c r="AB44" s="210"/>
      <c r="AC44" s="210"/>
      <c r="AD44" s="210"/>
      <c r="AE44" s="210"/>
      <c r="AF44" s="210"/>
      <c r="AG44" s="210" t="s">
        <v>231</v>
      </c>
      <c r="AH44" s="210">
        <v>5</v>
      </c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ht="22.5" outlineLevel="1" x14ac:dyDescent="0.2">
      <c r="A45" s="235">
        <v>8</v>
      </c>
      <c r="B45" s="236" t="s">
        <v>270</v>
      </c>
      <c r="C45" s="252" t="s">
        <v>271</v>
      </c>
      <c r="D45" s="237" t="s">
        <v>261</v>
      </c>
      <c r="E45" s="238">
        <v>11.75</v>
      </c>
      <c r="F45" s="239"/>
      <c r="G45" s="240">
        <f>ROUND(E45*F45,2)</f>
        <v>0</v>
      </c>
      <c r="H45" s="239"/>
      <c r="I45" s="240">
        <f>ROUND(E45*H45,2)</f>
        <v>0</v>
      </c>
      <c r="J45" s="239"/>
      <c r="K45" s="240">
        <f>ROUND(E45*J45,2)</f>
        <v>0</v>
      </c>
      <c r="L45" s="240">
        <v>21</v>
      </c>
      <c r="M45" s="240">
        <f>G45*(1+L45/100)</f>
        <v>0</v>
      </c>
      <c r="N45" s="238">
        <v>0</v>
      </c>
      <c r="O45" s="238">
        <f>ROUND(E45*N45,2)</f>
        <v>0</v>
      </c>
      <c r="P45" s="238">
        <v>0</v>
      </c>
      <c r="Q45" s="238">
        <f>ROUND(E45*P45,2)</f>
        <v>0</v>
      </c>
      <c r="R45" s="240" t="s">
        <v>225</v>
      </c>
      <c r="S45" s="240" t="s">
        <v>188</v>
      </c>
      <c r="T45" s="241" t="s">
        <v>188</v>
      </c>
      <c r="U45" s="220">
        <v>0.15</v>
      </c>
      <c r="V45" s="220">
        <f>ROUND(E45*U45,2)</f>
        <v>1.76</v>
      </c>
      <c r="W45" s="220"/>
      <c r="X45" s="220" t="s">
        <v>226</v>
      </c>
      <c r="Y45" s="220" t="s">
        <v>191</v>
      </c>
      <c r="Z45" s="210"/>
      <c r="AA45" s="210"/>
      <c r="AB45" s="210"/>
      <c r="AC45" s="210"/>
      <c r="AD45" s="210"/>
      <c r="AE45" s="210"/>
      <c r="AF45" s="210"/>
      <c r="AG45" s="210" t="s">
        <v>227</v>
      </c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2" x14ac:dyDescent="0.2">
      <c r="A46" s="217"/>
      <c r="B46" s="218"/>
      <c r="C46" s="263" t="s">
        <v>272</v>
      </c>
      <c r="D46" s="262"/>
      <c r="E46" s="262"/>
      <c r="F46" s="262"/>
      <c r="G46" s="262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229</v>
      </c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43" t="str">
        <f>C46</f>
        <v>z rostlé horniny tř.1 - 4 pod násypy z hornin soudržných do 92% PS a hornin nesoudržných sypkých relativní ulehlosti I(d) do 0,8</v>
      </c>
      <c r="BB46" s="210"/>
      <c r="BC46" s="210"/>
      <c r="BD46" s="210"/>
      <c r="BE46" s="210"/>
      <c r="BF46" s="210"/>
      <c r="BG46" s="210"/>
      <c r="BH46" s="210"/>
    </row>
    <row r="47" spans="1:60" outlineLevel="2" x14ac:dyDescent="0.2">
      <c r="A47" s="217"/>
      <c r="B47" s="218"/>
      <c r="C47" s="264" t="s">
        <v>273</v>
      </c>
      <c r="D47" s="258"/>
      <c r="E47" s="259"/>
      <c r="F47" s="220"/>
      <c r="G47" s="220"/>
      <c r="H47" s="220"/>
      <c r="I47" s="220"/>
      <c r="J47" s="220"/>
      <c r="K47" s="220"/>
      <c r="L47" s="220"/>
      <c r="M47" s="220"/>
      <c r="N47" s="219"/>
      <c r="O47" s="219"/>
      <c r="P47" s="219"/>
      <c r="Q47" s="219"/>
      <c r="R47" s="220"/>
      <c r="S47" s="220"/>
      <c r="T47" s="220"/>
      <c r="U47" s="220"/>
      <c r="V47" s="220"/>
      <c r="W47" s="220"/>
      <c r="X47" s="220"/>
      <c r="Y47" s="220"/>
      <c r="Z47" s="210"/>
      <c r="AA47" s="210"/>
      <c r="AB47" s="210"/>
      <c r="AC47" s="210"/>
      <c r="AD47" s="210"/>
      <c r="AE47" s="210"/>
      <c r="AF47" s="210"/>
      <c r="AG47" s="210" t="s">
        <v>231</v>
      </c>
      <c r="AH47" s="210">
        <v>0</v>
      </c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</row>
    <row r="48" spans="1:60" outlineLevel="3" x14ac:dyDescent="0.2">
      <c r="A48" s="217"/>
      <c r="B48" s="218"/>
      <c r="C48" s="264" t="s">
        <v>759</v>
      </c>
      <c r="D48" s="258"/>
      <c r="E48" s="259">
        <v>11.75</v>
      </c>
      <c r="F48" s="220"/>
      <c r="G48" s="220"/>
      <c r="H48" s="220"/>
      <c r="I48" s="220"/>
      <c r="J48" s="220"/>
      <c r="K48" s="220"/>
      <c r="L48" s="220"/>
      <c r="M48" s="220"/>
      <c r="N48" s="219"/>
      <c r="O48" s="219"/>
      <c r="P48" s="219"/>
      <c r="Q48" s="219"/>
      <c r="R48" s="220"/>
      <c r="S48" s="220"/>
      <c r="T48" s="220"/>
      <c r="U48" s="220"/>
      <c r="V48" s="220"/>
      <c r="W48" s="220"/>
      <c r="X48" s="220"/>
      <c r="Y48" s="220"/>
      <c r="Z48" s="210"/>
      <c r="AA48" s="210"/>
      <c r="AB48" s="210"/>
      <c r="AC48" s="210"/>
      <c r="AD48" s="210"/>
      <c r="AE48" s="210"/>
      <c r="AF48" s="210"/>
      <c r="AG48" s="210" t="s">
        <v>231</v>
      </c>
      <c r="AH48" s="210">
        <v>5</v>
      </c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x14ac:dyDescent="0.2">
      <c r="A49" s="225" t="s">
        <v>183</v>
      </c>
      <c r="B49" s="226" t="s">
        <v>123</v>
      </c>
      <c r="C49" s="251" t="s">
        <v>124</v>
      </c>
      <c r="D49" s="227"/>
      <c r="E49" s="228"/>
      <c r="F49" s="229"/>
      <c r="G49" s="229">
        <f>SUMIF(AG50:AG87,"&lt;&gt;NOR",G50:G87)</f>
        <v>0</v>
      </c>
      <c r="H49" s="229"/>
      <c r="I49" s="229">
        <f>SUM(I50:I87)</f>
        <v>0</v>
      </c>
      <c r="J49" s="229"/>
      <c r="K49" s="229">
        <f>SUM(K50:K87)</f>
        <v>0</v>
      </c>
      <c r="L49" s="229"/>
      <c r="M49" s="229">
        <f>SUM(M50:M87)</f>
        <v>0</v>
      </c>
      <c r="N49" s="228"/>
      <c r="O49" s="228">
        <f>SUM(O50:O87)</f>
        <v>0</v>
      </c>
      <c r="P49" s="228"/>
      <c r="Q49" s="228">
        <f>SUM(Q50:Q87)</f>
        <v>136.30000000000001</v>
      </c>
      <c r="R49" s="229"/>
      <c r="S49" s="229"/>
      <c r="T49" s="230"/>
      <c r="U49" s="224"/>
      <c r="V49" s="224">
        <f>SUM(V50:V87)</f>
        <v>70.44</v>
      </c>
      <c r="W49" s="224"/>
      <c r="X49" s="224"/>
      <c r="Y49" s="224"/>
      <c r="AG49" t="s">
        <v>184</v>
      </c>
    </row>
    <row r="50" spans="1:60" ht="22.5" outlineLevel="1" x14ac:dyDescent="0.2">
      <c r="A50" s="235">
        <v>9</v>
      </c>
      <c r="B50" s="236" t="s">
        <v>275</v>
      </c>
      <c r="C50" s="252" t="s">
        <v>276</v>
      </c>
      <c r="D50" s="237" t="s">
        <v>261</v>
      </c>
      <c r="E50" s="238">
        <v>11.75</v>
      </c>
      <c r="F50" s="239"/>
      <c r="G50" s="240">
        <f>ROUND(E50*F50,2)</f>
        <v>0</v>
      </c>
      <c r="H50" s="239"/>
      <c r="I50" s="240">
        <f>ROUND(E50*H50,2)</f>
        <v>0</v>
      </c>
      <c r="J50" s="239"/>
      <c r="K50" s="240">
        <f>ROUND(E50*J50,2)</f>
        <v>0</v>
      </c>
      <c r="L50" s="240">
        <v>21</v>
      </c>
      <c r="M50" s="240">
        <f>G50*(1+L50/100)</f>
        <v>0</v>
      </c>
      <c r="N50" s="238">
        <v>0</v>
      </c>
      <c r="O50" s="238">
        <f>ROUND(E50*N50,2)</f>
        <v>0</v>
      </c>
      <c r="P50" s="238">
        <v>0.33</v>
      </c>
      <c r="Q50" s="238">
        <f>ROUND(E50*P50,2)</f>
        <v>3.88</v>
      </c>
      <c r="R50" s="240" t="s">
        <v>277</v>
      </c>
      <c r="S50" s="240" t="s">
        <v>188</v>
      </c>
      <c r="T50" s="241" t="s">
        <v>188</v>
      </c>
      <c r="U50" s="220">
        <v>0.06</v>
      </c>
      <c r="V50" s="220">
        <f>ROUND(E50*U50,2)</f>
        <v>0.71</v>
      </c>
      <c r="W50" s="220"/>
      <c r="X50" s="220" t="s">
        <v>226</v>
      </c>
      <c r="Y50" s="220" t="s">
        <v>191</v>
      </c>
      <c r="Z50" s="210"/>
      <c r="AA50" s="210"/>
      <c r="AB50" s="210"/>
      <c r="AC50" s="210"/>
      <c r="AD50" s="210"/>
      <c r="AE50" s="210"/>
      <c r="AF50" s="210"/>
      <c r="AG50" s="210" t="s">
        <v>227</v>
      </c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2" x14ac:dyDescent="0.2">
      <c r="A51" s="217"/>
      <c r="B51" s="218"/>
      <c r="C51" s="264" t="s">
        <v>278</v>
      </c>
      <c r="D51" s="258"/>
      <c r="E51" s="259"/>
      <c r="F51" s="220"/>
      <c r="G51" s="220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10"/>
      <c r="AA51" s="210"/>
      <c r="AB51" s="210"/>
      <c r="AC51" s="210"/>
      <c r="AD51" s="210"/>
      <c r="AE51" s="210"/>
      <c r="AF51" s="210"/>
      <c r="AG51" s="210" t="s">
        <v>231</v>
      </c>
      <c r="AH51" s="210">
        <v>0</v>
      </c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3" x14ac:dyDescent="0.2">
      <c r="A52" s="217"/>
      <c r="B52" s="218"/>
      <c r="C52" s="264" t="s">
        <v>279</v>
      </c>
      <c r="D52" s="258"/>
      <c r="E52" s="259"/>
      <c r="F52" s="220"/>
      <c r="G52" s="220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10"/>
      <c r="AA52" s="210"/>
      <c r="AB52" s="210"/>
      <c r="AC52" s="210"/>
      <c r="AD52" s="210"/>
      <c r="AE52" s="210"/>
      <c r="AF52" s="210"/>
      <c r="AG52" s="210" t="s">
        <v>231</v>
      </c>
      <c r="AH52" s="210">
        <v>0</v>
      </c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outlineLevel="3" x14ac:dyDescent="0.2">
      <c r="A53" s="217"/>
      <c r="B53" s="218"/>
      <c r="C53" s="264" t="s">
        <v>757</v>
      </c>
      <c r="D53" s="258"/>
      <c r="E53" s="259">
        <v>11.75</v>
      </c>
      <c r="F53" s="220"/>
      <c r="G53" s="220"/>
      <c r="H53" s="220"/>
      <c r="I53" s="220"/>
      <c r="J53" s="220"/>
      <c r="K53" s="220"/>
      <c r="L53" s="220"/>
      <c r="M53" s="220"/>
      <c r="N53" s="219"/>
      <c r="O53" s="219"/>
      <c r="P53" s="219"/>
      <c r="Q53" s="219"/>
      <c r="R53" s="220"/>
      <c r="S53" s="220"/>
      <c r="T53" s="220"/>
      <c r="U53" s="220"/>
      <c r="V53" s="220"/>
      <c r="W53" s="220"/>
      <c r="X53" s="220"/>
      <c r="Y53" s="220"/>
      <c r="Z53" s="210"/>
      <c r="AA53" s="210"/>
      <c r="AB53" s="210"/>
      <c r="AC53" s="210"/>
      <c r="AD53" s="210"/>
      <c r="AE53" s="210"/>
      <c r="AF53" s="210"/>
      <c r="AG53" s="210" t="s">
        <v>231</v>
      </c>
      <c r="AH53" s="210">
        <v>0</v>
      </c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</row>
    <row r="54" spans="1:60" ht="22.5" outlineLevel="1" x14ac:dyDescent="0.2">
      <c r="A54" s="235">
        <v>10</v>
      </c>
      <c r="B54" s="236" t="s">
        <v>280</v>
      </c>
      <c r="C54" s="252" t="s">
        <v>281</v>
      </c>
      <c r="D54" s="237" t="s">
        <v>261</v>
      </c>
      <c r="E54" s="238">
        <v>98.073080000000004</v>
      </c>
      <c r="F54" s="239"/>
      <c r="G54" s="240">
        <f>ROUND(E54*F54,2)</f>
        <v>0</v>
      </c>
      <c r="H54" s="239"/>
      <c r="I54" s="240">
        <f>ROUND(E54*H54,2)</f>
        <v>0</v>
      </c>
      <c r="J54" s="239"/>
      <c r="K54" s="240">
        <f>ROUND(E54*J54,2)</f>
        <v>0</v>
      </c>
      <c r="L54" s="240">
        <v>21</v>
      </c>
      <c r="M54" s="240">
        <f>G54*(1+L54/100)</f>
        <v>0</v>
      </c>
      <c r="N54" s="238">
        <v>0</v>
      </c>
      <c r="O54" s="238">
        <f>ROUND(E54*N54,2)</f>
        <v>0</v>
      </c>
      <c r="P54" s="238">
        <v>0.13200000000000001</v>
      </c>
      <c r="Q54" s="238">
        <f>ROUND(E54*P54,2)</f>
        <v>12.95</v>
      </c>
      <c r="R54" s="240" t="s">
        <v>277</v>
      </c>
      <c r="S54" s="240" t="s">
        <v>188</v>
      </c>
      <c r="T54" s="241" t="s">
        <v>188</v>
      </c>
      <c r="U54" s="220">
        <v>8.0799999999999997E-2</v>
      </c>
      <c r="V54" s="220">
        <f>ROUND(E54*U54,2)</f>
        <v>7.92</v>
      </c>
      <c r="W54" s="220"/>
      <c r="X54" s="220" t="s">
        <v>226</v>
      </c>
      <c r="Y54" s="220" t="s">
        <v>191</v>
      </c>
      <c r="Z54" s="210"/>
      <c r="AA54" s="210"/>
      <c r="AB54" s="210"/>
      <c r="AC54" s="210"/>
      <c r="AD54" s="210"/>
      <c r="AE54" s="210"/>
      <c r="AF54" s="210"/>
      <c r="AG54" s="210" t="s">
        <v>255</v>
      </c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ht="22.5" outlineLevel="2" x14ac:dyDescent="0.2">
      <c r="A55" s="217"/>
      <c r="B55" s="218"/>
      <c r="C55" s="263" t="s">
        <v>282</v>
      </c>
      <c r="D55" s="262"/>
      <c r="E55" s="262"/>
      <c r="F55" s="262"/>
      <c r="G55" s="262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10"/>
      <c r="AA55" s="210"/>
      <c r="AB55" s="210"/>
      <c r="AC55" s="210"/>
      <c r="AD55" s="210"/>
      <c r="AE55" s="210"/>
      <c r="AF55" s="210"/>
      <c r="AG55" s="210" t="s">
        <v>229</v>
      </c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43" t="str">
        <f>C55</f>
        <v>s naložením na dopravní prostředek, očištění povrchu od frézované plochy, opotřebování frézovacích nástrojů (nožů, upínacích kroužků, držáků) nutné ruční odstranění (vybourání) živičného krytu kolem překážek,</v>
      </c>
      <c r="BB55" s="210"/>
      <c r="BC55" s="210"/>
      <c r="BD55" s="210"/>
      <c r="BE55" s="210"/>
      <c r="BF55" s="210"/>
      <c r="BG55" s="210"/>
      <c r="BH55" s="210"/>
    </row>
    <row r="56" spans="1:60" outlineLevel="2" x14ac:dyDescent="0.2">
      <c r="A56" s="217"/>
      <c r="B56" s="218"/>
      <c r="C56" s="264" t="s">
        <v>283</v>
      </c>
      <c r="D56" s="258"/>
      <c r="E56" s="259"/>
      <c r="F56" s="220"/>
      <c r="G56" s="220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10"/>
      <c r="AA56" s="210"/>
      <c r="AB56" s="210"/>
      <c r="AC56" s="210"/>
      <c r="AD56" s="210"/>
      <c r="AE56" s="210"/>
      <c r="AF56" s="210"/>
      <c r="AG56" s="210" t="s">
        <v>231</v>
      </c>
      <c r="AH56" s="210">
        <v>0</v>
      </c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3" x14ac:dyDescent="0.2">
      <c r="A57" s="217"/>
      <c r="B57" s="218"/>
      <c r="C57" s="264" t="s">
        <v>284</v>
      </c>
      <c r="D57" s="258"/>
      <c r="E57" s="259"/>
      <c r="F57" s="220"/>
      <c r="G57" s="220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10"/>
      <c r="AA57" s="210"/>
      <c r="AB57" s="210"/>
      <c r="AC57" s="210"/>
      <c r="AD57" s="210"/>
      <c r="AE57" s="210"/>
      <c r="AF57" s="210"/>
      <c r="AG57" s="210" t="s">
        <v>231</v>
      </c>
      <c r="AH57" s="210">
        <v>0</v>
      </c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3" x14ac:dyDescent="0.2">
      <c r="A58" s="217"/>
      <c r="B58" s="218"/>
      <c r="C58" s="264" t="s">
        <v>760</v>
      </c>
      <c r="D58" s="258"/>
      <c r="E58" s="259">
        <v>98.073080000000004</v>
      </c>
      <c r="F58" s="220"/>
      <c r="G58" s="220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10"/>
      <c r="AA58" s="210"/>
      <c r="AB58" s="210"/>
      <c r="AC58" s="210"/>
      <c r="AD58" s="210"/>
      <c r="AE58" s="210"/>
      <c r="AF58" s="210"/>
      <c r="AG58" s="210" t="s">
        <v>231</v>
      </c>
      <c r="AH58" s="210">
        <v>5</v>
      </c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ht="33.75" outlineLevel="1" x14ac:dyDescent="0.2">
      <c r="A59" s="235">
        <v>11</v>
      </c>
      <c r="B59" s="236" t="s">
        <v>286</v>
      </c>
      <c r="C59" s="252" t="s">
        <v>287</v>
      </c>
      <c r="D59" s="237" t="s">
        <v>261</v>
      </c>
      <c r="E59" s="238">
        <v>980.73077999999998</v>
      </c>
      <c r="F59" s="239"/>
      <c r="G59" s="240">
        <f>ROUND(E59*F59,2)</f>
        <v>0</v>
      </c>
      <c r="H59" s="239"/>
      <c r="I59" s="240">
        <f>ROUND(E59*H59,2)</f>
        <v>0</v>
      </c>
      <c r="J59" s="239"/>
      <c r="K59" s="240">
        <f>ROUND(E59*J59,2)</f>
        <v>0</v>
      </c>
      <c r="L59" s="240">
        <v>21</v>
      </c>
      <c r="M59" s="240">
        <f>G59*(1+L59/100)</f>
        <v>0</v>
      </c>
      <c r="N59" s="238">
        <v>0</v>
      </c>
      <c r="O59" s="238">
        <f>ROUND(E59*N59,2)</f>
        <v>0</v>
      </c>
      <c r="P59" s="238">
        <v>0.11</v>
      </c>
      <c r="Q59" s="238">
        <f>ROUND(E59*P59,2)</f>
        <v>107.88</v>
      </c>
      <c r="R59" s="240" t="s">
        <v>277</v>
      </c>
      <c r="S59" s="240" t="s">
        <v>188</v>
      </c>
      <c r="T59" s="241" t="s">
        <v>188</v>
      </c>
      <c r="U59" s="220">
        <v>5.1499999999999997E-2</v>
      </c>
      <c r="V59" s="220">
        <f>ROUND(E59*U59,2)</f>
        <v>50.51</v>
      </c>
      <c r="W59" s="220"/>
      <c r="X59" s="220" t="s">
        <v>226</v>
      </c>
      <c r="Y59" s="220" t="s">
        <v>191</v>
      </c>
      <c r="Z59" s="210"/>
      <c r="AA59" s="210"/>
      <c r="AB59" s="210"/>
      <c r="AC59" s="210"/>
      <c r="AD59" s="210"/>
      <c r="AE59" s="210"/>
      <c r="AF59" s="210"/>
      <c r="AG59" s="210" t="s">
        <v>255</v>
      </c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ht="22.5" outlineLevel="2" x14ac:dyDescent="0.2">
      <c r="A60" s="217"/>
      <c r="B60" s="218"/>
      <c r="C60" s="263" t="s">
        <v>282</v>
      </c>
      <c r="D60" s="262"/>
      <c r="E60" s="262"/>
      <c r="F60" s="262"/>
      <c r="G60" s="262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10"/>
      <c r="AA60" s="210"/>
      <c r="AB60" s="210"/>
      <c r="AC60" s="210"/>
      <c r="AD60" s="210"/>
      <c r="AE60" s="210"/>
      <c r="AF60" s="210"/>
      <c r="AG60" s="210" t="s">
        <v>229</v>
      </c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43" t="str">
        <f>C60</f>
        <v>s naložením na dopravní prostředek, očištění povrchu od frézované plochy, opotřebování frézovacích nástrojů (nožů, upínacích kroužků, držáků) nutné ruční odstranění (vybourání) živičného krytu kolem překážek,</v>
      </c>
      <c r="BB60" s="210"/>
      <c r="BC60" s="210"/>
      <c r="BD60" s="210"/>
      <c r="BE60" s="210"/>
      <c r="BF60" s="210"/>
      <c r="BG60" s="210"/>
      <c r="BH60" s="210"/>
    </row>
    <row r="61" spans="1:60" outlineLevel="2" x14ac:dyDescent="0.2">
      <c r="A61" s="217"/>
      <c r="B61" s="218"/>
      <c r="C61" s="264" t="s">
        <v>288</v>
      </c>
      <c r="D61" s="258"/>
      <c r="E61" s="259"/>
      <c r="F61" s="220"/>
      <c r="G61" s="220"/>
      <c r="H61" s="220"/>
      <c r="I61" s="220"/>
      <c r="J61" s="220"/>
      <c r="K61" s="220"/>
      <c r="L61" s="220"/>
      <c r="M61" s="220"/>
      <c r="N61" s="219"/>
      <c r="O61" s="219"/>
      <c r="P61" s="219"/>
      <c r="Q61" s="219"/>
      <c r="R61" s="220"/>
      <c r="S61" s="220"/>
      <c r="T61" s="220"/>
      <c r="U61" s="220"/>
      <c r="V61" s="220"/>
      <c r="W61" s="220"/>
      <c r="X61" s="220"/>
      <c r="Y61" s="220"/>
      <c r="Z61" s="210"/>
      <c r="AA61" s="210"/>
      <c r="AB61" s="210"/>
      <c r="AC61" s="210"/>
      <c r="AD61" s="210"/>
      <c r="AE61" s="210"/>
      <c r="AF61" s="210"/>
      <c r="AG61" s="210" t="s">
        <v>231</v>
      </c>
      <c r="AH61" s="210">
        <v>0</v>
      </c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3" x14ac:dyDescent="0.2">
      <c r="A62" s="217"/>
      <c r="B62" s="218"/>
      <c r="C62" s="264" t="s">
        <v>289</v>
      </c>
      <c r="D62" s="258"/>
      <c r="E62" s="259"/>
      <c r="F62" s="220"/>
      <c r="G62" s="220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10"/>
      <c r="AA62" s="210"/>
      <c r="AB62" s="210"/>
      <c r="AC62" s="210"/>
      <c r="AD62" s="210"/>
      <c r="AE62" s="210"/>
      <c r="AF62" s="210"/>
      <c r="AG62" s="210" t="s">
        <v>231</v>
      </c>
      <c r="AH62" s="210">
        <v>0</v>
      </c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3" x14ac:dyDescent="0.2">
      <c r="A63" s="217"/>
      <c r="B63" s="218"/>
      <c r="C63" s="264" t="s">
        <v>761</v>
      </c>
      <c r="D63" s="258"/>
      <c r="E63" s="259">
        <v>980.73077999999998</v>
      </c>
      <c r="F63" s="220"/>
      <c r="G63" s="220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10"/>
      <c r="AA63" s="210"/>
      <c r="AB63" s="210"/>
      <c r="AC63" s="210"/>
      <c r="AD63" s="210"/>
      <c r="AE63" s="210"/>
      <c r="AF63" s="210"/>
      <c r="AG63" s="210" t="s">
        <v>231</v>
      </c>
      <c r="AH63" s="210">
        <v>5</v>
      </c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1" x14ac:dyDescent="0.2">
      <c r="A64" s="235">
        <v>12</v>
      </c>
      <c r="B64" s="236" t="s">
        <v>291</v>
      </c>
      <c r="C64" s="252" t="s">
        <v>292</v>
      </c>
      <c r="D64" s="237" t="s">
        <v>293</v>
      </c>
      <c r="E64" s="238">
        <v>47</v>
      </c>
      <c r="F64" s="239"/>
      <c r="G64" s="240">
        <f>ROUND(E64*F64,2)</f>
        <v>0</v>
      </c>
      <c r="H64" s="239"/>
      <c r="I64" s="240">
        <f>ROUND(E64*H64,2)</f>
        <v>0</v>
      </c>
      <c r="J64" s="239"/>
      <c r="K64" s="240">
        <f>ROUND(E64*J64,2)</f>
        <v>0</v>
      </c>
      <c r="L64" s="240">
        <v>21</v>
      </c>
      <c r="M64" s="240">
        <f>G64*(1+L64/100)</f>
        <v>0</v>
      </c>
      <c r="N64" s="238">
        <v>0</v>
      </c>
      <c r="O64" s="238">
        <f>ROUND(E64*N64,2)</f>
        <v>0</v>
      </c>
      <c r="P64" s="238">
        <v>0.115</v>
      </c>
      <c r="Q64" s="238">
        <f>ROUND(E64*P64,2)</f>
        <v>5.41</v>
      </c>
      <c r="R64" s="240" t="s">
        <v>277</v>
      </c>
      <c r="S64" s="240" t="s">
        <v>188</v>
      </c>
      <c r="T64" s="241" t="s">
        <v>188</v>
      </c>
      <c r="U64" s="220">
        <v>0.13700000000000001</v>
      </c>
      <c r="V64" s="220">
        <f>ROUND(E64*U64,2)</f>
        <v>6.44</v>
      </c>
      <c r="W64" s="220"/>
      <c r="X64" s="220" t="s">
        <v>226</v>
      </c>
      <c r="Y64" s="220" t="s">
        <v>191</v>
      </c>
      <c r="Z64" s="210"/>
      <c r="AA64" s="210"/>
      <c r="AB64" s="210"/>
      <c r="AC64" s="210"/>
      <c r="AD64" s="210"/>
      <c r="AE64" s="210"/>
      <c r="AF64" s="210"/>
      <c r="AG64" s="210" t="s">
        <v>227</v>
      </c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2" x14ac:dyDescent="0.2">
      <c r="A65" s="217"/>
      <c r="B65" s="218"/>
      <c r="C65" s="263" t="s">
        <v>294</v>
      </c>
      <c r="D65" s="262"/>
      <c r="E65" s="262"/>
      <c r="F65" s="262"/>
      <c r="G65" s="262"/>
      <c r="H65" s="220"/>
      <c r="I65" s="220"/>
      <c r="J65" s="220"/>
      <c r="K65" s="220"/>
      <c r="L65" s="220"/>
      <c r="M65" s="220"/>
      <c r="N65" s="219"/>
      <c r="O65" s="219"/>
      <c r="P65" s="219"/>
      <c r="Q65" s="219"/>
      <c r="R65" s="220"/>
      <c r="S65" s="220"/>
      <c r="T65" s="220"/>
      <c r="U65" s="220"/>
      <c r="V65" s="220"/>
      <c r="W65" s="220"/>
      <c r="X65" s="220"/>
      <c r="Y65" s="220"/>
      <c r="Z65" s="210"/>
      <c r="AA65" s="210"/>
      <c r="AB65" s="210"/>
      <c r="AC65" s="210"/>
      <c r="AD65" s="210"/>
      <c r="AE65" s="210"/>
      <c r="AF65" s="210"/>
      <c r="AG65" s="210" t="s">
        <v>229</v>
      </c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43" t="str">
        <f>C65</f>
        <v>s vybouráním lože, s přemístěním hmot na skládku na vzdálenost do 3 m nebo naložením na dopravní prostředek</v>
      </c>
      <c r="BB65" s="210"/>
      <c r="BC65" s="210"/>
      <c r="BD65" s="210"/>
      <c r="BE65" s="210"/>
      <c r="BF65" s="210"/>
      <c r="BG65" s="210"/>
      <c r="BH65" s="210"/>
    </row>
    <row r="66" spans="1:60" outlineLevel="2" x14ac:dyDescent="0.2">
      <c r="A66" s="217"/>
      <c r="B66" s="218"/>
      <c r="C66" s="264" t="s">
        <v>762</v>
      </c>
      <c r="D66" s="258"/>
      <c r="E66" s="259"/>
      <c r="F66" s="220"/>
      <c r="G66" s="220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10"/>
      <c r="AA66" s="210"/>
      <c r="AB66" s="210"/>
      <c r="AC66" s="210"/>
      <c r="AD66" s="210"/>
      <c r="AE66" s="210"/>
      <c r="AF66" s="210"/>
      <c r="AG66" s="210" t="s">
        <v>231</v>
      </c>
      <c r="AH66" s="210">
        <v>0</v>
      </c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</row>
    <row r="67" spans="1:60" outlineLevel="3" x14ac:dyDescent="0.2">
      <c r="A67" s="217"/>
      <c r="B67" s="218"/>
      <c r="C67" s="264" t="s">
        <v>325</v>
      </c>
      <c r="D67" s="258"/>
      <c r="E67" s="259"/>
      <c r="F67" s="220"/>
      <c r="G67" s="220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10"/>
      <c r="AA67" s="210"/>
      <c r="AB67" s="210"/>
      <c r="AC67" s="210"/>
      <c r="AD67" s="210"/>
      <c r="AE67" s="210"/>
      <c r="AF67" s="210"/>
      <c r="AG67" s="210" t="s">
        <v>231</v>
      </c>
      <c r="AH67" s="210">
        <v>0</v>
      </c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3" x14ac:dyDescent="0.2">
      <c r="A68" s="217"/>
      <c r="B68" s="218"/>
      <c r="C68" s="264" t="s">
        <v>763</v>
      </c>
      <c r="D68" s="258"/>
      <c r="E68" s="259"/>
      <c r="F68" s="220"/>
      <c r="G68" s="220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10"/>
      <c r="AA68" s="210"/>
      <c r="AB68" s="210"/>
      <c r="AC68" s="210"/>
      <c r="AD68" s="210"/>
      <c r="AE68" s="210"/>
      <c r="AF68" s="210"/>
      <c r="AG68" s="210" t="s">
        <v>231</v>
      </c>
      <c r="AH68" s="210">
        <v>0</v>
      </c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3" x14ac:dyDescent="0.2">
      <c r="A69" s="217"/>
      <c r="B69" s="218"/>
      <c r="C69" s="264" t="s">
        <v>764</v>
      </c>
      <c r="D69" s="258"/>
      <c r="E69" s="259"/>
      <c r="F69" s="220"/>
      <c r="G69" s="220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10"/>
      <c r="AA69" s="210"/>
      <c r="AB69" s="210"/>
      <c r="AC69" s="210"/>
      <c r="AD69" s="210"/>
      <c r="AE69" s="210"/>
      <c r="AF69" s="210"/>
      <c r="AG69" s="210" t="s">
        <v>231</v>
      </c>
      <c r="AH69" s="210">
        <v>0</v>
      </c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3" x14ac:dyDescent="0.2">
      <c r="A70" s="217"/>
      <c r="B70" s="218"/>
      <c r="C70" s="264" t="s">
        <v>765</v>
      </c>
      <c r="D70" s="258"/>
      <c r="E70" s="259">
        <v>19</v>
      </c>
      <c r="F70" s="220"/>
      <c r="G70" s="220"/>
      <c r="H70" s="220"/>
      <c r="I70" s="220"/>
      <c r="J70" s="220"/>
      <c r="K70" s="220"/>
      <c r="L70" s="220"/>
      <c r="M70" s="220"/>
      <c r="N70" s="219"/>
      <c r="O70" s="219"/>
      <c r="P70" s="219"/>
      <c r="Q70" s="219"/>
      <c r="R70" s="220"/>
      <c r="S70" s="220"/>
      <c r="T70" s="220"/>
      <c r="U70" s="220"/>
      <c r="V70" s="220"/>
      <c r="W70" s="220"/>
      <c r="X70" s="220"/>
      <c r="Y70" s="220"/>
      <c r="Z70" s="210"/>
      <c r="AA70" s="210"/>
      <c r="AB70" s="210"/>
      <c r="AC70" s="210"/>
      <c r="AD70" s="210"/>
      <c r="AE70" s="210"/>
      <c r="AF70" s="210"/>
      <c r="AG70" s="210" t="s">
        <v>231</v>
      </c>
      <c r="AH70" s="210">
        <v>0</v>
      </c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3" x14ac:dyDescent="0.2">
      <c r="A71" s="217"/>
      <c r="B71" s="218"/>
      <c r="C71" s="264" t="s">
        <v>766</v>
      </c>
      <c r="D71" s="258"/>
      <c r="E71" s="259">
        <v>28</v>
      </c>
      <c r="F71" s="220"/>
      <c r="G71" s="220"/>
      <c r="H71" s="220"/>
      <c r="I71" s="220"/>
      <c r="J71" s="220"/>
      <c r="K71" s="220"/>
      <c r="L71" s="220"/>
      <c r="M71" s="220"/>
      <c r="N71" s="219"/>
      <c r="O71" s="219"/>
      <c r="P71" s="219"/>
      <c r="Q71" s="219"/>
      <c r="R71" s="220"/>
      <c r="S71" s="220"/>
      <c r="T71" s="220"/>
      <c r="U71" s="220"/>
      <c r="V71" s="220"/>
      <c r="W71" s="220"/>
      <c r="X71" s="220"/>
      <c r="Y71" s="220"/>
      <c r="Z71" s="210"/>
      <c r="AA71" s="210"/>
      <c r="AB71" s="210"/>
      <c r="AC71" s="210"/>
      <c r="AD71" s="210"/>
      <c r="AE71" s="210"/>
      <c r="AF71" s="210"/>
      <c r="AG71" s="210" t="s">
        <v>231</v>
      </c>
      <c r="AH71" s="210">
        <v>0</v>
      </c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1" x14ac:dyDescent="0.2">
      <c r="A72" s="235">
        <v>13</v>
      </c>
      <c r="B72" s="236" t="s">
        <v>297</v>
      </c>
      <c r="C72" s="252" t="s">
        <v>298</v>
      </c>
      <c r="D72" s="237" t="s">
        <v>261</v>
      </c>
      <c r="E72" s="238">
        <v>1078.80386</v>
      </c>
      <c r="F72" s="239"/>
      <c r="G72" s="240">
        <f>ROUND(E72*F72,2)</f>
        <v>0</v>
      </c>
      <c r="H72" s="239"/>
      <c r="I72" s="240">
        <f>ROUND(E72*H72,2)</f>
        <v>0</v>
      </c>
      <c r="J72" s="239"/>
      <c r="K72" s="240">
        <f>ROUND(E72*J72,2)</f>
        <v>0</v>
      </c>
      <c r="L72" s="240">
        <v>21</v>
      </c>
      <c r="M72" s="240">
        <f>G72*(1+L72/100)</f>
        <v>0</v>
      </c>
      <c r="N72" s="238">
        <v>0</v>
      </c>
      <c r="O72" s="238">
        <f>ROUND(E72*N72,2)</f>
        <v>0</v>
      </c>
      <c r="P72" s="238">
        <v>0</v>
      </c>
      <c r="Q72" s="238">
        <f>ROUND(E72*P72,2)</f>
        <v>0</v>
      </c>
      <c r="R72" s="240" t="s">
        <v>277</v>
      </c>
      <c r="S72" s="240" t="s">
        <v>188</v>
      </c>
      <c r="T72" s="241" t="s">
        <v>188</v>
      </c>
      <c r="U72" s="220">
        <v>2E-3</v>
      </c>
      <c r="V72" s="220">
        <f>ROUND(E72*U72,2)</f>
        <v>2.16</v>
      </c>
      <c r="W72" s="220"/>
      <c r="X72" s="220" t="s">
        <v>226</v>
      </c>
      <c r="Y72" s="220" t="s">
        <v>191</v>
      </c>
      <c r="Z72" s="210"/>
      <c r="AA72" s="210"/>
      <c r="AB72" s="210"/>
      <c r="AC72" s="210"/>
      <c r="AD72" s="210"/>
      <c r="AE72" s="210"/>
      <c r="AF72" s="210"/>
      <c r="AG72" s="210" t="s">
        <v>227</v>
      </c>
      <c r="AH72" s="210"/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2" x14ac:dyDescent="0.2">
      <c r="A73" s="217"/>
      <c r="B73" s="218"/>
      <c r="C73" s="264" t="s">
        <v>299</v>
      </c>
      <c r="D73" s="258"/>
      <c r="E73" s="259"/>
      <c r="F73" s="220"/>
      <c r="G73" s="220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10"/>
      <c r="AA73" s="210"/>
      <c r="AB73" s="210"/>
      <c r="AC73" s="210"/>
      <c r="AD73" s="210"/>
      <c r="AE73" s="210"/>
      <c r="AF73" s="210"/>
      <c r="AG73" s="210" t="s">
        <v>231</v>
      </c>
      <c r="AH73" s="210">
        <v>0</v>
      </c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outlineLevel="3" x14ac:dyDescent="0.2">
      <c r="A74" s="217"/>
      <c r="B74" s="218"/>
      <c r="C74" s="264" t="s">
        <v>284</v>
      </c>
      <c r="D74" s="258"/>
      <c r="E74" s="259"/>
      <c r="F74" s="220"/>
      <c r="G74" s="220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10"/>
      <c r="AA74" s="210"/>
      <c r="AB74" s="210"/>
      <c r="AC74" s="210"/>
      <c r="AD74" s="210"/>
      <c r="AE74" s="210"/>
      <c r="AF74" s="210"/>
      <c r="AG74" s="210" t="s">
        <v>231</v>
      </c>
      <c r="AH74" s="210">
        <v>0</v>
      </c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outlineLevel="3" x14ac:dyDescent="0.2">
      <c r="A75" s="217"/>
      <c r="B75" s="218"/>
      <c r="C75" s="264" t="s">
        <v>760</v>
      </c>
      <c r="D75" s="258"/>
      <c r="E75" s="259">
        <v>98.073080000000004</v>
      </c>
      <c r="F75" s="220"/>
      <c r="G75" s="220"/>
      <c r="H75" s="220"/>
      <c r="I75" s="220"/>
      <c r="J75" s="220"/>
      <c r="K75" s="220"/>
      <c r="L75" s="220"/>
      <c r="M75" s="220"/>
      <c r="N75" s="219"/>
      <c r="O75" s="219"/>
      <c r="P75" s="219"/>
      <c r="Q75" s="219"/>
      <c r="R75" s="220"/>
      <c r="S75" s="220"/>
      <c r="T75" s="220"/>
      <c r="U75" s="220"/>
      <c r="V75" s="220"/>
      <c r="W75" s="220"/>
      <c r="X75" s="220"/>
      <c r="Y75" s="220"/>
      <c r="Z75" s="210"/>
      <c r="AA75" s="210"/>
      <c r="AB75" s="210"/>
      <c r="AC75" s="210"/>
      <c r="AD75" s="210"/>
      <c r="AE75" s="210"/>
      <c r="AF75" s="210"/>
      <c r="AG75" s="210" t="s">
        <v>231</v>
      </c>
      <c r="AH75" s="210">
        <v>5</v>
      </c>
      <c r="AI75" s="210"/>
      <c r="AJ75" s="210"/>
      <c r="AK75" s="210"/>
      <c r="AL75" s="210"/>
      <c r="AM75" s="210"/>
      <c r="AN75" s="210"/>
      <c r="AO75" s="210"/>
      <c r="AP75" s="210"/>
      <c r="AQ75" s="210"/>
      <c r="AR75" s="210"/>
      <c r="AS75" s="210"/>
      <c r="AT75" s="210"/>
      <c r="AU75" s="210"/>
      <c r="AV75" s="210"/>
      <c r="AW75" s="210"/>
      <c r="AX75" s="210"/>
      <c r="AY75" s="210"/>
      <c r="AZ75" s="210"/>
      <c r="BA75" s="210"/>
      <c r="BB75" s="210"/>
      <c r="BC75" s="210"/>
      <c r="BD75" s="210"/>
      <c r="BE75" s="210"/>
      <c r="BF75" s="210"/>
      <c r="BG75" s="210"/>
      <c r="BH75" s="210"/>
    </row>
    <row r="76" spans="1:60" outlineLevel="3" x14ac:dyDescent="0.2">
      <c r="A76" s="217"/>
      <c r="B76" s="218"/>
      <c r="C76" s="264" t="s">
        <v>289</v>
      </c>
      <c r="D76" s="258"/>
      <c r="E76" s="259"/>
      <c r="F76" s="220"/>
      <c r="G76" s="220"/>
      <c r="H76" s="220"/>
      <c r="I76" s="220"/>
      <c r="J76" s="220"/>
      <c r="K76" s="220"/>
      <c r="L76" s="220"/>
      <c r="M76" s="220"/>
      <c r="N76" s="219"/>
      <c r="O76" s="219"/>
      <c r="P76" s="219"/>
      <c r="Q76" s="219"/>
      <c r="R76" s="220"/>
      <c r="S76" s="220"/>
      <c r="T76" s="220"/>
      <c r="U76" s="220"/>
      <c r="V76" s="220"/>
      <c r="W76" s="220"/>
      <c r="X76" s="220"/>
      <c r="Y76" s="220"/>
      <c r="Z76" s="210"/>
      <c r="AA76" s="210"/>
      <c r="AB76" s="210"/>
      <c r="AC76" s="210"/>
      <c r="AD76" s="210"/>
      <c r="AE76" s="210"/>
      <c r="AF76" s="210"/>
      <c r="AG76" s="210" t="s">
        <v>231</v>
      </c>
      <c r="AH76" s="210">
        <v>0</v>
      </c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3" x14ac:dyDescent="0.2">
      <c r="A77" s="217"/>
      <c r="B77" s="218"/>
      <c r="C77" s="264" t="s">
        <v>761</v>
      </c>
      <c r="D77" s="258"/>
      <c r="E77" s="259">
        <v>980.73077999999998</v>
      </c>
      <c r="F77" s="220"/>
      <c r="G77" s="220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10"/>
      <c r="AA77" s="210"/>
      <c r="AB77" s="210"/>
      <c r="AC77" s="210"/>
      <c r="AD77" s="210"/>
      <c r="AE77" s="210"/>
      <c r="AF77" s="210"/>
      <c r="AG77" s="210" t="s">
        <v>231</v>
      </c>
      <c r="AH77" s="210">
        <v>5</v>
      </c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1" x14ac:dyDescent="0.2">
      <c r="A78" s="235">
        <v>14</v>
      </c>
      <c r="B78" s="236" t="s">
        <v>300</v>
      </c>
      <c r="C78" s="252" t="s">
        <v>301</v>
      </c>
      <c r="D78" s="237" t="s">
        <v>261</v>
      </c>
      <c r="E78" s="238">
        <v>49.036540000000002</v>
      </c>
      <c r="F78" s="239"/>
      <c r="G78" s="240">
        <f>ROUND(E78*F78,2)</f>
        <v>0</v>
      </c>
      <c r="H78" s="239"/>
      <c r="I78" s="240">
        <f>ROUND(E78*H78,2)</f>
        <v>0</v>
      </c>
      <c r="J78" s="239"/>
      <c r="K78" s="240">
        <f>ROUND(E78*J78,2)</f>
        <v>0</v>
      </c>
      <c r="L78" s="240">
        <v>21</v>
      </c>
      <c r="M78" s="240">
        <f>G78*(1+L78/100)</f>
        <v>0</v>
      </c>
      <c r="N78" s="238">
        <v>0</v>
      </c>
      <c r="O78" s="238">
        <f>ROUND(E78*N78,2)</f>
        <v>0</v>
      </c>
      <c r="P78" s="238">
        <v>0.126</v>
      </c>
      <c r="Q78" s="238">
        <f>ROUND(E78*P78,2)</f>
        <v>6.18</v>
      </c>
      <c r="R78" s="240" t="s">
        <v>277</v>
      </c>
      <c r="S78" s="240" t="s">
        <v>188</v>
      </c>
      <c r="T78" s="241" t="s">
        <v>188</v>
      </c>
      <c r="U78" s="220">
        <v>3.4000000000000002E-2</v>
      </c>
      <c r="V78" s="220">
        <f>ROUND(E78*U78,2)</f>
        <v>1.67</v>
      </c>
      <c r="W78" s="220"/>
      <c r="X78" s="220" t="s">
        <v>226</v>
      </c>
      <c r="Y78" s="220" t="s">
        <v>191</v>
      </c>
      <c r="Z78" s="210"/>
      <c r="AA78" s="210"/>
      <c r="AB78" s="210"/>
      <c r="AC78" s="210"/>
      <c r="AD78" s="210"/>
      <c r="AE78" s="210"/>
      <c r="AF78" s="210"/>
      <c r="AG78" s="210" t="s">
        <v>227</v>
      </c>
      <c r="AH78" s="210"/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outlineLevel="2" x14ac:dyDescent="0.2">
      <c r="A79" s="217"/>
      <c r="B79" s="218"/>
      <c r="C79" s="264" t="s">
        <v>302</v>
      </c>
      <c r="D79" s="258"/>
      <c r="E79" s="259"/>
      <c r="F79" s="220"/>
      <c r="G79" s="220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10"/>
      <c r="AA79" s="210"/>
      <c r="AB79" s="210"/>
      <c r="AC79" s="210"/>
      <c r="AD79" s="210"/>
      <c r="AE79" s="210"/>
      <c r="AF79" s="210"/>
      <c r="AG79" s="210" t="s">
        <v>231</v>
      </c>
      <c r="AH79" s="210">
        <v>0</v>
      </c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outlineLevel="3" x14ac:dyDescent="0.2">
      <c r="A80" s="217"/>
      <c r="B80" s="218"/>
      <c r="C80" s="264" t="s">
        <v>303</v>
      </c>
      <c r="D80" s="258"/>
      <c r="E80" s="259"/>
      <c r="F80" s="220"/>
      <c r="G80" s="220"/>
      <c r="H80" s="220"/>
      <c r="I80" s="220"/>
      <c r="J80" s="220"/>
      <c r="K80" s="220"/>
      <c r="L80" s="220"/>
      <c r="M80" s="220"/>
      <c r="N80" s="219"/>
      <c r="O80" s="219"/>
      <c r="P80" s="219"/>
      <c r="Q80" s="219"/>
      <c r="R80" s="220"/>
      <c r="S80" s="220"/>
      <c r="T80" s="220"/>
      <c r="U80" s="220"/>
      <c r="V80" s="220"/>
      <c r="W80" s="220"/>
      <c r="X80" s="220"/>
      <c r="Y80" s="220"/>
      <c r="Z80" s="210"/>
      <c r="AA80" s="210"/>
      <c r="AB80" s="210"/>
      <c r="AC80" s="210"/>
      <c r="AD80" s="210"/>
      <c r="AE80" s="210"/>
      <c r="AF80" s="210"/>
      <c r="AG80" s="210" t="s">
        <v>231</v>
      </c>
      <c r="AH80" s="210">
        <v>0</v>
      </c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outlineLevel="3" x14ac:dyDescent="0.2">
      <c r="A81" s="217"/>
      <c r="B81" s="218"/>
      <c r="C81" s="264" t="s">
        <v>289</v>
      </c>
      <c r="D81" s="258"/>
      <c r="E81" s="259"/>
      <c r="F81" s="220"/>
      <c r="G81" s="220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10"/>
      <c r="AA81" s="210"/>
      <c r="AB81" s="210"/>
      <c r="AC81" s="210"/>
      <c r="AD81" s="210"/>
      <c r="AE81" s="210"/>
      <c r="AF81" s="210"/>
      <c r="AG81" s="210" t="s">
        <v>231</v>
      </c>
      <c r="AH81" s="210">
        <v>0</v>
      </c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outlineLevel="3" x14ac:dyDescent="0.2">
      <c r="A82" s="217"/>
      <c r="B82" s="218"/>
      <c r="C82" s="264" t="s">
        <v>767</v>
      </c>
      <c r="D82" s="258"/>
      <c r="E82" s="259">
        <v>49.036540000000002</v>
      </c>
      <c r="F82" s="220"/>
      <c r="G82" s="220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10"/>
      <c r="AA82" s="210"/>
      <c r="AB82" s="210"/>
      <c r="AC82" s="210"/>
      <c r="AD82" s="210"/>
      <c r="AE82" s="210"/>
      <c r="AF82" s="210"/>
      <c r="AG82" s="210" t="s">
        <v>231</v>
      </c>
      <c r="AH82" s="210">
        <v>5</v>
      </c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ht="22.5" outlineLevel="1" x14ac:dyDescent="0.2">
      <c r="A83" s="235">
        <v>15</v>
      </c>
      <c r="B83" s="236" t="s">
        <v>305</v>
      </c>
      <c r="C83" s="252" t="s">
        <v>306</v>
      </c>
      <c r="D83" s="237" t="s">
        <v>261</v>
      </c>
      <c r="E83" s="238">
        <v>4.7</v>
      </c>
      <c r="F83" s="239"/>
      <c r="G83" s="240">
        <f>ROUND(E83*F83,2)</f>
        <v>0</v>
      </c>
      <c r="H83" s="239"/>
      <c r="I83" s="240">
        <f>ROUND(E83*H83,2)</f>
        <v>0</v>
      </c>
      <c r="J83" s="239"/>
      <c r="K83" s="240">
        <f>ROUND(E83*J83,2)</f>
        <v>0</v>
      </c>
      <c r="L83" s="240">
        <v>21</v>
      </c>
      <c r="M83" s="240">
        <f>G83*(1+L83/100)</f>
        <v>0</v>
      </c>
      <c r="N83" s="238">
        <v>0</v>
      </c>
      <c r="O83" s="238">
        <f>ROUND(E83*N83,2)</f>
        <v>0</v>
      </c>
      <c r="P83" s="238">
        <v>0</v>
      </c>
      <c r="Q83" s="238">
        <f>ROUND(E83*P83,2)</f>
        <v>0</v>
      </c>
      <c r="R83" s="240" t="s">
        <v>277</v>
      </c>
      <c r="S83" s="240" t="s">
        <v>188</v>
      </c>
      <c r="T83" s="241" t="s">
        <v>188</v>
      </c>
      <c r="U83" s="220">
        <v>0.22</v>
      </c>
      <c r="V83" s="220">
        <f>ROUND(E83*U83,2)</f>
        <v>1.03</v>
      </c>
      <c r="W83" s="220"/>
      <c r="X83" s="220" t="s">
        <v>226</v>
      </c>
      <c r="Y83" s="220" t="s">
        <v>191</v>
      </c>
      <c r="Z83" s="210"/>
      <c r="AA83" s="210"/>
      <c r="AB83" s="210"/>
      <c r="AC83" s="210"/>
      <c r="AD83" s="210"/>
      <c r="AE83" s="210"/>
      <c r="AF83" s="210"/>
      <c r="AG83" s="210" t="s">
        <v>227</v>
      </c>
      <c r="AH83" s="210"/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ht="22.5" outlineLevel="2" x14ac:dyDescent="0.2">
      <c r="A84" s="217"/>
      <c r="B84" s="218"/>
      <c r="C84" s="263" t="s">
        <v>307</v>
      </c>
      <c r="D84" s="262"/>
      <c r="E84" s="262"/>
      <c r="F84" s="262"/>
      <c r="G84" s="262"/>
      <c r="H84" s="220"/>
      <c r="I84" s="220"/>
      <c r="J84" s="220"/>
      <c r="K84" s="220"/>
      <c r="L84" s="220"/>
      <c r="M84" s="220"/>
      <c r="N84" s="219"/>
      <c r="O84" s="219"/>
      <c r="P84" s="219"/>
      <c r="Q84" s="219"/>
      <c r="R84" s="220"/>
      <c r="S84" s="220"/>
      <c r="T84" s="220"/>
      <c r="U84" s="220"/>
      <c r="V84" s="220"/>
      <c r="W84" s="220"/>
      <c r="X84" s="220"/>
      <c r="Y84" s="220"/>
      <c r="Z84" s="210"/>
      <c r="AA84" s="210"/>
      <c r="AB84" s="210"/>
      <c r="AC84" s="210"/>
      <c r="AD84" s="210"/>
      <c r="AE84" s="210"/>
      <c r="AF84" s="210"/>
      <c r="AG84" s="210" t="s">
        <v>229</v>
      </c>
      <c r="AH84" s="210"/>
      <c r="AI84" s="210"/>
      <c r="AJ84" s="210"/>
      <c r="AK84" s="210"/>
      <c r="AL84" s="210"/>
      <c r="AM84" s="210"/>
      <c r="AN84" s="210"/>
      <c r="AO84" s="210"/>
      <c r="AP84" s="210"/>
      <c r="AQ84" s="210"/>
      <c r="AR84" s="210"/>
      <c r="AS84" s="210"/>
      <c r="AT84" s="210"/>
      <c r="AU84" s="210"/>
      <c r="AV84" s="210"/>
      <c r="AW84" s="210"/>
      <c r="AX84" s="210"/>
      <c r="AY84" s="210"/>
      <c r="AZ84" s="210"/>
      <c r="BA84" s="243" t="str">
        <f>C84</f>
        <v>od spojovacího materiálu, s uložením očištěných kostek na skládku, s odklizením odpadových hmot na hromady a s odklizením vybouraných kostek na vzdálenost do 3 m</v>
      </c>
      <c r="BB84" s="210"/>
      <c r="BC84" s="210"/>
      <c r="BD84" s="210"/>
      <c r="BE84" s="210"/>
      <c r="BF84" s="210"/>
      <c r="BG84" s="210"/>
      <c r="BH84" s="210"/>
    </row>
    <row r="85" spans="1:60" outlineLevel="2" x14ac:dyDescent="0.2">
      <c r="A85" s="217"/>
      <c r="B85" s="218"/>
      <c r="C85" s="264" t="s">
        <v>308</v>
      </c>
      <c r="D85" s="258"/>
      <c r="E85" s="259"/>
      <c r="F85" s="220"/>
      <c r="G85" s="220"/>
      <c r="H85" s="220"/>
      <c r="I85" s="220"/>
      <c r="J85" s="220"/>
      <c r="K85" s="220"/>
      <c r="L85" s="220"/>
      <c r="M85" s="220"/>
      <c r="N85" s="219"/>
      <c r="O85" s="219"/>
      <c r="P85" s="219"/>
      <c r="Q85" s="219"/>
      <c r="R85" s="220"/>
      <c r="S85" s="220"/>
      <c r="T85" s="220"/>
      <c r="U85" s="220"/>
      <c r="V85" s="220"/>
      <c r="W85" s="220"/>
      <c r="X85" s="220"/>
      <c r="Y85" s="220"/>
      <c r="Z85" s="210"/>
      <c r="AA85" s="210"/>
      <c r="AB85" s="210"/>
      <c r="AC85" s="210"/>
      <c r="AD85" s="210"/>
      <c r="AE85" s="210"/>
      <c r="AF85" s="210"/>
      <c r="AG85" s="210" t="s">
        <v>231</v>
      </c>
      <c r="AH85" s="210">
        <v>0</v>
      </c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</row>
    <row r="86" spans="1:60" outlineLevel="3" x14ac:dyDescent="0.2">
      <c r="A86" s="217"/>
      <c r="B86" s="218"/>
      <c r="C86" s="264" t="s">
        <v>309</v>
      </c>
      <c r="D86" s="258"/>
      <c r="E86" s="259"/>
      <c r="F86" s="220"/>
      <c r="G86" s="220"/>
      <c r="H86" s="220"/>
      <c r="I86" s="220"/>
      <c r="J86" s="220"/>
      <c r="K86" s="220"/>
      <c r="L86" s="220"/>
      <c r="M86" s="220"/>
      <c r="N86" s="219"/>
      <c r="O86" s="219"/>
      <c r="P86" s="219"/>
      <c r="Q86" s="219"/>
      <c r="R86" s="220"/>
      <c r="S86" s="220"/>
      <c r="T86" s="220"/>
      <c r="U86" s="220"/>
      <c r="V86" s="220"/>
      <c r="W86" s="220"/>
      <c r="X86" s="220"/>
      <c r="Y86" s="220"/>
      <c r="Z86" s="210"/>
      <c r="AA86" s="210"/>
      <c r="AB86" s="210"/>
      <c r="AC86" s="210"/>
      <c r="AD86" s="210"/>
      <c r="AE86" s="210"/>
      <c r="AF86" s="210"/>
      <c r="AG86" s="210" t="s">
        <v>231</v>
      </c>
      <c r="AH86" s="210">
        <v>0</v>
      </c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</row>
    <row r="87" spans="1:60" outlineLevel="3" x14ac:dyDescent="0.2">
      <c r="A87" s="217"/>
      <c r="B87" s="218"/>
      <c r="C87" s="264" t="s">
        <v>768</v>
      </c>
      <c r="D87" s="258"/>
      <c r="E87" s="259">
        <v>4.7</v>
      </c>
      <c r="F87" s="220"/>
      <c r="G87" s="220"/>
      <c r="H87" s="220"/>
      <c r="I87" s="220"/>
      <c r="J87" s="220"/>
      <c r="K87" s="220"/>
      <c r="L87" s="220"/>
      <c r="M87" s="220"/>
      <c r="N87" s="219"/>
      <c r="O87" s="219"/>
      <c r="P87" s="219"/>
      <c r="Q87" s="219"/>
      <c r="R87" s="220"/>
      <c r="S87" s="220"/>
      <c r="T87" s="220"/>
      <c r="U87" s="220"/>
      <c r="V87" s="220"/>
      <c r="W87" s="220"/>
      <c r="X87" s="220"/>
      <c r="Y87" s="220"/>
      <c r="Z87" s="210"/>
      <c r="AA87" s="210"/>
      <c r="AB87" s="210"/>
      <c r="AC87" s="210"/>
      <c r="AD87" s="210"/>
      <c r="AE87" s="210"/>
      <c r="AF87" s="210"/>
      <c r="AG87" s="210" t="s">
        <v>231</v>
      </c>
      <c r="AH87" s="210">
        <v>0</v>
      </c>
      <c r="AI87" s="210"/>
      <c r="AJ87" s="210"/>
      <c r="AK87" s="210"/>
      <c r="AL87" s="210"/>
      <c r="AM87" s="210"/>
      <c r="AN87" s="210"/>
      <c r="AO87" s="210"/>
      <c r="AP87" s="210"/>
      <c r="AQ87" s="210"/>
      <c r="AR87" s="210"/>
      <c r="AS87" s="210"/>
      <c r="AT87" s="210"/>
      <c r="AU87" s="210"/>
      <c r="AV87" s="210"/>
      <c r="AW87" s="210"/>
      <c r="AX87" s="210"/>
      <c r="AY87" s="210"/>
      <c r="AZ87" s="210"/>
      <c r="BA87" s="210"/>
      <c r="BB87" s="210"/>
      <c r="BC87" s="210"/>
      <c r="BD87" s="210"/>
      <c r="BE87" s="210"/>
      <c r="BF87" s="210"/>
      <c r="BG87" s="210"/>
      <c r="BH87" s="210"/>
    </row>
    <row r="88" spans="1:60" x14ac:dyDescent="0.2">
      <c r="A88" s="213" t="s">
        <v>183</v>
      </c>
      <c r="B88" s="214" t="s">
        <v>129</v>
      </c>
      <c r="C88" s="256" t="s">
        <v>130</v>
      </c>
      <c r="D88" s="231"/>
      <c r="E88" s="232"/>
      <c r="F88" s="233"/>
      <c r="G88" s="233">
        <f>SUMIF(AG89:AG116,"&lt;&gt;NOR",G89:G116)</f>
        <v>0</v>
      </c>
      <c r="H88" s="233"/>
      <c r="I88" s="233">
        <f>SUM(I89:I116)</f>
        <v>0</v>
      </c>
      <c r="J88" s="233"/>
      <c r="K88" s="233">
        <f>SUM(K89:K116)</f>
        <v>0</v>
      </c>
      <c r="L88" s="233"/>
      <c r="M88" s="233">
        <f>SUM(M89:M116)</f>
        <v>0</v>
      </c>
      <c r="N88" s="232"/>
      <c r="O88" s="232">
        <f>SUM(O89:O116)</f>
        <v>143.44</v>
      </c>
      <c r="P88" s="232"/>
      <c r="Q88" s="232">
        <f>SUM(Q89:Q116)</f>
        <v>0</v>
      </c>
      <c r="R88" s="233"/>
      <c r="S88" s="233"/>
      <c r="T88" s="234"/>
      <c r="U88" s="224"/>
      <c r="V88" s="224">
        <f>SUM(V89:V116)</f>
        <v>78.260000000000005</v>
      </c>
      <c r="W88" s="224"/>
      <c r="X88" s="224"/>
      <c r="Y88" s="224"/>
      <c r="AG88" t="s">
        <v>184</v>
      </c>
    </row>
    <row r="89" spans="1:60" outlineLevel="1" x14ac:dyDescent="0.2">
      <c r="A89" s="217"/>
      <c r="B89" s="218"/>
      <c r="C89" s="253" t="s">
        <v>311</v>
      </c>
      <c r="D89" s="242"/>
      <c r="E89" s="242"/>
      <c r="F89" s="242"/>
      <c r="G89" s="242"/>
      <c r="H89" s="220"/>
      <c r="I89" s="220"/>
      <c r="J89" s="220"/>
      <c r="K89" s="220"/>
      <c r="L89" s="220"/>
      <c r="M89" s="220"/>
      <c r="N89" s="219"/>
      <c r="O89" s="219"/>
      <c r="P89" s="219"/>
      <c r="Q89" s="219"/>
      <c r="R89" s="220"/>
      <c r="S89" s="220"/>
      <c r="T89" s="220"/>
      <c r="U89" s="220"/>
      <c r="V89" s="220"/>
      <c r="W89" s="220"/>
      <c r="X89" s="220"/>
      <c r="Y89" s="220"/>
      <c r="Z89" s="210"/>
      <c r="AA89" s="210"/>
      <c r="AB89" s="210"/>
      <c r="AC89" s="210"/>
      <c r="AD89" s="210"/>
      <c r="AE89" s="210"/>
      <c r="AF89" s="210"/>
      <c r="AG89" s="210" t="s">
        <v>194</v>
      </c>
      <c r="AH89" s="210"/>
      <c r="AI89" s="210"/>
      <c r="AJ89" s="210"/>
      <c r="AK89" s="210"/>
      <c r="AL89" s="210"/>
      <c r="AM89" s="210"/>
      <c r="AN89" s="210"/>
      <c r="AO89" s="210"/>
      <c r="AP89" s="210"/>
      <c r="AQ89" s="210"/>
      <c r="AR89" s="210"/>
      <c r="AS89" s="210"/>
      <c r="AT89" s="210"/>
      <c r="AU89" s="210"/>
      <c r="AV89" s="210"/>
      <c r="AW89" s="210"/>
      <c r="AX89" s="210"/>
      <c r="AY89" s="210"/>
      <c r="AZ89" s="210"/>
      <c r="BA89" s="210"/>
      <c r="BB89" s="210"/>
      <c r="BC89" s="210"/>
      <c r="BD89" s="210"/>
      <c r="BE89" s="210"/>
      <c r="BF89" s="210"/>
      <c r="BG89" s="210"/>
      <c r="BH89" s="210"/>
    </row>
    <row r="90" spans="1:60" ht="22.5" outlineLevel="1" x14ac:dyDescent="0.2">
      <c r="A90" s="235">
        <v>16</v>
      </c>
      <c r="B90" s="236" t="s">
        <v>312</v>
      </c>
      <c r="C90" s="252" t="s">
        <v>313</v>
      </c>
      <c r="D90" s="237" t="s">
        <v>261</v>
      </c>
      <c r="E90" s="238">
        <v>98.073080000000004</v>
      </c>
      <c r="F90" s="239"/>
      <c r="G90" s="240">
        <f>ROUND(E90*F90,2)</f>
        <v>0</v>
      </c>
      <c r="H90" s="239"/>
      <c r="I90" s="240">
        <f>ROUND(E90*H90,2)</f>
        <v>0</v>
      </c>
      <c r="J90" s="239"/>
      <c r="K90" s="240">
        <f>ROUND(E90*J90,2)</f>
        <v>0</v>
      </c>
      <c r="L90" s="240">
        <v>21</v>
      </c>
      <c r="M90" s="240">
        <f>G90*(1+L90/100)</f>
        <v>0</v>
      </c>
      <c r="N90" s="238">
        <v>0.15826000000000001</v>
      </c>
      <c r="O90" s="238">
        <f>ROUND(E90*N90,2)</f>
        <v>15.52</v>
      </c>
      <c r="P90" s="238">
        <v>0</v>
      </c>
      <c r="Q90" s="238">
        <f>ROUND(E90*P90,2)</f>
        <v>0</v>
      </c>
      <c r="R90" s="240" t="s">
        <v>277</v>
      </c>
      <c r="S90" s="240" t="s">
        <v>188</v>
      </c>
      <c r="T90" s="241" t="s">
        <v>188</v>
      </c>
      <c r="U90" s="220">
        <v>5.6000000000000001E-2</v>
      </c>
      <c r="V90" s="220">
        <f>ROUND(E90*U90,2)</f>
        <v>5.49</v>
      </c>
      <c r="W90" s="220"/>
      <c r="X90" s="220" t="s">
        <v>226</v>
      </c>
      <c r="Y90" s="220" t="s">
        <v>191</v>
      </c>
      <c r="Z90" s="210"/>
      <c r="AA90" s="210"/>
      <c r="AB90" s="210"/>
      <c r="AC90" s="210"/>
      <c r="AD90" s="210"/>
      <c r="AE90" s="210"/>
      <c r="AF90" s="210"/>
      <c r="AG90" s="210" t="s">
        <v>227</v>
      </c>
      <c r="AH90" s="210"/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</row>
    <row r="91" spans="1:60" outlineLevel="2" x14ac:dyDescent="0.2">
      <c r="A91" s="217"/>
      <c r="B91" s="218"/>
      <c r="C91" s="263" t="s">
        <v>314</v>
      </c>
      <c r="D91" s="262"/>
      <c r="E91" s="262"/>
      <c r="F91" s="262"/>
      <c r="G91" s="262"/>
      <c r="H91" s="220"/>
      <c r="I91" s="220"/>
      <c r="J91" s="220"/>
      <c r="K91" s="220"/>
      <c r="L91" s="220"/>
      <c r="M91" s="220"/>
      <c r="N91" s="219"/>
      <c r="O91" s="219"/>
      <c r="P91" s="219"/>
      <c r="Q91" s="219"/>
      <c r="R91" s="220"/>
      <c r="S91" s="220"/>
      <c r="T91" s="220"/>
      <c r="U91" s="220"/>
      <c r="V91" s="220"/>
      <c r="W91" s="220"/>
      <c r="X91" s="220"/>
      <c r="Y91" s="220"/>
      <c r="Z91" s="210"/>
      <c r="AA91" s="210"/>
      <c r="AB91" s="210"/>
      <c r="AC91" s="210"/>
      <c r="AD91" s="210"/>
      <c r="AE91" s="210"/>
      <c r="AF91" s="210"/>
      <c r="AG91" s="210" t="s">
        <v>229</v>
      </c>
      <c r="AH91" s="210"/>
      <c r="AI91" s="210"/>
      <c r="AJ91" s="210"/>
      <c r="AK91" s="210"/>
      <c r="AL91" s="210"/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/>
      <c r="BB91" s="210"/>
      <c r="BC91" s="210"/>
      <c r="BD91" s="210"/>
      <c r="BE91" s="210"/>
      <c r="BF91" s="210"/>
      <c r="BG91" s="210"/>
      <c r="BH91" s="210"/>
    </row>
    <row r="92" spans="1:60" outlineLevel="2" x14ac:dyDescent="0.2">
      <c r="A92" s="217"/>
      <c r="B92" s="218"/>
      <c r="C92" s="264" t="s">
        <v>284</v>
      </c>
      <c r="D92" s="258"/>
      <c r="E92" s="259"/>
      <c r="F92" s="220"/>
      <c r="G92" s="220"/>
      <c r="H92" s="220"/>
      <c r="I92" s="220"/>
      <c r="J92" s="220"/>
      <c r="K92" s="220"/>
      <c r="L92" s="220"/>
      <c r="M92" s="220"/>
      <c r="N92" s="219"/>
      <c r="O92" s="219"/>
      <c r="P92" s="219"/>
      <c r="Q92" s="219"/>
      <c r="R92" s="220"/>
      <c r="S92" s="220"/>
      <c r="T92" s="220"/>
      <c r="U92" s="220"/>
      <c r="V92" s="220"/>
      <c r="W92" s="220"/>
      <c r="X92" s="220"/>
      <c r="Y92" s="220"/>
      <c r="Z92" s="210"/>
      <c r="AA92" s="210"/>
      <c r="AB92" s="210"/>
      <c r="AC92" s="210"/>
      <c r="AD92" s="210"/>
      <c r="AE92" s="210"/>
      <c r="AF92" s="210"/>
      <c r="AG92" s="210" t="s">
        <v>231</v>
      </c>
      <c r="AH92" s="210">
        <v>0</v>
      </c>
      <c r="AI92" s="210"/>
      <c r="AJ92" s="210"/>
      <c r="AK92" s="210"/>
      <c r="AL92" s="210"/>
      <c r="AM92" s="210"/>
      <c r="AN92" s="210"/>
      <c r="AO92" s="210"/>
      <c r="AP92" s="210"/>
      <c r="AQ92" s="210"/>
      <c r="AR92" s="210"/>
      <c r="AS92" s="210"/>
      <c r="AT92" s="210"/>
      <c r="AU92" s="210"/>
      <c r="AV92" s="210"/>
      <c r="AW92" s="210"/>
      <c r="AX92" s="210"/>
      <c r="AY92" s="210"/>
      <c r="AZ92" s="210"/>
      <c r="BA92" s="210"/>
      <c r="BB92" s="210"/>
      <c r="BC92" s="210"/>
      <c r="BD92" s="210"/>
      <c r="BE92" s="210"/>
      <c r="BF92" s="210"/>
      <c r="BG92" s="210"/>
      <c r="BH92" s="210"/>
    </row>
    <row r="93" spans="1:60" outlineLevel="3" x14ac:dyDescent="0.2">
      <c r="A93" s="217"/>
      <c r="B93" s="218"/>
      <c r="C93" s="264" t="s">
        <v>315</v>
      </c>
      <c r="D93" s="258"/>
      <c r="E93" s="259"/>
      <c r="F93" s="220"/>
      <c r="G93" s="220"/>
      <c r="H93" s="220"/>
      <c r="I93" s="220"/>
      <c r="J93" s="220"/>
      <c r="K93" s="220"/>
      <c r="L93" s="220"/>
      <c r="M93" s="220"/>
      <c r="N93" s="219"/>
      <c r="O93" s="219"/>
      <c r="P93" s="219"/>
      <c r="Q93" s="219"/>
      <c r="R93" s="220"/>
      <c r="S93" s="220"/>
      <c r="T93" s="220"/>
      <c r="U93" s="220"/>
      <c r="V93" s="220"/>
      <c r="W93" s="220"/>
      <c r="X93" s="220"/>
      <c r="Y93" s="220"/>
      <c r="Z93" s="210"/>
      <c r="AA93" s="210"/>
      <c r="AB93" s="210"/>
      <c r="AC93" s="210"/>
      <c r="AD93" s="210"/>
      <c r="AE93" s="210"/>
      <c r="AF93" s="210"/>
      <c r="AG93" s="210" t="s">
        <v>231</v>
      </c>
      <c r="AH93" s="210">
        <v>0</v>
      </c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</row>
    <row r="94" spans="1:60" outlineLevel="3" x14ac:dyDescent="0.2">
      <c r="A94" s="217"/>
      <c r="B94" s="218"/>
      <c r="C94" s="264" t="s">
        <v>769</v>
      </c>
      <c r="D94" s="258"/>
      <c r="E94" s="259">
        <v>98.073080000000004</v>
      </c>
      <c r="F94" s="220"/>
      <c r="G94" s="220"/>
      <c r="H94" s="220"/>
      <c r="I94" s="220"/>
      <c r="J94" s="220"/>
      <c r="K94" s="220"/>
      <c r="L94" s="220"/>
      <c r="M94" s="220"/>
      <c r="N94" s="219"/>
      <c r="O94" s="219"/>
      <c r="P94" s="219"/>
      <c r="Q94" s="219"/>
      <c r="R94" s="220"/>
      <c r="S94" s="220"/>
      <c r="T94" s="220"/>
      <c r="U94" s="220"/>
      <c r="V94" s="220"/>
      <c r="W94" s="220"/>
      <c r="X94" s="220"/>
      <c r="Y94" s="220"/>
      <c r="Z94" s="210"/>
      <c r="AA94" s="210"/>
      <c r="AB94" s="210"/>
      <c r="AC94" s="210"/>
      <c r="AD94" s="210"/>
      <c r="AE94" s="210"/>
      <c r="AF94" s="210"/>
      <c r="AG94" s="210" t="s">
        <v>231</v>
      </c>
      <c r="AH94" s="210">
        <v>5</v>
      </c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210"/>
      <c r="BD94" s="210"/>
      <c r="BE94" s="210"/>
      <c r="BF94" s="210"/>
      <c r="BG94" s="210"/>
      <c r="BH94" s="210"/>
    </row>
    <row r="95" spans="1:60" ht="22.5" outlineLevel="1" x14ac:dyDescent="0.2">
      <c r="A95" s="235">
        <v>17</v>
      </c>
      <c r="B95" s="236" t="s">
        <v>317</v>
      </c>
      <c r="C95" s="252" t="s">
        <v>770</v>
      </c>
      <c r="D95" s="237" t="s">
        <v>261</v>
      </c>
      <c r="E95" s="238">
        <v>1078.80386</v>
      </c>
      <c r="F95" s="239"/>
      <c r="G95" s="240">
        <f>ROUND(E95*F95,2)</f>
        <v>0</v>
      </c>
      <c r="H95" s="239"/>
      <c r="I95" s="240">
        <f>ROUND(E95*H95,2)</f>
        <v>0</v>
      </c>
      <c r="J95" s="239"/>
      <c r="K95" s="240">
        <f>ROUND(E95*J95,2)</f>
        <v>0</v>
      </c>
      <c r="L95" s="240">
        <v>21</v>
      </c>
      <c r="M95" s="240">
        <f>G95*(1+L95/100)</f>
        <v>0</v>
      </c>
      <c r="N95" s="238">
        <v>6.9999999999999999E-4</v>
      </c>
      <c r="O95" s="238">
        <f>ROUND(E95*N95,2)</f>
        <v>0.76</v>
      </c>
      <c r="P95" s="238">
        <v>0</v>
      </c>
      <c r="Q95" s="238">
        <f>ROUND(E95*P95,2)</f>
        <v>0</v>
      </c>
      <c r="R95" s="240" t="s">
        <v>277</v>
      </c>
      <c r="S95" s="240" t="s">
        <v>188</v>
      </c>
      <c r="T95" s="241" t="s">
        <v>188</v>
      </c>
      <c r="U95" s="220">
        <v>2E-3</v>
      </c>
      <c r="V95" s="220">
        <f>ROUND(E95*U95,2)</f>
        <v>2.16</v>
      </c>
      <c r="W95" s="220"/>
      <c r="X95" s="220" t="s">
        <v>226</v>
      </c>
      <c r="Y95" s="220" t="s">
        <v>191</v>
      </c>
      <c r="Z95" s="210"/>
      <c r="AA95" s="210"/>
      <c r="AB95" s="210"/>
      <c r="AC95" s="210"/>
      <c r="AD95" s="210"/>
      <c r="AE95" s="210"/>
      <c r="AF95" s="210"/>
      <c r="AG95" s="210" t="s">
        <v>227</v>
      </c>
      <c r="AH95" s="210"/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</row>
    <row r="96" spans="1:60" outlineLevel="2" x14ac:dyDescent="0.2">
      <c r="A96" s="217"/>
      <c r="B96" s="218"/>
      <c r="C96" s="263" t="s">
        <v>319</v>
      </c>
      <c r="D96" s="262"/>
      <c r="E96" s="262"/>
      <c r="F96" s="262"/>
      <c r="G96" s="262"/>
      <c r="H96" s="220"/>
      <c r="I96" s="220"/>
      <c r="J96" s="220"/>
      <c r="K96" s="220"/>
      <c r="L96" s="220"/>
      <c r="M96" s="220"/>
      <c r="N96" s="219"/>
      <c r="O96" s="219"/>
      <c r="P96" s="219"/>
      <c r="Q96" s="219"/>
      <c r="R96" s="220"/>
      <c r="S96" s="220"/>
      <c r="T96" s="220"/>
      <c r="U96" s="220"/>
      <c r="V96" s="220"/>
      <c r="W96" s="220"/>
      <c r="X96" s="220"/>
      <c r="Y96" s="220"/>
      <c r="Z96" s="210"/>
      <c r="AA96" s="210"/>
      <c r="AB96" s="210"/>
      <c r="AC96" s="210"/>
      <c r="AD96" s="210"/>
      <c r="AE96" s="210"/>
      <c r="AF96" s="210"/>
      <c r="AG96" s="210" t="s">
        <v>229</v>
      </c>
      <c r="AH96" s="210"/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</row>
    <row r="97" spans="1:60" outlineLevel="2" x14ac:dyDescent="0.2">
      <c r="A97" s="217"/>
      <c r="B97" s="218"/>
      <c r="C97" s="264" t="s">
        <v>320</v>
      </c>
      <c r="D97" s="258"/>
      <c r="E97" s="259"/>
      <c r="F97" s="220"/>
      <c r="G97" s="220"/>
      <c r="H97" s="220"/>
      <c r="I97" s="220"/>
      <c r="J97" s="220"/>
      <c r="K97" s="220"/>
      <c r="L97" s="220"/>
      <c r="M97" s="220"/>
      <c r="N97" s="219"/>
      <c r="O97" s="219"/>
      <c r="P97" s="219"/>
      <c r="Q97" s="219"/>
      <c r="R97" s="220"/>
      <c r="S97" s="220"/>
      <c r="T97" s="220"/>
      <c r="U97" s="220"/>
      <c r="V97" s="220"/>
      <c r="W97" s="220"/>
      <c r="X97" s="220"/>
      <c r="Y97" s="220"/>
      <c r="Z97" s="210"/>
      <c r="AA97" s="210"/>
      <c r="AB97" s="210"/>
      <c r="AC97" s="210"/>
      <c r="AD97" s="210"/>
      <c r="AE97" s="210"/>
      <c r="AF97" s="210"/>
      <c r="AG97" s="210" t="s">
        <v>231</v>
      </c>
      <c r="AH97" s="210">
        <v>0</v>
      </c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</row>
    <row r="98" spans="1:60" outlineLevel="3" x14ac:dyDescent="0.2">
      <c r="A98" s="217"/>
      <c r="B98" s="218"/>
      <c r="C98" s="264" t="s">
        <v>321</v>
      </c>
      <c r="D98" s="258"/>
      <c r="E98" s="259"/>
      <c r="F98" s="220"/>
      <c r="G98" s="220"/>
      <c r="H98" s="220"/>
      <c r="I98" s="220"/>
      <c r="J98" s="220"/>
      <c r="K98" s="220"/>
      <c r="L98" s="220"/>
      <c r="M98" s="220"/>
      <c r="N98" s="219"/>
      <c r="O98" s="219"/>
      <c r="P98" s="219"/>
      <c r="Q98" s="219"/>
      <c r="R98" s="220"/>
      <c r="S98" s="220"/>
      <c r="T98" s="220"/>
      <c r="U98" s="220"/>
      <c r="V98" s="220"/>
      <c r="W98" s="220"/>
      <c r="X98" s="220"/>
      <c r="Y98" s="220"/>
      <c r="Z98" s="210"/>
      <c r="AA98" s="210"/>
      <c r="AB98" s="210"/>
      <c r="AC98" s="210"/>
      <c r="AD98" s="210"/>
      <c r="AE98" s="210"/>
      <c r="AF98" s="210"/>
      <c r="AG98" s="210" t="s">
        <v>231</v>
      </c>
      <c r="AH98" s="210">
        <v>0</v>
      </c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/>
      <c r="BB98" s="210"/>
      <c r="BC98" s="210"/>
      <c r="BD98" s="210"/>
      <c r="BE98" s="210"/>
      <c r="BF98" s="210"/>
      <c r="BG98" s="210"/>
      <c r="BH98" s="210"/>
    </row>
    <row r="99" spans="1:60" outlineLevel="3" x14ac:dyDescent="0.2">
      <c r="A99" s="217"/>
      <c r="B99" s="218"/>
      <c r="C99" s="264" t="s">
        <v>760</v>
      </c>
      <c r="D99" s="258"/>
      <c r="E99" s="259">
        <v>98.073080000000004</v>
      </c>
      <c r="F99" s="220"/>
      <c r="G99" s="220"/>
      <c r="H99" s="220"/>
      <c r="I99" s="220"/>
      <c r="J99" s="220"/>
      <c r="K99" s="220"/>
      <c r="L99" s="220"/>
      <c r="M99" s="220"/>
      <c r="N99" s="219"/>
      <c r="O99" s="219"/>
      <c r="P99" s="219"/>
      <c r="Q99" s="219"/>
      <c r="R99" s="220"/>
      <c r="S99" s="220"/>
      <c r="T99" s="220"/>
      <c r="U99" s="220"/>
      <c r="V99" s="220"/>
      <c r="W99" s="220"/>
      <c r="X99" s="220"/>
      <c r="Y99" s="220"/>
      <c r="Z99" s="210"/>
      <c r="AA99" s="210"/>
      <c r="AB99" s="210"/>
      <c r="AC99" s="210"/>
      <c r="AD99" s="210"/>
      <c r="AE99" s="210"/>
      <c r="AF99" s="210"/>
      <c r="AG99" s="210" t="s">
        <v>231</v>
      </c>
      <c r="AH99" s="210">
        <v>5</v>
      </c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  <c r="AT99" s="210"/>
      <c r="AU99" s="210"/>
      <c r="AV99" s="210"/>
      <c r="AW99" s="210"/>
      <c r="AX99" s="210"/>
      <c r="AY99" s="210"/>
      <c r="AZ99" s="210"/>
      <c r="BA99" s="210"/>
      <c r="BB99" s="210"/>
      <c r="BC99" s="210"/>
      <c r="BD99" s="210"/>
      <c r="BE99" s="210"/>
      <c r="BF99" s="210"/>
      <c r="BG99" s="210"/>
      <c r="BH99" s="210"/>
    </row>
    <row r="100" spans="1:60" outlineLevel="3" x14ac:dyDescent="0.2">
      <c r="A100" s="217"/>
      <c r="B100" s="218"/>
      <c r="C100" s="264" t="s">
        <v>289</v>
      </c>
      <c r="D100" s="258"/>
      <c r="E100" s="259"/>
      <c r="F100" s="220"/>
      <c r="G100" s="220"/>
      <c r="H100" s="220"/>
      <c r="I100" s="220"/>
      <c r="J100" s="220"/>
      <c r="K100" s="220"/>
      <c r="L100" s="220"/>
      <c r="M100" s="220"/>
      <c r="N100" s="219"/>
      <c r="O100" s="219"/>
      <c r="P100" s="219"/>
      <c r="Q100" s="219"/>
      <c r="R100" s="220"/>
      <c r="S100" s="220"/>
      <c r="T100" s="220"/>
      <c r="U100" s="220"/>
      <c r="V100" s="220"/>
      <c r="W100" s="220"/>
      <c r="X100" s="220"/>
      <c r="Y100" s="220"/>
      <c r="Z100" s="210"/>
      <c r="AA100" s="210"/>
      <c r="AB100" s="210"/>
      <c r="AC100" s="210"/>
      <c r="AD100" s="210"/>
      <c r="AE100" s="210"/>
      <c r="AF100" s="210"/>
      <c r="AG100" s="210" t="s">
        <v>231</v>
      </c>
      <c r="AH100" s="210">
        <v>0</v>
      </c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  <c r="AT100" s="210"/>
      <c r="AU100" s="210"/>
      <c r="AV100" s="210"/>
      <c r="AW100" s="210"/>
      <c r="AX100" s="210"/>
      <c r="AY100" s="210"/>
      <c r="AZ100" s="210"/>
      <c r="BA100" s="210"/>
      <c r="BB100" s="210"/>
      <c r="BC100" s="210"/>
      <c r="BD100" s="210"/>
      <c r="BE100" s="210"/>
      <c r="BF100" s="210"/>
      <c r="BG100" s="210"/>
      <c r="BH100" s="210"/>
    </row>
    <row r="101" spans="1:60" outlineLevel="3" x14ac:dyDescent="0.2">
      <c r="A101" s="217"/>
      <c r="B101" s="218"/>
      <c r="C101" s="264" t="s">
        <v>761</v>
      </c>
      <c r="D101" s="258"/>
      <c r="E101" s="259">
        <v>980.73077999999998</v>
      </c>
      <c r="F101" s="220"/>
      <c r="G101" s="220"/>
      <c r="H101" s="220"/>
      <c r="I101" s="220"/>
      <c r="J101" s="220"/>
      <c r="K101" s="220"/>
      <c r="L101" s="220"/>
      <c r="M101" s="220"/>
      <c r="N101" s="219"/>
      <c r="O101" s="219"/>
      <c r="P101" s="219"/>
      <c r="Q101" s="219"/>
      <c r="R101" s="220"/>
      <c r="S101" s="220"/>
      <c r="T101" s="220"/>
      <c r="U101" s="220"/>
      <c r="V101" s="220"/>
      <c r="W101" s="220"/>
      <c r="X101" s="220"/>
      <c r="Y101" s="220"/>
      <c r="Z101" s="210"/>
      <c r="AA101" s="210"/>
      <c r="AB101" s="210"/>
      <c r="AC101" s="210"/>
      <c r="AD101" s="210"/>
      <c r="AE101" s="210"/>
      <c r="AF101" s="210"/>
      <c r="AG101" s="210" t="s">
        <v>231</v>
      </c>
      <c r="AH101" s="210">
        <v>5</v>
      </c>
      <c r="AI101" s="210"/>
      <c r="AJ101" s="210"/>
      <c r="AK101" s="210"/>
      <c r="AL101" s="210"/>
      <c r="AM101" s="210"/>
      <c r="AN101" s="210"/>
      <c r="AO101" s="210"/>
      <c r="AP101" s="210"/>
      <c r="AQ101" s="210"/>
      <c r="AR101" s="210"/>
      <c r="AS101" s="210"/>
      <c r="AT101" s="210"/>
      <c r="AU101" s="210"/>
      <c r="AV101" s="210"/>
      <c r="AW101" s="210"/>
      <c r="AX101" s="210"/>
      <c r="AY101" s="210"/>
      <c r="AZ101" s="210"/>
      <c r="BA101" s="210"/>
      <c r="BB101" s="210"/>
      <c r="BC101" s="210"/>
      <c r="BD101" s="210"/>
      <c r="BE101" s="210"/>
      <c r="BF101" s="210"/>
      <c r="BG101" s="210"/>
      <c r="BH101" s="210"/>
    </row>
    <row r="102" spans="1:60" ht="22.5" outlineLevel="1" x14ac:dyDescent="0.2">
      <c r="A102" s="235">
        <v>18</v>
      </c>
      <c r="B102" s="236" t="s">
        <v>322</v>
      </c>
      <c r="C102" s="252" t="s">
        <v>323</v>
      </c>
      <c r="D102" s="237" t="s">
        <v>261</v>
      </c>
      <c r="E102" s="238">
        <v>980.73077999999998</v>
      </c>
      <c r="F102" s="239"/>
      <c r="G102" s="240">
        <f>ROUND(E102*F102,2)</f>
        <v>0</v>
      </c>
      <c r="H102" s="239"/>
      <c r="I102" s="240">
        <f>ROUND(E102*H102,2)</f>
        <v>0</v>
      </c>
      <c r="J102" s="239"/>
      <c r="K102" s="240">
        <f>ROUND(E102*J102,2)</f>
        <v>0</v>
      </c>
      <c r="L102" s="240">
        <v>21</v>
      </c>
      <c r="M102" s="240">
        <f>G102*(1+L102/100)</f>
        <v>0</v>
      </c>
      <c r="N102" s="238">
        <v>0.12966</v>
      </c>
      <c r="O102" s="238">
        <f>ROUND(E102*N102,2)</f>
        <v>127.16</v>
      </c>
      <c r="P102" s="238">
        <v>0</v>
      </c>
      <c r="Q102" s="238">
        <f>ROUND(E102*P102,2)</f>
        <v>0</v>
      </c>
      <c r="R102" s="240" t="s">
        <v>277</v>
      </c>
      <c r="S102" s="240" t="s">
        <v>188</v>
      </c>
      <c r="T102" s="241" t="s">
        <v>188</v>
      </c>
      <c r="U102" s="220">
        <v>7.1999999999999995E-2</v>
      </c>
      <c r="V102" s="220">
        <f>ROUND(E102*U102,2)</f>
        <v>70.61</v>
      </c>
      <c r="W102" s="220"/>
      <c r="X102" s="220" t="s">
        <v>226</v>
      </c>
      <c r="Y102" s="220" t="s">
        <v>191</v>
      </c>
      <c r="Z102" s="210"/>
      <c r="AA102" s="210"/>
      <c r="AB102" s="210"/>
      <c r="AC102" s="210"/>
      <c r="AD102" s="210"/>
      <c r="AE102" s="210"/>
      <c r="AF102" s="210"/>
      <c r="AG102" s="210" t="s">
        <v>227</v>
      </c>
      <c r="AH102" s="210"/>
      <c r="AI102" s="210"/>
      <c r="AJ102" s="210"/>
      <c r="AK102" s="210"/>
      <c r="AL102" s="210"/>
      <c r="AM102" s="210"/>
      <c r="AN102" s="210"/>
      <c r="AO102" s="210"/>
      <c r="AP102" s="210"/>
      <c r="AQ102" s="210"/>
      <c r="AR102" s="210"/>
      <c r="AS102" s="210"/>
      <c r="AT102" s="210"/>
      <c r="AU102" s="210"/>
      <c r="AV102" s="210"/>
      <c r="AW102" s="210"/>
      <c r="AX102" s="210"/>
      <c r="AY102" s="210"/>
      <c r="AZ102" s="210"/>
      <c r="BA102" s="210"/>
      <c r="BB102" s="210"/>
      <c r="BC102" s="210"/>
      <c r="BD102" s="210"/>
      <c r="BE102" s="210"/>
      <c r="BF102" s="210"/>
      <c r="BG102" s="210"/>
      <c r="BH102" s="210"/>
    </row>
    <row r="103" spans="1:60" outlineLevel="2" x14ac:dyDescent="0.2">
      <c r="A103" s="217"/>
      <c r="B103" s="218"/>
      <c r="C103" s="253" t="s">
        <v>324</v>
      </c>
      <c r="D103" s="242"/>
      <c r="E103" s="242"/>
      <c r="F103" s="242"/>
      <c r="G103" s="242"/>
      <c r="H103" s="220"/>
      <c r="I103" s="220"/>
      <c r="J103" s="220"/>
      <c r="K103" s="220"/>
      <c r="L103" s="220"/>
      <c r="M103" s="220"/>
      <c r="N103" s="219"/>
      <c r="O103" s="219"/>
      <c r="P103" s="219"/>
      <c r="Q103" s="219"/>
      <c r="R103" s="220"/>
      <c r="S103" s="220"/>
      <c r="T103" s="220"/>
      <c r="U103" s="220"/>
      <c r="V103" s="220"/>
      <c r="W103" s="220"/>
      <c r="X103" s="220"/>
      <c r="Y103" s="220"/>
      <c r="Z103" s="210"/>
      <c r="AA103" s="210"/>
      <c r="AB103" s="210"/>
      <c r="AC103" s="210"/>
      <c r="AD103" s="210"/>
      <c r="AE103" s="210"/>
      <c r="AF103" s="210"/>
      <c r="AG103" s="210" t="s">
        <v>194</v>
      </c>
      <c r="AH103" s="210"/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</row>
    <row r="104" spans="1:60" outlineLevel="2" x14ac:dyDescent="0.2">
      <c r="A104" s="217"/>
      <c r="B104" s="218"/>
      <c r="C104" s="264" t="s">
        <v>289</v>
      </c>
      <c r="D104" s="258"/>
      <c r="E104" s="259"/>
      <c r="F104" s="220"/>
      <c r="G104" s="220"/>
      <c r="H104" s="220"/>
      <c r="I104" s="220"/>
      <c r="J104" s="220"/>
      <c r="K104" s="220"/>
      <c r="L104" s="220"/>
      <c r="M104" s="220"/>
      <c r="N104" s="219"/>
      <c r="O104" s="219"/>
      <c r="P104" s="219"/>
      <c r="Q104" s="219"/>
      <c r="R104" s="220"/>
      <c r="S104" s="220"/>
      <c r="T104" s="220"/>
      <c r="U104" s="220"/>
      <c r="V104" s="220"/>
      <c r="W104" s="220"/>
      <c r="X104" s="220"/>
      <c r="Y104" s="220"/>
      <c r="Z104" s="210"/>
      <c r="AA104" s="210"/>
      <c r="AB104" s="210"/>
      <c r="AC104" s="210"/>
      <c r="AD104" s="210"/>
      <c r="AE104" s="210"/>
      <c r="AF104" s="210"/>
      <c r="AG104" s="210" t="s">
        <v>231</v>
      </c>
      <c r="AH104" s="210">
        <v>0</v>
      </c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</row>
    <row r="105" spans="1:60" outlineLevel="3" x14ac:dyDescent="0.2">
      <c r="A105" s="217"/>
      <c r="B105" s="218"/>
      <c r="C105" s="264" t="s">
        <v>325</v>
      </c>
      <c r="D105" s="258"/>
      <c r="E105" s="259"/>
      <c r="F105" s="220"/>
      <c r="G105" s="220"/>
      <c r="H105" s="220"/>
      <c r="I105" s="220"/>
      <c r="J105" s="220"/>
      <c r="K105" s="220"/>
      <c r="L105" s="220"/>
      <c r="M105" s="220"/>
      <c r="N105" s="219"/>
      <c r="O105" s="219"/>
      <c r="P105" s="219"/>
      <c r="Q105" s="219"/>
      <c r="R105" s="220"/>
      <c r="S105" s="220"/>
      <c r="T105" s="220"/>
      <c r="U105" s="220"/>
      <c r="V105" s="220"/>
      <c r="W105" s="220"/>
      <c r="X105" s="220"/>
      <c r="Y105" s="220"/>
      <c r="Z105" s="210"/>
      <c r="AA105" s="210"/>
      <c r="AB105" s="210"/>
      <c r="AC105" s="210"/>
      <c r="AD105" s="210"/>
      <c r="AE105" s="210"/>
      <c r="AF105" s="210"/>
      <c r="AG105" s="210" t="s">
        <v>231</v>
      </c>
      <c r="AH105" s="210">
        <v>0</v>
      </c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</row>
    <row r="106" spans="1:60" outlineLevel="3" x14ac:dyDescent="0.2">
      <c r="A106" s="217"/>
      <c r="B106" s="218"/>
      <c r="C106" s="264" t="s">
        <v>326</v>
      </c>
      <c r="D106" s="258"/>
      <c r="E106" s="259"/>
      <c r="F106" s="220"/>
      <c r="G106" s="220"/>
      <c r="H106" s="220"/>
      <c r="I106" s="220"/>
      <c r="J106" s="220"/>
      <c r="K106" s="220"/>
      <c r="L106" s="220"/>
      <c r="M106" s="220"/>
      <c r="N106" s="219"/>
      <c r="O106" s="219"/>
      <c r="P106" s="219"/>
      <c r="Q106" s="219"/>
      <c r="R106" s="220"/>
      <c r="S106" s="220"/>
      <c r="T106" s="220"/>
      <c r="U106" s="220"/>
      <c r="V106" s="220"/>
      <c r="W106" s="220"/>
      <c r="X106" s="220"/>
      <c r="Y106" s="220"/>
      <c r="Z106" s="210"/>
      <c r="AA106" s="210"/>
      <c r="AB106" s="210"/>
      <c r="AC106" s="210"/>
      <c r="AD106" s="210"/>
      <c r="AE106" s="210"/>
      <c r="AF106" s="210"/>
      <c r="AG106" s="210" t="s">
        <v>231</v>
      </c>
      <c r="AH106" s="210">
        <v>0</v>
      </c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</row>
    <row r="107" spans="1:60" outlineLevel="3" x14ac:dyDescent="0.2">
      <c r="A107" s="217"/>
      <c r="B107" s="218"/>
      <c r="C107" s="264" t="s">
        <v>771</v>
      </c>
      <c r="D107" s="258"/>
      <c r="E107" s="259"/>
      <c r="F107" s="220"/>
      <c r="G107" s="220"/>
      <c r="H107" s="220"/>
      <c r="I107" s="220"/>
      <c r="J107" s="220"/>
      <c r="K107" s="220"/>
      <c r="L107" s="220"/>
      <c r="M107" s="220"/>
      <c r="N107" s="219"/>
      <c r="O107" s="219"/>
      <c r="P107" s="219"/>
      <c r="Q107" s="219"/>
      <c r="R107" s="220"/>
      <c r="S107" s="220"/>
      <c r="T107" s="220"/>
      <c r="U107" s="220"/>
      <c r="V107" s="220"/>
      <c r="W107" s="220"/>
      <c r="X107" s="220"/>
      <c r="Y107" s="220"/>
      <c r="Z107" s="210"/>
      <c r="AA107" s="210"/>
      <c r="AB107" s="210"/>
      <c r="AC107" s="210"/>
      <c r="AD107" s="210"/>
      <c r="AE107" s="210"/>
      <c r="AF107" s="210"/>
      <c r="AG107" s="210" t="s">
        <v>231</v>
      </c>
      <c r="AH107" s="210">
        <v>0</v>
      </c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</row>
    <row r="108" spans="1:60" ht="22.5" outlineLevel="3" x14ac:dyDescent="0.2">
      <c r="A108" s="217"/>
      <c r="B108" s="218"/>
      <c r="C108" s="264" t="s">
        <v>772</v>
      </c>
      <c r="D108" s="258"/>
      <c r="E108" s="259">
        <v>27.891999999999999</v>
      </c>
      <c r="F108" s="220"/>
      <c r="G108" s="220"/>
      <c r="H108" s="220"/>
      <c r="I108" s="220"/>
      <c r="J108" s="220"/>
      <c r="K108" s="220"/>
      <c r="L108" s="220"/>
      <c r="M108" s="220"/>
      <c r="N108" s="219"/>
      <c r="O108" s="219"/>
      <c r="P108" s="219"/>
      <c r="Q108" s="219"/>
      <c r="R108" s="220"/>
      <c r="S108" s="220"/>
      <c r="T108" s="220"/>
      <c r="U108" s="220"/>
      <c r="V108" s="220"/>
      <c r="W108" s="220"/>
      <c r="X108" s="220"/>
      <c r="Y108" s="220"/>
      <c r="Z108" s="210"/>
      <c r="AA108" s="210"/>
      <c r="AB108" s="210"/>
      <c r="AC108" s="210"/>
      <c r="AD108" s="210"/>
      <c r="AE108" s="210"/>
      <c r="AF108" s="210"/>
      <c r="AG108" s="210" t="s">
        <v>231</v>
      </c>
      <c r="AH108" s="210">
        <v>0</v>
      </c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</row>
    <row r="109" spans="1:60" ht="22.5" outlineLevel="3" x14ac:dyDescent="0.2">
      <c r="A109" s="217"/>
      <c r="B109" s="218"/>
      <c r="C109" s="264" t="s">
        <v>773</v>
      </c>
      <c r="D109" s="258"/>
      <c r="E109" s="259">
        <v>30.893999999999998</v>
      </c>
      <c r="F109" s="220"/>
      <c r="G109" s="220"/>
      <c r="H109" s="220"/>
      <c r="I109" s="220"/>
      <c r="J109" s="220"/>
      <c r="K109" s="220"/>
      <c r="L109" s="220"/>
      <c r="M109" s="220"/>
      <c r="N109" s="219"/>
      <c r="O109" s="219"/>
      <c r="P109" s="219"/>
      <c r="Q109" s="219"/>
      <c r="R109" s="220"/>
      <c r="S109" s="220"/>
      <c r="T109" s="220"/>
      <c r="U109" s="220"/>
      <c r="V109" s="220"/>
      <c r="W109" s="220"/>
      <c r="X109" s="220"/>
      <c r="Y109" s="220"/>
      <c r="Z109" s="210"/>
      <c r="AA109" s="210"/>
      <c r="AB109" s="210"/>
      <c r="AC109" s="210"/>
      <c r="AD109" s="210"/>
      <c r="AE109" s="210"/>
      <c r="AF109" s="210"/>
      <c r="AG109" s="210" t="s">
        <v>231</v>
      </c>
      <c r="AH109" s="210">
        <v>0</v>
      </c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</row>
    <row r="110" spans="1:60" outlineLevel="3" x14ac:dyDescent="0.2">
      <c r="A110" s="217"/>
      <c r="B110" s="218"/>
      <c r="C110" s="264" t="s">
        <v>774</v>
      </c>
      <c r="D110" s="258"/>
      <c r="E110" s="259">
        <v>204.77332999999999</v>
      </c>
      <c r="F110" s="220"/>
      <c r="G110" s="220"/>
      <c r="H110" s="220"/>
      <c r="I110" s="220"/>
      <c r="J110" s="220"/>
      <c r="K110" s="220"/>
      <c r="L110" s="220"/>
      <c r="M110" s="220"/>
      <c r="N110" s="219"/>
      <c r="O110" s="219"/>
      <c r="P110" s="219"/>
      <c r="Q110" s="219"/>
      <c r="R110" s="220"/>
      <c r="S110" s="220"/>
      <c r="T110" s="220"/>
      <c r="U110" s="220"/>
      <c r="V110" s="220"/>
      <c r="W110" s="220"/>
      <c r="X110" s="220"/>
      <c r="Y110" s="220"/>
      <c r="Z110" s="210"/>
      <c r="AA110" s="210"/>
      <c r="AB110" s="210"/>
      <c r="AC110" s="210"/>
      <c r="AD110" s="210"/>
      <c r="AE110" s="210"/>
      <c r="AF110" s="210"/>
      <c r="AG110" s="210" t="s">
        <v>231</v>
      </c>
      <c r="AH110" s="210">
        <v>0</v>
      </c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</row>
    <row r="111" spans="1:60" outlineLevel="3" x14ac:dyDescent="0.2">
      <c r="A111" s="217"/>
      <c r="B111" s="218"/>
      <c r="C111" s="264" t="s">
        <v>775</v>
      </c>
      <c r="D111" s="258"/>
      <c r="E111" s="259">
        <v>47.375999999999998</v>
      </c>
      <c r="F111" s="220"/>
      <c r="G111" s="220"/>
      <c r="H111" s="220"/>
      <c r="I111" s="220"/>
      <c r="J111" s="220"/>
      <c r="K111" s="220"/>
      <c r="L111" s="220"/>
      <c r="M111" s="220"/>
      <c r="N111" s="219"/>
      <c r="O111" s="219"/>
      <c r="P111" s="219"/>
      <c r="Q111" s="219"/>
      <c r="R111" s="220"/>
      <c r="S111" s="220"/>
      <c r="T111" s="220"/>
      <c r="U111" s="220"/>
      <c r="V111" s="220"/>
      <c r="W111" s="220"/>
      <c r="X111" s="220"/>
      <c r="Y111" s="220"/>
      <c r="Z111" s="210"/>
      <c r="AA111" s="210"/>
      <c r="AB111" s="210"/>
      <c r="AC111" s="210"/>
      <c r="AD111" s="210"/>
      <c r="AE111" s="210"/>
      <c r="AF111" s="210"/>
      <c r="AG111" s="210" t="s">
        <v>231</v>
      </c>
      <c r="AH111" s="210">
        <v>0</v>
      </c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</row>
    <row r="112" spans="1:60" ht="22.5" outlineLevel="3" x14ac:dyDescent="0.2">
      <c r="A112" s="217"/>
      <c r="B112" s="218"/>
      <c r="C112" s="264" t="s">
        <v>776</v>
      </c>
      <c r="D112" s="258"/>
      <c r="E112" s="259">
        <v>262.90600000000001</v>
      </c>
      <c r="F112" s="220"/>
      <c r="G112" s="220"/>
      <c r="H112" s="220"/>
      <c r="I112" s="220"/>
      <c r="J112" s="220"/>
      <c r="K112" s="220"/>
      <c r="L112" s="220"/>
      <c r="M112" s="220"/>
      <c r="N112" s="219"/>
      <c r="O112" s="219"/>
      <c r="P112" s="219"/>
      <c r="Q112" s="219"/>
      <c r="R112" s="220"/>
      <c r="S112" s="220"/>
      <c r="T112" s="220"/>
      <c r="U112" s="220"/>
      <c r="V112" s="220"/>
      <c r="W112" s="220"/>
      <c r="X112" s="220"/>
      <c r="Y112" s="220"/>
      <c r="Z112" s="210"/>
      <c r="AA112" s="210"/>
      <c r="AB112" s="210"/>
      <c r="AC112" s="210"/>
      <c r="AD112" s="210"/>
      <c r="AE112" s="210"/>
      <c r="AF112" s="210"/>
      <c r="AG112" s="210" t="s">
        <v>231</v>
      </c>
      <c r="AH112" s="210">
        <v>0</v>
      </c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</row>
    <row r="113" spans="1:60" outlineLevel="3" x14ac:dyDescent="0.2">
      <c r="A113" s="217"/>
      <c r="B113" s="218"/>
      <c r="C113" s="264" t="s">
        <v>777</v>
      </c>
      <c r="D113" s="258"/>
      <c r="E113" s="259">
        <v>12.4215</v>
      </c>
      <c r="F113" s="220"/>
      <c r="G113" s="220"/>
      <c r="H113" s="220"/>
      <c r="I113" s="220"/>
      <c r="J113" s="220"/>
      <c r="K113" s="220"/>
      <c r="L113" s="220"/>
      <c r="M113" s="220"/>
      <c r="N113" s="219"/>
      <c r="O113" s="219"/>
      <c r="P113" s="219"/>
      <c r="Q113" s="219"/>
      <c r="R113" s="220"/>
      <c r="S113" s="220"/>
      <c r="T113" s="220"/>
      <c r="U113" s="220"/>
      <c r="V113" s="220"/>
      <c r="W113" s="220"/>
      <c r="X113" s="220"/>
      <c r="Y113" s="220"/>
      <c r="Z113" s="210"/>
      <c r="AA113" s="210"/>
      <c r="AB113" s="210"/>
      <c r="AC113" s="210"/>
      <c r="AD113" s="210"/>
      <c r="AE113" s="210"/>
      <c r="AF113" s="210"/>
      <c r="AG113" s="210" t="s">
        <v>231</v>
      </c>
      <c r="AH113" s="210">
        <v>0</v>
      </c>
      <c r="AI113" s="210"/>
      <c r="AJ113" s="210"/>
      <c r="AK113" s="210"/>
      <c r="AL113" s="210"/>
      <c r="AM113" s="210"/>
      <c r="AN113" s="210"/>
      <c r="AO113" s="210"/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/>
      <c r="AZ113" s="210"/>
      <c r="BA113" s="210"/>
      <c r="BB113" s="210"/>
      <c r="BC113" s="210"/>
      <c r="BD113" s="210"/>
      <c r="BE113" s="210"/>
      <c r="BF113" s="210"/>
      <c r="BG113" s="210"/>
      <c r="BH113" s="210"/>
    </row>
    <row r="114" spans="1:60" outlineLevel="3" x14ac:dyDescent="0.2">
      <c r="A114" s="217"/>
      <c r="B114" s="218"/>
      <c r="C114" s="264" t="s">
        <v>778</v>
      </c>
      <c r="D114" s="258"/>
      <c r="E114" s="259">
        <v>70.912199999999999</v>
      </c>
      <c r="F114" s="220"/>
      <c r="G114" s="220"/>
      <c r="H114" s="220"/>
      <c r="I114" s="220"/>
      <c r="J114" s="220"/>
      <c r="K114" s="220"/>
      <c r="L114" s="220"/>
      <c r="M114" s="220"/>
      <c r="N114" s="219"/>
      <c r="O114" s="219"/>
      <c r="P114" s="219"/>
      <c r="Q114" s="219"/>
      <c r="R114" s="220"/>
      <c r="S114" s="220"/>
      <c r="T114" s="220"/>
      <c r="U114" s="220"/>
      <c r="V114" s="220"/>
      <c r="W114" s="220"/>
      <c r="X114" s="220"/>
      <c r="Y114" s="220"/>
      <c r="Z114" s="210"/>
      <c r="AA114" s="210"/>
      <c r="AB114" s="210"/>
      <c r="AC114" s="210"/>
      <c r="AD114" s="210"/>
      <c r="AE114" s="210"/>
      <c r="AF114" s="210"/>
      <c r="AG114" s="210" t="s">
        <v>231</v>
      </c>
      <c r="AH114" s="210">
        <v>0</v>
      </c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10"/>
      <c r="BB114" s="210"/>
      <c r="BC114" s="210"/>
      <c r="BD114" s="210"/>
      <c r="BE114" s="210"/>
      <c r="BF114" s="210"/>
      <c r="BG114" s="210"/>
      <c r="BH114" s="210"/>
    </row>
    <row r="115" spans="1:60" outlineLevel="3" x14ac:dyDescent="0.2">
      <c r="A115" s="217"/>
      <c r="B115" s="218"/>
      <c r="C115" s="264" t="s">
        <v>779</v>
      </c>
      <c r="D115" s="258"/>
      <c r="E115" s="259">
        <v>266.57</v>
      </c>
      <c r="F115" s="220"/>
      <c r="G115" s="220"/>
      <c r="H115" s="220"/>
      <c r="I115" s="220"/>
      <c r="J115" s="220"/>
      <c r="K115" s="220"/>
      <c r="L115" s="220"/>
      <c r="M115" s="220"/>
      <c r="N115" s="219"/>
      <c r="O115" s="219"/>
      <c r="P115" s="219"/>
      <c r="Q115" s="219"/>
      <c r="R115" s="220"/>
      <c r="S115" s="220"/>
      <c r="T115" s="220"/>
      <c r="U115" s="220"/>
      <c r="V115" s="220"/>
      <c r="W115" s="220"/>
      <c r="X115" s="220"/>
      <c r="Y115" s="220"/>
      <c r="Z115" s="210"/>
      <c r="AA115" s="210"/>
      <c r="AB115" s="210"/>
      <c r="AC115" s="210"/>
      <c r="AD115" s="210"/>
      <c r="AE115" s="210"/>
      <c r="AF115" s="210"/>
      <c r="AG115" s="210" t="s">
        <v>231</v>
      </c>
      <c r="AH115" s="210">
        <v>0</v>
      </c>
      <c r="AI115" s="210"/>
      <c r="AJ115" s="210"/>
      <c r="AK115" s="210"/>
      <c r="AL115" s="210"/>
      <c r="AM115" s="210"/>
      <c r="AN115" s="210"/>
      <c r="AO115" s="210"/>
      <c r="AP115" s="210"/>
      <c r="AQ115" s="210"/>
      <c r="AR115" s="210"/>
      <c r="AS115" s="210"/>
      <c r="AT115" s="210"/>
      <c r="AU115" s="210"/>
      <c r="AV115" s="210"/>
      <c r="AW115" s="210"/>
      <c r="AX115" s="210"/>
      <c r="AY115" s="210"/>
      <c r="AZ115" s="210"/>
      <c r="BA115" s="210"/>
      <c r="BB115" s="210"/>
      <c r="BC115" s="210"/>
      <c r="BD115" s="210"/>
      <c r="BE115" s="210"/>
      <c r="BF115" s="210"/>
      <c r="BG115" s="210"/>
      <c r="BH115" s="210"/>
    </row>
    <row r="116" spans="1:60" outlineLevel="3" x14ac:dyDescent="0.2">
      <c r="A116" s="217"/>
      <c r="B116" s="218"/>
      <c r="C116" s="264" t="s">
        <v>780</v>
      </c>
      <c r="D116" s="258"/>
      <c r="E116" s="259">
        <v>56.985750000000003</v>
      </c>
      <c r="F116" s="220"/>
      <c r="G116" s="220"/>
      <c r="H116" s="220"/>
      <c r="I116" s="220"/>
      <c r="J116" s="220"/>
      <c r="K116" s="220"/>
      <c r="L116" s="220"/>
      <c r="M116" s="220"/>
      <c r="N116" s="219"/>
      <c r="O116" s="219"/>
      <c r="P116" s="219"/>
      <c r="Q116" s="219"/>
      <c r="R116" s="220"/>
      <c r="S116" s="220"/>
      <c r="T116" s="220"/>
      <c r="U116" s="220"/>
      <c r="V116" s="220"/>
      <c r="W116" s="220"/>
      <c r="X116" s="220"/>
      <c r="Y116" s="220"/>
      <c r="Z116" s="210"/>
      <c r="AA116" s="210"/>
      <c r="AB116" s="210"/>
      <c r="AC116" s="210"/>
      <c r="AD116" s="210"/>
      <c r="AE116" s="210"/>
      <c r="AF116" s="210"/>
      <c r="AG116" s="210" t="s">
        <v>231</v>
      </c>
      <c r="AH116" s="210">
        <v>0</v>
      </c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/>
      <c r="BB116" s="210"/>
      <c r="BC116" s="210"/>
      <c r="BD116" s="210"/>
      <c r="BE116" s="210"/>
      <c r="BF116" s="210"/>
      <c r="BG116" s="210"/>
      <c r="BH116" s="210"/>
    </row>
    <row r="117" spans="1:60" x14ac:dyDescent="0.2">
      <c r="A117" s="225" t="s">
        <v>183</v>
      </c>
      <c r="B117" s="226" t="s">
        <v>139</v>
      </c>
      <c r="C117" s="251" t="s">
        <v>140</v>
      </c>
      <c r="D117" s="227"/>
      <c r="E117" s="228"/>
      <c r="F117" s="229"/>
      <c r="G117" s="229">
        <f>SUMIF(AG118:AG129,"&lt;&gt;NOR",G118:G129)</f>
        <v>0</v>
      </c>
      <c r="H117" s="229"/>
      <c r="I117" s="229">
        <f>SUM(I118:I129)</f>
        <v>0</v>
      </c>
      <c r="J117" s="229"/>
      <c r="K117" s="229">
        <f>SUM(K118:K129)</f>
        <v>0</v>
      </c>
      <c r="L117" s="229"/>
      <c r="M117" s="229">
        <f>SUM(M118:M129)</f>
        <v>0</v>
      </c>
      <c r="N117" s="228"/>
      <c r="O117" s="228">
        <f>SUM(O118:O129)</f>
        <v>4.57</v>
      </c>
      <c r="P117" s="228"/>
      <c r="Q117" s="228">
        <f>SUM(Q118:Q129)</f>
        <v>0</v>
      </c>
      <c r="R117" s="229"/>
      <c r="S117" s="229"/>
      <c r="T117" s="230"/>
      <c r="U117" s="224"/>
      <c r="V117" s="224">
        <f>SUM(V118:V129)</f>
        <v>36.29</v>
      </c>
      <c r="W117" s="224"/>
      <c r="X117" s="224"/>
      <c r="Y117" s="224"/>
      <c r="AG117" t="s">
        <v>184</v>
      </c>
    </row>
    <row r="118" spans="1:60" outlineLevel="1" x14ac:dyDescent="0.2">
      <c r="A118" s="235">
        <v>19</v>
      </c>
      <c r="B118" s="236" t="s">
        <v>345</v>
      </c>
      <c r="C118" s="252" t="s">
        <v>346</v>
      </c>
      <c r="D118" s="237" t="s">
        <v>347</v>
      </c>
      <c r="E118" s="238">
        <v>7</v>
      </c>
      <c r="F118" s="239"/>
      <c r="G118" s="240">
        <f>ROUND(E118*F118,2)</f>
        <v>0</v>
      </c>
      <c r="H118" s="239"/>
      <c r="I118" s="240">
        <f>ROUND(E118*H118,2)</f>
        <v>0</v>
      </c>
      <c r="J118" s="239"/>
      <c r="K118" s="240">
        <f>ROUND(E118*J118,2)</f>
        <v>0</v>
      </c>
      <c r="L118" s="240">
        <v>21</v>
      </c>
      <c r="M118" s="240">
        <f>G118*(1+L118/100)</f>
        <v>0</v>
      </c>
      <c r="N118" s="238">
        <v>0.32272000000000001</v>
      </c>
      <c r="O118" s="238">
        <f>ROUND(E118*N118,2)</f>
        <v>2.2599999999999998</v>
      </c>
      <c r="P118" s="238">
        <v>0</v>
      </c>
      <c r="Q118" s="238">
        <f>ROUND(E118*P118,2)</f>
        <v>0</v>
      </c>
      <c r="R118" s="240" t="s">
        <v>277</v>
      </c>
      <c r="S118" s="240" t="s">
        <v>188</v>
      </c>
      <c r="T118" s="241" t="s">
        <v>188</v>
      </c>
      <c r="U118" s="220">
        <v>2.5249999999999999</v>
      </c>
      <c r="V118" s="220">
        <f>ROUND(E118*U118,2)</f>
        <v>17.68</v>
      </c>
      <c r="W118" s="220"/>
      <c r="X118" s="220" t="s">
        <v>226</v>
      </c>
      <c r="Y118" s="220" t="s">
        <v>191</v>
      </c>
      <c r="Z118" s="210"/>
      <c r="AA118" s="210"/>
      <c r="AB118" s="210"/>
      <c r="AC118" s="210"/>
      <c r="AD118" s="210"/>
      <c r="AE118" s="210"/>
      <c r="AF118" s="210"/>
      <c r="AG118" s="210" t="s">
        <v>227</v>
      </c>
      <c r="AH118" s="210"/>
      <c r="AI118" s="210"/>
      <c r="AJ118" s="210"/>
      <c r="AK118" s="210"/>
      <c r="AL118" s="210"/>
      <c r="AM118" s="210"/>
      <c r="AN118" s="210"/>
      <c r="AO118" s="210"/>
      <c r="AP118" s="210"/>
      <c r="AQ118" s="210"/>
      <c r="AR118" s="210"/>
      <c r="AS118" s="210"/>
      <c r="AT118" s="210"/>
      <c r="AU118" s="210"/>
      <c r="AV118" s="210"/>
      <c r="AW118" s="210"/>
      <c r="AX118" s="210"/>
      <c r="AY118" s="210"/>
      <c r="AZ118" s="210"/>
      <c r="BA118" s="210"/>
      <c r="BB118" s="210"/>
      <c r="BC118" s="210"/>
      <c r="BD118" s="210"/>
      <c r="BE118" s="210"/>
      <c r="BF118" s="210"/>
      <c r="BG118" s="210"/>
      <c r="BH118" s="210"/>
    </row>
    <row r="119" spans="1:60" ht="33.75" outlineLevel="2" x14ac:dyDescent="0.2">
      <c r="A119" s="217"/>
      <c r="B119" s="218"/>
      <c r="C119" s="263" t="s">
        <v>348</v>
      </c>
      <c r="D119" s="262"/>
      <c r="E119" s="262"/>
      <c r="F119" s="262"/>
      <c r="G119" s="262"/>
      <c r="H119" s="220"/>
      <c r="I119" s="220"/>
      <c r="J119" s="220"/>
      <c r="K119" s="220"/>
      <c r="L119" s="220"/>
      <c r="M119" s="220"/>
      <c r="N119" s="219"/>
      <c r="O119" s="219"/>
      <c r="P119" s="219"/>
      <c r="Q119" s="219"/>
      <c r="R119" s="220"/>
      <c r="S119" s="220"/>
      <c r="T119" s="220"/>
      <c r="U119" s="220"/>
      <c r="V119" s="220"/>
      <c r="W119" s="220"/>
      <c r="X119" s="220"/>
      <c r="Y119" s="220"/>
      <c r="Z119" s="210"/>
      <c r="AA119" s="210"/>
      <c r="AB119" s="210"/>
      <c r="AC119" s="210"/>
      <c r="AD119" s="210"/>
      <c r="AE119" s="210"/>
      <c r="AF119" s="210"/>
      <c r="AG119" s="210" t="s">
        <v>229</v>
      </c>
      <c r="AH119" s="210"/>
      <c r="AI119" s="210"/>
      <c r="AJ119" s="210"/>
      <c r="AK119" s="210"/>
      <c r="AL119" s="210"/>
      <c r="AM119" s="210"/>
      <c r="AN119" s="210"/>
      <c r="AO119" s="210"/>
      <c r="AP119" s="210"/>
      <c r="AQ119" s="210"/>
      <c r="AR119" s="210"/>
      <c r="AS119" s="210"/>
      <c r="AT119" s="210"/>
      <c r="AU119" s="210"/>
      <c r="AV119" s="210"/>
      <c r="AW119" s="210"/>
      <c r="AX119" s="210"/>
      <c r="AY119" s="210"/>
      <c r="AZ119" s="210"/>
      <c r="BA119" s="243" t="str">
        <f>C119</f>
        <v>odbouráním dosavadního krytu, podkladu, nadezdívky nebo prstence s odklizením vybouraných hmot do 3 m, zarovnání plochy nadezdívky cementovou maltou, podbetonování nebo podezdění rámu, odstranění a znovuosazení rámu, poklopu, mříže, krycího hrnce nebo hydrantu, úpravy a doplnění krytu popř. podkladu vozovky v místě provedené výškové úpravy,</v>
      </c>
      <c r="BB119" s="210"/>
      <c r="BC119" s="210"/>
      <c r="BD119" s="210"/>
      <c r="BE119" s="210"/>
      <c r="BF119" s="210"/>
      <c r="BG119" s="210"/>
      <c r="BH119" s="210"/>
    </row>
    <row r="120" spans="1:60" outlineLevel="2" x14ac:dyDescent="0.2">
      <c r="A120" s="217"/>
      <c r="B120" s="218"/>
      <c r="C120" s="264" t="s">
        <v>349</v>
      </c>
      <c r="D120" s="258"/>
      <c r="E120" s="259"/>
      <c r="F120" s="220"/>
      <c r="G120" s="220"/>
      <c r="H120" s="220"/>
      <c r="I120" s="220"/>
      <c r="J120" s="220"/>
      <c r="K120" s="220"/>
      <c r="L120" s="220"/>
      <c r="M120" s="220"/>
      <c r="N120" s="219"/>
      <c r="O120" s="219"/>
      <c r="P120" s="219"/>
      <c r="Q120" s="219"/>
      <c r="R120" s="220"/>
      <c r="S120" s="220"/>
      <c r="T120" s="220"/>
      <c r="U120" s="220"/>
      <c r="V120" s="220"/>
      <c r="W120" s="220"/>
      <c r="X120" s="220"/>
      <c r="Y120" s="220"/>
      <c r="Z120" s="210"/>
      <c r="AA120" s="210"/>
      <c r="AB120" s="210"/>
      <c r="AC120" s="210"/>
      <c r="AD120" s="210"/>
      <c r="AE120" s="210"/>
      <c r="AF120" s="210"/>
      <c r="AG120" s="210" t="s">
        <v>231</v>
      </c>
      <c r="AH120" s="210">
        <v>0</v>
      </c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</row>
    <row r="121" spans="1:60" outlineLevel="3" x14ac:dyDescent="0.2">
      <c r="A121" s="217"/>
      <c r="B121" s="218"/>
      <c r="C121" s="264" t="s">
        <v>781</v>
      </c>
      <c r="D121" s="258"/>
      <c r="E121" s="259">
        <v>7</v>
      </c>
      <c r="F121" s="220"/>
      <c r="G121" s="220"/>
      <c r="H121" s="220"/>
      <c r="I121" s="220"/>
      <c r="J121" s="220"/>
      <c r="K121" s="220"/>
      <c r="L121" s="220"/>
      <c r="M121" s="220"/>
      <c r="N121" s="219"/>
      <c r="O121" s="219"/>
      <c r="P121" s="219"/>
      <c r="Q121" s="219"/>
      <c r="R121" s="220"/>
      <c r="S121" s="220"/>
      <c r="T121" s="220"/>
      <c r="U121" s="220"/>
      <c r="V121" s="220"/>
      <c r="W121" s="220"/>
      <c r="X121" s="220"/>
      <c r="Y121" s="220"/>
      <c r="Z121" s="210"/>
      <c r="AA121" s="210"/>
      <c r="AB121" s="210"/>
      <c r="AC121" s="210"/>
      <c r="AD121" s="210"/>
      <c r="AE121" s="210"/>
      <c r="AF121" s="210"/>
      <c r="AG121" s="210" t="s">
        <v>231</v>
      </c>
      <c r="AH121" s="210">
        <v>0</v>
      </c>
      <c r="AI121" s="210"/>
      <c r="AJ121" s="210"/>
      <c r="AK121" s="210"/>
      <c r="AL121" s="210"/>
      <c r="AM121" s="210"/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</row>
    <row r="122" spans="1:60" outlineLevel="1" x14ac:dyDescent="0.2">
      <c r="A122" s="235">
        <v>20</v>
      </c>
      <c r="B122" s="236" t="s">
        <v>352</v>
      </c>
      <c r="C122" s="252" t="s">
        <v>353</v>
      </c>
      <c r="D122" s="237" t="s">
        <v>347</v>
      </c>
      <c r="E122" s="238">
        <v>7</v>
      </c>
      <c r="F122" s="239"/>
      <c r="G122" s="240">
        <f>ROUND(E122*F122,2)</f>
        <v>0</v>
      </c>
      <c r="H122" s="239"/>
      <c r="I122" s="240">
        <f>ROUND(E122*H122,2)</f>
        <v>0</v>
      </c>
      <c r="J122" s="239"/>
      <c r="K122" s="240">
        <f>ROUND(E122*J122,2)</f>
        <v>0</v>
      </c>
      <c r="L122" s="240">
        <v>21</v>
      </c>
      <c r="M122" s="240">
        <f>G122*(1+L122/100)</f>
        <v>0</v>
      </c>
      <c r="N122" s="238">
        <v>0.32973999999999998</v>
      </c>
      <c r="O122" s="238">
        <f>ROUND(E122*N122,2)</f>
        <v>2.31</v>
      </c>
      <c r="P122" s="238">
        <v>0</v>
      </c>
      <c r="Q122" s="238">
        <f>ROUND(E122*P122,2)</f>
        <v>0</v>
      </c>
      <c r="R122" s="240" t="s">
        <v>277</v>
      </c>
      <c r="S122" s="240" t="s">
        <v>188</v>
      </c>
      <c r="T122" s="241" t="s">
        <v>188</v>
      </c>
      <c r="U122" s="220">
        <v>2.6579999999999999</v>
      </c>
      <c r="V122" s="220">
        <f>ROUND(E122*U122,2)</f>
        <v>18.61</v>
      </c>
      <c r="W122" s="220"/>
      <c r="X122" s="220" t="s">
        <v>226</v>
      </c>
      <c r="Y122" s="220" t="s">
        <v>191</v>
      </c>
      <c r="Z122" s="210"/>
      <c r="AA122" s="210"/>
      <c r="AB122" s="210"/>
      <c r="AC122" s="210"/>
      <c r="AD122" s="210"/>
      <c r="AE122" s="210"/>
      <c r="AF122" s="210"/>
      <c r="AG122" s="210" t="s">
        <v>227</v>
      </c>
      <c r="AH122" s="210"/>
      <c r="AI122" s="210"/>
      <c r="AJ122" s="210"/>
      <c r="AK122" s="210"/>
      <c r="AL122" s="210"/>
      <c r="AM122" s="210"/>
      <c r="AN122" s="210"/>
      <c r="AO122" s="210"/>
      <c r="AP122" s="210"/>
      <c r="AQ122" s="210"/>
      <c r="AR122" s="210"/>
      <c r="AS122" s="210"/>
      <c r="AT122" s="210"/>
      <c r="AU122" s="210"/>
      <c r="AV122" s="210"/>
      <c r="AW122" s="210"/>
      <c r="AX122" s="210"/>
      <c r="AY122" s="210"/>
      <c r="AZ122" s="210"/>
      <c r="BA122" s="210"/>
      <c r="BB122" s="210"/>
      <c r="BC122" s="210"/>
      <c r="BD122" s="210"/>
      <c r="BE122" s="210"/>
      <c r="BF122" s="210"/>
      <c r="BG122" s="210"/>
      <c r="BH122" s="210"/>
    </row>
    <row r="123" spans="1:60" ht="33.75" outlineLevel="2" x14ac:dyDescent="0.2">
      <c r="A123" s="217"/>
      <c r="B123" s="218"/>
      <c r="C123" s="263" t="s">
        <v>348</v>
      </c>
      <c r="D123" s="262"/>
      <c r="E123" s="262"/>
      <c r="F123" s="262"/>
      <c r="G123" s="262"/>
      <c r="H123" s="220"/>
      <c r="I123" s="220"/>
      <c r="J123" s="220"/>
      <c r="K123" s="220"/>
      <c r="L123" s="220"/>
      <c r="M123" s="220"/>
      <c r="N123" s="219"/>
      <c r="O123" s="219"/>
      <c r="P123" s="219"/>
      <c r="Q123" s="219"/>
      <c r="R123" s="220"/>
      <c r="S123" s="220"/>
      <c r="T123" s="220"/>
      <c r="U123" s="220"/>
      <c r="V123" s="220"/>
      <c r="W123" s="220"/>
      <c r="X123" s="220"/>
      <c r="Y123" s="220"/>
      <c r="Z123" s="210"/>
      <c r="AA123" s="210"/>
      <c r="AB123" s="210"/>
      <c r="AC123" s="210"/>
      <c r="AD123" s="210"/>
      <c r="AE123" s="210"/>
      <c r="AF123" s="210"/>
      <c r="AG123" s="210" t="s">
        <v>229</v>
      </c>
      <c r="AH123" s="210"/>
      <c r="AI123" s="210"/>
      <c r="AJ123" s="210"/>
      <c r="AK123" s="210"/>
      <c r="AL123" s="210"/>
      <c r="AM123" s="210"/>
      <c r="AN123" s="210"/>
      <c r="AO123" s="210"/>
      <c r="AP123" s="210"/>
      <c r="AQ123" s="210"/>
      <c r="AR123" s="210"/>
      <c r="AS123" s="210"/>
      <c r="AT123" s="210"/>
      <c r="AU123" s="210"/>
      <c r="AV123" s="210"/>
      <c r="AW123" s="210"/>
      <c r="AX123" s="210"/>
      <c r="AY123" s="210"/>
      <c r="AZ123" s="210"/>
      <c r="BA123" s="243" t="str">
        <f>C123</f>
        <v>odbouráním dosavadního krytu, podkladu, nadezdívky nebo prstence s odklizením vybouraných hmot do 3 m, zarovnání plochy nadezdívky cementovou maltou, podbetonování nebo podezdění rámu, odstranění a znovuosazení rámu, poklopu, mříže, krycího hrnce nebo hydrantu, úpravy a doplnění krytu popř. podkladu vozovky v místě provedené výškové úpravy,</v>
      </c>
      <c r="BB123" s="210"/>
      <c r="BC123" s="210"/>
      <c r="BD123" s="210"/>
      <c r="BE123" s="210"/>
      <c r="BF123" s="210"/>
      <c r="BG123" s="210"/>
      <c r="BH123" s="210"/>
    </row>
    <row r="124" spans="1:60" outlineLevel="2" x14ac:dyDescent="0.2">
      <c r="A124" s="217"/>
      <c r="B124" s="218"/>
      <c r="C124" s="264" t="s">
        <v>354</v>
      </c>
      <c r="D124" s="258"/>
      <c r="E124" s="259"/>
      <c r="F124" s="220"/>
      <c r="G124" s="220"/>
      <c r="H124" s="220"/>
      <c r="I124" s="220"/>
      <c r="J124" s="220"/>
      <c r="K124" s="220"/>
      <c r="L124" s="220"/>
      <c r="M124" s="220"/>
      <c r="N124" s="219"/>
      <c r="O124" s="219"/>
      <c r="P124" s="219"/>
      <c r="Q124" s="219"/>
      <c r="R124" s="220"/>
      <c r="S124" s="220"/>
      <c r="T124" s="220"/>
      <c r="U124" s="220"/>
      <c r="V124" s="220"/>
      <c r="W124" s="220"/>
      <c r="X124" s="220"/>
      <c r="Y124" s="220"/>
      <c r="Z124" s="210"/>
      <c r="AA124" s="210"/>
      <c r="AB124" s="210"/>
      <c r="AC124" s="210"/>
      <c r="AD124" s="210"/>
      <c r="AE124" s="210"/>
      <c r="AF124" s="210"/>
      <c r="AG124" s="210" t="s">
        <v>231</v>
      </c>
      <c r="AH124" s="210">
        <v>0</v>
      </c>
      <c r="AI124" s="210"/>
      <c r="AJ124" s="210"/>
      <c r="AK124" s="210"/>
      <c r="AL124" s="210"/>
      <c r="AM124" s="210"/>
      <c r="AN124" s="210"/>
      <c r="AO124" s="210"/>
      <c r="AP124" s="210"/>
      <c r="AQ124" s="210"/>
      <c r="AR124" s="210"/>
      <c r="AS124" s="210"/>
      <c r="AT124" s="210"/>
      <c r="AU124" s="210"/>
      <c r="AV124" s="210"/>
      <c r="AW124" s="210"/>
      <c r="AX124" s="210"/>
      <c r="AY124" s="210"/>
      <c r="AZ124" s="210"/>
      <c r="BA124" s="210"/>
      <c r="BB124" s="210"/>
      <c r="BC124" s="210"/>
      <c r="BD124" s="210"/>
      <c r="BE124" s="210"/>
      <c r="BF124" s="210"/>
      <c r="BG124" s="210"/>
      <c r="BH124" s="210"/>
    </row>
    <row r="125" spans="1:60" outlineLevel="3" x14ac:dyDescent="0.2">
      <c r="A125" s="217"/>
      <c r="B125" s="218"/>
      <c r="C125" s="264" t="s">
        <v>781</v>
      </c>
      <c r="D125" s="258"/>
      <c r="E125" s="259">
        <v>7</v>
      </c>
      <c r="F125" s="220"/>
      <c r="G125" s="220"/>
      <c r="H125" s="220"/>
      <c r="I125" s="220"/>
      <c r="J125" s="220"/>
      <c r="K125" s="220"/>
      <c r="L125" s="220"/>
      <c r="M125" s="220"/>
      <c r="N125" s="219"/>
      <c r="O125" s="219"/>
      <c r="P125" s="219"/>
      <c r="Q125" s="219"/>
      <c r="R125" s="220"/>
      <c r="S125" s="220"/>
      <c r="T125" s="220"/>
      <c r="U125" s="220"/>
      <c r="V125" s="220"/>
      <c r="W125" s="220"/>
      <c r="X125" s="220"/>
      <c r="Y125" s="220"/>
      <c r="Z125" s="210"/>
      <c r="AA125" s="210"/>
      <c r="AB125" s="210"/>
      <c r="AC125" s="210"/>
      <c r="AD125" s="210"/>
      <c r="AE125" s="210"/>
      <c r="AF125" s="210"/>
      <c r="AG125" s="210" t="s">
        <v>231</v>
      </c>
      <c r="AH125" s="210">
        <v>0</v>
      </c>
      <c r="AI125" s="210"/>
      <c r="AJ125" s="210"/>
      <c r="AK125" s="210"/>
      <c r="AL125" s="210"/>
      <c r="AM125" s="210"/>
      <c r="AN125" s="210"/>
      <c r="AO125" s="210"/>
      <c r="AP125" s="210"/>
      <c r="AQ125" s="210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210"/>
      <c r="BD125" s="210"/>
      <c r="BE125" s="210"/>
      <c r="BF125" s="210"/>
      <c r="BG125" s="210"/>
      <c r="BH125" s="210"/>
    </row>
    <row r="126" spans="1:60" ht="33.75" outlineLevel="1" x14ac:dyDescent="0.2">
      <c r="A126" s="235">
        <v>21</v>
      </c>
      <c r="B126" s="236" t="s">
        <v>782</v>
      </c>
      <c r="C126" s="252" t="s">
        <v>783</v>
      </c>
      <c r="D126" s="237" t="s">
        <v>784</v>
      </c>
      <c r="E126" s="238">
        <v>1</v>
      </c>
      <c r="F126" s="239"/>
      <c r="G126" s="240">
        <f>ROUND(E126*F126,2)</f>
        <v>0</v>
      </c>
      <c r="H126" s="239"/>
      <c r="I126" s="240">
        <f>ROUND(E126*H126,2)</f>
        <v>0</v>
      </c>
      <c r="J126" s="239"/>
      <c r="K126" s="240">
        <f>ROUND(E126*J126,2)</f>
        <v>0</v>
      </c>
      <c r="L126" s="240">
        <v>21</v>
      </c>
      <c r="M126" s="240">
        <f>G126*(1+L126/100)</f>
        <v>0</v>
      </c>
      <c r="N126" s="238">
        <v>0</v>
      </c>
      <c r="O126" s="238">
        <f>ROUND(E126*N126,2)</f>
        <v>0</v>
      </c>
      <c r="P126" s="238">
        <v>0</v>
      </c>
      <c r="Q126" s="238">
        <f>ROUND(E126*P126,2)</f>
        <v>0</v>
      </c>
      <c r="R126" s="240"/>
      <c r="S126" s="240" t="s">
        <v>203</v>
      </c>
      <c r="T126" s="241" t="s">
        <v>189</v>
      </c>
      <c r="U126" s="220">
        <v>0</v>
      </c>
      <c r="V126" s="220">
        <f>ROUND(E126*U126,2)</f>
        <v>0</v>
      </c>
      <c r="W126" s="220"/>
      <c r="X126" s="220" t="s">
        <v>226</v>
      </c>
      <c r="Y126" s="220" t="s">
        <v>191</v>
      </c>
      <c r="Z126" s="210"/>
      <c r="AA126" s="210"/>
      <c r="AB126" s="210"/>
      <c r="AC126" s="210"/>
      <c r="AD126" s="210"/>
      <c r="AE126" s="210"/>
      <c r="AF126" s="210"/>
      <c r="AG126" s="210" t="s">
        <v>227</v>
      </c>
      <c r="AH126" s="210"/>
      <c r="AI126" s="210"/>
      <c r="AJ126" s="210"/>
      <c r="AK126" s="210"/>
      <c r="AL126" s="210"/>
      <c r="AM126" s="210"/>
      <c r="AN126" s="210"/>
      <c r="AO126" s="210"/>
      <c r="AP126" s="210"/>
      <c r="AQ126" s="210"/>
      <c r="AR126" s="210"/>
      <c r="AS126" s="210"/>
      <c r="AT126" s="210"/>
      <c r="AU126" s="210"/>
      <c r="AV126" s="210"/>
      <c r="AW126" s="210"/>
      <c r="AX126" s="210"/>
      <c r="AY126" s="210"/>
      <c r="AZ126" s="210"/>
      <c r="BA126" s="210"/>
      <c r="BB126" s="210"/>
      <c r="BC126" s="210"/>
      <c r="BD126" s="210"/>
      <c r="BE126" s="210"/>
      <c r="BF126" s="210"/>
      <c r="BG126" s="210"/>
      <c r="BH126" s="210"/>
    </row>
    <row r="127" spans="1:60" outlineLevel="2" x14ac:dyDescent="0.2">
      <c r="A127" s="217"/>
      <c r="B127" s="218"/>
      <c r="C127" s="264" t="s">
        <v>785</v>
      </c>
      <c r="D127" s="258"/>
      <c r="E127" s="259"/>
      <c r="F127" s="220"/>
      <c r="G127" s="220"/>
      <c r="H127" s="220"/>
      <c r="I127" s="220"/>
      <c r="J127" s="220"/>
      <c r="K127" s="220"/>
      <c r="L127" s="220"/>
      <c r="M127" s="220"/>
      <c r="N127" s="219"/>
      <c r="O127" s="219"/>
      <c r="P127" s="219"/>
      <c r="Q127" s="219"/>
      <c r="R127" s="220"/>
      <c r="S127" s="220"/>
      <c r="T127" s="220"/>
      <c r="U127" s="220"/>
      <c r="V127" s="220"/>
      <c r="W127" s="220"/>
      <c r="X127" s="220"/>
      <c r="Y127" s="220"/>
      <c r="Z127" s="210"/>
      <c r="AA127" s="210"/>
      <c r="AB127" s="210"/>
      <c r="AC127" s="210"/>
      <c r="AD127" s="210"/>
      <c r="AE127" s="210"/>
      <c r="AF127" s="210"/>
      <c r="AG127" s="210" t="s">
        <v>231</v>
      </c>
      <c r="AH127" s="210">
        <v>0</v>
      </c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10"/>
      <c r="AT127" s="210"/>
      <c r="AU127" s="210"/>
      <c r="AV127" s="210"/>
      <c r="AW127" s="210"/>
      <c r="AX127" s="210"/>
      <c r="AY127" s="210"/>
      <c r="AZ127" s="210"/>
      <c r="BA127" s="210"/>
      <c r="BB127" s="210"/>
      <c r="BC127" s="210"/>
      <c r="BD127" s="210"/>
      <c r="BE127" s="210"/>
      <c r="BF127" s="210"/>
      <c r="BG127" s="210"/>
      <c r="BH127" s="210"/>
    </row>
    <row r="128" spans="1:60" outlineLevel="3" x14ac:dyDescent="0.2">
      <c r="A128" s="217"/>
      <c r="B128" s="218"/>
      <c r="C128" s="264" t="s">
        <v>325</v>
      </c>
      <c r="D128" s="258"/>
      <c r="E128" s="259"/>
      <c r="F128" s="220"/>
      <c r="G128" s="220"/>
      <c r="H128" s="220"/>
      <c r="I128" s="220"/>
      <c r="J128" s="220"/>
      <c r="K128" s="220"/>
      <c r="L128" s="220"/>
      <c r="M128" s="220"/>
      <c r="N128" s="219"/>
      <c r="O128" s="219"/>
      <c r="P128" s="219"/>
      <c r="Q128" s="219"/>
      <c r="R128" s="220"/>
      <c r="S128" s="220"/>
      <c r="T128" s="220"/>
      <c r="U128" s="220"/>
      <c r="V128" s="220"/>
      <c r="W128" s="220"/>
      <c r="X128" s="220"/>
      <c r="Y128" s="220"/>
      <c r="Z128" s="210"/>
      <c r="AA128" s="210"/>
      <c r="AB128" s="210"/>
      <c r="AC128" s="210"/>
      <c r="AD128" s="210"/>
      <c r="AE128" s="210"/>
      <c r="AF128" s="210"/>
      <c r="AG128" s="210" t="s">
        <v>231</v>
      </c>
      <c r="AH128" s="210">
        <v>0</v>
      </c>
      <c r="AI128" s="210"/>
      <c r="AJ128" s="210"/>
      <c r="AK128" s="210"/>
      <c r="AL128" s="210"/>
      <c r="AM128" s="210"/>
      <c r="AN128" s="210"/>
      <c r="AO128" s="210"/>
      <c r="AP128" s="210"/>
      <c r="AQ128" s="210"/>
      <c r="AR128" s="210"/>
      <c r="AS128" s="210"/>
      <c r="AT128" s="210"/>
      <c r="AU128" s="210"/>
      <c r="AV128" s="210"/>
      <c r="AW128" s="210"/>
      <c r="AX128" s="210"/>
      <c r="AY128" s="210"/>
      <c r="AZ128" s="210"/>
      <c r="BA128" s="210"/>
      <c r="BB128" s="210"/>
      <c r="BC128" s="210"/>
      <c r="BD128" s="210"/>
      <c r="BE128" s="210"/>
      <c r="BF128" s="210"/>
      <c r="BG128" s="210"/>
      <c r="BH128" s="210"/>
    </row>
    <row r="129" spans="1:60" outlineLevel="3" x14ac:dyDescent="0.2">
      <c r="A129" s="217"/>
      <c r="B129" s="218"/>
      <c r="C129" s="264" t="s">
        <v>786</v>
      </c>
      <c r="D129" s="258"/>
      <c r="E129" s="259">
        <v>1</v>
      </c>
      <c r="F129" s="220"/>
      <c r="G129" s="220"/>
      <c r="H129" s="220"/>
      <c r="I129" s="220"/>
      <c r="J129" s="220"/>
      <c r="K129" s="220"/>
      <c r="L129" s="220"/>
      <c r="M129" s="220"/>
      <c r="N129" s="219"/>
      <c r="O129" s="219"/>
      <c r="P129" s="219"/>
      <c r="Q129" s="219"/>
      <c r="R129" s="220"/>
      <c r="S129" s="220"/>
      <c r="T129" s="220"/>
      <c r="U129" s="220"/>
      <c r="V129" s="220"/>
      <c r="W129" s="220"/>
      <c r="X129" s="220"/>
      <c r="Y129" s="220"/>
      <c r="Z129" s="210"/>
      <c r="AA129" s="210"/>
      <c r="AB129" s="210"/>
      <c r="AC129" s="210"/>
      <c r="AD129" s="210"/>
      <c r="AE129" s="210"/>
      <c r="AF129" s="210"/>
      <c r="AG129" s="210" t="s">
        <v>231</v>
      </c>
      <c r="AH129" s="210">
        <v>0</v>
      </c>
      <c r="AI129" s="210"/>
      <c r="AJ129" s="210"/>
      <c r="AK129" s="210"/>
      <c r="AL129" s="210"/>
      <c r="AM129" s="210"/>
      <c r="AN129" s="210"/>
      <c r="AO129" s="210"/>
      <c r="AP129" s="210"/>
      <c r="AQ129" s="210"/>
      <c r="AR129" s="210"/>
      <c r="AS129" s="210"/>
      <c r="AT129" s="210"/>
      <c r="AU129" s="210"/>
      <c r="AV129" s="210"/>
      <c r="AW129" s="210"/>
      <c r="AX129" s="210"/>
      <c r="AY129" s="210"/>
      <c r="AZ129" s="210"/>
      <c r="BA129" s="210"/>
      <c r="BB129" s="210"/>
      <c r="BC129" s="210"/>
      <c r="BD129" s="210"/>
      <c r="BE129" s="210"/>
      <c r="BF129" s="210"/>
      <c r="BG129" s="210"/>
      <c r="BH129" s="210"/>
    </row>
    <row r="130" spans="1:60" x14ac:dyDescent="0.2">
      <c r="A130" s="225" t="s">
        <v>183</v>
      </c>
      <c r="B130" s="226" t="s">
        <v>141</v>
      </c>
      <c r="C130" s="251" t="s">
        <v>142</v>
      </c>
      <c r="D130" s="227"/>
      <c r="E130" s="228"/>
      <c r="F130" s="229"/>
      <c r="G130" s="229">
        <f>SUMIF(AG131:AG175,"&lt;&gt;NOR",G131:G175)</f>
        <v>0</v>
      </c>
      <c r="H130" s="229"/>
      <c r="I130" s="229">
        <f>SUM(I131:I175)</f>
        <v>0</v>
      </c>
      <c r="J130" s="229"/>
      <c r="K130" s="229">
        <f>SUM(K131:K175)</f>
        <v>0</v>
      </c>
      <c r="L130" s="229"/>
      <c r="M130" s="229">
        <f>SUM(M131:M175)</f>
        <v>0</v>
      </c>
      <c r="N130" s="228"/>
      <c r="O130" s="228">
        <f>SUM(O131:O175)</f>
        <v>0.69000000000000006</v>
      </c>
      <c r="P130" s="228"/>
      <c r="Q130" s="228">
        <f>SUM(Q131:Q175)</f>
        <v>0</v>
      </c>
      <c r="R130" s="229"/>
      <c r="S130" s="229"/>
      <c r="T130" s="230"/>
      <c r="U130" s="224"/>
      <c r="V130" s="224">
        <f>SUM(V131:V175)</f>
        <v>51.760000000000005</v>
      </c>
      <c r="W130" s="224"/>
      <c r="X130" s="224"/>
      <c r="Y130" s="224"/>
      <c r="AG130" t="s">
        <v>184</v>
      </c>
    </row>
    <row r="131" spans="1:60" outlineLevel="1" x14ac:dyDescent="0.2">
      <c r="A131" s="235">
        <v>22</v>
      </c>
      <c r="B131" s="236" t="s">
        <v>362</v>
      </c>
      <c r="C131" s="252" t="s">
        <v>363</v>
      </c>
      <c r="D131" s="237" t="s">
        <v>293</v>
      </c>
      <c r="E131" s="238">
        <v>28</v>
      </c>
      <c r="F131" s="239"/>
      <c r="G131" s="240">
        <f>ROUND(E131*F131,2)</f>
        <v>0</v>
      </c>
      <c r="H131" s="239"/>
      <c r="I131" s="240">
        <f>ROUND(E131*H131,2)</f>
        <v>0</v>
      </c>
      <c r="J131" s="239"/>
      <c r="K131" s="240">
        <f>ROUND(E131*J131,2)</f>
        <v>0</v>
      </c>
      <c r="L131" s="240">
        <v>21</v>
      </c>
      <c r="M131" s="240">
        <f>G131*(1+L131/100)</f>
        <v>0</v>
      </c>
      <c r="N131" s="238">
        <v>9.0000000000000006E-5</v>
      </c>
      <c r="O131" s="238">
        <f>ROUND(E131*N131,2)</f>
        <v>0</v>
      </c>
      <c r="P131" s="238">
        <v>0</v>
      </c>
      <c r="Q131" s="238">
        <f>ROUND(E131*P131,2)</f>
        <v>0</v>
      </c>
      <c r="R131" s="240" t="s">
        <v>277</v>
      </c>
      <c r="S131" s="240" t="s">
        <v>188</v>
      </c>
      <c r="T131" s="241" t="s">
        <v>188</v>
      </c>
      <c r="U131" s="220">
        <v>2.1999999999999999E-2</v>
      </c>
      <c r="V131" s="220">
        <f>ROUND(E131*U131,2)</f>
        <v>0.62</v>
      </c>
      <c r="W131" s="220"/>
      <c r="X131" s="220" t="s">
        <v>226</v>
      </c>
      <c r="Y131" s="220" t="s">
        <v>191</v>
      </c>
      <c r="Z131" s="210"/>
      <c r="AA131" s="210"/>
      <c r="AB131" s="210"/>
      <c r="AC131" s="210"/>
      <c r="AD131" s="210"/>
      <c r="AE131" s="210"/>
      <c r="AF131" s="210"/>
      <c r="AG131" s="210" t="s">
        <v>227</v>
      </c>
      <c r="AH131" s="210"/>
      <c r="AI131" s="210"/>
      <c r="AJ131" s="210"/>
      <c r="AK131" s="210"/>
      <c r="AL131" s="210"/>
      <c r="AM131" s="210"/>
      <c r="AN131" s="210"/>
      <c r="AO131" s="210"/>
      <c r="AP131" s="210"/>
      <c r="AQ131" s="210"/>
      <c r="AR131" s="210"/>
      <c r="AS131" s="210"/>
      <c r="AT131" s="210"/>
      <c r="AU131" s="210"/>
      <c r="AV131" s="210"/>
      <c r="AW131" s="210"/>
      <c r="AX131" s="210"/>
      <c r="AY131" s="210"/>
      <c r="AZ131" s="210"/>
      <c r="BA131" s="210"/>
      <c r="BB131" s="210"/>
      <c r="BC131" s="210"/>
      <c r="BD131" s="210"/>
      <c r="BE131" s="210"/>
      <c r="BF131" s="210"/>
      <c r="BG131" s="210"/>
      <c r="BH131" s="210"/>
    </row>
    <row r="132" spans="1:60" outlineLevel="2" x14ac:dyDescent="0.2">
      <c r="A132" s="217"/>
      <c r="B132" s="218"/>
      <c r="C132" s="264" t="s">
        <v>364</v>
      </c>
      <c r="D132" s="258"/>
      <c r="E132" s="259"/>
      <c r="F132" s="220"/>
      <c r="G132" s="220"/>
      <c r="H132" s="220"/>
      <c r="I132" s="220"/>
      <c r="J132" s="220"/>
      <c r="K132" s="220"/>
      <c r="L132" s="220"/>
      <c r="M132" s="220"/>
      <c r="N132" s="219"/>
      <c r="O132" s="219"/>
      <c r="P132" s="219"/>
      <c r="Q132" s="219"/>
      <c r="R132" s="220"/>
      <c r="S132" s="220"/>
      <c r="T132" s="220"/>
      <c r="U132" s="220"/>
      <c r="V132" s="220"/>
      <c r="W132" s="220"/>
      <c r="X132" s="220"/>
      <c r="Y132" s="220"/>
      <c r="Z132" s="210"/>
      <c r="AA132" s="210"/>
      <c r="AB132" s="210"/>
      <c r="AC132" s="210"/>
      <c r="AD132" s="210"/>
      <c r="AE132" s="210"/>
      <c r="AF132" s="210"/>
      <c r="AG132" s="210" t="s">
        <v>231</v>
      </c>
      <c r="AH132" s="210">
        <v>0</v>
      </c>
      <c r="AI132" s="210"/>
      <c r="AJ132" s="210"/>
      <c r="AK132" s="210"/>
      <c r="AL132" s="210"/>
      <c r="AM132" s="210"/>
      <c r="AN132" s="210"/>
      <c r="AO132" s="210"/>
      <c r="AP132" s="210"/>
      <c r="AQ132" s="210"/>
      <c r="AR132" s="210"/>
      <c r="AS132" s="210"/>
      <c r="AT132" s="210"/>
      <c r="AU132" s="210"/>
      <c r="AV132" s="210"/>
      <c r="AW132" s="210"/>
      <c r="AX132" s="210"/>
      <c r="AY132" s="210"/>
      <c r="AZ132" s="210"/>
      <c r="BA132" s="210"/>
      <c r="BB132" s="210"/>
      <c r="BC132" s="210"/>
      <c r="BD132" s="210"/>
      <c r="BE132" s="210"/>
      <c r="BF132" s="210"/>
      <c r="BG132" s="210"/>
      <c r="BH132" s="210"/>
    </row>
    <row r="133" spans="1:60" outlineLevel="3" x14ac:dyDescent="0.2">
      <c r="A133" s="217"/>
      <c r="B133" s="218"/>
      <c r="C133" s="264" t="s">
        <v>325</v>
      </c>
      <c r="D133" s="258"/>
      <c r="E133" s="259"/>
      <c r="F133" s="220"/>
      <c r="G133" s="220"/>
      <c r="H133" s="220"/>
      <c r="I133" s="220"/>
      <c r="J133" s="220"/>
      <c r="K133" s="220"/>
      <c r="L133" s="220"/>
      <c r="M133" s="220"/>
      <c r="N133" s="219"/>
      <c r="O133" s="219"/>
      <c r="P133" s="219"/>
      <c r="Q133" s="219"/>
      <c r="R133" s="220"/>
      <c r="S133" s="220"/>
      <c r="T133" s="220"/>
      <c r="U133" s="220"/>
      <c r="V133" s="220"/>
      <c r="W133" s="220"/>
      <c r="X133" s="220"/>
      <c r="Y133" s="220"/>
      <c r="Z133" s="210"/>
      <c r="AA133" s="210"/>
      <c r="AB133" s="210"/>
      <c r="AC133" s="210"/>
      <c r="AD133" s="210"/>
      <c r="AE133" s="210"/>
      <c r="AF133" s="210"/>
      <c r="AG133" s="210" t="s">
        <v>231</v>
      </c>
      <c r="AH133" s="210">
        <v>0</v>
      </c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</row>
    <row r="134" spans="1:60" outlineLevel="3" x14ac:dyDescent="0.2">
      <c r="A134" s="217"/>
      <c r="B134" s="218"/>
      <c r="C134" s="264" t="s">
        <v>365</v>
      </c>
      <c r="D134" s="258"/>
      <c r="E134" s="259"/>
      <c r="F134" s="220"/>
      <c r="G134" s="220"/>
      <c r="H134" s="220"/>
      <c r="I134" s="220"/>
      <c r="J134" s="220"/>
      <c r="K134" s="220"/>
      <c r="L134" s="220"/>
      <c r="M134" s="220"/>
      <c r="N134" s="219"/>
      <c r="O134" s="219"/>
      <c r="P134" s="219"/>
      <c r="Q134" s="219"/>
      <c r="R134" s="220"/>
      <c r="S134" s="220"/>
      <c r="T134" s="220"/>
      <c r="U134" s="220"/>
      <c r="V134" s="220"/>
      <c r="W134" s="220"/>
      <c r="X134" s="220"/>
      <c r="Y134" s="220"/>
      <c r="Z134" s="210"/>
      <c r="AA134" s="210"/>
      <c r="AB134" s="210"/>
      <c r="AC134" s="210"/>
      <c r="AD134" s="210"/>
      <c r="AE134" s="210"/>
      <c r="AF134" s="210"/>
      <c r="AG134" s="210" t="s">
        <v>231</v>
      </c>
      <c r="AH134" s="210">
        <v>0</v>
      </c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</row>
    <row r="135" spans="1:60" outlineLevel="3" x14ac:dyDescent="0.2">
      <c r="A135" s="217"/>
      <c r="B135" s="218"/>
      <c r="C135" s="264" t="s">
        <v>763</v>
      </c>
      <c r="D135" s="258"/>
      <c r="E135" s="259"/>
      <c r="F135" s="220"/>
      <c r="G135" s="220"/>
      <c r="H135" s="220"/>
      <c r="I135" s="220"/>
      <c r="J135" s="220"/>
      <c r="K135" s="220"/>
      <c r="L135" s="220"/>
      <c r="M135" s="220"/>
      <c r="N135" s="219"/>
      <c r="O135" s="219"/>
      <c r="P135" s="219"/>
      <c r="Q135" s="219"/>
      <c r="R135" s="220"/>
      <c r="S135" s="220"/>
      <c r="T135" s="220"/>
      <c r="U135" s="220"/>
      <c r="V135" s="220"/>
      <c r="W135" s="220"/>
      <c r="X135" s="220"/>
      <c r="Y135" s="220"/>
      <c r="Z135" s="210"/>
      <c r="AA135" s="210"/>
      <c r="AB135" s="210"/>
      <c r="AC135" s="210"/>
      <c r="AD135" s="210"/>
      <c r="AE135" s="210"/>
      <c r="AF135" s="210"/>
      <c r="AG135" s="210" t="s">
        <v>231</v>
      </c>
      <c r="AH135" s="210">
        <v>0</v>
      </c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</row>
    <row r="136" spans="1:60" outlineLevel="3" x14ac:dyDescent="0.2">
      <c r="A136" s="217"/>
      <c r="B136" s="218"/>
      <c r="C136" s="264" t="s">
        <v>787</v>
      </c>
      <c r="D136" s="258"/>
      <c r="E136" s="259"/>
      <c r="F136" s="220"/>
      <c r="G136" s="220"/>
      <c r="H136" s="220"/>
      <c r="I136" s="220"/>
      <c r="J136" s="220"/>
      <c r="K136" s="220"/>
      <c r="L136" s="220"/>
      <c r="M136" s="220"/>
      <c r="N136" s="219"/>
      <c r="O136" s="219"/>
      <c r="P136" s="219"/>
      <c r="Q136" s="219"/>
      <c r="R136" s="220"/>
      <c r="S136" s="220"/>
      <c r="T136" s="220"/>
      <c r="U136" s="220"/>
      <c r="V136" s="220"/>
      <c r="W136" s="220"/>
      <c r="X136" s="220"/>
      <c r="Y136" s="220"/>
      <c r="Z136" s="210"/>
      <c r="AA136" s="210"/>
      <c r="AB136" s="210"/>
      <c r="AC136" s="210"/>
      <c r="AD136" s="210"/>
      <c r="AE136" s="210"/>
      <c r="AF136" s="210"/>
      <c r="AG136" s="210" t="s">
        <v>231</v>
      </c>
      <c r="AH136" s="210">
        <v>0</v>
      </c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</row>
    <row r="137" spans="1:60" outlineLevel="3" x14ac:dyDescent="0.2">
      <c r="A137" s="217"/>
      <c r="B137" s="218"/>
      <c r="C137" s="264" t="s">
        <v>788</v>
      </c>
      <c r="D137" s="258"/>
      <c r="E137" s="259">
        <v>16</v>
      </c>
      <c r="F137" s="220"/>
      <c r="G137" s="220"/>
      <c r="H137" s="220"/>
      <c r="I137" s="220"/>
      <c r="J137" s="220"/>
      <c r="K137" s="220"/>
      <c r="L137" s="220"/>
      <c r="M137" s="220"/>
      <c r="N137" s="219"/>
      <c r="O137" s="219"/>
      <c r="P137" s="219"/>
      <c r="Q137" s="219"/>
      <c r="R137" s="220"/>
      <c r="S137" s="220"/>
      <c r="T137" s="220"/>
      <c r="U137" s="220"/>
      <c r="V137" s="220"/>
      <c r="W137" s="220"/>
      <c r="X137" s="220"/>
      <c r="Y137" s="220"/>
      <c r="Z137" s="210"/>
      <c r="AA137" s="210"/>
      <c r="AB137" s="210"/>
      <c r="AC137" s="210"/>
      <c r="AD137" s="210"/>
      <c r="AE137" s="210"/>
      <c r="AF137" s="210"/>
      <c r="AG137" s="210" t="s">
        <v>231</v>
      </c>
      <c r="AH137" s="210">
        <v>0</v>
      </c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</row>
    <row r="138" spans="1:60" outlineLevel="3" x14ac:dyDescent="0.2">
      <c r="A138" s="217"/>
      <c r="B138" s="218"/>
      <c r="C138" s="264" t="s">
        <v>789</v>
      </c>
      <c r="D138" s="258"/>
      <c r="E138" s="259">
        <v>12</v>
      </c>
      <c r="F138" s="220"/>
      <c r="G138" s="220"/>
      <c r="H138" s="220"/>
      <c r="I138" s="220"/>
      <c r="J138" s="220"/>
      <c r="K138" s="220"/>
      <c r="L138" s="220"/>
      <c r="M138" s="220"/>
      <c r="N138" s="219"/>
      <c r="O138" s="219"/>
      <c r="P138" s="219"/>
      <c r="Q138" s="219"/>
      <c r="R138" s="220"/>
      <c r="S138" s="220"/>
      <c r="T138" s="220"/>
      <c r="U138" s="220"/>
      <c r="V138" s="220"/>
      <c r="W138" s="220"/>
      <c r="X138" s="220"/>
      <c r="Y138" s="220"/>
      <c r="Z138" s="210"/>
      <c r="AA138" s="210"/>
      <c r="AB138" s="210"/>
      <c r="AC138" s="210"/>
      <c r="AD138" s="210"/>
      <c r="AE138" s="210"/>
      <c r="AF138" s="210"/>
      <c r="AG138" s="210" t="s">
        <v>231</v>
      </c>
      <c r="AH138" s="210">
        <v>0</v>
      </c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</row>
    <row r="139" spans="1:60" outlineLevel="1" x14ac:dyDescent="0.2">
      <c r="A139" s="235">
        <v>23</v>
      </c>
      <c r="B139" s="236" t="s">
        <v>370</v>
      </c>
      <c r="C139" s="252" t="s">
        <v>371</v>
      </c>
      <c r="D139" s="237" t="s">
        <v>293</v>
      </c>
      <c r="E139" s="238">
        <v>46</v>
      </c>
      <c r="F139" s="239"/>
      <c r="G139" s="240">
        <f>ROUND(E139*F139,2)</f>
        <v>0</v>
      </c>
      <c r="H139" s="239"/>
      <c r="I139" s="240">
        <f>ROUND(E139*H139,2)</f>
        <v>0</v>
      </c>
      <c r="J139" s="239"/>
      <c r="K139" s="240">
        <f>ROUND(E139*J139,2)</f>
        <v>0</v>
      </c>
      <c r="L139" s="240">
        <v>21</v>
      </c>
      <c r="M139" s="240">
        <f>G139*(1+L139/100)</f>
        <v>0</v>
      </c>
      <c r="N139" s="238">
        <v>1.2999999999999999E-4</v>
      </c>
      <c r="O139" s="238">
        <f>ROUND(E139*N139,2)</f>
        <v>0.01</v>
      </c>
      <c r="P139" s="238">
        <v>0</v>
      </c>
      <c r="Q139" s="238">
        <f>ROUND(E139*P139,2)</f>
        <v>0</v>
      </c>
      <c r="R139" s="240" t="s">
        <v>277</v>
      </c>
      <c r="S139" s="240" t="s">
        <v>188</v>
      </c>
      <c r="T139" s="241" t="s">
        <v>188</v>
      </c>
      <c r="U139" s="220">
        <v>2.1999999999999999E-2</v>
      </c>
      <c r="V139" s="220">
        <f>ROUND(E139*U139,2)</f>
        <v>1.01</v>
      </c>
      <c r="W139" s="220"/>
      <c r="X139" s="220" t="s">
        <v>226</v>
      </c>
      <c r="Y139" s="220" t="s">
        <v>191</v>
      </c>
      <c r="Z139" s="210"/>
      <c r="AA139" s="210"/>
      <c r="AB139" s="210"/>
      <c r="AC139" s="210"/>
      <c r="AD139" s="210"/>
      <c r="AE139" s="210"/>
      <c r="AF139" s="210"/>
      <c r="AG139" s="210" t="s">
        <v>227</v>
      </c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</row>
    <row r="140" spans="1:60" outlineLevel="2" x14ac:dyDescent="0.2">
      <c r="A140" s="217"/>
      <c r="B140" s="218"/>
      <c r="C140" s="264" t="s">
        <v>790</v>
      </c>
      <c r="D140" s="258"/>
      <c r="E140" s="259"/>
      <c r="F140" s="220"/>
      <c r="G140" s="220"/>
      <c r="H140" s="220"/>
      <c r="I140" s="220"/>
      <c r="J140" s="220"/>
      <c r="K140" s="220"/>
      <c r="L140" s="220"/>
      <c r="M140" s="220"/>
      <c r="N140" s="219"/>
      <c r="O140" s="219"/>
      <c r="P140" s="219"/>
      <c r="Q140" s="219"/>
      <c r="R140" s="220"/>
      <c r="S140" s="220"/>
      <c r="T140" s="220"/>
      <c r="U140" s="220"/>
      <c r="V140" s="220"/>
      <c r="W140" s="220"/>
      <c r="X140" s="220"/>
      <c r="Y140" s="220"/>
      <c r="Z140" s="210"/>
      <c r="AA140" s="210"/>
      <c r="AB140" s="210"/>
      <c r="AC140" s="210"/>
      <c r="AD140" s="210"/>
      <c r="AE140" s="210"/>
      <c r="AF140" s="210"/>
      <c r="AG140" s="210" t="s">
        <v>231</v>
      </c>
      <c r="AH140" s="210">
        <v>0</v>
      </c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</row>
    <row r="141" spans="1:60" outlineLevel="3" x14ac:dyDescent="0.2">
      <c r="A141" s="217"/>
      <c r="B141" s="218"/>
      <c r="C141" s="264" t="s">
        <v>325</v>
      </c>
      <c r="D141" s="258"/>
      <c r="E141" s="259"/>
      <c r="F141" s="220"/>
      <c r="G141" s="220"/>
      <c r="H141" s="220"/>
      <c r="I141" s="220"/>
      <c r="J141" s="220"/>
      <c r="K141" s="220"/>
      <c r="L141" s="220"/>
      <c r="M141" s="220"/>
      <c r="N141" s="219"/>
      <c r="O141" s="219"/>
      <c r="P141" s="219"/>
      <c r="Q141" s="219"/>
      <c r="R141" s="220"/>
      <c r="S141" s="220"/>
      <c r="T141" s="220"/>
      <c r="U141" s="220"/>
      <c r="V141" s="220"/>
      <c r="W141" s="220"/>
      <c r="X141" s="220"/>
      <c r="Y141" s="220"/>
      <c r="Z141" s="210"/>
      <c r="AA141" s="210"/>
      <c r="AB141" s="210"/>
      <c r="AC141" s="210"/>
      <c r="AD141" s="210"/>
      <c r="AE141" s="210"/>
      <c r="AF141" s="210"/>
      <c r="AG141" s="210" t="s">
        <v>231</v>
      </c>
      <c r="AH141" s="210">
        <v>0</v>
      </c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</row>
    <row r="142" spans="1:60" outlineLevel="3" x14ac:dyDescent="0.2">
      <c r="A142" s="217"/>
      <c r="B142" s="218"/>
      <c r="C142" s="264" t="s">
        <v>791</v>
      </c>
      <c r="D142" s="258"/>
      <c r="E142" s="259">
        <v>46</v>
      </c>
      <c r="F142" s="220"/>
      <c r="G142" s="220"/>
      <c r="H142" s="220"/>
      <c r="I142" s="220"/>
      <c r="J142" s="220"/>
      <c r="K142" s="220"/>
      <c r="L142" s="220"/>
      <c r="M142" s="220"/>
      <c r="N142" s="219"/>
      <c r="O142" s="219"/>
      <c r="P142" s="219"/>
      <c r="Q142" s="219"/>
      <c r="R142" s="220"/>
      <c r="S142" s="220"/>
      <c r="T142" s="220"/>
      <c r="U142" s="220"/>
      <c r="V142" s="220"/>
      <c r="W142" s="220"/>
      <c r="X142" s="220"/>
      <c r="Y142" s="220"/>
      <c r="Z142" s="210"/>
      <c r="AA142" s="210"/>
      <c r="AB142" s="210"/>
      <c r="AC142" s="210"/>
      <c r="AD142" s="210"/>
      <c r="AE142" s="210"/>
      <c r="AF142" s="210"/>
      <c r="AG142" s="210" t="s">
        <v>231</v>
      </c>
      <c r="AH142" s="210">
        <v>0</v>
      </c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</row>
    <row r="143" spans="1:60" outlineLevel="1" x14ac:dyDescent="0.2">
      <c r="A143" s="235">
        <v>24</v>
      </c>
      <c r="B143" s="236" t="s">
        <v>370</v>
      </c>
      <c r="C143" s="252" t="s">
        <v>371</v>
      </c>
      <c r="D143" s="237" t="s">
        <v>293</v>
      </c>
      <c r="E143" s="238">
        <v>46</v>
      </c>
      <c r="F143" s="239"/>
      <c r="G143" s="240">
        <f>ROUND(E143*F143,2)</f>
        <v>0</v>
      </c>
      <c r="H143" s="239"/>
      <c r="I143" s="240">
        <f>ROUND(E143*H143,2)</f>
        <v>0</v>
      </c>
      <c r="J143" s="239"/>
      <c r="K143" s="240">
        <f>ROUND(E143*J143,2)</f>
        <v>0</v>
      </c>
      <c r="L143" s="240">
        <v>21</v>
      </c>
      <c r="M143" s="240">
        <f>G143*(1+L143/100)</f>
        <v>0</v>
      </c>
      <c r="N143" s="238">
        <v>1.2999999999999999E-4</v>
      </c>
      <c r="O143" s="238">
        <f>ROUND(E143*N143,2)</f>
        <v>0.01</v>
      </c>
      <c r="P143" s="238">
        <v>0</v>
      </c>
      <c r="Q143" s="238">
        <f>ROUND(E143*P143,2)</f>
        <v>0</v>
      </c>
      <c r="R143" s="240" t="s">
        <v>277</v>
      </c>
      <c r="S143" s="240" t="s">
        <v>188</v>
      </c>
      <c r="T143" s="241" t="s">
        <v>188</v>
      </c>
      <c r="U143" s="220">
        <v>2.1999999999999999E-2</v>
      </c>
      <c r="V143" s="220">
        <f>ROUND(E143*U143,2)</f>
        <v>1.01</v>
      </c>
      <c r="W143" s="220"/>
      <c r="X143" s="220" t="s">
        <v>226</v>
      </c>
      <c r="Y143" s="220" t="s">
        <v>191</v>
      </c>
      <c r="Z143" s="210"/>
      <c r="AA143" s="210"/>
      <c r="AB143" s="210"/>
      <c r="AC143" s="210"/>
      <c r="AD143" s="210"/>
      <c r="AE143" s="210"/>
      <c r="AF143" s="210"/>
      <c r="AG143" s="210" t="s">
        <v>227</v>
      </c>
      <c r="AH143" s="210"/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  <c r="BD143" s="210"/>
      <c r="BE143" s="210"/>
      <c r="BF143" s="210"/>
      <c r="BG143" s="210"/>
      <c r="BH143" s="210"/>
    </row>
    <row r="144" spans="1:60" outlineLevel="2" x14ac:dyDescent="0.2">
      <c r="A144" s="217"/>
      <c r="B144" s="218"/>
      <c r="C144" s="264" t="s">
        <v>372</v>
      </c>
      <c r="D144" s="258"/>
      <c r="E144" s="259"/>
      <c r="F144" s="220"/>
      <c r="G144" s="220"/>
      <c r="H144" s="220"/>
      <c r="I144" s="220"/>
      <c r="J144" s="220"/>
      <c r="K144" s="220"/>
      <c r="L144" s="220"/>
      <c r="M144" s="220"/>
      <c r="N144" s="219"/>
      <c r="O144" s="219"/>
      <c r="P144" s="219"/>
      <c r="Q144" s="219"/>
      <c r="R144" s="220"/>
      <c r="S144" s="220"/>
      <c r="T144" s="220"/>
      <c r="U144" s="220"/>
      <c r="V144" s="220"/>
      <c r="W144" s="220"/>
      <c r="X144" s="220"/>
      <c r="Y144" s="220"/>
      <c r="Z144" s="210"/>
      <c r="AA144" s="210"/>
      <c r="AB144" s="210"/>
      <c r="AC144" s="210"/>
      <c r="AD144" s="210"/>
      <c r="AE144" s="210"/>
      <c r="AF144" s="210"/>
      <c r="AG144" s="210" t="s">
        <v>231</v>
      </c>
      <c r="AH144" s="210">
        <v>0</v>
      </c>
      <c r="AI144" s="210"/>
      <c r="AJ144" s="210"/>
      <c r="AK144" s="210"/>
      <c r="AL144" s="210"/>
      <c r="AM144" s="210"/>
      <c r="AN144" s="210"/>
      <c r="AO144" s="210"/>
      <c r="AP144" s="210"/>
      <c r="AQ144" s="210"/>
      <c r="AR144" s="210"/>
      <c r="AS144" s="210"/>
      <c r="AT144" s="210"/>
      <c r="AU144" s="210"/>
      <c r="AV144" s="210"/>
      <c r="AW144" s="210"/>
      <c r="AX144" s="210"/>
      <c r="AY144" s="210"/>
      <c r="AZ144" s="210"/>
      <c r="BA144" s="210"/>
      <c r="BB144" s="210"/>
      <c r="BC144" s="210"/>
      <c r="BD144" s="210"/>
      <c r="BE144" s="210"/>
      <c r="BF144" s="210"/>
      <c r="BG144" s="210"/>
      <c r="BH144" s="210"/>
    </row>
    <row r="145" spans="1:60" outlineLevel="3" x14ac:dyDescent="0.2">
      <c r="A145" s="217"/>
      <c r="B145" s="218"/>
      <c r="C145" s="264" t="s">
        <v>325</v>
      </c>
      <c r="D145" s="258"/>
      <c r="E145" s="259"/>
      <c r="F145" s="220"/>
      <c r="G145" s="220"/>
      <c r="H145" s="220"/>
      <c r="I145" s="220"/>
      <c r="J145" s="220"/>
      <c r="K145" s="220"/>
      <c r="L145" s="220"/>
      <c r="M145" s="220"/>
      <c r="N145" s="219"/>
      <c r="O145" s="219"/>
      <c r="P145" s="219"/>
      <c r="Q145" s="219"/>
      <c r="R145" s="220"/>
      <c r="S145" s="220"/>
      <c r="T145" s="220"/>
      <c r="U145" s="220"/>
      <c r="V145" s="220"/>
      <c r="W145" s="220"/>
      <c r="X145" s="220"/>
      <c r="Y145" s="220"/>
      <c r="Z145" s="210"/>
      <c r="AA145" s="210"/>
      <c r="AB145" s="210"/>
      <c r="AC145" s="210"/>
      <c r="AD145" s="210"/>
      <c r="AE145" s="210"/>
      <c r="AF145" s="210"/>
      <c r="AG145" s="210" t="s">
        <v>231</v>
      </c>
      <c r="AH145" s="210">
        <v>0</v>
      </c>
      <c r="AI145" s="210"/>
      <c r="AJ145" s="210"/>
      <c r="AK145" s="210"/>
      <c r="AL145" s="210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210"/>
      <c r="BA145" s="210"/>
      <c r="BB145" s="210"/>
      <c r="BC145" s="210"/>
      <c r="BD145" s="210"/>
      <c r="BE145" s="210"/>
      <c r="BF145" s="210"/>
      <c r="BG145" s="210"/>
      <c r="BH145" s="210"/>
    </row>
    <row r="146" spans="1:60" outlineLevel="3" x14ac:dyDescent="0.2">
      <c r="A146" s="217"/>
      <c r="B146" s="218"/>
      <c r="C146" s="264" t="s">
        <v>373</v>
      </c>
      <c r="D146" s="258"/>
      <c r="E146" s="259"/>
      <c r="F146" s="220"/>
      <c r="G146" s="220"/>
      <c r="H146" s="220"/>
      <c r="I146" s="220"/>
      <c r="J146" s="220"/>
      <c r="K146" s="220"/>
      <c r="L146" s="220"/>
      <c r="M146" s="220"/>
      <c r="N146" s="219"/>
      <c r="O146" s="219"/>
      <c r="P146" s="219"/>
      <c r="Q146" s="219"/>
      <c r="R146" s="220"/>
      <c r="S146" s="220"/>
      <c r="T146" s="220"/>
      <c r="U146" s="220"/>
      <c r="V146" s="220"/>
      <c r="W146" s="220"/>
      <c r="X146" s="220"/>
      <c r="Y146" s="220"/>
      <c r="Z146" s="210"/>
      <c r="AA146" s="210"/>
      <c r="AB146" s="210"/>
      <c r="AC146" s="210"/>
      <c r="AD146" s="210"/>
      <c r="AE146" s="210"/>
      <c r="AF146" s="210"/>
      <c r="AG146" s="210" t="s">
        <v>231</v>
      </c>
      <c r="AH146" s="210">
        <v>0</v>
      </c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  <c r="BD146" s="210"/>
      <c r="BE146" s="210"/>
      <c r="BF146" s="210"/>
      <c r="BG146" s="210"/>
      <c r="BH146" s="210"/>
    </row>
    <row r="147" spans="1:60" outlineLevel="3" x14ac:dyDescent="0.2">
      <c r="A147" s="217"/>
      <c r="B147" s="218"/>
      <c r="C147" s="264" t="s">
        <v>791</v>
      </c>
      <c r="D147" s="258"/>
      <c r="E147" s="259">
        <v>46</v>
      </c>
      <c r="F147" s="220"/>
      <c r="G147" s="220"/>
      <c r="H147" s="220"/>
      <c r="I147" s="220"/>
      <c r="J147" s="220"/>
      <c r="K147" s="220"/>
      <c r="L147" s="220"/>
      <c r="M147" s="220"/>
      <c r="N147" s="219"/>
      <c r="O147" s="219"/>
      <c r="P147" s="219"/>
      <c r="Q147" s="219"/>
      <c r="R147" s="220"/>
      <c r="S147" s="220"/>
      <c r="T147" s="220"/>
      <c r="U147" s="220"/>
      <c r="V147" s="220"/>
      <c r="W147" s="220"/>
      <c r="X147" s="220"/>
      <c r="Y147" s="220"/>
      <c r="Z147" s="210"/>
      <c r="AA147" s="210"/>
      <c r="AB147" s="210"/>
      <c r="AC147" s="210"/>
      <c r="AD147" s="210"/>
      <c r="AE147" s="210"/>
      <c r="AF147" s="210"/>
      <c r="AG147" s="210" t="s">
        <v>231</v>
      </c>
      <c r="AH147" s="210">
        <v>0</v>
      </c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</row>
    <row r="148" spans="1:60" outlineLevel="1" x14ac:dyDescent="0.2">
      <c r="A148" s="235">
        <v>25</v>
      </c>
      <c r="B148" s="236" t="s">
        <v>396</v>
      </c>
      <c r="C148" s="252" t="s">
        <v>397</v>
      </c>
      <c r="D148" s="237" t="s">
        <v>293</v>
      </c>
      <c r="E148" s="238">
        <v>155.16999999999999</v>
      </c>
      <c r="F148" s="239"/>
      <c r="G148" s="240">
        <f>ROUND(E148*F148,2)</f>
        <v>0</v>
      </c>
      <c r="H148" s="239"/>
      <c r="I148" s="240">
        <f>ROUND(E148*H148,2)</f>
        <v>0</v>
      </c>
      <c r="J148" s="239"/>
      <c r="K148" s="240">
        <f>ROUND(E148*J148,2)</f>
        <v>0</v>
      </c>
      <c r="L148" s="240">
        <v>21</v>
      </c>
      <c r="M148" s="240">
        <f>G148*(1+L148/100)</f>
        <v>0</v>
      </c>
      <c r="N148" s="238">
        <v>4.3E-3</v>
      </c>
      <c r="O148" s="238">
        <f>ROUND(E148*N148,2)</f>
        <v>0.67</v>
      </c>
      <c r="P148" s="238">
        <v>0</v>
      </c>
      <c r="Q148" s="238">
        <f>ROUND(E148*P148,2)</f>
        <v>0</v>
      </c>
      <c r="R148" s="240" t="s">
        <v>277</v>
      </c>
      <c r="S148" s="240" t="s">
        <v>188</v>
      </c>
      <c r="T148" s="241" t="s">
        <v>188</v>
      </c>
      <c r="U148" s="220">
        <v>0.20799999999999999</v>
      </c>
      <c r="V148" s="220">
        <f>ROUND(E148*U148,2)</f>
        <v>32.28</v>
      </c>
      <c r="W148" s="220"/>
      <c r="X148" s="220" t="s">
        <v>226</v>
      </c>
      <c r="Y148" s="220" t="s">
        <v>191</v>
      </c>
      <c r="Z148" s="210"/>
      <c r="AA148" s="210"/>
      <c r="AB148" s="210"/>
      <c r="AC148" s="210"/>
      <c r="AD148" s="210"/>
      <c r="AE148" s="210"/>
      <c r="AF148" s="210"/>
      <c r="AG148" s="210" t="s">
        <v>227</v>
      </c>
      <c r="AH148" s="210"/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  <c r="BD148" s="210"/>
      <c r="BE148" s="210"/>
      <c r="BF148" s="210"/>
      <c r="BG148" s="210"/>
      <c r="BH148" s="210"/>
    </row>
    <row r="149" spans="1:60" outlineLevel="2" x14ac:dyDescent="0.2">
      <c r="A149" s="217"/>
      <c r="B149" s="218"/>
      <c r="C149" s="263" t="s">
        <v>398</v>
      </c>
      <c r="D149" s="262"/>
      <c r="E149" s="262"/>
      <c r="F149" s="262"/>
      <c r="G149" s="262"/>
      <c r="H149" s="220"/>
      <c r="I149" s="220"/>
      <c r="J149" s="220"/>
      <c r="K149" s="220"/>
      <c r="L149" s="220"/>
      <c r="M149" s="220"/>
      <c r="N149" s="219"/>
      <c r="O149" s="219"/>
      <c r="P149" s="219"/>
      <c r="Q149" s="219"/>
      <c r="R149" s="220"/>
      <c r="S149" s="220"/>
      <c r="T149" s="220"/>
      <c r="U149" s="220"/>
      <c r="V149" s="220"/>
      <c r="W149" s="220"/>
      <c r="X149" s="220"/>
      <c r="Y149" s="220"/>
      <c r="Z149" s="210"/>
      <c r="AA149" s="210"/>
      <c r="AB149" s="210"/>
      <c r="AC149" s="210"/>
      <c r="AD149" s="210"/>
      <c r="AE149" s="210"/>
      <c r="AF149" s="210"/>
      <c r="AG149" s="210" t="s">
        <v>229</v>
      </c>
      <c r="AH149" s="210"/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  <c r="BD149" s="210"/>
      <c r="BE149" s="210"/>
      <c r="BF149" s="210"/>
      <c r="BG149" s="210"/>
      <c r="BH149" s="210"/>
    </row>
    <row r="150" spans="1:60" outlineLevel="2" x14ac:dyDescent="0.2">
      <c r="A150" s="217"/>
      <c r="B150" s="218"/>
      <c r="C150" s="264" t="s">
        <v>399</v>
      </c>
      <c r="D150" s="258"/>
      <c r="E150" s="259"/>
      <c r="F150" s="220"/>
      <c r="G150" s="220"/>
      <c r="H150" s="220"/>
      <c r="I150" s="220"/>
      <c r="J150" s="220"/>
      <c r="K150" s="220"/>
      <c r="L150" s="220"/>
      <c r="M150" s="220"/>
      <c r="N150" s="219"/>
      <c r="O150" s="219"/>
      <c r="P150" s="219"/>
      <c r="Q150" s="219"/>
      <c r="R150" s="220"/>
      <c r="S150" s="220"/>
      <c r="T150" s="220"/>
      <c r="U150" s="220"/>
      <c r="V150" s="220"/>
      <c r="W150" s="220"/>
      <c r="X150" s="220"/>
      <c r="Y150" s="220"/>
      <c r="Z150" s="210"/>
      <c r="AA150" s="210"/>
      <c r="AB150" s="210"/>
      <c r="AC150" s="210"/>
      <c r="AD150" s="210"/>
      <c r="AE150" s="210"/>
      <c r="AF150" s="210"/>
      <c r="AG150" s="210" t="s">
        <v>231</v>
      </c>
      <c r="AH150" s="210">
        <v>0</v>
      </c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</row>
    <row r="151" spans="1:60" outlineLevel="3" x14ac:dyDescent="0.2">
      <c r="A151" s="217"/>
      <c r="B151" s="218"/>
      <c r="C151" s="264" t="s">
        <v>792</v>
      </c>
      <c r="D151" s="258"/>
      <c r="E151" s="259">
        <v>155.16999999999999</v>
      </c>
      <c r="F151" s="220"/>
      <c r="G151" s="220"/>
      <c r="H151" s="220"/>
      <c r="I151" s="220"/>
      <c r="J151" s="220"/>
      <c r="K151" s="220"/>
      <c r="L151" s="220"/>
      <c r="M151" s="220"/>
      <c r="N151" s="219"/>
      <c r="O151" s="219"/>
      <c r="P151" s="219"/>
      <c r="Q151" s="219"/>
      <c r="R151" s="220"/>
      <c r="S151" s="220"/>
      <c r="T151" s="220"/>
      <c r="U151" s="220"/>
      <c r="V151" s="220"/>
      <c r="W151" s="220"/>
      <c r="X151" s="220"/>
      <c r="Y151" s="220"/>
      <c r="Z151" s="210"/>
      <c r="AA151" s="210"/>
      <c r="AB151" s="210"/>
      <c r="AC151" s="210"/>
      <c r="AD151" s="210"/>
      <c r="AE151" s="210"/>
      <c r="AF151" s="210"/>
      <c r="AG151" s="210" t="s">
        <v>231</v>
      </c>
      <c r="AH151" s="210">
        <v>5</v>
      </c>
      <c r="AI151" s="210"/>
      <c r="AJ151" s="210"/>
      <c r="AK151" s="210"/>
      <c r="AL151" s="210"/>
      <c r="AM151" s="210"/>
      <c r="AN151" s="210"/>
      <c r="AO151" s="210"/>
      <c r="AP151" s="210"/>
      <c r="AQ151" s="210"/>
      <c r="AR151" s="210"/>
      <c r="AS151" s="210"/>
      <c r="AT151" s="210"/>
      <c r="AU151" s="210"/>
      <c r="AV151" s="210"/>
      <c r="AW151" s="210"/>
      <c r="AX151" s="210"/>
      <c r="AY151" s="210"/>
      <c r="AZ151" s="210"/>
      <c r="BA151" s="210"/>
      <c r="BB151" s="210"/>
      <c r="BC151" s="210"/>
      <c r="BD151" s="210"/>
      <c r="BE151" s="210"/>
      <c r="BF151" s="210"/>
      <c r="BG151" s="210"/>
      <c r="BH151" s="210"/>
    </row>
    <row r="152" spans="1:60" outlineLevel="1" x14ac:dyDescent="0.2">
      <c r="A152" s="235">
        <v>26</v>
      </c>
      <c r="B152" s="236" t="s">
        <v>401</v>
      </c>
      <c r="C152" s="252" t="s">
        <v>402</v>
      </c>
      <c r="D152" s="237" t="s">
        <v>293</v>
      </c>
      <c r="E152" s="238">
        <v>155.16999999999999</v>
      </c>
      <c r="F152" s="239"/>
      <c r="G152" s="240">
        <f>ROUND(E152*F152,2)</f>
        <v>0</v>
      </c>
      <c r="H152" s="239"/>
      <c r="I152" s="240">
        <f>ROUND(E152*H152,2)</f>
        <v>0</v>
      </c>
      <c r="J152" s="239"/>
      <c r="K152" s="240">
        <f>ROUND(E152*J152,2)</f>
        <v>0</v>
      </c>
      <c r="L152" s="240">
        <v>21</v>
      </c>
      <c r="M152" s="240">
        <f>G152*(1+L152/100)</f>
        <v>0</v>
      </c>
      <c r="N152" s="238">
        <v>1.0000000000000001E-5</v>
      </c>
      <c r="O152" s="238">
        <f>ROUND(E152*N152,2)</f>
        <v>0</v>
      </c>
      <c r="P152" s="238">
        <v>0</v>
      </c>
      <c r="Q152" s="238">
        <f>ROUND(E152*P152,2)</f>
        <v>0</v>
      </c>
      <c r="R152" s="240" t="s">
        <v>277</v>
      </c>
      <c r="S152" s="240" t="s">
        <v>188</v>
      </c>
      <c r="T152" s="241" t="s">
        <v>188</v>
      </c>
      <c r="U152" s="220">
        <v>3.5999999999999997E-2</v>
      </c>
      <c r="V152" s="220">
        <f>ROUND(E152*U152,2)</f>
        <v>5.59</v>
      </c>
      <c r="W152" s="220"/>
      <c r="X152" s="220" t="s">
        <v>226</v>
      </c>
      <c r="Y152" s="220" t="s">
        <v>191</v>
      </c>
      <c r="Z152" s="210"/>
      <c r="AA152" s="210"/>
      <c r="AB152" s="210"/>
      <c r="AC152" s="210"/>
      <c r="AD152" s="210"/>
      <c r="AE152" s="210"/>
      <c r="AF152" s="210"/>
      <c r="AG152" s="210" t="s">
        <v>227</v>
      </c>
      <c r="AH152" s="210"/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10"/>
      <c r="BB152" s="210"/>
      <c r="BC152" s="210"/>
      <c r="BD152" s="210"/>
      <c r="BE152" s="210"/>
      <c r="BF152" s="210"/>
      <c r="BG152" s="210"/>
      <c r="BH152" s="210"/>
    </row>
    <row r="153" spans="1:60" outlineLevel="2" x14ac:dyDescent="0.2">
      <c r="A153" s="217"/>
      <c r="B153" s="218"/>
      <c r="C153" s="263" t="s">
        <v>403</v>
      </c>
      <c r="D153" s="262"/>
      <c r="E153" s="262"/>
      <c r="F153" s="262"/>
      <c r="G153" s="262"/>
      <c r="H153" s="220"/>
      <c r="I153" s="220"/>
      <c r="J153" s="220"/>
      <c r="K153" s="220"/>
      <c r="L153" s="220"/>
      <c r="M153" s="220"/>
      <c r="N153" s="219"/>
      <c r="O153" s="219"/>
      <c r="P153" s="219"/>
      <c r="Q153" s="219"/>
      <c r="R153" s="220"/>
      <c r="S153" s="220"/>
      <c r="T153" s="220"/>
      <c r="U153" s="220"/>
      <c r="V153" s="220"/>
      <c r="W153" s="220"/>
      <c r="X153" s="220"/>
      <c r="Y153" s="220"/>
      <c r="Z153" s="210"/>
      <c r="AA153" s="210"/>
      <c r="AB153" s="210"/>
      <c r="AC153" s="210"/>
      <c r="AD153" s="210"/>
      <c r="AE153" s="210"/>
      <c r="AF153" s="210"/>
      <c r="AG153" s="210" t="s">
        <v>229</v>
      </c>
      <c r="AH153" s="210"/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  <c r="BD153" s="210"/>
      <c r="BE153" s="210"/>
      <c r="BF153" s="210"/>
      <c r="BG153" s="210"/>
      <c r="BH153" s="210"/>
    </row>
    <row r="154" spans="1:60" outlineLevel="2" x14ac:dyDescent="0.2">
      <c r="A154" s="217"/>
      <c r="B154" s="218"/>
      <c r="C154" s="264" t="s">
        <v>404</v>
      </c>
      <c r="D154" s="258"/>
      <c r="E154" s="259"/>
      <c r="F154" s="220"/>
      <c r="G154" s="220"/>
      <c r="H154" s="220"/>
      <c r="I154" s="220"/>
      <c r="J154" s="220"/>
      <c r="K154" s="220"/>
      <c r="L154" s="220"/>
      <c r="M154" s="220"/>
      <c r="N154" s="219"/>
      <c r="O154" s="219"/>
      <c r="P154" s="219"/>
      <c r="Q154" s="219"/>
      <c r="R154" s="220"/>
      <c r="S154" s="220"/>
      <c r="T154" s="220"/>
      <c r="U154" s="220"/>
      <c r="V154" s="220"/>
      <c r="W154" s="220"/>
      <c r="X154" s="220"/>
      <c r="Y154" s="220"/>
      <c r="Z154" s="210"/>
      <c r="AA154" s="210"/>
      <c r="AB154" s="210"/>
      <c r="AC154" s="210"/>
      <c r="AD154" s="210"/>
      <c r="AE154" s="210"/>
      <c r="AF154" s="210"/>
      <c r="AG154" s="210" t="s">
        <v>231</v>
      </c>
      <c r="AH154" s="210">
        <v>0</v>
      </c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210"/>
      <c r="BB154" s="210"/>
      <c r="BC154" s="210"/>
      <c r="BD154" s="210"/>
      <c r="BE154" s="210"/>
      <c r="BF154" s="210"/>
      <c r="BG154" s="210"/>
      <c r="BH154" s="210"/>
    </row>
    <row r="155" spans="1:60" outlineLevel="3" x14ac:dyDescent="0.2">
      <c r="A155" s="217"/>
      <c r="B155" s="218"/>
      <c r="C155" s="264" t="s">
        <v>405</v>
      </c>
      <c r="D155" s="258"/>
      <c r="E155" s="259"/>
      <c r="F155" s="220"/>
      <c r="G155" s="220"/>
      <c r="H155" s="220"/>
      <c r="I155" s="220"/>
      <c r="J155" s="220"/>
      <c r="K155" s="220"/>
      <c r="L155" s="220"/>
      <c r="M155" s="220"/>
      <c r="N155" s="219"/>
      <c r="O155" s="219"/>
      <c r="P155" s="219"/>
      <c r="Q155" s="219"/>
      <c r="R155" s="220"/>
      <c r="S155" s="220"/>
      <c r="T155" s="220"/>
      <c r="U155" s="220"/>
      <c r="V155" s="220"/>
      <c r="W155" s="220"/>
      <c r="X155" s="220"/>
      <c r="Y155" s="220"/>
      <c r="Z155" s="210"/>
      <c r="AA155" s="210"/>
      <c r="AB155" s="210"/>
      <c r="AC155" s="210"/>
      <c r="AD155" s="210"/>
      <c r="AE155" s="210"/>
      <c r="AF155" s="210"/>
      <c r="AG155" s="210" t="s">
        <v>231</v>
      </c>
      <c r="AH155" s="210">
        <v>0</v>
      </c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10"/>
      <c r="BB155" s="210"/>
      <c r="BC155" s="210"/>
      <c r="BD155" s="210"/>
      <c r="BE155" s="210"/>
      <c r="BF155" s="210"/>
      <c r="BG155" s="210"/>
      <c r="BH155" s="210"/>
    </row>
    <row r="156" spans="1:60" outlineLevel="3" x14ac:dyDescent="0.2">
      <c r="A156" s="217"/>
      <c r="B156" s="218"/>
      <c r="C156" s="264" t="s">
        <v>793</v>
      </c>
      <c r="D156" s="258"/>
      <c r="E156" s="259">
        <v>108.17</v>
      </c>
      <c r="F156" s="220"/>
      <c r="G156" s="220"/>
      <c r="H156" s="220"/>
      <c r="I156" s="220"/>
      <c r="J156" s="220"/>
      <c r="K156" s="220"/>
      <c r="L156" s="220"/>
      <c r="M156" s="220"/>
      <c r="N156" s="219"/>
      <c r="O156" s="219"/>
      <c r="P156" s="219"/>
      <c r="Q156" s="219"/>
      <c r="R156" s="220"/>
      <c r="S156" s="220"/>
      <c r="T156" s="220"/>
      <c r="U156" s="220"/>
      <c r="V156" s="220"/>
      <c r="W156" s="220"/>
      <c r="X156" s="220"/>
      <c r="Y156" s="220"/>
      <c r="Z156" s="210"/>
      <c r="AA156" s="210"/>
      <c r="AB156" s="210"/>
      <c r="AC156" s="210"/>
      <c r="AD156" s="210"/>
      <c r="AE156" s="210"/>
      <c r="AF156" s="210"/>
      <c r="AG156" s="210" t="s">
        <v>231</v>
      </c>
      <c r="AH156" s="210">
        <v>5</v>
      </c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10"/>
      <c r="BB156" s="210"/>
      <c r="BC156" s="210"/>
      <c r="BD156" s="210"/>
      <c r="BE156" s="210"/>
      <c r="BF156" s="210"/>
      <c r="BG156" s="210"/>
      <c r="BH156" s="210"/>
    </row>
    <row r="157" spans="1:60" outlineLevel="3" x14ac:dyDescent="0.2">
      <c r="A157" s="217"/>
      <c r="B157" s="218"/>
      <c r="C157" s="264" t="s">
        <v>407</v>
      </c>
      <c r="D157" s="258"/>
      <c r="E157" s="259"/>
      <c r="F157" s="220"/>
      <c r="G157" s="220"/>
      <c r="H157" s="220"/>
      <c r="I157" s="220"/>
      <c r="J157" s="220"/>
      <c r="K157" s="220"/>
      <c r="L157" s="220"/>
      <c r="M157" s="220"/>
      <c r="N157" s="219"/>
      <c r="O157" s="219"/>
      <c r="P157" s="219"/>
      <c r="Q157" s="219"/>
      <c r="R157" s="220"/>
      <c r="S157" s="220"/>
      <c r="T157" s="220"/>
      <c r="U157" s="220"/>
      <c r="V157" s="220"/>
      <c r="W157" s="220"/>
      <c r="X157" s="220"/>
      <c r="Y157" s="220"/>
      <c r="Z157" s="210"/>
      <c r="AA157" s="210"/>
      <c r="AB157" s="210"/>
      <c r="AC157" s="210"/>
      <c r="AD157" s="210"/>
      <c r="AE157" s="210"/>
      <c r="AF157" s="210"/>
      <c r="AG157" s="210" t="s">
        <v>231</v>
      </c>
      <c r="AH157" s="210">
        <v>0</v>
      </c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  <c r="BD157" s="210"/>
      <c r="BE157" s="210"/>
      <c r="BF157" s="210"/>
      <c r="BG157" s="210"/>
      <c r="BH157" s="210"/>
    </row>
    <row r="158" spans="1:60" outlineLevel="3" x14ac:dyDescent="0.2">
      <c r="A158" s="217"/>
      <c r="B158" s="218"/>
      <c r="C158" s="264" t="s">
        <v>408</v>
      </c>
      <c r="D158" s="258"/>
      <c r="E158" s="259"/>
      <c r="F158" s="220"/>
      <c r="G158" s="220"/>
      <c r="H158" s="220"/>
      <c r="I158" s="220"/>
      <c r="J158" s="220"/>
      <c r="K158" s="220"/>
      <c r="L158" s="220"/>
      <c r="M158" s="220"/>
      <c r="N158" s="219"/>
      <c r="O158" s="219"/>
      <c r="P158" s="219"/>
      <c r="Q158" s="219"/>
      <c r="R158" s="220"/>
      <c r="S158" s="220"/>
      <c r="T158" s="220"/>
      <c r="U158" s="220"/>
      <c r="V158" s="220"/>
      <c r="W158" s="220"/>
      <c r="X158" s="220"/>
      <c r="Y158" s="220"/>
      <c r="Z158" s="210"/>
      <c r="AA158" s="210"/>
      <c r="AB158" s="210"/>
      <c r="AC158" s="210"/>
      <c r="AD158" s="210"/>
      <c r="AE158" s="210"/>
      <c r="AF158" s="210"/>
      <c r="AG158" s="210" t="s">
        <v>231</v>
      </c>
      <c r="AH158" s="210">
        <v>0</v>
      </c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210"/>
      <c r="BB158" s="210"/>
      <c r="BC158" s="210"/>
      <c r="BD158" s="210"/>
      <c r="BE158" s="210"/>
      <c r="BF158" s="210"/>
      <c r="BG158" s="210"/>
      <c r="BH158" s="210"/>
    </row>
    <row r="159" spans="1:60" outlineLevel="3" x14ac:dyDescent="0.2">
      <c r="A159" s="217"/>
      <c r="B159" s="218"/>
      <c r="C159" s="264" t="s">
        <v>794</v>
      </c>
      <c r="D159" s="258"/>
      <c r="E159" s="259">
        <v>47</v>
      </c>
      <c r="F159" s="220"/>
      <c r="G159" s="220"/>
      <c r="H159" s="220"/>
      <c r="I159" s="220"/>
      <c r="J159" s="220"/>
      <c r="K159" s="220"/>
      <c r="L159" s="220"/>
      <c r="M159" s="220"/>
      <c r="N159" s="219"/>
      <c r="O159" s="219"/>
      <c r="P159" s="219"/>
      <c r="Q159" s="219"/>
      <c r="R159" s="220"/>
      <c r="S159" s="220"/>
      <c r="T159" s="220"/>
      <c r="U159" s="220"/>
      <c r="V159" s="220"/>
      <c r="W159" s="220"/>
      <c r="X159" s="220"/>
      <c r="Y159" s="220"/>
      <c r="Z159" s="210"/>
      <c r="AA159" s="210"/>
      <c r="AB159" s="210"/>
      <c r="AC159" s="210"/>
      <c r="AD159" s="210"/>
      <c r="AE159" s="210"/>
      <c r="AF159" s="210"/>
      <c r="AG159" s="210" t="s">
        <v>231</v>
      </c>
      <c r="AH159" s="210">
        <v>0</v>
      </c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</row>
    <row r="160" spans="1:60" outlineLevel="1" x14ac:dyDescent="0.2">
      <c r="A160" s="235">
        <v>27</v>
      </c>
      <c r="B160" s="236" t="s">
        <v>409</v>
      </c>
      <c r="C160" s="252" t="s">
        <v>410</v>
      </c>
      <c r="D160" s="237" t="s">
        <v>293</v>
      </c>
      <c r="E160" s="238">
        <v>108.17</v>
      </c>
      <c r="F160" s="239"/>
      <c r="G160" s="240">
        <f>ROUND(E160*F160,2)</f>
        <v>0</v>
      </c>
      <c r="H160" s="239"/>
      <c r="I160" s="240">
        <f>ROUND(E160*H160,2)</f>
        <v>0</v>
      </c>
      <c r="J160" s="239"/>
      <c r="K160" s="240">
        <f>ROUND(E160*J160,2)</f>
        <v>0</v>
      </c>
      <c r="L160" s="240">
        <v>21</v>
      </c>
      <c r="M160" s="240">
        <f>G160*(1+L160/100)</f>
        <v>0</v>
      </c>
      <c r="N160" s="238">
        <v>0</v>
      </c>
      <c r="O160" s="238">
        <f>ROUND(E160*N160,2)</f>
        <v>0</v>
      </c>
      <c r="P160" s="238">
        <v>0</v>
      </c>
      <c r="Q160" s="238">
        <f>ROUND(E160*P160,2)</f>
        <v>0</v>
      </c>
      <c r="R160" s="240" t="s">
        <v>277</v>
      </c>
      <c r="S160" s="240" t="s">
        <v>188</v>
      </c>
      <c r="T160" s="241" t="s">
        <v>188</v>
      </c>
      <c r="U160" s="220">
        <v>6.7000000000000004E-2</v>
      </c>
      <c r="V160" s="220">
        <f>ROUND(E160*U160,2)</f>
        <v>7.25</v>
      </c>
      <c r="W160" s="220"/>
      <c r="X160" s="220" t="s">
        <v>226</v>
      </c>
      <c r="Y160" s="220" t="s">
        <v>191</v>
      </c>
      <c r="Z160" s="210"/>
      <c r="AA160" s="210"/>
      <c r="AB160" s="210"/>
      <c r="AC160" s="210"/>
      <c r="AD160" s="210"/>
      <c r="AE160" s="210"/>
      <c r="AF160" s="210"/>
      <c r="AG160" s="210" t="s">
        <v>227</v>
      </c>
      <c r="AH160" s="210"/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</row>
    <row r="161" spans="1:60" outlineLevel="2" x14ac:dyDescent="0.2">
      <c r="A161" s="217"/>
      <c r="B161" s="218"/>
      <c r="C161" s="263" t="s">
        <v>411</v>
      </c>
      <c r="D161" s="262"/>
      <c r="E161" s="262"/>
      <c r="F161" s="262"/>
      <c r="G161" s="262"/>
      <c r="H161" s="220"/>
      <c r="I161" s="220"/>
      <c r="J161" s="220"/>
      <c r="K161" s="220"/>
      <c r="L161" s="220"/>
      <c r="M161" s="220"/>
      <c r="N161" s="219"/>
      <c r="O161" s="219"/>
      <c r="P161" s="219"/>
      <c r="Q161" s="219"/>
      <c r="R161" s="220"/>
      <c r="S161" s="220"/>
      <c r="T161" s="220"/>
      <c r="U161" s="220"/>
      <c r="V161" s="220"/>
      <c r="W161" s="220"/>
      <c r="X161" s="220"/>
      <c r="Y161" s="220"/>
      <c r="Z161" s="210"/>
      <c r="AA161" s="210"/>
      <c r="AB161" s="210"/>
      <c r="AC161" s="210"/>
      <c r="AD161" s="210"/>
      <c r="AE161" s="210"/>
      <c r="AF161" s="210"/>
      <c r="AG161" s="210" t="s">
        <v>229</v>
      </c>
      <c r="AH161" s="210"/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</row>
    <row r="162" spans="1:60" outlineLevel="2" x14ac:dyDescent="0.2">
      <c r="A162" s="217"/>
      <c r="B162" s="218"/>
      <c r="C162" s="264" t="s">
        <v>412</v>
      </c>
      <c r="D162" s="258"/>
      <c r="E162" s="259"/>
      <c r="F162" s="220"/>
      <c r="G162" s="220"/>
      <c r="H162" s="220"/>
      <c r="I162" s="220"/>
      <c r="J162" s="220"/>
      <c r="K162" s="220"/>
      <c r="L162" s="220"/>
      <c r="M162" s="220"/>
      <c r="N162" s="219"/>
      <c r="O162" s="219"/>
      <c r="P162" s="219"/>
      <c r="Q162" s="219"/>
      <c r="R162" s="220"/>
      <c r="S162" s="220"/>
      <c r="T162" s="220"/>
      <c r="U162" s="220"/>
      <c r="V162" s="220"/>
      <c r="W162" s="220"/>
      <c r="X162" s="220"/>
      <c r="Y162" s="220"/>
      <c r="Z162" s="210"/>
      <c r="AA162" s="210"/>
      <c r="AB162" s="210"/>
      <c r="AC162" s="210"/>
      <c r="AD162" s="210"/>
      <c r="AE162" s="210"/>
      <c r="AF162" s="210"/>
      <c r="AG162" s="210" t="s">
        <v>231</v>
      </c>
      <c r="AH162" s="210">
        <v>0</v>
      </c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</row>
    <row r="163" spans="1:60" outlineLevel="3" x14ac:dyDescent="0.2">
      <c r="A163" s="217"/>
      <c r="B163" s="218"/>
      <c r="C163" s="264" t="s">
        <v>405</v>
      </c>
      <c r="D163" s="258"/>
      <c r="E163" s="259"/>
      <c r="F163" s="220"/>
      <c r="G163" s="220"/>
      <c r="H163" s="220"/>
      <c r="I163" s="220"/>
      <c r="J163" s="220"/>
      <c r="K163" s="220"/>
      <c r="L163" s="220"/>
      <c r="M163" s="220"/>
      <c r="N163" s="219"/>
      <c r="O163" s="219"/>
      <c r="P163" s="219"/>
      <c r="Q163" s="219"/>
      <c r="R163" s="220"/>
      <c r="S163" s="220"/>
      <c r="T163" s="220"/>
      <c r="U163" s="220"/>
      <c r="V163" s="220"/>
      <c r="W163" s="220"/>
      <c r="X163" s="220"/>
      <c r="Y163" s="220"/>
      <c r="Z163" s="210"/>
      <c r="AA163" s="210"/>
      <c r="AB163" s="210"/>
      <c r="AC163" s="210"/>
      <c r="AD163" s="210"/>
      <c r="AE163" s="210"/>
      <c r="AF163" s="210"/>
      <c r="AG163" s="210" t="s">
        <v>231</v>
      </c>
      <c r="AH163" s="210">
        <v>0</v>
      </c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</row>
    <row r="164" spans="1:60" outlineLevel="3" x14ac:dyDescent="0.2">
      <c r="A164" s="217"/>
      <c r="B164" s="218"/>
      <c r="C164" s="264" t="s">
        <v>325</v>
      </c>
      <c r="D164" s="258"/>
      <c r="E164" s="259"/>
      <c r="F164" s="220"/>
      <c r="G164" s="220"/>
      <c r="H164" s="220"/>
      <c r="I164" s="220"/>
      <c r="J164" s="220"/>
      <c r="K164" s="220"/>
      <c r="L164" s="220"/>
      <c r="M164" s="220"/>
      <c r="N164" s="219"/>
      <c r="O164" s="219"/>
      <c r="P164" s="219"/>
      <c r="Q164" s="219"/>
      <c r="R164" s="220"/>
      <c r="S164" s="220"/>
      <c r="T164" s="220"/>
      <c r="U164" s="220"/>
      <c r="V164" s="220"/>
      <c r="W164" s="220"/>
      <c r="X164" s="220"/>
      <c r="Y164" s="220"/>
      <c r="Z164" s="210"/>
      <c r="AA164" s="210"/>
      <c r="AB164" s="210"/>
      <c r="AC164" s="210"/>
      <c r="AD164" s="210"/>
      <c r="AE164" s="210"/>
      <c r="AF164" s="210"/>
      <c r="AG164" s="210" t="s">
        <v>231</v>
      </c>
      <c r="AH164" s="210">
        <v>0</v>
      </c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</row>
    <row r="165" spans="1:60" outlineLevel="3" x14ac:dyDescent="0.2">
      <c r="A165" s="217"/>
      <c r="B165" s="218"/>
      <c r="C165" s="264" t="s">
        <v>771</v>
      </c>
      <c r="D165" s="258"/>
      <c r="E165" s="259"/>
      <c r="F165" s="220"/>
      <c r="G165" s="220"/>
      <c r="H165" s="220"/>
      <c r="I165" s="220"/>
      <c r="J165" s="220"/>
      <c r="K165" s="220"/>
      <c r="L165" s="220"/>
      <c r="M165" s="220"/>
      <c r="N165" s="219"/>
      <c r="O165" s="219"/>
      <c r="P165" s="219"/>
      <c r="Q165" s="219"/>
      <c r="R165" s="220"/>
      <c r="S165" s="220"/>
      <c r="T165" s="220"/>
      <c r="U165" s="220"/>
      <c r="V165" s="220"/>
      <c r="W165" s="220"/>
      <c r="X165" s="220"/>
      <c r="Y165" s="220"/>
      <c r="Z165" s="210"/>
      <c r="AA165" s="210"/>
      <c r="AB165" s="210"/>
      <c r="AC165" s="210"/>
      <c r="AD165" s="210"/>
      <c r="AE165" s="210"/>
      <c r="AF165" s="210"/>
      <c r="AG165" s="210" t="s">
        <v>231</v>
      </c>
      <c r="AH165" s="210">
        <v>0</v>
      </c>
      <c r="AI165" s="210"/>
      <c r="AJ165" s="210"/>
      <c r="AK165" s="210"/>
      <c r="AL165" s="210"/>
      <c r="AM165" s="210"/>
      <c r="AN165" s="210"/>
      <c r="AO165" s="210"/>
      <c r="AP165" s="210"/>
      <c r="AQ165" s="210"/>
      <c r="AR165" s="210"/>
      <c r="AS165" s="210"/>
      <c r="AT165" s="210"/>
      <c r="AU165" s="210"/>
      <c r="AV165" s="210"/>
      <c r="AW165" s="210"/>
      <c r="AX165" s="210"/>
      <c r="AY165" s="210"/>
      <c r="AZ165" s="210"/>
      <c r="BA165" s="210"/>
      <c r="BB165" s="210"/>
      <c r="BC165" s="210"/>
      <c r="BD165" s="210"/>
      <c r="BE165" s="210"/>
      <c r="BF165" s="210"/>
      <c r="BG165" s="210"/>
      <c r="BH165" s="210"/>
    </row>
    <row r="166" spans="1:60" ht="22.5" outlineLevel="3" x14ac:dyDescent="0.2">
      <c r="A166" s="217"/>
      <c r="B166" s="218"/>
      <c r="C166" s="264" t="s">
        <v>795</v>
      </c>
      <c r="D166" s="258"/>
      <c r="E166" s="259">
        <v>11.8</v>
      </c>
      <c r="F166" s="220"/>
      <c r="G166" s="220"/>
      <c r="H166" s="220"/>
      <c r="I166" s="220"/>
      <c r="J166" s="220"/>
      <c r="K166" s="220"/>
      <c r="L166" s="220"/>
      <c r="M166" s="220"/>
      <c r="N166" s="219"/>
      <c r="O166" s="219"/>
      <c r="P166" s="219"/>
      <c r="Q166" s="219"/>
      <c r="R166" s="220"/>
      <c r="S166" s="220"/>
      <c r="T166" s="220"/>
      <c r="U166" s="220"/>
      <c r="V166" s="220"/>
      <c r="W166" s="220"/>
      <c r="X166" s="220"/>
      <c r="Y166" s="220"/>
      <c r="Z166" s="210"/>
      <c r="AA166" s="210"/>
      <c r="AB166" s="210"/>
      <c r="AC166" s="210"/>
      <c r="AD166" s="210"/>
      <c r="AE166" s="210"/>
      <c r="AF166" s="210"/>
      <c r="AG166" s="210" t="s">
        <v>231</v>
      </c>
      <c r="AH166" s="210">
        <v>0</v>
      </c>
      <c r="AI166" s="210"/>
      <c r="AJ166" s="210"/>
      <c r="AK166" s="210"/>
      <c r="AL166" s="210"/>
      <c r="AM166" s="210"/>
      <c r="AN166" s="210"/>
      <c r="AO166" s="210"/>
      <c r="AP166" s="210"/>
      <c r="AQ166" s="210"/>
      <c r="AR166" s="210"/>
      <c r="AS166" s="210"/>
      <c r="AT166" s="210"/>
      <c r="AU166" s="210"/>
      <c r="AV166" s="210"/>
      <c r="AW166" s="210"/>
      <c r="AX166" s="210"/>
      <c r="AY166" s="210"/>
      <c r="AZ166" s="210"/>
      <c r="BA166" s="210"/>
      <c r="BB166" s="210"/>
      <c r="BC166" s="210"/>
      <c r="BD166" s="210"/>
      <c r="BE166" s="210"/>
      <c r="BF166" s="210"/>
      <c r="BG166" s="210"/>
      <c r="BH166" s="210"/>
    </row>
    <row r="167" spans="1:60" ht="22.5" outlineLevel="3" x14ac:dyDescent="0.2">
      <c r="A167" s="217"/>
      <c r="B167" s="218"/>
      <c r="C167" s="264" t="s">
        <v>420</v>
      </c>
      <c r="D167" s="258"/>
      <c r="E167" s="259">
        <v>37.950000000000003</v>
      </c>
      <c r="F167" s="220"/>
      <c r="G167" s="220"/>
      <c r="H167" s="220"/>
      <c r="I167" s="220"/>
      <c r="J167" s="220"/>
      <c r="K167" s="220"/>
      <c r="L167" s="220"/>
      <c r="M167" s="220"/>
      <c r="N167" s="219"/>
      <c r="O167" s="219"/>
      <c r="P167" s="219"/>
      <c r="Q167" s="219"/>
      <c r="R167" s="220"/>
      <c r="S167" s="220"/>
      <c r="T167" s="220"/>
      <c r="U167" s="220"/>
      <c r="V167" s="220"/>
      <c r="W167" s="220"/>
      <c r="X167" s="220"/>
      <c r="Y167" s="220"/>
      <c r="Z167" s="210"/>
      <c r="AA167" s="210"/>
      <c r="AB167" s="210"/>
      <c r="AC167" s="210"/>
      <c r="AD167" s="210"/>
      <c r="AE167" s="210"/>
      <c r="AF167" s="210"/>
      <c r="AG167" s="210" t="s">
        <v>231</v>
      </c>
      <c r="AH167" s="210">
        <v>0</v>
      </c>
      <c r="AI167" s="210"/>
      <c r="AJ167" s="210"/>
      <c r="AK167" s="210"/>
      <c r="AL167" s="210"/>
      <c r="AM167" s="210"/>
      <c r="AN167" s="210"/>
      <c r="AO167" s="210"/>
      <c r="AP167" s="210"/>
      <c r="AQ167" s="210"/>
      <c r="AR167" s="210"/>
      <c r="AS167" s="210"/>
      <c r="AT167" s="210"/>
      <c r="AU167" s="210"/>
      <c r="AV167" s="210"/>
      <c r="AW167" s="210"/>
      <c r="AX167" s="210"/>
      <c r="AY167" s="210"/>
      <c r="AZ167" s="210"/>
      <c r="BA167" s="210"/>
      <c r="BB167" s="210"/>
      <c r="BC167" s="210"/>
      <c r="BD167" s="210"/>
      <c r="BE167" s="210"/>
      <c r="BF167" s="210"/>
      <c r="BG167" s="210"/>
      <c r="BH167" s="210"/>
    </row>
    <row r="168" spans="1:60" outlineLevel="3" x14ac:dyDescent="0.2">
      <c r="A168" s="217"/>
      <c r="B168" s="218"/>
      <c r="C168" s="264" t="s">
        <v>796</v>
      </c>
      <c r="D168" s="258"/>
      <c r="E168" s="259">
        <v>11.6</v>
      </c>
      <c r="F168" s="220"/>
      <c r="G168" s="220"/>
      <c r="H168" s="220"/>
      <c r="I168" s="220"/>
      <c r="J168" s="220"/>
      <c r="K168" s="220"/>
      <c r="L168" s="220"/>
      <c r="M168" s="220"/>
      <c r="N168" s="219"/>
      <c r="O168" s="219"/>
      <c r="P168" s="219"/>
      <c r="Q168" s="219"/>
      <c r="R168" s="220"/>
      <c r="S168" s="220"/>
      <c r="T168" s="220"/>
      <c r="U168" s="220"/>
      <c r="V168" s="220"/>
      <c r="W168" s="220"/>
      <c r="X168" s="220"/>
      <c r="Y168" s="220"/>
      <c r="Z168" s="210"/>
      <c r="AA168" s="210"/>
      <c r="AB168" s="210"/>
      <c r="AC168" s="210"/>
      <c r="AD168" s="210"/>
      <c r="AE168" s="210"/>
      <c r="AF168" s="210"/>
      <c r="AG168" s="210" t="s">
        <v>231</v>
      </c>
      <c r="AH168" s="210">
        <v>0</v>
      </c>
      <c r="AI168" s="210"/>
      <c r="AJ168" s="210"/>
      <c r="AK168" s="210"/>
      <c r="AL168" s="210"/>
      <c r="AM168" s="210"/>
      <c r="AN168" s="210"/>
      <c r="AO168" s="210"/>
      <c r="AP168" s="210"/>
      <c r="AQ168" s="210"/>
      <c r="AR168" s="210"/>
      <c r="AS168" s="210"/>
      <c r="AT168" s="210"/>
      <c r="AU168" s="210"/>
      <c r="AV168" s="210"/>
      <c r="AW168" s="210"/>
      <c r="AX168" s="210"/>
      <c r="AY168" s="210"/>
      <c r="AZ168" s="210"/>
      <c r="BA168" s="210"/>
      <c r="BB168" s="210"/>
      <c r="BC168" s="210"/>
      <c r="BD168" s="210"/>
      <c r="BE168" s="210"/>
      <c r="BF168" s="210"/>
      <c r="BG168" s="210"/>
      <c r="BH168" s="210"/>
    </row>
    <row r="169" spans="1:60" outlineLevel="3" x14ac:dyDescent="0.2">
      <c r="A169" s="217"/>
      <c r="B169" s="218"/>
      <c r="C169" s="264" t="s">
        <v>797</v>
      </c>
      <c r="D169" s="258"/>
      <c r="E169" s="259">
        <v>3.97</v>
      </c>
      <c r="F169" s="220"/>
      <c r="G169" s="220"/>
      <c r="H169" s="220"/>
      <c r="I169" s="220"/>
      <c r="J169" s="220"/>
      <c r="K169" s="220"/>
      <c r="L169" s="220"/>
      <c r="M169" s="220"/>
      <c r="N169" s="219"/>
      <c r="O169" s="219"/>
      <c r="P169" s="219"/>
      <c r="Q169" s="219"/>
      <c r="R169" s="220"/>
      <c r="S169" s="220"/>
      <c r="T169" s="220"/>
      <c r="U169" s="220"/>
      <c r="V169" s="220"/>
      <c r="W169" s="220"/>
      <c r="X169" s="220"/>
      <c r="Y169" s="220"/>
      <c r="Z169" s="210"/>
      <c r="AA169" s="210"/>
      <c r="AB169" s="210"/>
      <c r="AC169" s="210"/>
      <c r="AD169" s="210"/>
      <c r="AE169" s="210"/>
      <c r="AF169" s="210"/>
      <c r="AG169" s="210" t="s">
        <v>231</v>
      </c>
      <c r="AH169" s="210">
        <v>0</v>
      </c>
      <c r="AI169" s="210"/>
      <c r="AJ169" s="210"/>
      <c r="AK169" s="210"/>
      <c r="AL169" s="210"/>
      <c r="AM169" s="210"/>
      <c r="AN169" s="210"/>
      <c r="AO169" s="210"/>
      <c r="AP169" s="210"/>
      <c r="AQ169" s="210"/>
      <c r="AR169" s="210"/>
      <c r="AS169" s="210"/>
      <c r="AT169" s="210"/>
      <c r="AU169" s="210"/>
      <c r="AV169" s="210"/>
      <c r="AW169" s="210"/>
      <c r="AX169" s="210"/>
      <c r="AY169" s="210"/>
      <c r="AZ169" s="210"/>
      <c r="BA169" s="210"/>
      <c r="BB169" s="210"/>
      <c r="BC169" s="210"/>
      <c r="BD169" s="210"/>
      <c r="BE169" s="210"/>
      <c r="BF169" s="210"/>
      <c r="BG169" s="210"/>
      <c r="BH169" s="210"/>
    </row>
    <row r="170" spans="1:60" outlineLevel="3" x14ac:dyDescent="0.2">
      <c r="A170" s="217"/>
      <c r="B170" s="218"/>
      <c r="C170" s="264" t="s">
        <v>798</v>
      </c>
      <c r="D170" s="258"/>
      <c r="E170" s="259">
        <v>42.85</v>
      </c>
      <c r="F170" s="220"/>
      <c r="G170" s="220"/>
      <c r="H170" s="220"/>
      <c r="I170" s="220"/>
      <c r="J170" s="220"/>
      <c r="K170" s="220"/>
      <c r="L170" s="220"/>
      <c r="M170" s="220"/>
      <c r="N170" s="219"/>
      <c r="O170" s="219"/>
      <c r="P170" s="219"/>
      <c r="Q170" s="219"/>
      <c r="R170" s="220"/>
      <c r="S170" s="220"/>
      <c r="T170" s="220"/>
      <c r="U170" s="220"/>
      <c r="V170" s="220"/>
      <c r="W170" s="220"/>
      <c r="X170" s="220"/>
      <c r="Y170" s="220"/>
      <c r="Z170" s="210"/>
      <c r="AA170" s="210"/>
      <c r="AB170" s="210"/>
      <c r="AC170" s="210"/>
      <c r="AD170" s="210"/>
      <c r="AE170" s="210"/>
      <c r="AF170" s="210"/>
      <c r="AG170" s="210" t="s">
        <v>231</v>
      </c>
      <c r="AH170" s="210">
        <v>0</v>
      </c>
      <c r="AI170" s="210"/>
      <c r="AJ170" s="210"/>
      <c r="AK170" s="210"/>
      <c r="AL170" s="210"/>
      <c r="AM170" s="210"/>
      <c r="AN170" s="210"/>
      <c r="AO170" s="210"/>
      <c r="AP170" s="210"/>
      <c r="AQ170" s="210"/>
      <c r="AR170" s="210"/>
      <c r="AS170" s="210"/>
      <c r="AT170" s="210"/>
      <c r="AU170" s="210"/>
      <c r="AV170" s="210"/>
      <c r="AW170" s="210"/>
      <c r="AX170" s="210"/>
      <c r="AY170" s="210"/>
      <c r="AZ170" s="210"/>
      <c r="BA170" s="210"/>
      <c r="BB170" s="210"/>
      <c r="BC170" s="210"/>
      <c r="BD170" s="210"/>
      <c r="BE170" s="210"/>
      <c r="BF170" s="210"/>
      <c r="BG170" s="210"/>
      <c r="BH170" s="210"/>
    </row>
    <row r="171" spans="1:60" outlineLevel="1" x14ac:dyDescent="0.2">
      <c r="A171" s="235">
        <v>28</v>
      </c>
      <c r="B171" s="236" t="s">
        <v>428</v>
      </c>
      <c r="C171" s="252" t="s">
        <v>429</v>
      </c>
      <c r="D171" s="237" t="s">
        <v>293</v>
      </c>
      <c r="E171" s="238">
        <v>108.17</v>
      </c>
      <c r="F171" s="239"/>
      <c r="G171" s="240">
        <f>ROUND(E171*F171,2)</f>
        <v>0</v>
      </c>
      <c r="H171" s="239"/>
      <c r="I171" s="240">
        <f>ROUND(E171*H171,2)</f>
        <v>0</v>
      </c>
      <c r="J171" s="239"/>
      <c r="K171" s="240">
        <f>ROUND(E171*J171,2)</f>
        <v>0</v>
      </c>
      <c r="L171" s="240">
        <v>21</v>
      </c>
      <c r="M171" s="240">
        <f>G171*(1+L171/100)</f>
        <v>0</v>
      </c>
      <c r="N171" s="238">
        <v>0</v>
      </c>
      <c r="O171" s="238">
        <f>ROUND(E171*N171,2)</f>
        <v>0</v>
      </c>
      <c r="P171" s="238">
        <v>0</v>
      </c>
      <c r="Q171" s="238">
        <f>ROUND(E171*P171,2)</f>
        <v>0</v>
      </c>
      <c r="R171" s="240" t="s">
        <v>277</v>
      </c>
      <c r="S171" s="240" t="s">
        <v>188</v>
      </c>
      <c r="T171" s="241" t="s">
        <v>188</v>
      </c>
      <c r="U171" s="220">
        <v>3.6999999999999998E-2</v>
      </c>
      <c r="V171" s="220">
        <f>ROUND(E171*U171,2)</f>
        <v>4</v>
      </c>
      <c r="W171" s="220"/>
      <c r="X171" s="220" t="s">
        <v>226</v>
      </c>
      <c r="Y171" s="220" t="s">
        <v>191</v>
      </c>
      <c r="Z171" s="210"/>
      <c r="AA171" s="210"/>
      <c r="AB171" s="210"/>
      <c r="AC171" s="210"/>
      <c r="AD171" s="210"/>
      <c r="AE171" s="210"/>
      <c r="AF171" s="210"/>
      <c r="AG171" s="210" t="s">
        <v>227</v>
      </c>
      <c r="AH171" s="210"/>
      <c r="AI171" s="210"/>
      <c r="AJ171" s="210"/>
      <c r="AK171" s="210"/>
      <c r="AL171" s="210"/>
      <c r="AM171" s="210"/>
      <c r="AN171" s="210"/>
      <c r="AO171" s="210"/>
      <c r="AP171" s="210"/>
      <c r="AQ171" s="210"/>
      <c r="AR171" s="210"/>
      <c r="AS171" s="210"/>
      <c r="AT171" s="210"/>
      <c r="AU171" s="210"/>
      <c r="AV171" s="210"/>
      <c r="AW171" s="210"/>
      <c r="AX171" s="210"/>
      <c r="AY171" s="210"/>
      <c r="AZ171" s="210"/>
      <c r="BA171" s="210"/>
      <c r="BB171" s="210"/>
      <c r="BC171" s="210"/>
      <c r="BD171" s="210"/>
      <c r="BE171" s="210"/>
      <c r="BF171" s="210"/>
      <c r="BG171" s="210"/>
      <c r="BH171" s="210"/>
    </row>
    <row r="172" spans="1:60" outlineLevel="2" x14ac:dyDescent="0.2">
      <c r="A172" s="217"/>
      <c r="B172" s="218"/>
      <c r="C172" s="263" t="s">
        <v>430</v>
      </c>
      <c r="D172" s="262"/>
      <c r="E172" s="262"/>
      <c r="F172" s="262"/>
      <c r="G172" s="262"/>
      <c r="H172" s="220"/>
      <c r="I172" s="220"/>
      <c r="J172" s="220"/>
      <c r="K172" s="220"/>
      <c r="L172" s="220"/>
      <c r="M172" s="220"/>
      <c r="N172" s="219"/>
      <c r="O172" s="219"/>
      <c r="P172" s="219"/>
      <c r="Q172" s="219"/>
      <c r="R172" s="220"/>
      <c r="S172" s="220"/>
      <c r="T172" s="220"/>
      <c r="U172" s="220"/>
      <c r="V172" s="220"/>
      <c r="W172" s="220"/>
      <c r="X172" s="220"/>
      <c r="Y172" s="220"/>
      <c r="Z172" s="210"/>
      <c r="AA172" s="210"/>
      <c r="AB172" s="210"/>
      <c r="AC172" s="210"/>
      <c r="AD172" s="210"/>
      <c r="AE172" s="210"/>
      <c r="AF172" s="210"/>
      <c r="AG172" s="210" t="s">
        <v>229</v>
      </c>
      <c r="AH172" s="210"/>
      <c r="AI172" s="210"/>
      <c r="AJ172" s="210"/>
      <c r="AK172" s="210"/>
      <c r="AL172" s="210"/>
      <c r="AM172" s="210"/>
      <c r="AN172" s="210"/>
      <c r="AO172" s="210"/>
      <c r="AP172" s="210"/>
      <c r="AQ172" s="210"/>
      <c r="AR172" s="210"/>
      <c r="AS172" s="210"/>
      <c r="AT172" s="210"/>
      <c r="AU172" s="210"/>
      <c r="AV172" s="210"/>
      <c r="AW172" s="210"/>
      <c r="AX172" s="210"/>
      <c r="AY172" s="210"/>
      <c r="AZ172" s="210"/>
      <c r="BA172" s="210"/>
      <c r="BB172" s="210"/>
      <c r="BC172" s="210"/>
      <c r="BD172" s="210"/>
      <c r="BE172" s="210"/>
      <c r="BF172" s="210"/>
      <c r="BG172" s="210"/>
      <c r="BH172" s="210"/>
    </row>
    <row r="173" spans="1:60" outlineLevel="2" x14ac:dyDescent="0.2">
      <c r="A173" s="217"/>
      <c r="B173" s="218"/>
      <c r="C173" s="264" t="s">
        <v>431</v>
      </c>
      <c r="D173" s="258"/>
      <c r="E173" s="259"/>
      <c r="F173" s="220"/>
      <c r="G173" s="220"/>
      <c r="H173" s="220"/>
      <c r="I173" s="220"/>
      <c r="J173" s="220"/>
      <c r="K173" s="220"/>
      <c r="L173" s="220"/>
      <c r="M173" s="220"/>
      <c r="N173" s="219"/>
      <c r="O173" s="219"/>
      <c r="P173" s="219"/>
      <c r="Q173" s="219"/>
      <c r="R173" s="220"/>
      <c r="S173" s="220"/>
      <c r="T173" s="220"/>
      <c r="U173" s="220"/>
      <c r="V173" s="220"/>
      <c r="W173" s="220"/>
      <c r="X173" s="220"/>
      <c r="Y173" s="220"/>
      <c r="Z173" s="210"/>
      <c r="AA173" s="210"/>
      <c r="AB173" s="210"/>
      <c r="AC173" s="210"/>
      <c r="AD173" s="210"/>
      <c r="AE173" s="210"/>
      <c r="AF173" s="210"/>
      <c r="AG173" s="210" t="s">
        <v>231</v>
      </c>
      <c r="AH173" s="210">
        <v>0</v>
      </c>
      <c r="AI173" s="210"/>
      <c r="AJ173" s="210"/>
      <c r="AK173" s="210"/>
      <c r="AL173" s="210"/>
      <c r="AM173" s="210"/>
      <c r="AN173" s="210"/>
      <c r="AO173" s="210"/>
      <c r="AP173" s="210"/>
      <c r="AQ173" s="210"/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210"/>
      <c r="BB173" s="210"/>
      <c r="BC173" s="210"/>
      <c r="BD173" s="210"/>
      <c r="BE173" s="210"/>
      <c r="BF173" s="210"/>
      <c r="BG173" s="210"/>
      <c r="BH173" s="210"/>
    </row>
    <row r="174" spans="1:60" outlineLevel="3" x14ac:dyDescent="0.2">
      <c r="A174" s="217"/>
      <c r="B174" s="218"/>
      <c r="C174" s="264" t="s">
        <v>405</v>
      </c>
      <c r="D174" s="258"/>
      <c r="E174" s="259"/>
      <c r="F174" s="220"/>
      <c r="G174" s="220"/>
      <c r="H174" s="220"/>
      <c r="I174" s="220"/>
      <c r="J174" s="220"/>
      <c r="K174" s="220"/>
      <c r="L174" s="220"/>
      <c r="M174" s="220"/>
      <c r="N174" s="219"/>
      <c r="O174" s="219"/>
      <c r="P174" s="219"/>
      <c r="Q174" s="219"/>
      <c r="R174" s="220"/>
      <c r="S174" s="220"/>
      <c r="T174" s="220"/>
      <c r="U174" s="220"/>
      <c r="V174" s="220"/>
      <c r="W174" s="220"/>
      <c r="X174" s="220"/>
      <c r="Y174" s="220"/>
      <c r="Z174" s="210"/>
      <c r="AA174" s="210"/>
      <c r="AB174" s="210"/>
      <c r="AC174" s="210"/>
      <c r="AD174" s="210"/>
      <c r="AE174" s="210"/>
      <c r="AF174" s="210"/>
      <c r="AG174" s="210" t="s">
        <v>231</v>
      </c>
      <c r="AH174" s="210">
        <v>0</v>
      </c>
      <c r="AI174" s="210"/>
      <c r="AJ174" s="210"/>
      <c r="AK174" s="210"/>
      <c r="AL174" s="210"/>
      <c r="AM174" s="210"/>
      <c r="AN174" s="210"/>
      <c r="AO174" s="210"/>
      <c r="AP174" s="210"/>
      <c r="AQ174" s="210"/>
      <c r="AR174" s="210"/>
      <c r="AS174" s="210"/>
      <c r="AT174" s="210"/>
      <c r="AU174" s="210"/>
      <c r="AV174" s="210"/>
      <c r="AW174" s="210"/>
      <c r="AX174" s="210"/>
      <c r="AY174" s="210"/>
      <c r="AZ174" s="210"/>
      <c r="BA174" s="210"/>
      <c r="BB174" s="210"/>
      <c r="BC174" s="210"/>
      <c r="BD174" s="210"/>
      <c r="BE174" s="210"/>
      <c r="BF174" s="210"/>
      <c r="BG174" s="210"/>
      <c r="BH174" s="210"/>
    </row>
    <row r="175" spans="1:60" outlineLevel="3" x14ac:dyDescent="0.2">
      <c r="A175" s="217"/>
      <c r="B175" s="218"/>
      <c r="C175" s="264" t="s">
        <v>793</v>
      </c>
      <c r="D175" s="258"/>
      <c r="E175" s="259">
        <v>108.17</v>
      </c>
      <c r="F175" s="220"/>
      <c r="G175" s="220"/>
      <c r="H175" s="220"/>
      <c r="I175" s="220"/>
      <c r="J175" s="220"/>
      <c r="K175" s="220"/>
      <c r="L175" s="220"/>
      <c r="M175" s="220"/>
      <c r="N175" s="219"/>
      <c r="O175" s="219"/>
      <c r="P175" s="219"/>
      <c r="Q175" s="219"/>
      <c r="R175" s="220"/>
      <c r="S175" s="220"/>
      <c r="T175" s="220"/>
      <c r="U175" s="220"/>
      <c r="V175" s="220"/>
      <c r="W175" s="220"/>
      <c r="X175" s="220"/>
      <c r="Y175" s="220"/>
      <c r="Z175" s="210"/>
      <c r="AA175" s="210"/>
      <c r="AB175" s="210"/>
      <c r="AC175" s="210"/>
      <c r="AD175" s="210"/>
      <c r="AE175" s="210"/>
      <c r="AF175" s="210"/>
      <c r="AG175" s="210" t="s">
        <v>231</v>
      </c>
      <c r="AH175" s="210">
        <v>5</v>
      </c>
      <c r="AI175" s="210"/>
      <c r="AJ175" s="210"/>
      <c r="AK175" s="210"/>
      <c r="AL175" s="210"/>
      <c r="AM175" s="210"/>
      <c r="AN175" s="210"/>
      <c r="AO175" s="210"/>
      <c r="AP175" s="210"/>
      <c r="AQ175" s="210"/>
      <c r="AR175" s="210"/>
      <c r="AS175" s="210"/>
      <c r="AT175" s="210"/>
      <c r="AU175" s="210"/>
      <c r="AV175" s="210"/>
      <c r="AW175" s="210"/>
      <c r="AX175" s="210"/>
      <c r="AY175" s="210"/>
      <c r="AZ175" s="210"/>
      <c r="BA175" s="210"/>
      <c r="BB175" s="210"/>
      <c r="BC175" s="210"/>
      <c r="BD175" s="210"/>
      <c r="BE175" s="210"/>
      <c r="BF175" s="210"/>
      <c r="BG175" s="210"/>
      <c r="BH175" s="210"/>
    </row>
    <row r="176" spans="1:60" x14ac:dyDescent="0.2">
      <c r="A176" s="225" t="s">
        <v>183</v>
      </c>
      <c r="B176" s="226" t="s">
        <v>143</v>
      </c>
      <c r="C176" s="251" t="s">
        <v>144</v>
      </c>
      <c r="D176" s="227"/>
      <c r="E176" s="228"/>
      <c r="F176" s="229"/>
      <c r="G176" s="229">
        <f>SUMIF(AG177:AG181,"&lt;&gt;NOR",G177:G181)</f>
        <v>0</v>
      </c>
      <c r="H176" s="229"/>
      <c r="I176" s="229">
        <f>SUM(I177:I181)</f>
        <v>0</v>
      </c>
      <c r="J176" s="229"/>
      <c r="K176" s="229">
        <f>SUM(K177:K181)</f>
        <v>0</v>
      </c>
      <c r="L176" s="229"/>
      <c r="M176" s="229">
        <f>SUM(M177:M181)</f>
        <v>0</v>
      </c>
      <c r="N176" s="228"/>
      <c r="O176" s="228">
        <f>SUM(O177:O181)</f>
        <v>0</v>
      </c>
      <c r="P176" s="228"/>
      <c r="Q176" s="228">
        <f>SUM(Q177:Q181)</f>
        <v>0</v>
      </c>
      <c r="R176" s="229"/>
      <c r="S176" s="229"/>
      <c r="T176" s="230"/>
      <c r="U176" s="224"/>
      <c r="V176" s="224">
        <f>SUM(V177:V181)</f>
        <v>2.38</v>
      </c>
      <c r="W176" s="224"/>
      <c r="X176" s="224"/>
      <c r="Y176" s="224"/>
      <c r="AG176" t="s">
        <v>184</v>
      </c>
    </row>
    <row r="177" spans="1:60" outlineLevel="1" x14ac:dyDescent="0.2">
      <c r="A177" s="235">
        <v>29</v>
      </c>
      <c r="B177" s="236" t="s">
        <v>442</v>
      </c>
      <c r="C177" s="252" t="s">
        <v>443</v>
      </c>
      <c r="D177" s="237" t="s">
        <v>434</v>
      </c>
      <c r="E177" s="238">
        <v>148.68824000000001</v>
      </c>
      <c r="F177" s="239"/>
      <c r="G177" s="240">
        <f>ROUND(E177*F177,2)</f>
        <v>0</v>
      </c>
      <c r="H177" s="239"/>
      <c r="I177" s="240">
        <f>ROUND(E177*H177,2)</f>
        <v>0</v>
      </c>
      <c r="J177" s="239"/>
      <c r="K177" s="240">
        <f>ROUND(E177*J177,2)</f>
        <v>0</v>
      </c>
      <c r="L177" s="240">
        <v>21</v>
      </c>
      <c r="M177" s="240">
        <f>G177*(1+L177/100)</f>
        <v>0</v>
      </c>
      <c r="N177" s="238">
        <v>0</v>
      </c>
      <c r="O177" s="238">
        <f>ROUND(E177*N177,2)</f>
        <v>0</v>
      </c>
      <c r="P177" s="238">
        <v>0</v>
      </c>
      <c r="Q177" s="238">
        <f>ROUND(E177*P177,2)</f>
        <v>0</v>
      </c>
      <c r="R177" s="240" t="s">
        <v>277</v>
      </c>
      <c r="S177" s="240" t="s">
        <v>188</v>
      </c>
      <c r="T177" s="241" t="s">
        <v>188</v>
      </c>
      <c r="U177" s="220">
        <v>1.6E-2</v>
      </c>
      <c r="V177" s="220">
        <f>ROUND(E177*U177,2)</f>
        <v>2.38</v>
      </c>
      <c r="W177" s="220"/>
      <c r="X177" s="220" t="s">
        <v>444</v>
      </c>
      <c r="Y177" s="220" t="s">
        <v>191</v>
      </c>
      <c r="Z177" s="210"/>
      <c r="AA177" s="210"/>
      <c r="AB177" s="210"/>
      <c r="AC177" s="210"/>
      <c r="AD177" s="210"/>
      <c r="AE177" s="210"/>
      <c r="AF177" s="210"/>
      <c r="AG177" s="210" t="s">
        <v>445</v>
      </c>
      <c r="AH177" s="210"/>
      <c r="AI177" s="210"/>
      <c r="AJ177" s="210"/>
      <c r="AK177" s="210"/>
      <c r="AL177" s="210"/>
      <c r="AM177" s="210"/>
      <c r="AN177" s="210"/>
      <c r="AO177" s="210"/>
      <c r="AP177" s="210"/>
      <c r="AQ177" s="210"/>
      <c r="AR177" s="210"/>
      <c r="AS177" s="210"/>
      <c r="AT177" s="210"/>
      <c r="AU177" s="210"/>
      <c r="AV177" s="210"/>
      <c r="AW177" s="210"/>
      <c r="AX177" s="210"/>
      <c r="AY177" s="210"/>
      <c r="AZ177" s="210"/>
      <c r="BA177" s="210"/>
      <c r="BB177" s="210"/>
      <c r="BC177" s="210"/>
      <c r="BD177" s="210"/>
      <c r="BE177" s="210"/>
      <c r="BF177" s="210"/>
      <c r="BG177" s="210"/>
      <c r="BH177" s="210"/>
    </row>
    <row r="178" spans="1:60" outlineLevel="2" x14ac:dyDescent="0.2">
      <c r="A178" s="217"/>
      <c r="B178" s="218"/>
      <c r="C178" s="263" t="s">
        <v>446</v>
      </c>
      <c r="D178" s="262"/>
      <c r="E178" s="262"/>
      <c r="F178" s="262"/>
      <c r="G178" s="262"/>
      <c r="H178" s="220"/>
      <c r="I178" s="220"/>
      <c r="J178" s="220"/>
      <c r="K178" s="220"/>
      <c r="L178" s="220"/>
      <c r="M178" s="220"/>
      <c r="N178" s="219"/>
      <c r="O178" s="219"/>
      <c r="P178" s="219"/>
      <c r="Q178" s="219"/>
      <c r="R178" s="220"/>
      <c r="S178" s="220"/>
      <c r="T178" s="220"/>
      <c r="U178" s="220"/>
      <c r="V178" s="220"/>
      <c r="W178" s="220"/>
      <c r="X178" s="220"/>
      <c r="Y178" s="220"/>
      <c r="Z178" s="210"/>
      <c r="AA178" s="210"/>
      <c r="AB178" s="210"/>
      <c r="AC178" s="210"/>
      <c r="AD178" s="210"/>
      <c r="AE178" s="210"/>
      <c r="AF178" s="210"/>
      <c r="AG178" s="210" t="s">
        <v>229</v>
      </c>
      <c r="AH178" s="210"/>
      <c r="AI178" s="210"/>
      <c r="AJ178" s="210"/>
      <c r="AK178" s="210"/>
      <c r="AL178" s="210"/>
      <c r="AM178" s="210"/>
      <c r="AN178" s="210"/>
      <c r="AO178" s="210"/>
      <c r="AP178" s="210"/>
      <c r="AQ178" s="210"/>
      <c r="AR178" s="210"/>
      <c r="AS178" s="210"/>
      <c r="AT178" s="210"/>
      <c r="AU178" s="210"/>
      <c r="AV178" s="210"/>
      <c r="AW178" s="210"/>
      <c r="AX178" s="210"/>
      <c r="AY178" s="210"/>
      <c r="AZ178" s="210"/>
      <c r="BA178" s="210"/>
      <c r="BB178" s="210"/>
      <c r="BC178" s="210"/>
      <c r="BD178" s="210"/>
      <c r="BE178" s="210"/>
      <c r="BF178" s="210"/>
      <c r="BG178" s="210"/>
      <c r="BH178" s="210"/>
    </row>
    <row r="179" spans="1:60" outlineLevel="2" x14ac:dyDescent="0.2">
      <c r="A179" s="217"/>
      <c r="B179" s="218"/>
      <c r="C179" s="264" t="s">
        <v>447</v>
      </c>
      <c r="D179" s="258"/>
      <c r="E179" s="259"/>
      <c r="F179" s="220"/>
      <c r="G179" s="220"/>
      <c r="H179" s="220"/>
      <c r="I179" s="220"/>
      <c r="J179" s="220"/>
      <c r="K179" s="220"/>
      <c r="L179" s="220"/>
      <c r="M179" s="220"/>
      <c r="N179" s="219"/>
      <c r="O179" s="219"/>
      <c r="P179" s="219"/>
      <c r="Q179" s="219"/>
      <c r="R179" s="220"/>
      <c r="S179" s="220"/>
      <c r="T179" s="220"/>
      <c r="U179" s="220"/>
      <c r="V179" s="220"/>
      <c r="W179" s="220"/>
      <c r="X179" s="220"/>
      <c r="Y179" s="220"/>
      <c r="Z179" s="210"/>
      <c r="AA179" s="210"/>
      <c r="AB179" s="210"/>
      <c r="AC179" s="210"/>
      <c r="AD179" s="210"/>
      <c r="AE179" s="210"/>
      <c r="AF179" s="210"/>
      <c r="AG179" s="210" t="s">
        <v>231</v>
      </c>
      <c r="AH179" s="210">
        <v>0</v>
      </c>
      <c r="AI179" s="210"/>
      <c r="AJ179" s="210"/>
      <c r="AK179" s="210"/>
      <c r="AL179" s="210"/>
      <c r="AM179" s="210"/>
      <c r="AN179" s="210"/>
      <c r="AO179" s="210"/>
      <c r="AP179" s="210"/>
      <c r="AQ179" s="210"/>
      <c r="AR179" s="210"/>
      <c r="AS179" s="210"/>
      <c r="AT179" s="210"/>
      <c r="AU179" s="210"/>
      <c r="AV179" s="210"/>
      <c r="AW179" s="210"/>
      <c r="AX179" s="210"/>
      <c r="AY179" s="210"/>
      <c r="AZ179" s="210"/>
      <c r="BA179" s="210"/>
      <c r="BB179" s="210"/>
      <c r="BC179" s="210"/>
      <c r="BD179" s="210"/>
      <c r="BE179" s="210"/>
      <c r="BF179" s="210"/>
      <c r="BG179" s="210"/>
      <c r="BH179" s="210"/>
    </row>
    <row r="180" spans="1:60" outlineLevel="3" x14ac:dyDescent="0.2">
      <c r="A180" s="217"/>
      <c r="B180" s="218"/>
      <c r="C180" s="264" t="s">
        <v>799</v>
      </c>
      <c r="D180" s="258"/>
      <c r="E180" s="259"/>
      <c r="F180" s="220"/>
      <c r="G180" s="220"/>
      <c r="H180" s="220"/>
      <c r="I180" s="220"/>
      <c r="J180" s="220"/>
      <c r="K180" s="220"/>
      <c r="L180" s="220"/>
      <c r="M180" s="220"/>
      <c r="N180" s="219"/>
      <c r="O180" s="219"/>
      <c r="P180" s="219"/>
      <c r="Q180" s="219"/>
      <c r="R180" s="220"/>
      <c r="S180" s="220"/>
      <c r="T180" s="220"/>
      <c r="U180" s="220"/>
      <c r="V180" s="220"/>
      <c r="W180" s="220"/>
      <c r="X180" s="220"/>
      <c r="Y180" s="220"/>
      <c r="Z180" s="210"/>
      <c r="AA180" s="210"/>
      <c r="AB180" s="210"/>
      <c r="AC180" s="210"/>
      <c r="AD180" s="210"/>
      <c r="AE180" s="210"/>
      <c r="AF180" s="210"/>
      <c r="AG180" s="210" t="s">
        <v>231</v>
      </c>
      <c r="AH180" s="210">
        <v>0</v>
      </c>
      <c r="AI180" s="210"/>
      <c r="AJ180" s="210"/>
      <c r="AK180" s="210"/>
      <c r="AL180" s="210"/>
      <c r="AM180" s="210"/>
      <c r="AN180" s="210"/>
      <c r="AO180" s="210"/>
      <c r="AP180" s="210"/>
      <c r="AQ180" s="210"/>
      <c r="AR180" s="210"/>
      <c r="AS180" s="210"/>
      <c r="AT180" s="210"/>
      <c r="AU180" s="210"/>
      <c r="AV180" s="210"/>
      <c r="AW180" s="210"/>
      <c r="AX180" s="210"/>
      <c r="AY180" s="210"/>
      <c r="AZ180" s="210"/>
      <c r="BA180" s="210"/>
      <c r="BB180" s="210"/>
      <c r="BC180" s="210"/>
      <c r="BD180" s="210"/>
      <c r="BE180" s="210"/>
      <c r="BF180" s="210"/>
      <c r="BG180" s="210"/>
      <c r="BH180" s="210"/>
    </row>
    <row r="181" spans="1:60" outlineLevel="3" x14ac:dyDescent="0.2">
      <c r="A181" s="217"/>
      <c r="B181" s="218"/>
      <c r="C181" s="264" t="s">
        <v>800</v>
      </c>
      <c r="D181" s="258"/>
      <c r="E181" s="259">
        <v>148.68824000000001</v>
      </c>
      <c r="F181" s="220"/>
      <c r="G181" s="220"/>
      <c r="H181" s="220"/>
      <c r="I181" s="220"/>
      <c r="J181" s="220"/>
      <c r="K181" s="220"/>
      <c r="L181" s="220"/>
      <c r="M181" s="220"/>
      <c r="N181" s="219"/>
      <c r="O181" s="219"/>
      <c r="P181" s="219"/>
      <c r="Q181" s="219"/>
      <c r="R181" s="220"/>
      <c r="S181" s="220"/>
      <c r="T181" s="220"/>
      <c r="U181" s="220"/>
      <c r="V181" s="220"/>
      <c r="W181" s="220"/>
      <c r="X181" s="220"/>
      <c r="Y181" s="220"/>
      <c r="Z181" s="210"/>
      <c r="AA181" s="210"/>
      <c r="AB181" s="210"/>
      <c r="AC181" s="210"/>
      <c r="AD181" s="210"/>
      <c r="AE181" s="210"/>
      <c r="AF181" s="210"/>
      <c r="AG181" s="210" t="s">
        <v>231</v>
      </c>
      <c r="AH181" s="210">
        <v>0</v>
      </c>
      <c r="AI181" s="210"/>
      <c r="AJ181" s="210"/>
      <c r="AK181" s="210"/>
      <c r="AL181" s="210"/>
      <c r="AM181" s="210"/>
      <c r="AN181" s="210"/>
      <c r="AO181" s="210"/>
      <c r="AP181" s="210"/>
      <c r="AQ181" s="210"/>
      <c r="AR181" s="210"/>
      <c r="AS181" s="210"/>
      <c r="AT181" s="210"/>
      <c r="AU181" s="210"/>
      <c r="AV181" s="210"/>
      <c r="AW181" s="210"/>
      <c r="AX181" s="210"/>
      <c r="AY181" s="210"/>
      <c r="AZ181" s="210"/>
      <c r="BA181" s="210"/>
      <c r="BB181" s="210"/>
      <c r="BC181" s="210"/>
      <c r="BD181" s="210"/>
      <c r="BE181" s="210"/>
      <c r="BF181" s="210"/>
      <c r="BG181" s="210"/>
      <c r="BH181" s="210"/>
    </row>
    <row r="182" spans="1:60" x14ac:dyDescent="0.2">
      <c r="A182" s="225" t="s">
        <v>183</v>
      </c>
      <c r="B182" s="226" t="s">
        <v>147</v>
      </c>
      <c r="C182" s="251" t="s">
        <v>148</v>
      </c>
      <c r="D182" s="227"/>
      <c r="E182" s="228"/>
      <c r="F182" s="229"/>
      <c r="G182" s="229">
        <f>SUMIF(AG183:AG202,"&lt;&gt;NOR",G183:G202)</f>
        <v>0</v>
      </c>
      <c r="H182" s="229"/>
      <c r="I182" s="229">
        <f>SUM(I183:I202)</f>
        <v>0</v>
      </c>
      <c r="J182" s="229"/>
      <c r="K182" s="229">
        <f>SUM(K183:K202)</f>
        <v>0</v>
      </c>
      <c r="L182" s="229"/>
      <c r="M182" s="229">
        <f>SUM(M183:M202)</f>
        <v>0</v>
      </c>
      <c r="N182" s="228"/>
      <c r="O182" s="228">
        <f>SUM(O183:O202)</f>
        <v>0</v>
      </c>
      <c r="P182" s="228"/>
      <c r="Q182" s="228">
        <f>SUM(Q183:Q202)</f>
        <v>0</v>
      </c>
      <c r="R182" s="229"/>
      <c r="S182" s="229"/>
      <c r="T182" s="230"/>
      <c r="U182" s="224"/>
      <c r="V182" s="224">
        <f>SUM(V183:V202)</f>
        <v>2.1300000000000003</v>
      </c>
      <c r="W182" s="224"/>
      <c r="X182" s="224"/>
      <c r="Y182" s="224"/>
      <c r="AG182" t="s">
        <v>184</v>
      </c>
    </row>
    <row r="183" spans="1:60" outlineLevel="1" x14ac:dyDescent="0.2">
      <c r="A183" s="235">
        <v>30</v>
      </c>
      <c r="B183" s="236" t="s">
        <v>456</v>
      </c>
      <c r="C183" s="252" t="s">
        <v>457</v>
      </c>
      <c r="D183" s="237" t="s">
        <v>434</v>
      </c>
      <c r="E183" s="238">
        <v>10.056100000000001</v>
      </c>
      <c r="F183" s="239"/>
      <c r="G183" s="240">
        <f>ROUND(E183*F183,2)</f>
        <v>0</v>
      </c>
      <c r="H183" s="239"/>
      <c r="I183" s="240">
        <f>ROUND(E183*H183,2)</f>
        <v>0</v>
      </c>
      <c r="J183" s="239"/>
      <c r="K183" s="240">
        <f>ROUND(E183*J183,2)</f>
        <v>0</v>
      </c>
      <c r="L183" s="240">
        <v>21</v>
      </c>
      <c r="M183" s="240">
        <f>G183*(1+L183/100)</f>
        <v>0</v>
      </c>
      <c r="N183" s="238">
        <v>0</v>
      </c>
      <c r="O183" s="238">
        <f>ROUND(E183*N183,2)</f>
        <v>0</v>
      </c>
      <c r="P183" s="238">
        <v>0</v>
      </c>
      <c r="Q183" s="238">
        <f>ROUND(E183*P183,2)</f>
        <v>0</v>
      </c>
      <c r="R183" s="240" t="s">
        <v>458</v>
      </c>
      <c r="S183" s="240" t="s">
        <v>188</v>
      </c>
      <c r="T183" s="241" t="s">
        <v>188</v>
      </c>
      <c r="U183" s="220">
        <v>0.16</v>
      </c>
      <c r="V183" s="220">
        <f>ROUND(E183*U183,2)</f>
        <v>1.61</v>
      </c>
      <c r="W183" s="220"/>
      <c r="X183" s="220" t="s">
        <v>226</v>
      </c>
      <c r="Y183" s="220" t="s">
        <v>191</v>
      </c>
      <c r="Z183" s="210"/>
      <c r="AA183" s="210"/>
      <c r="AB183" s="210"/>
      <c r="AC183" s="210"/>
      <c r="AD183" s="210"/>
      <c r="AE183" s="210"/>
      <c r="AF183" s="210"/>
      <c r="AG183" s="210" t="s">
        <v>227</v>
      </c>
      <c r="AH183" s="210"/>
      <c r="AI183" s="210"/>
      <c r="AJ183" s="210"/>
      <c r="AK183" s="210"/>
      <c r="AL183" s="210"/>
      <c r="AM183" s="210"/>
      <c r="AN183" s="210"/>
      <c r="AO183" s="210"/>
      <c r="AP183" s="210"/>
      <c r="AQ183" s="210"/>
      <c r="AR183" s="210"/>
      <c r="AS183" s="210"/>
      <c r="AT183" s="210"/>
      <c r="AU183" s="210"/>
      <c r="AV183" s="210"/>
      <c r="AW183" s="210"/>
      <c r="AX183" s="210"/>
      <c r="AY183" s="210"/>
      <c r="AZ183" s="210"/>
      <c r="BA183" s="210"/>
      <c r="BB183" s="210"/>
      <c r="BC183" s="210"/>
      <c r="BD183" s="210"/>
      <c r="BE183" s="210"/>
      <c r="BF183" s="210"/>
      <c r="BG183" s="210"/>
      <c r="BH183" s="210"/>
    </row>
    <row r="184" spans="1:60" ht="22.5" outlineLevel="2" x14ac:dyDescent="0.2">
      <c r="A184" s="217"/>
      <c r="B184" s="218"/>
      <c r="C184" s="263" t="s">
        <v>459</v>
      </c>
      <c r="D184" s="262"/>
      <c r="E184" s="262"/>
      <c r="F184" s="262"/>
      <c r="G184" s="262"/>
      <c r="H184" s="220"/>
      <c r="I184" s="220"/>
      <c r="J184" s="220"/>
      <c r="K184" s="220"/>
      <c r="L184" s="220"/>
      <c r="M184" s="220"/>
      <c r="N184" s="219"/>
      <c r="O184" s="219"/>
      <c r="P184" s="219"/>
      <c r="Q184" s="219"/>
      <c r="R184" s="220"/>
      <c r="S184" s="220"/>
      <c r="T184" s="220"/>
      <c r="U184" s="220"/>
      <c r="V184" s="220"/>
      <c r="W184" s="220"/>
      <c r="X184" s="220"/>
      <c r="Y184" s="220"/>
      <c r="Z184" s="210"/>
      <c r="AA184" s="210"/>
      <c r="AB184" s="210"/>
      <c r="AC184" s="210"/>
      <c r="AD184" s="210"/>
      <c r="AE184" s="210"/>
      <c r="AF184" s="210"/>
      <c r="AG184" s="210" t="s">
        <v>229</v>
      </c>
      <c r="AH184" s="210"/>
      <c r="AI184" s="210"/>
      <c r="AJ184" s="210"/>
      <c r="AK184" s="210"/>
      <c r="AL184" s="210"/>
      <c r="AM184" s="210"/>
      <c r="AN184" s="210"/>
      <c r="AO184" s="210"/>
      <c r="AP184" s="210"/>
      <c r="AQ184" s="210"/>
      <c r="AR184" s="210"/>
      <c r="AS184" s="210"/>
      <c r="AT184" s="210"/>
      <c r="AU184" s="210"/>
      <c r="AV184" s="210"/>
      <c r="AW184" s="210"/>
      <c r="AX184" s="210"/>
      <c r="AY184" s="210"/>
      <c r="AZ184" s="210"/>
      <c r="BA184" s="243" t="str">
        <f>C184</f>
        <v>se složením a hrubým urovnáním nebo s přeložením na jiný dopravní prostředek kromě lodi, vč. příplatku za každých dalších i započatých 1000 m přes 1000 m,</v>
      </c>
      <c r="BB184" s="210"/>
      <c r="BC184" s="210"/>
      <c r="BD184" s="210"/>
      <c r="BE184" s="210"/>
      <c r="BF184" s="210"/>
      <c r="BG184" s="210"/>
      <c r="BH184" s="210"/>
    </row>
    <row r="185" spans="1:60" outlineLevel="2" x14ac:dyDescent="0.2">
      <c r="A185" s="217"/>
      <c r="B185" s="218"/>
      <c r="C185" s="264" t="s">
        <v>460</v>
      </c>
      <c r="D185" s="258"/>
      <c r="E185" s="259"/>
      <c r="F185" s="220"/>
      <c r="G185" s="220"/>
      <c r="H185" s="220"/>
      <c r="I185" s="220"/>
      <c r="J185" s="220"/>
      <c r="K185" s="220"/>
      <c r="L185" s="220"/>
      <c r="M185" s="220"/>
      <c r="N185" s="219"/>
      <c r="O185" s="219"/>
      <c r="P185" s="219"/>
      <c r="Q185" s="219"/>
      <c r="R185" s="220"/>
      <c r="S185" s="220"/>
      <c r="T185" s="220"/>
      <c r="U185" s="220"/>
      <c r="V185" s="220"/>
      <c r="W185" s="220"/>
      <c r="X185" s="220"/>
      <c r="Y185" s="220"/>
      <c r="Z185" s="210"/>
      <c r="AA185" s="210"/>
      <c r="AB185" s="210"/>
      <c r="AC185" s="210"/>
      <c r="AD185" s="210"/>
      <c r="AE185" s="210"/>
      <c r="AF185" s="210"/>
      <c r="AG185" s="210" t="s">
        <v>231</v>
      </c>
      <c r="AH185" s="210">
        <v>0</v>
      </c>
      <c r="AI185" s="210"/>
      <c r="AJ185" s="210"/>
      <c r="AK185" s="210"/>
      <c r="AL185" s="210"/>
      <c r="AM185" s="210"/>
      <c r="AN185" s="210"/>
      <c r="AO185" s="210"/>
      <c r="AP185" s="210"/>
      <c r="AQ185" s="210"/>
      <c r="AR185" s="210"/>
      <c r="AS185" s="210"/>
      <c r="AT185" s="210"/>
      <c r="AU185" s="210"/>
      <c r="AV185" s="210"/>
      <c r="AW185" s="210"/>
      <c r="AX185" s="210"/>
      <c r="AY185" s="210"/>
      <c r="AZ185" s="210"/>
      <c r="BA185" s="210"/>
      <c r="BB185" s="210"/>
      <c r="BC185" s="210"/>
      <c r="BD185" s="210"/>
      <c r="BE185" s="210"/>
      <c r="BF185" s="210"/>
      <c r="BG185" s="210"/>
      <c r="BH185" s="210"/>
    </row>
    <row r="186" spans="1:60" outlineLevel="3" x14ac:dyDescent="0.2">
      <c r="A186" s="217"/>
      <c r="B186" s="218"/>
      <c r="C186" s="264" t="s">
        <v>801</v>
      </c>
      <c r="D186" s="258"/>
      <c r="E186" s="259">
        <v>10.056100000000001</v>
      </c>
      <c r="F186" s="220"/>
      <c r="G186" s="220"/>
      <c r="H186" s="220"/>
      <c r="I186" s="220"/>
      <c r="J186" s="220"/>
      <c r="K186" s="220"/>
      <c r="L186" s="220"/>
      <c r="M186" s="220"/>
      <c r="N186" s="219"/>
      <c r="O186" s="219"/>
      <c r="P186" s="219"/>
      <c r="Q186" s="219"/>
      <c r="R186" s="220"/>
      <c r="S186" s="220"/>
      <c r="T186" s="220"/>
      <c r="U186" s="220"/>
      <c r="V186" s="220"/>
      <c r="W186" s="220"/>
      <c r="X186" s="220"/>
      <c r="Y186" s="220"/>
      <c r="Z186" s="210"/>
      <c r="AA186" s="210"/>
      <c r="AB186" s="210"/>
      <c r="AC186" s="210"/>
      <c r="AD186" s="210"/>
      <c r="AE186" s="210"/>
      <c r="AF186" s="210"/>
      <c r="AG186" s="210" t="s">
        <v>231</v>
      </c>
      <c r="AH186" s="210">
        <v>5</v>
      </c>
      <c r="AI186" s="210"/>
      <c r="AJ186" s="210"/>
      <c r="AK186" s="210"/>
      <c r="AL186" s="210"/>
      <c r="AM186" s="210"/>
      <c r="AN186" s="210"/>
      <c r="AO186" s="210"/>
      <c r="AP186" s="210"/>
      <c r="AQ186" s="210"/>
      <c r="AR186" s="210"/>
      <c r="AS186" s="210"/>
      <c r="AT186" s="210"/>
      <c r="AU186" s="210"/>
      <c r="AV186" s="210"/>
      <c r="AW186" s="210"/>
      <c r="AX186" s="210"/>
      <c r="AY186" s="210"/>
      <c r="AZ186" s="210"/>
      <c r="BA186" s="210"/>
      <c r="BB186" s="210"/>
      <c r="BC186" s="210"/>
      <c r="BD186" s="210"/>
      <c r="BE186" s="210"/>
      <c r="BF186" s="210"/>
      <c r="BG186" s="210"/>
      <c r="BH186" s="210"/>
    </row>
    <row r="187" spans="1:60" outlineLevel="1" x14ac:dyDescent="0.2">
      <c r="A187" s="235">
        <v>31</v>
      </c>
      <c r="B187" s="236" t="s">
        <v>463</v>
      </c>
      <c r="C187" s="252" t="s">
        <v>464</v>
      </c>
      <c r="D187" s="237" t="s">
        <v>434</v>
      </c>
      <c r="E187" s="238">
        <v>10.056100000000001</v>
      </c>
      <c r="F187" s="239"/>
      <c r="G187" s="240">
        <f>ROUND(E187*F187,2)</f>
        <v>0</v>
      </c>
      <c r="H187" s="239"/>
      <c r="I187" s="240">
        <f>ROUND(E187*H187,2)</f>
        <v>0</v>
      </c>
      <c r="J187" s="239"/>
      <c r="K187" s="240">
        <f>ROUND(E187*J187,2)</f>
        <v>0</v>
      </c>
      <c r="L187" s="240">
        <v>21</v>
      </c>
      <c r="M187" s="240">
        <f>G187*(1+L187/100)</f>
        <v>0</v>
      </c>
      <c r="N187" s="238">
        <v>0</v>
      </c>
      <c r="O187" s="238">
        <f>ROUND(E187*N187,2)</f>
        <v>0</v>
      </c>
      <c r="P187" s="238">
        <v>0</v>
      </c>
      <c r="Q187" s="238">
        <f>ROUND(E187*P187,2)</f>
        <v>0</v>
      </c>
      <c r="R187" s="240" t="s">
        <v>465</v>
      </c>
      <c r="S187" s="240" t="s">
        <v>188</v>
      </c>
      <c r="T187" s="241" t="s">
        <v>188</v>
      </c>
      <c r="U187" s="220">
        <v>4.2000000000000003E-2</v>
      </c>
      <c r="V187" s="220">
        <f>ROUND(E187*U187,2)</f>
        <v>0.42</v>
      </c>
      <c r="W187" s="220"/>
      <c r="X187" s="220" t="s">
        <v>226</v>
      </c>
      <c r="Y187" s="220" t="s">
        <v>191</v>
      </c>
      <c r="Z187" s="210"/>
      <c r="AA187" s="210"/>
      <c r="AB187" s="210"/>
      <c r="AC187" s="210"/>
      <c r="AD187" s="210"/>
      <c r="AE187" s="210"/>
      <c r="AF187" s="210"/>
      <c r="AG187" s="210" t="s">
        <v>227</v>
      </c>
      <c r="AH187" s="210"/>
      <c r="AI187" s="210"/>
      <c r="AJ187" s="210"/>
      <c r="AK187" s="210"/>
      <c r="AL187" s="210"/>
      <c r="AM187" s="210"/>
      <c r="AN187" s="210"/>
      <c r="AO187" s="210"/>
      <c r="AP187" s="210"/>
      <c r="AQ187" s="210"/>
      <c r="AR187" s="210"/>
      <c r="AS187" s="210"/>
      <c r="AT187" s="210"/>
      <c r="AU187" s="210"/>
      <c r="AV187" s="210"/>
      <c r="AW187" s="210"/>
      <c r="AX187" s="210"/>
      <c r="AY187" s="210"/>
      <c r="AZ187" s="210"/>
      <c r="BA187" s="210"/>
      <c r="BB187" s="210"/>
      <c r="BC187" s="210"/>
      <c r="BD187" s="210"/>
      <c r="BE187" s="210"/>
      <c r="BF187" s="210"/>
      <c r="BG187" s="210"/>
      <c r="BH187" s="210"/>
    </row>
    <row r="188" spans="1:60" outlineLevel="2" x14ac:dyDescent="0.2">
      <c r="A188" s="217"/>
      <c r="B188" s="218"/>
      <c r="C188" s="263" t="s">
        <v>466</v>
      </c>
      <c r="D188" s="262"/>
      <c r="E188" s="262"/>
      <c r="F188" s="262"/>
      <c r="G188" s="262"/>
      <c r="H188" s="220"/>
      <c r="I188" s="220"/>
      <c r="J188" s="220"/>
      <c r="K188" s="220"/>
      <c r="L188" s="220"/>
      <c r="M188" s="220"/>
      <c r="N188" s="219"/>
      <c r="O188" s="219"/>
      <c r="P188" s="219"/>
      <c r="Q188" s="219"/>
      <c r="R188" s="220"/>
      <c r="S188" s="220"/>
      <c r="T188" s="220"/>
      <c r="U188" s="220"/>
      <c r="V188" s="220"/>
      <c r="W188" s="220"/>
      <c r="X188" s="220"/>
      <c r="Y188" s="220"/>
      <c r="Z188" s="210"/>
      <c r="AA188" s="210"/>
      <c r="AB188" s="210"/>
      <c r="AC188" s="210"/>
      <c r="AD188" s="210"/>
      <c r="AE188" s="210"/>
      <c r="AF188" s="210"/>
      <c r="AG188" s="210" t="s">
        <v>229</v>
      </c>
      <c r="AH188" s="210"/>
      <c r="AI188" s="210"/>
      <c r="AJ188" s="210"/>
      <c r="AK188" s="210"/>
      <c r="AL188" s="210"/>
      <c r="AM188" s="210"/>
      <c r="AN188" s="210"/>
      <c r="AO188" s="210"/>
      <c r="AP188" s="210"/>
      <c r="AQ188" s="210"/>
      <c r="AR188" s="210"/>
      <c r="AS188" s="210"/>
      <c r="AT188" s="210"/>
      <c r="AU188" s="210"/>
      <c r="AV188" s="210"/>
      <c r="AW188" s="210"/>
      <c r="AX188" s="210"/>
      <c r="AY188" s="210"/>
      <c r="AZ188" s="210"/>
      <c r="BA188" s="210"/>
      <c r="BB188" s="210"/>
      <c r="BC188" s="210"/>
      <c r="BD188" s="210"/>
      <c r="BE188" s="210"/>
      <c r="BF188" s="210"/>
      <c r="BG188" s="210"/>
      <c r="BH188" s="210"/>
    </row>
    <row r="189" spans="1:60" outlineLevel="2" x14ac:dyDescent="0.2">
      <c r="A189" s="217"/>
      <c r="B189" s="218"/>
      <c r="C189" s="264" t="s">
        <v>467</v>
      </c>
      <c r="D189" s="258"/>
      <c r="E189" s="259"/>
      <c r="F189" s="220"/>
      <c r="G189" s="220"/>
      <c r="H189" s="220"/>
      <c r="I189" s="220"/>
      <c r="J189" s="220"/>
      <c r="K189" s="220"/>
      <c r="L189" s="220"/>
      <c r="M189" s="220"/>
      <c r="N189" s="219"/>
      <c r="O189" s="219"/>
      <c r="P189" s="219"/>
      <c r="Q189" s="219"/>
      <c r="R189" s="220"/>
      <c r="S189" s="220"/>
      <c r="T189" s="220"/>
      <c r="U189" s="220"/>
      <c r="V189" s="220"/>
      <c r="W189" s="220"/>
      <c r="X189" s="220"/>
      <c r="Y189" s="220"/>
      <c r="Z189" s="210"/>
      <c r="AA189" s="210"/>
      <c r="AB189" s="210"/>
      <c r="AC189" s="210"/>
      <c r="AD189" s="210"/>
      <c r="AE189" s="210"/>
      <c r="AF189" s="210"/>
      <c r="AG189" s="210" t="s">
        <v>231</v>
      </c>
      <c r="AH189" s="210">
        <v>0</v>
      </c>
      <c r="AI189" s="210"/>
      <c r="AJ189" s="210"/>
      <c r="AK189" s="210"/>
      <c r="AL189" s="210"/>
      <c r="AM189" s="210"/>
      <c r="AN189" s="210"/>
      <c r="AO189" s="210"/>
      <c r="AP189" s="210"/>
      <c r="AQ189" s="210"/>
      <c r="AR189" s="210"/>
      <c r="AS189" s="210"/>
      <c r="AT189" s="210"/>
      <c r="AU189" s="210"/>
      <c r="AV189" s="210"/>
      <c r="AW189" s="210"/>
      <c r="AX189" s="210"/>
      <c r="AY189" s="210"/>
      <c r="AZ189" s="210"/>
      <c r="BA189" s="210"/>
      <c r="BB189" s="210"/>
      <c r="BC189" s="210"/>
      <c r="BD189" s="210"/>
      <c r="BE189" s="210"/>
      <c r="BF189" s="210"/>
      <c r="BG189" s="210"/>
      <c r="BH189" s="210"/>
    </row>
    <row r="190" spans="1:60" outlineLevel="3" x14ac:dyDescent="0.2">
      <c r="A190" s="217"/>
      <c r="B190" s="218"/>
      <c r="C190" s="264" t="s">
        <v>468</v>
      </c>
      <c r="D190" s="258"/>
      <c r="E190" s="259"/>
      <c r="F190" s="220"/>
      <c r="G190" s="220"/>
      <c r="H190" s="220"/>
      <c r="I190" s="220"/>
      <c r="J190" s="220"/>
      <c r="K190" s="220"/>
      <c r="L190" s="220"/>
      <c r="M190" s="220"/>
      <c r="N190" s="219"/>
      <c r="O190" s="219"/>
      <c r="P190" s="219"/>
      <c r="Q190" s="219"/>
      <c r="R190" s="220"/>
      <c r="S190" s="220"/>
      <c r="T190" s="220"/>
      <c r="U190" s="220"/>
      <c r="V190" s="220"/>
      <c r="W190" s="220"/>
      <c r="X190" s="220"/>
      <c r="Y190" s="220"/>
      <c r="Z190" s="210"/>
      <c r="AA190" s="210"/>
      <c r="AB190" s="210"/>
      <c r="AC190" s="210"/>
      <c r="AD190" s="210"/>
      <c r="AE190" s="210"/>
      <c r="AF190" s="210"/>
      <c r="AG190" s="210" t="s">
        <v>231</v>
      </c>
      <c r="AH190" s="210">
        <v>0</v>
      </c>
      <c r="AI190" s="210"/>
      <c r="AJ190" s="210"/>
      <c r="AK190" s="210"/>
      <c r="AL190" s="210"/>
      <c r="AM190" s="210"/>
      <c r="AN190" s="210"/>
      <c r="AO190" s="210"/>
      <c r="AP190" s="210"/>
      <c r="AQ190" s="210"/>
      <c r="AR190" s="210"/>
      <c r="AS190" s="210"/>
      <c r="AT190" s="210"/>
      <c r="AU190" s="210"/>
      <c r="AV190" s="210"/>
      <c r="AW190" s="210"/>
      <c r="AX190" s="210"/>
      <c r="AY190" s="210"/>
      <c r="AZ190" s="210"/>
      <c r="BA190" s="210"/>
      <c r="BB190" s="210"/>
      <c r="BC190" s="210"/>
      <c r="BD190" s="210"/>
      <c r="BE190" s="210"/>
      <c r="BF190" s="210"/>
      <c r="BG190" s="210"/>
      <c r="BH190" s="210"/>
    </row>
    <row r="191" spans="1:60" outlineLevel="3" x14ac:dyDescent="0.2">
      <c r="A191" s="217"/>
      <c r="B191" s="218"/>
      <c r="C191" s="264" t="s">
        <v>802</v>
      </c>
      <c r="D191" s="258"/>
      <c r="E191" s="259">
        <v>3.8774999999999999</v>
      </c>
      <c r="F191" s="220"/>
      <c r="G191" s="220"/>
      <c r="H191" s="220"/>
      <c r="I191" s="220"/>
      <c r="J191" s="220"/>
      <c r="K191" s="220"/>
      <c r="L191" s="220"/>
      <c r="M191" s="220"/>
      <c r="N191" s="219"/>
      <c r="O191" s="219"/>
      <c r="P191" s="219"/>
      <c r="Q191" s="219"/>
      <c r="R191" s="220"/>
      <c r="S191" s="220"/>
      <c r="T191" s="220"/>
      <c r="U191" s="220"/>
      <c r="V191" s="220"/>
      <c r="W191" s="220"/>
      <c r="X191" s="220"/>
      <c r="Y191" s="220"/>
      <c r="Z191" s="210"/>
      <c r="AA191" s="210"/>
      <c r="AB191" s="210"/>
      <c r="AC191" s="210"/>
      <c r="AD191" s="210"/>
      <c r="AE191" s="210"/>
      <c r="AF191" s="210"/>
      <c r="AG191" s="210" t="s">
        <v>231</v>
      </c>
      <c r="AH191" s="210">
        <v>7</v>
      </c>
      <c r="AI191" s="210"/>
      <c r="AJ191" s="210"/>
      <c r="AK191" s="210"/>
      <c r="AL191" s="210"/>
      <c r="AM191" s="210"/>
      <c r="AN191" s="210"/>
      <c r="AO191" s="210"/>
      <c r="AP191" s="210"/>
      <c r="AQ191" s="210"/>
      <c r="AR191" s="210"/>
      <c r="AS191" s="210"/>
      <c r="AT191" s="210"/>
      <c r="AU191" s="210"/>
      <c r="AV191" s="210"/>
      <c r="AW191" s="210"/>
      <c r="AX191" s="210"/>
      <c r="AY191" s="210"/>
      <c r="AZ191" s="210"/>
      <c r="BA191" s="210"/>
      <c r="BB191" s="210"/>
      <c r="BC191" s="210"/>
      <c r="BD191" s="210"/>
      <c r="BE191" s="210"/>
      <c r="BF191" s="210"/>
      <c r="BG191" s="210"/>
      <c r="BH191" s="210"/>
    </row>
    <row r="192" spans="1:60" outlineLevel="3" x14ac:dyDescent="0.2">
      <c r="A192" s="217"/>
      <c r="B192" s="218"/>
      <c r="C192" s="264" t="s">
        <v>470</v>
      </c>
      <c r="D192" s="258"/>
      <c r="E192" s="259"/>
      <c r="F192" s="220"/>
      <c r="G192" s="220"/>
      <c r="H192" s="220"/>
      <c r="I192" s="220"/>
      <c r="J192" s="220"/>
      <c r="K192" s="220"/>
      <c r="L192" s="220"/>
      <c r="M192" s="220"/>
      <c r="N192" s="219"/>
      <c r="O192" s="219"/>
      <c r="P192" s="219"/>
      <c r="Q192" s="219"/>
      <c r="R192" s="220"/>
      <c r="S192" s="220"/>
      <c r="T192" s="220"/>
      <c r="U192" s="220"/>
      <c r="V192" s="220"/>
      <c r="W192" s="220"/>
      <c r="X192" s="220"/>
      <c r="Y192" s="220"/>
      <c r="Z192" s="210"/>
      <c r="AA192" s="210"/>
      <c r="AB192" s="210"/>
      <c r="AC192" s="210"/>
      <c r="AD192" s="210"/>
      <c r="AE192" s="210"/>
      <c r="AF192" s="210"/>
      <c r="AG192" s="210" t="s">
        <v>231</v>
      </c>
      <c r="AH192" s="210">
        <v>0</v>
      </c>
      <c r="AI192" s="210"/>
      <c r="AJ192" s="210"/>
      <c r="AK192" s="210"/>
      <c r="AL192" s="210"/>
      <c r="AM192" s="210"/>
      <c r="AN192" s="210"/>
      <c r="AO192" s="210"/>
      <c r="AP192" s="210"/>
      <c r="AQ192" s="210"/>
      <c r="AR192" s="210"/>
      <c r="AS192" s="210"/>
      <c r="AT192" s="210"/>
      <c r="AU192" s="210"/>
      <c r="AV192" s="210"/>
      <c r="AW192" s="210"/>
      <c r="AX192" s="210"/>
      <c r="AY192" s="210"/>
      <c r="AZ192" s="210"/>
      <c r="BA192" s="210"/>
      <c r="BB192" s="210"/>
      <c r="BC192" s="210"/>
      <c r="BD192" s="210"/>
      <c r="BE192" s="210"/>
      <c r="BF192" s="210"/>
      <c r="BG192" s="210"/>
      <c r="BH192" s="210"/>
    </row>
    <row r="193" spans="1:60" outlineLevel="3" x14ac:dyDescent="0.2">
      <c r="A193" s="217"/>
      <c r="B193" s="218"/>
      <c r="C193" s="264" t="s">
        <v>471</v>
      </c>
      <c r="D193" s="258"/>
      <c r="E193" s="259"/>
      <c r="F193" s="220"/>
      <c r="G193" s="220"/>
      <c r="H193" s="220"/>
      <c r="I193" s="220"/>
      <c r="J193" s="220"/>
      <c r="K193" s="220"/>
      <c r="L193" s="220"/>
      <c r="M193" s="220"/>
      <c r="N193" s="219"/>
      <c r="O193" s="219"/>
      <c r="P193" s="219"/>
      <c r="Q193" s="219"/>
      <c r="R193" s="220"/>
      <c r="S193" s="220"/>
      <c r="T193" s="220"/>
      <c r="U193" s="220"/>
      <c r="V193" s="220"/>
      <c r="W193" s="220"/>
      <c r="X193" s="220"/>
      <c r="Y193" s="220"/>
      <c r="Z193" s="210"/>
      <c r="AA193" s="210"/>
      <c r="AB193" s="210"/>
      <c r="AC193" s="210"/>
      <c r="AD193" s="210"/>
      <c r="AE193" s="210"/>
      <c r="AF193" s="210"/>
      <c r="AG193" s="210" t="s">
        <v>231</v>
      </c>
      <c r="AH193" s="210">
        <v>7</v>
      </c>
      <c r="AI193" s="210"/>
      <c r="AJ193" s="210"/>
      <c r="AK193" s="210"/>
      <c r="AL193" s="210"/>
      <c r="AM193" s="210"/>
      <c r="AN193" s="210"/>
      <c r="AO193" s="210"/>
      <c r="AP193" s="210"/>
      <c r="AQ193" s="210"/>
      <c r="AR193" s="210"/>
      <c r="AS193" s="210"/>
      <c r="AT193" s="210"/>
      <c r="AU193" s="210"/>
      <c r="AV193" s="210"/>
      <c r="AW193" s="210"/>
      <c r="AX193" s="210"/>
      <c r="AY193" s="210"/>
      <c r="AZ193" s="210"/>
      <c r="BA193" s="210"/>
      <c r="BB193" s="210"/>
      <c r="BC193" s="210"/>
      <c r="BD193" s="210"/>
      <c r="BE193" s="210"/>
      <c r="BF193" s="210"/>
      <c r="BG193" s="210"/>
      <c r="BH193" s="210"/>
    </row>
    <row r="194" spans="1:60" outlineLevel="3" x14ac:dyDescent="0.2">
      <c r="A194" s="217"/>
      <c r="B194" s="218"/>
      <c r="C194" s="264" t="s">
        <v>803</v>
      </c>
      <c r="D194" s="258"/>
      <c r="E194" s="259">
        <v>6.1786000000000003</v>
      </c>
      <c r="F194" s="220"/>
      <c r="G194" s="220"/>
      <c r="H194" s="220"/>
      <c r="I194" s="220"/>
      <c r="J194" s="220"/>
      <c r="K194" s="220"/>
      <c r="L194" s="220"/>
      <c r="M194" s="220"/>
      <c r="N194" s="219"/>
      <c r="O194" s="219"/>
      <c r="P194" s="219"/>
      <c r="Q194" s="219"/>
      <c r="R194" s="220"/>
      <c r="S194" s="220"/>
      <c r="T194" s="220"/>
      <c r="U194" s="220"/>
      <c r="V194" s="220"/>
      <c r="W194" s="220"/>
      <c r="X194" s="220"/>
      <c r="Y194" s="220"/>
      <c r="Z194" s="210"/>
      <c r="AA194" s="210"/>
      <c r="AB194" s="210"/>
      <c r="AC194" s="210"/>
      <c r="AD194" s="210"/>
      <c r="AE194" s="210"/>
      <c r="AF194" s="210"/>
      <c r="AG194" s="210" t="s">
        <v>231</v>
      </c>
      <c r="AH194" s="210">
        <v>7</v>
      </c>
      <c r="AI194" s="210"/>
      <c r="AJ194" s="210"/>
      <c r="AK194" s="210"/>
      <c r="AL194" s="210"/>
      <c r="AM194" s="210"/>
      <c r="AN194" s="210"/>
      <c r="AO194" s="210"/>
      <c r="AP194" s="210"/>
      <c r="AQ194" s="210"/>
      <c r="AR194" s="210"/>
      <c r="AS194" s="210"/>
      <c r="AT194" s="210"/>
      <c r="AU194" s="210"/>
      <c r="AV194" s="210"/>
      <c r="AW194" s="210"/>
      <c r="AX194" s="210"/>
      <c r="AY194" s="210"/>
      <c r="AZ194" s="210"/>
      <c r="BA194" s="210"/>
      <c r="BB194" s="210"/>
      <c r="BC194" s="210"/>
      <c r="BD194" s="210"/>
      <c r="BE194" s="210"/>
      <c r="BF194" s="210"/>
      <c r="BG194" s="210"/>
      <c r="BH194" s="210"/>
    </row>
    <row r="195" spans="1:60" outlineLevel="1" x14ac:dyDescent="0.2">
      <c r="A195" s="235">
        <v>32</v>
      </c>
      <c r="B195" s="236" t="s">
        <v>473</v>
      </c>
      <c r="C195" s="252" t="s">
        <v>474</v>
      </c>
      <c r="D195" s="237" t="s">
        <v>434</v>
      </c>
      <c r="E195" s="238">
        <v>90.504940000000005</v>
      </c>
      <c r="F195" s="239"/>
      <c r="G195" s="240">
        <f>ROUND(E195*F195,2)</f>
        <v>0</v>
      </c>
      <c r="H195" s="239"/>
      <c r="I195" s="240">
        <f>ROUND(E195*H195,2)</f>
        <v>0</v>
      </c>
      <c r="J195" s="239"/>
      <c r="K195" s="240">
        <f>ROUND(E195*J195,2)</f>
        <v>0</v>
      </c>
      <c r="L195" s="240">
        <v>21</v>
      </c>
      <c r="M195" s="240">
        <f>G195*(1+L195/100)</f>
        <v>0</v>
      </c>
      <c r="N195" s="238">
        <v>0</v>
      </c>
      <c r="O195" s="238">
        <f>ROUND(E195*N195,2)</f>
        <v>0</v>
      </c>
      <c r="P195" s="238">
        <v>0</v>
      </c>
      <c r="Q195" s="238">
        <f>ROUND(E195*P195,2)</f>
        <v>0</v>
      </c>
      <c r="R195" s="240" t="s">
        <v>465</v>
      </c>
      <c r="S195" s="240" t="s">
        <v>188</v>
      </c>
      <c r="T195" s="241" t="s">
        <v>188</v>
      </c>
      <c r="U195" s="220">
        <v>0</v>
      </c>
      <c r="V195" s="220">
        <f>ROUND(E195*U195,2)</f>
        <v>0</v>
      </c>
      <c r="W195" s="220"/>
      <c r="X195" s="220" t="s">
        <v>226</v>
      </c>
      <c r="Y195" s="220" t="s">
        <v>191</v>
      </c>
      <c r="Z195" s="210"/>
      <c r="AA195" s="210"/>
      <c r="AB195" s="210"/>
      <c r="AC195" s="210"/>
      <c r="AD195" s="210"/>
      <c r="AE195" s="210"/>
      <c r="AF195" s="210"/>
      <c r="AG195" s="210" t="s">
        <v>227</v>
      </c>
      <c r="AH195" s="210"/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  <c r="BD195" s="210"/>
      <c r="BE195" s="210"/>
      <c r="BF195" s="210"/>
      <c r="BG195" s="210"/>
      <c r="BH195" s="210"/>
    </row>
    <row r="196" spans="1:60" outlineLevel="2" x14ac:dyDescent="0.2">
      <c r="A196" s="217"/>
      <c r="B196" s="218"/>
      <c r="C196" s="263" t="s">
        <v>466</v>
      </c>
      <c r="D196" s="262"/>
      <c r="E196" s="262"/>
      <c r="F196" s="262"/>
      <c r="G196" s="262"/>
      <c r="H196" s="220"/>
      <c r="I196" s="220"/>
      <c r="J196" s="220"/>
      <c r="K196" s="220"/>
      <c r="L196" s="220"/>
      <c r="M196" s="220"/>
      <c r="N196" s="219"/>
      <c r="O196" s="219"/>
      <c r="P196" s="219"/>
      <c r="Q196" s="219"/>
      <c r="R196" s="220"/>
      <c r="S196" s="220"/>
      <c r="T196" s="220"/>
      <c r="U196" s="220"/>
      <c r="V196" s="220"/>
      <c r="W196" s="220"/>
      <c r="X196" s="220"/>
      <c r="Y196" s="220"/>
      <c r="Z196" s="210"/>
      <c r="AA196" s="210"/>
      <c r="AB196" s="210"/>
      <c r="AC196" s="210"/>
      <c r="AD196" s="210"/>
      <c r="AE196" s="210"/>
      <c r="AF196" s="210"/>
      <c r="AG196" s="210" t="s">
        <v>229</v>
      </c>
      <c r="AH196" s="210"/>
      <c r="AI196" s="210"/>
      <c r="AJ196" s="210"/>
      <c r="AK196" s="210"/>
      <c r="AL196" s="210"/>
      <c r="AM196" s="210"/>
      <c r="AN196" s="210"/>
      <c r="AO196" s="210"/>
      <c r="AP196" s="210"/>
      <c r="AQ196" s="210"/>
      <c r="AR196" s="210"/>
      <c r="AS196" s="210"/>
      <c r="AT196" s="210"/>
      <c r="AU196" s="210"/>
      <c r="AV196" s="210"/>
      <c r="AW196" s="210"/>
      <c r="AX196" s="210"/>
      <c r="AY196" s="210"/>
      <c r="AZ196" s="210"/>
      <c r="BA196" s="210"/>
      <c r="BB196" s="210"/>
      <c r="BC196" s="210"/>
      <c r="BD196" s="210"/>
      <c r="BE196" s="210"/>
      <c r="BF196" s="210"/>
      <c r="BG196" s="210"/>
      <c r="BH196" s="210"/>
    </row>
    <row r="197" spans="1:60" outlineLevel="2" x14ac:dyDescent="0.2">
      <c r="A197" s="217"/>
      <c r="B197" s="218"/>
      <c r="C197" s="264" t="s">
        <v>475</v>
      </c>
      <c r="D197" s="258"/>
      <c r="E197" s="259"/>
      <c r="F197" s="220"/>
      <c r="G197" s="220"/>
      <c r="H197" s="220"/>
      <c r="I197" s="220"/>
      <c r="J197" s="220"/>
      <c r="K197" s="220"/>
      <c r="L197" s="220"/>
      <c r="M197" s="220"/>
      <c r="N197" s="219"/>
      <c r="O197" s="219"/>
      <c r="P197" s="219"/>
      <c r="Q197" s="219"/>
      <c r="R197" s="220"/>
      <c r="S197" s="220"/>
      <c r="T197" s="220"/>
      <c r="U197" s="220"/>
      <c r="V197" s="220"/>
      <c r="W197" s="220"/>
      <c r="X197" s="220"/>
      <c r="Y197" s="220"/>
      <c r="Z197" s="210"/>
      <c r="AA197" s="210"/>
      <c r="AB197" s="210"/>
      <c r="AC197" s="210"/>
      <c r="AD197" s="210"/>
      <c r="AE197" s="210"/>
      <c r="AF197" s="210"/>
      <c r="AG197" s="210" t="s">
        <v>231</v>
      </c>
      <c r="AH197" s="210">
        <v>0</v>
      </c>
      <c r="AI197" s="210"/>
      <c r="AJ197" s="210"/>
      <c r="AK197" s="210"/>
      <c r="AL197" s="210"/>
      <c r="AM197" s="210"/>
      <c r="AN197" s="210"/>
      <c r="AO197" s="210"/>
      <c r="AP197" s="210"/>
      <c r="AQ197" s="210"/>
      <c r="AR197" s="210"/>
      <c r="AS197" s="210"/>
      <c r="AT197" s="210"/>
      <c r="AU197" s="210"/>
      <c r="AV197" s="210"/>
      <c r="AW197" s="210"/>
      <c r="AX197" s="210"/>
      <c r="AY197" s="210"/>
      <c r="AZ197" s="210"/>
      <c r="BA197" s="210"/>
      <c r="BB197" s="210"/>
      <c r="BC197" s="210"/>
      <c r="BD197" s="210"/>
      <c r="BE197" s="210"/>
      <c r="BF197" s="210"/>
      <c r="BG197" s="210"/>
      <c r="BH197" s="210"/>
    </row>
    <row r="198" spans="1:60" outlineLevel="3" x14ac:dyDescent="0.2">
      <c r="A198" s="217"/>
      <c r="B198" s="218"/>
      <c r="C198" s="264" t="s">
        <v>804</v>
      </c>
      <c r="D198" s="258"/>
      <c r="E198" s="259">
        <v>90.504940000000005</v>
      </c>
      <c r="F198" s="220"/>
      <c r="G198" s="220"/>
      <c r="H198" s="220"/>
      <c r="I198" s="220"/>
      <c r="J198" s="220"/>
      <c r="K198" s="220"/>
      <c r="L198" s="220"/>
      <c r="M198" s="220"/>
      <c r="N198" s="219"/>
      <c r="O198" s="219"/>
      <c r="P198" s="219"/>
      <c r="Q198" s="219"/>
      <c r="R198" s="220"/>
      <c r="S198" s="220"/>
      <c r="T198" s="220"/>
      <c r="U198" s="220"/>
      <c r="V198" s="220"/>
      <c r="W198" s="220"/>
      <c r="X198" s="220"/>
      <c r="Y198" s="220"/>
      <c r="Z198" s="210"/>
      <c r="AA198" s="210"/>
      <c r="AB198" s="210"/>
      <c r="AC198" s="210"/>
      <c r="AD198" s="210"/>
      <c r="AE198" s="210"/>
      <c r="AF198" s="210"/>
      <c r="AG198" s="210" t="s">
        <v>231</v>
      </c>
      <c r="AH198" s="210">
        <v>5</v>
      </c>
      <c r="AI198" s="210"/>
      <c r="AJ198" s="210"/>
      <c r="AK198" s="210"/>
      <c r="AL198" s="210"/>
      <c r="AM198" s="210"/>
      <c r="AN198" s="210"/>
      <c r="AO198" s="210"/>
      <c r="AP198" s="210"/>
      <c r="AQ198" s="210"/>
      <c r="AR198" s="210"/>
      <c r="AS198" s="210"/>
      <c r="AT198" s="210"/>
      <c r="AU198" s="210"/>
      <c r="AV198" s="210"/>
      <c r="AW198" s="210"/>
      <c r="AX198" s="210"/>
      <c r="AY198" s="210"/>
      <c r="AZ198" s="210"/>
      <c r="BA198" s="210"/>
      <c r="BB198" s="210"/>
      <c r="BC198" s="210"/>
      <c r="BD198" s="210"/>
      <c r="BE198" s="210"/>
      <c r="BF198" s="210"/>
      <c r="BG198" s="210"/>
      <c r="BH198" s="210"/>
    </row>
    <row r="199" spans="1:60" outlineLevel="1" x14ac:dyDescent="0.2">
      <c r="A199" s="235">
        <v>33</v>
      </c>
      <c r="B199" s="236" t="s">
        <v>477</v>
      </c>
      <c r="C199" s="252" t="s">
        <v>478</v>
      </c>
      <c r="D199" s="237" t="s">
        <v>434</v>
      </c>
      <c r="E199" s="238">
        <v>10.056100000000001</v>
      </c>
      <c r="F199" s="239"/>
      <c r="G199" s="240">
        <f>ROUND(E199*F199,2)</f>
        <v>0</v>
      </c>
      <c r="H199" s="239"/>
      <c r="I199" s="240">
        <f>ROUND(E199*H199,2)</f>
        <v>0</v>
      </c>
      <c r="J199" s="239"/>
      <c r="K199" s="240">
        <f>ROUND(E199*J199,2)</f>
        <v>0</v>
      </c>
      <c r="L199" s="240">
        <v>21</v>
      </c>
      <c r="M199" s="240">
        <f>G199*(1+L199/100)</f>
        <v>0</v>
      </c>
      <c r="N199" s="238">
        <v>0</v>
      </c>
      <c r="O199" s="238">
        <f>ROUND(E199*N199,2)</f>
        <v>0</v>
      </c>
      <c r="P199" s="238">
        <v>0</v>
      </c>
      <c r="Q199" s="238">
        <f>ROUND(E199*P199,2)</f>
        <v>0</v>
      </c>
      <c r="R199" s="240" t="s">
        <v>465</v>
      </c>
      <c r="S199" s="240" t="s">
        <v>188</v>
      </c>
      <c r="T199" s="241" t="s">
        <v>188</v>
      </c>
      <c r="U199" s="220">
        <v>0.01</v>
      </c>
      <c r="V199" s="220">
        <f>ROUND(E199*U199,2)</f>
        <v>0.1</v>
      </c>
      <c r="W199" s="220"/>
      <c r="X199" s="220" t="s">
        <v>226</v>
      </c>
      <c r="Y199" s="220" t="s">
        <v>191</v>
      </c>
      <c r="Z199" s="210"/>
      <c r="AA199" s="210"/>
      <c r="AB199" s="210"/>
      <c r="AC199" s="210"/>
      <c r="AD199" s="210"/>
      <c r="AE199" s="210"/>
      <c r="AF199" s="210"/>
      <c r="AG199" s="210" t="s">
        <v>227</v>
      </c>
      <c r="AH199" s="210"/>
      <c r="AI199" s="210"/>
      <c r="AJ199" s="210"/>
      <c r="AK199" s="210"/>
      <c r="AL199" s="210"/>
      <c r="AM199" s="210"/>
      <c r="AN199" s="210"/>
      <c r="AO199" s="210"/>
      <c r="AP199" s="210"/>
      <c r="AQ199" s="210"/>
      <c r="AR199" s="210"/>
      <c r="AS199" s="210"/>
      <c r="AT199" s="210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210"/>
      <c r="BE199" s="210"/>
      <c r="BF199" s="210"/>
      <c r="BG199" s="210"/>
      <c r="BH199" s="210"/>
    </row>
    <row r="200" spans="1:60" outlineLevel="2" x14ac:dyDescent="0.2">
      <c r="A200" s="217"/>
      <c r="B200" s="218"/>
      <c r="C200" s="263" t="s">
        <v>479</v>
      </c>
      <c r="D200" s="262"/>
      <c r="E200" s="262"/>
      <c r="F200" s="262"/>
      <c r="G200" s="262"/>
      <c r="H200" s="220"/>
      <c r="I200" s="220"/>
      <c r="J200" s="220"/>
      <c r="K200" s="220"/>
      <c r="L200" s="220"/>
      <c r="M200" s="220"/>
      <c r="N200" s="219"/>
      <c r="O200" s="219"/>
      <c r="P200" s="219"/>
      <c r="Q200" s="219"/>
      <c r="R200" s="220"/>
      <c r="S200" s="220"/>
      <c r="T200" s="220"/>
      <c r="U200" s="220"/>
      <c r="V200" s="220"/>
      <c r="W200" s="220"/>
      <c r="X200" s="220"/>
      <c r="Y200" s="220"/>
      <c r="Z200" s="210"/>
      <c r="AA200" s="210"/>
      <c r="AB200" s="210"/>
      <c r="AC200" s="210"/>
      <c r="AD200" s="210"/>
      <c r="AE200" s="210"/>
      <c r="AF200" s="210"/>
      <c r="AG200" s="210" t="s">
        <v>229</v>
      </c>
      <c r="AH200" s="210"/>
      <c r="AI200" s="210"/>
      <c r="AJ200" s="210"/>
      <c r="AK200" s="210"/>
      <c r="AL200" s="210"/>
      <c r="AM200" s="210"/>
      <c r="AN200" s="210"/>
      <c r="AO200" s="210"/>
      <c r="AP200" s="210"/>
      <c r="AQ200" s="210"/>
      <c r="AR200" s="210"/>
      <c r="AS200" s="210"/>
      <c r="AT200" s="210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210"/>
      <c r="BE200" s="210"/>
      <c r="BF200" s="210"/>
      <c r="BG200" s="210"/>
      <c r="BH200" s="210"/>
    </row>
    <row r="201" spans="1:60" outlineLevel="2" x14ac:dyDescent="0.2">
      <c r="A201" s="217"/>
      <c r="B201" s="218"/>
      <c r="C201" s="264" t="s">
        <v>480</v>
      </c>
      <c r="D201" s="258"/>
      <c r="E201" s="259"/>
      <c r="F201" s="220"/>
      <c r="G201" s="220"/>
      <c r="H201" s="220"/>
      <c r="I201" s="220"/>
      <c r="J201" s="220"/>
      <c r="K201" s="220"/>
      <c r="L201" s="220"/>
      <c r="M201" s="220"/>
      <c r="N201" s="219"/>
      <c r="O201" s="219"/>
      <c r="P201" s="219"/>
      <c r="Q201" s="219"/>
      <c r="R201" s="220"/>
      <c r="S201" s="220"/>
      <c r="T201" s="220"/>
      <c r="U201" s="220"/>
      <c r="V201" s="220"/>
      <c r="W201" s="220"/>
      <c r="X201" s="220"/>
      <c r="Y201" s="220"/>
      <c r="Z201" s="210"/>
      <c r="AA201" s="210"/>
      <c r="AB201" s="210"/>
      <c r="AC201" s="210"/>
      <c r="AD201" s="210"/>
      <c r="AE201" s="210"/>
      <c r="AF201" s="210"/>
      <c r="AG201" s="210" t="s">
        <v>231</v>
      </c>
      <c r="AH201" s="210">
        <v>0</v>
      </c>
      <c r="AI201" s="210"/>
      <c r="AJ201" s="210"/>
      <c r="AK201" s="210"/>
      <c r="AL201" s="210"/>
      <c r="AM201" s="210"/>
      <c r="AN201" s="210"/>
      <c r="AO201" s="210"/>
      <c r="AP201" s="210"/>
      <c r="AQ201" s="210"/>
      <c r="AR201" s="210"/>
      <c r="AS201" s="210"/>
      <c r="AT201" s="210"/>
      <c r="AU201" s="210"/>
      <c r="AV201" s="210"/>
      <c r="AW201" s="210"/>
      <c r="AX201" s="210"/>
      <c r="AY201" s="210"/>
      <c r="AZ201" s="210"/>
      <c r="BA201" s="210"/>
      <c r="BB201" s="210"/>
      <c r="BC201" s="210"/>
      <c r="BD201" s="210"/>
      <c r="BE201" s="210"/>
      <c r="BF201" s="210"/>
      <c r="BG201" s="210"/>
      <c r="BH201" s="210"/>
    </row>
    <row r="202" spans="1:60" outlineLevel="3" x14ac:dyDescent="0.2">
      <c r="A202" s="217"/>
      <c r="B202" s="218"/>
      <c r="C202" s="264" t="s">
        <v>801</v>
      </c>
      <c r="D202" s="258"/>
      <c r="E202" s="259">
        <v>10.056100000000001</v>
      </c>
      <c r="F202" s="220"/>
      <c r="G202" s="220"/>
      <c r="H202" s="220"/>
      <c r="I202" s="220"/>
      <c r="J202" s="220"/>
      <c r="K202" s="220"/>
      <c r="L202" s="220"/>
      <c r="M202" s="220"/>
      <c r="N202" s="219"/>
      <c r="O202" s="219"/>
      <c r="P202" s="219"/>
      <c r="Q202" s="219"/>
      <c r="R202" s="220"/>
      <c r="S202" s="220"/>
      <c r="T202" s="220"/>
      <c r="U202" s="220"/>
      <c r="V202" s="220"/>
      <c r="W202" s="220"/>
      <c r="X202" s="220"/>
      <c r="Y202" s="220"/>
      <c r="Z202" s="210"/>
      <c r="AA202" s="210"/>
      <c r="AB202" s="210"/>
      <c r="AC202" s="210"/>
      <c r="AD202" s="210"/>
      <c r="AE202" s="210"/>
      <c r="AF202" s="210"/>
      <c r="AG202" s="210" t="s">
        <v>231</v>
      </c>
      <c r="AH202" s="210">
        <v>5</v>
      </c>
      <c r="AI202" s="210"/>
      <c r="AJ202" s="210"/>
      <c r="AK202" s="210"/>
      <c r="AL202" s="210"/>
      <c r="AM202" s="210"/>
      <c r="AN202" s="210"/>
      <c r="AO202" s="210"/>
      <c r="AP202" s="210"/>
      <c r="AQ202" s="210"/>
      <c r="AR202" s="210"/>
      <c r="AS202" s="210"/>
      <c r="AT202" s="210"/>
      <c r="AU202" s="210"/>
      <c r="AV202" s="210"/>
      <c r="AW202" s="210"/>
      <c r="AX202" s="210"/>
      <c r="AY202" s="210"/>
      <c r="AZ202" s="210"/>
      <c r="BA202" s="210"/>
      <c r="BB202" s="210"/>
      <c r="BC202" s="210"/>
      <c r="BD202" s="210"/>
      <c r="BE202" s="210"/>
      <c r="BF202" s="210"/>
      <c r="BG202" s="210"/>
      <c r="BH202" s="210"/>
    </row>
    <row r="203" spans="1:60" x14ac:dyDescent="0.2">
      <c r="A203" s="225" t="s">
        <v>183</v>
      </c>
      <c r="B203" s="226" t="s">
        <v>150</v>
      </c>
      <c r="C203" s="251" t="s">
        <v>151</v>
      </c>
      <c r="D203" s="227"/>
      <c r="E203" s="228"/>
      <c r="F203" s="229"/>
      <c r="G203" s="229">
        <f>SUMIF(AG204:AG210,"&lt;&gt;NOR",G204:G210)</f>
        <v>0</v>
      </c>
      <c r="H203" s="229"/>
      <c r="I203" s="229">
        <f>SUM(I204:I210)</f>
        <v>0</v>
      </c>
      <c r="J203" s="229"/>
      <c r="K203" s="229">
        <f>SUM(K204:K210)</f>
        <v>0</v>
      </c>
      <c r="L203" s="229"/>
      <c r="M203" s="229">
        <f>SUM(M204:M210)</f>
        <v>0</v>
      </c>
      <c r="N203" s="228"/>
      <c r="O203" s="228">
        <f>SUM(O204:O210)</f>
        <v>0</v>
      </c>
      <c r="P203" s="228"/>
      <c r="Q203" s="228">
        <f>SUM(Q204:Q210)</f>
        <v>0</v>
      </c>
      <c r="R203" s="229"/>
      <c r="S203" s="229"/>
      <c r="T203" s="230"/>
      <c r="U203" s="224"/>
      <c r="V203" s="224">
        <f>SUM(V204:V210)</f>
        <v>0</v>
      </c>
      <c r="W203" s="224"/>
      <c r="X203" s="224"/>
      <c r="Y203" s="224"/>
      <c r="AG203" t="s">
        <v>184</v>
      </c>
    </row>
    <row r="204" spans="1:60" outlineLevel="1" x14ac:dyDescent="0.2">
      <c r="A204" s="235">
        <v>34</v>
      </c>
      <c r="B204" s="236" t="s">
        <v>481</v>
      </c>
      <c r="C204" s="252" t="s">
        <v>805</v>
      </c>
      <c r="D204" s="237" t="s">
        <v>434</v>
      </c>
      <c r="E204" s="238">
        <v>10.056100000000001</v>
      </c>
      <c r="F204" s="239"/>
      <c r="G204" s="240">
        <f>ROUND(E204*F204,2)</f>
        <v>0</v>
      </c>
      <c r="H204" s="239"/>
      <c r="I204" s="240">
        <f>ROUND(E204*H204,2)</f>
        <v>0</v>
      </c>
      <c r="J204" s="239"/>
      <c r="K204" s="240">
        <f>ROUND(E204*J204,2)</f>
        <v>0</v>
      </c>
      <c r="L204" s="240">
        <v>21</v>
      </c>
      <c r="M204" s="240">
        <f>G204*(1+L204/100)</f>
        <v>0</v>
      </c>
      <c r="N204" s="238">
        <v>0</v>
      </c>
      <c r="O204" s="238">
        <f>ROUND(E204*N204,2)</f>
        <v>0</v>
      </c>
      <c r="P204" s="238">
        <v>0</v>
      </c>
      <c r="Q204" s="238">
        <f>ROUND(E204*P204,2)</f>
        <v>0</v>
      </c>
      <c r="R204" s="240" t="s">
        <v>483</v>
      </c>
      <c r="S204" s="240" t="s">
        <v>188</v>
      </c>
      <c r="T204" s="241" t="s">
        <v>188</v>
      </c>
      <c r="U204" s="220">
        <v>0</v>
      </c>
      <c r="V204" s="220">
        <f>ROUND(E204*U204,2)</f>
        <v>0</v>
      </c>
      <c r="W204" s="220"/>
      <c r="X204" s="220" t="s">
        <v>226</v>
      </c>
      <c r="Y204" s="220" t="s">
        <v>191</v>
      </c>
      <c r="Z204" s="210"/>
      <c r="AA204" s="210"/>
      <c r="AB204" s="210"/>
      <c r="AC204" s="210"/>
      <c r="AD204" s="210"/>
      <c r="AE204" s="210"/>
      <c r="AF204" s="210"/>
      <c r="AG204" s="210" t="s">
        <v>227</v>
      </c>
      <c r="AH204" s="210"/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</row>
    <row r="205" spans="1:60" outlineLevel="2" x14ac:dyDescent="0.2">
      <c r="A205" s="217"/>
      <c r="B205" s="218"/>
      <c r="C205" s="264" t="s">
        <v>484</v>
      </c>
      <c r="D205" s="258"/>
      <c r="E205" s="259"/>
      <c r="F205" s="220"/>
      <c r="G205" s="220"/>
      <c r="H205" s="220"/>
      <c r="I205" s="220"/>
      <c r="J205" s="220"/>
      <c r="K205" s="220"/>
      <c r="L205" s="220"/>
      <c r="M205" s="220"/>
      <c r="N205" s="219"/>
      <c r="O205" s="219"/>
      <c r="P205" s="219"/>
      <c r="Q205" s="219"/>
      <c r="R205" s="220"/>
      <c r="S205" s="220"/>
      <c r="T205" s="220"/>
      <c r="U205" s="220"/>
      <c r="V205" s="220"/>
      <c r="W205" s="220"/>
      <c r="X205" s="220"/>
      <c r="Y205" s="220"/>
      <c r="Z205" s="210"/>
      <c r="AA205" s="210"/>
      <c r="AB205" s="210"/>
      <c r="AC205" s="210"/>
      <c r="AD205" s="210"/>
      <c r="AE205" s="210"/>
      <c r="AF205" s="210"/>
      <c r="AG205" s="210" t="s">
        <v>231</v>
      </c>
      <c r="AH205" s="210">
        <v>0</v>
      </c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</row>
    <row r="206" spans="1:60" outlineLevel="3" x14ac:dyDescent="0.2">
      <c r="A206" s="217"/>
      <c r="B206" s="218"/>
      <c r="C206" s="264" t="s">
        <v>468</v>
      </c>
      <c r="D206" s="258"/>
      <c r="E206" s="259"/>
      <c r="F206" s="220"/>
      <c r="G206" s="220"/>
      <c r="H206" s="220"/>
      <c r="I206" s="220"/>
      <c r="J206" s="220"/>
      <c r="K206" s="220"/>
      <c r="L206" s="220"/>
      <c r="M206" s="220"/>
      <c r="N206" s="219"/>
      <c r="O206" s="219"/>
      <c r="P206" s="219"/>
      <c r="Q206" s="219"/>
      <c r="R206" s="220"/>
      <c r="S206" s="220"/>
      <c r="T206" s="220"/>
      <c r="U206" s="220"/>
      <c r="V206" s="220"/>
      <c r="W206" s="220"/>
      <c r="X206" s="220"/>
      <c r="Y206" s="220"/>
      <c r="Z206" s="210"/>
      <c r="AA206" s="210"/>
      <c r="AB206" s="210"/>
      <c r="AC206" s="210"/>
      <c r="AD206" s="210"/>
      <c r="AE206" s="210"/>
      <c r="AF206" s="210"/>
      <c r="AG206" s="210" t="s">
        <v>231</v>
      </c>
      <c r="AH206" s="210">
        <v>0</v>
      </c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</row>
    <row r="207" spans="1:60" outlineLevel="3" x14ac:dyDescent="0.2">
      <c r="A207" s="217"/>
      <c r="B207" s="218"/>
      <c r="C207" s="264" t="s">
        <v>802</v>
      </c>
      <c r="D207" s="258"/>
      <c r="E207" s="259">
        <v>3.8774999999999999</v>
      </c>
      <c r="F207" s="220"/>
      <c r="G207" s="220"/>
      <c r="H207" s="220"/>
      <c r="I207" s="220"/>
      <c r="J207" s="220"/>
      <c r="K207" s="220"/>
      <c r="L207" s="220"/>
      <c r="M207" s="220"/>
      <c r="N207" s="219"/>
      <c r="O207" s="219"/>
      <c r="P207" s="219"/>
      <c r="Q207" s="219"/>
      <c r="R207" s="220"/>
      <c r="S207" s="220"/>
      <c r="T207" s="220"/>
      <c r="U207" s="220"/>
      <c r="V207" s="220"/>
      <c r="W207" s="220"/>
      <c r="X207" s="220"/>
      <c r="Y207" s="220"/>
      <c r="Z207" s="210"/>
      <c r="AA207" s="210"/>
      <c r="AB207" s="210"/>
      <c r="AC207" s="210"/>
      <c r="AD207" s="210"/>
      <c r="AE207" s="210"/>
      <c r="AF207" s="210"/>
      <c r="AG207" s="210" t="s">
        <v>231</v>
      </c>
      <c r="AH207" s="210">
        <v>7</v>
      </c>
      <c r="AI207" s="210"/>
      <c r="AJ207" s="210"/>
      <c r="AK207" s="210"/>
      <c r="AL207" s="210"/>
      <c r="AM207" s="210"/>
      <c r="AN207" s="210"/>
      <c r="AO207" s="210"/>
      <c r="AP207" s="210"/>
      <c r="AQ207" s="210"/>
      <c r="AR207" s="210"/>
      <c r="AS207" s="210"/>
      <c r="AT207" s="210"/>
      <c r="AU207" s="210"/>
      <c r="AV207" s="210"/>
      <c r="AW207" s="210"/>
      <c r="AX207" s="210"/>
      <c r="AY207" s="210"/>
      <c r="AZ207" s="210"/>
      <c r="BA207" s="210"/>
      <c r="BB207" s="210"/>
      <c r="BC207" s="210"/>
      <c r="BD207" s="210"/>
      <c r="BE207" s="210"/>
      <c r="BF207" s="210"/>
      <c r="BG207" s="210"/>
      <c r="BH207" s="210"/>
    </row>
    <row r="208" spans="1:60" outlineLevel="3" x14ac:dyDescent="0.2">
      <c r="A208" s="217"/>
      <c r="B208" s="218"/>
      <c r="C208" s="264" t="s">
        <v>470</v>
      </c>
      <c r="D208" s="258"/>
      <c r="E208" s="259"/>
      <c r="F208" s="220"/>
      <c r="G208" s="220"/>
      <c r="H208" s="220"/>
      <c r="I208" s="220"/>
      <c r="J208" s="220"/>
      <c r="K208" s="220"/>
      <c r="L208" s="220"/>
      <c r="M208" s="220"/>
      <c r="N208" s="219"/>
      <c r="O208" s="219"/>
      <c r="P208" s="219"/>
      <c r="Q208" s="219"/>
      <c r="R208" s="220"/>
      <c r="S208" s="220"/>
      <c r="T208" s="220"/>
      <c r="U208" s="220"/>
      <c r="V208" s="220"/>
      <c r="W208" s="220"/>
      <c r="X208" s="220"/>
      <c r="Y208" s="220"/>
      <c r="Z208" s="210"/>
      <c r="AA208" s="210"/>
      <c r="AB208" s="210"/>
      <c r="AC208" s="210"/>
      <c r="AD208" s="210"/>
      <c r="AE208" s="210"/>
      <c r="AF208" s="210"/>
      <c r="AG208" s="210" t="s">
        <v>231</v>
      </c>
      <c r="AH208" s="210">
        <v>0</v>
      </c>
      <c r="AI208" s="210"/>
      <c r="AJ208" s="210"/>
      <c r="AK208" s="210"/>
      <c r="AL208" s="210"/>
      <c r="AM208" s="210"/>
      <c r="AN208" s="210"/>
      <c r="AO208" s="210"/>
      <c r="AP208" s="210"/>
      <c r="AQ208" s="210"/>
      <c r="AR208" s="210"/>
      <c r="AS208" s="210"/>
      <c r="AT208" s="210"/>
      <c r="AU208" s="210"/>
      <c r="AV208" s="210"/>
      <c r="AW208" s="210"/>
      <c r="AX208" s="210"/>
      <c r="AY208" s="210"/>
      <c r="AZ208" s="210"/>
      <c r="BA208" s="210"/>
      <c r="BB208" s="210"/>
      <c r="BC208" s="210"/>
      <c r="BD208" s="210"/>
      <c r="BE208" s="210"/>
      <c r="BF208" s="210"/>
      <c r="BG208" s="210"/>
      <c r="BH208" s="210"/>
    </row>
    <row r="209" spans="1:60" outlineLevel="3" x14ac:dyDescent="0.2">
      <c r="A209" s="217"/>
      <c r="B209" s="218"/>
      <c r="C209" s="264" t="s">
        <v>471</v>
      </c>
      <c r="D209" s="258"/>
      <c r="E209" s="259"/>
      <c r="F209" s="220"/>
      <c r="G209" s="220"/>
      <c r="H209" s="220"/>
      <c r="I209" s="220"/>
      <c r="J209" s="220"/>
      <c r="K209" s="220"/>
      <c r="L209" s="220"/>
      <c r="M209" s="220"/>
      <c r="N209" s="219"/>
      <c r="O209" s="219"/>
      <c r="P209" s="219"/>
      <c r="Q209" s="219"/>
      <c r="R209" s="220"/>
      <c r="S209" s="220"/>
      <c r="T209" s="220"/>
      <c r="U209" s="220"/>
      <c r="V209" s="220"/>
      <c r="W209" s="220"/>
      <c r="X209" s="220"/>
      <c r="Y209" s="220"/>
      <c r="Z209" s="210"/>
      <c r="AA209" s="210"/>
      <c r="AB209" s="210"/>
      <c r="AC209" s="210"/>
      <c r="AD209" s="210"/>
      <c r="AE209" s="210"/>
      <c r="AF209" s="210"/>
      <c r="AG209" s="210" t="s">
        <v>231</v>
      </c>
      <c r="AH209" s="210">
        <v>7</v>
      </c>
      <c r="AI209" s="210"/>
      <c r="AJ209" s="210"/>
      <c r="AK209" s="210"/>
      <c r="AL209" s="210"/>
      <c r="AM209" s="210"/>
      <c r="AN209" s="210"/>
      <c r="AO209" s="210"/>
      <c r="AP209" s="210"/>
      <c r="AQ209" s="210"/>
      <c r="AR209" s="210"/>
      <c r="AS209" s="210"/>
      <c r="AT209" s="210"/>
      <c r="AU209" s="210"/>
      <c r="AV209" s="210"/>
      <c r="AW209" s="210"/>
      <c r="AX209" s="210"/>
      <c r="AY209" s="210"/>
      <c r="AZ209" s="210"/>
      <c r="BA209" s="210"/>
      <c r="BB209" s="210"/>
      <c r="BC209" s="210"/>
      <c r="BD209" s="210"/>
      <c r="BE209" s="210"/>
      <c r="BF209" s="210"/>
      <c r="BG209" s="210"/>
      <c r="BH209" s="210"/>
    </row>
    <row r="210" spans="1:60" outlineLevel="3" x14ac:dyDescent="0.2">
      <c r="A210" s="217"/>
      <c r="B210" s="218"/>
      <c r="C210" s="264" t="s">
        <v>803</v>
      </c>
      <c r="D210" s="258"/>
      <c r="E210" s="259">
        <v>6.1786000000000003</v>
      </c>
      <c r="F210" s="220"/>
      <c r="G210" s="220"/>
      <c r="H210" s="220"/>
      <c r="I210" s="220"/>
      <c r="J210" s="220"/>
      <c r="K210" s="220"/>
      <c r="L210" s="220"/>
      <c r="M210" s="220"/>
      <c r="N210" s="219"/>
      <c r="O210" s="219"/>
      <c r="P210" s="219"/>
      <c r="Q210" s="219"/>
      <c r="R210" s="220"/>
      <c r="S210" s="220"/>
      <c r="T210" s="220"/>
      <c r="U210" s="220"/>
      <c r="V210" s="220"/>
      <c r="W210" s="220"/>
      <c r="X210" s="220"/>
      <c r="Y210" s="220"/>
      <c r="Z210" s="210"/>
      <c r="AA210" s="210"/>
      <c r="AB210" s="210"/>
      <c r="AC210" s="210"/>
      <c r="AD210" s="210"/>
      <c r="AE210" s="210"/>
      <c r="AF210" s="210"/>
      <c r="AG210" s="210" t="s">
        <v>231</v>
      </c>
      <c r="AH210" s="210">
        <v>7</v>
      </c>
      <c r="AI210" s="210"/>
      <c r="AJ210" s="210"/>
      <c r="AK210" s="210"/>
      <c r="AL210" s="210"/>
      <c r="AM210" s="210"/>
      <c r="AN210" s="210"/>
      <c r="AO210" s="210"/>
      <c r="AP210" s="210"/>
      <c r="AQ210" s="210"/>
      <c r="AR210" s="210"/>
      <c r="AS210" s="210"/>
      <c r="AT210" s="210"/>
      <c r="AU210" s="210"/>
      <c r="AV210" s="210"/>
      <c r="AW210" s="210"/>
      <c r="AX210" s="210"/>
      <c r="AY210" s="210"/>
      <c r="AZ210" s="210"/>
      <c r="BA210" s="210"/>
      <c r="BB210" s="210"/>
      <c r="BC210" s="210"/>
      <c r="BD210" s="210"/>
      <c r="BE210" s="210"/>
      <c r="BF210" s="210"/>
      <c r="BG210" s="210"/>
      <c r="BH210" s="210"/>
    </row>
    <row r="211" spans="1:60" x14ac:dyDescent="0.2">
      <c r="A211" s="3"/>
      <c r="B211" s="4"/>
      <c r="C211" s="255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AE211">
        <v>12</v>
      </c>
      <c r="AF211">
        <v>21</v>
      </c>
      <c r="AG211" t="s">
        <v>169</v>
      </c>
    </row>
    <row r="212" spans="1:60" x14ac:dyDescent="0.2">
      <c r="A212" s="213"/>
      <c r="B212" s="214" t="s">
        <v>29</v>
      </c>
      <c r="C212" s="256"/>
      <c r="D212" s="215"/>
      <c r="E212" s="216"/>
      <c r="F212" s="216"/>
      <c r="G212" s="234">
        <f>G8+G49+G88+G117+G130+G176+G182+G203</f>
        <v>0</v>
      </c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AE212">
        <f>SUMIF(L7:L210,AE211,G7:G210)</f>
        <v>0</v>
      </c>
      <c r="AF212">
        <f>SUMIF(L7:L210,AF211,G7:G210)</f>
        <v>0</v>
      </c>
      <c r="AG212" t="s">
        <v>219</v>
      </c>
    </row>
    <row r="213" spans="1:60" x14ac:dyDescent="0.2">
      <c r="C213" s="257"/>
      <c r="D213" s="10"/>
      <c r="AG213" t="s">
        <v>220</v>
      </c>
    </row>
    <row r="214" spans="1:60" x14ac:dyDescent="0.2">
      <c r="D214" s="10"/>
    </row>
    <row r="215" spans="1:60" x14ac:dyDescent="0.2">
      <c r="D215" s="10"/>
    </row>
    <row r="216" spans="1:60" x14ac:dyDescent="0.2">
      <c r="D216" s="10"/>
    </row>
    <row r="217" spans="1:60" x14ac:dyDescent="0.2">
      <c r="D217" s="10"/>
    </row>
    <row r="218" spans="1:60" x14ac:dyDescent="0.2">
      <c r="D218" s="10"/>
    </row>
    <row r="219" spans="1:60" x14ac:dyDescent="0.2">
      <c r="D219" s="10"/>
    </row>
    <row r="220" spans="1:60" x14ac:dyDescent="0.2">
      <c r="D220" s="10"/>
    </row>
    <row r="221" spans="1:60" x14ac:dyDescent="0.2">
      <c r="D221" s="10"/>
    </row>
    <row r="222" spans="1:60" x14ac:dyDescent="0.2">
      <c r="D222" s="10"/>
    </row>
    <row r="223" spans="1:60" x14ac:dyDescent="0.2">
      <c r="D223" s="10"/>
    </row>
    <row r="224" spans="1:60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i0RbGHzviVxR93R0Vk9Xxs9q/zDNY2i+60b7II9EBLcBXrKWJzE3tkwlClF91KMRgK33PEgClfSZqll+ocyqwA==" saltValue="8tKrX1wHW+9C+CPQnDcWdA==" spinCount="100000" sheet="1" formatRows="0"/>
  <mergeCells count="29">
    <mergeCell ref="C178:G178"/>
    <mergeCell ref="C184:G184"/>
    <mergeCell ref="C188:G188"/>
    <mergeCell ref="C196:G196"/>
    <mergeCell ref="C200:G200"/>
    <mergeCell ref="C119:G119"/>
    <mergeCell ref="C123:G123"/>
    <mergeCell ref="C149:G149"/>
    <mergeCell ref="C153:G153"/>
    <mergeCell ref="C161:G161"/>
    <mergeCell ref="C172:G172"/>
    <mergeCell ref="C65:G65"/>
    <mergeCell ref="C84:G84"/>
    <mergeCell ref="C89:G89"/>
    <mergeCell ref="C91:G91"/>
    <mergeCell ref="C96:G96"/>
    <mergeCell ref="C103:G103"/>
    <mergeCell ref="C23:G23"/>
    <mergeCell ref="C28:G28"/>
    <mergeCell ref="C37:G37"/>
    <mergeCell ref="C46:G46"/>
    <mergeCell ref="C55:G55"/>
    <mergeCell ref="C60:G60"/>
    <mergeCell ref="A1:G1"/>
    <mergeCell ref="C2:G2"/>
    <mergeCell ref="C3:G3"/>
    <mergeCell ref="C4:G4"/>
    <mergeCell ref="C10:G10"/>
    <mergeCell ref="C18:G18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C4339-6E64-4D8C-AF62-0FBD024976D2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4" customWidth="1"/>
    <col min="3" max="3" width="63.28515625" style="174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5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 x14ac:dyDescent="0.25">
      <c r="A1" s="195" t="s">
        <v>221</v>
      </c>
      <c r="B1" s="195"/>
      <c r="C1" s="195"/>
      <c r="D1" s="195"/>
      <c r="E1" s="195"/>
      <c r="F1" s="195"/>
      <c r="G1" s="195"/>
      <c r="AG1" t="s">
        <v>155</v>
      </c>
    </row>
    <row r="2" spans="1:60" ht="24.95" customHeight="1" x14ac:dyDescent="0.2">
      <c r="A2" s="196" t="s">
        <v>7</v>
      </c>
      <c r="B2" s="49" t="s">
        <v>44</v>
      </c>
      <c r="C2" s="199" t="s">
        <v>45</v>
      </c>
      <c r="D2" s="197"/>
      <c r="E2" s="197"/>
      <c r="F2" s="197"/>
      <c r="G2" s="198"/>
      <c r="AG2" t="s">
        <v>156</v>
      </c>
    </row>
    <row r="3" spans="1:60" ht="24.95" customHeight="1" x14ac:dyDescent="0.2">
      <c r="A3" s="196" t="s">
        <v>8</v>
      </c>
      <c r="B3" s="49" t="s">
        <v>65</v>
      </c>
      <c r="C3" s="199" t="s">
        <v>66</v>
      </c>
      <c r="D3" s="197"/>
      <c r="E3" s="197"/>
      <c r="F3" s="197"/>
      <c r="G3" s="198"/>
      <c r="AC3" s="174" t="s">
        <v>156</v>
      </c>
      <c r="AG3" t="s">
        <v>159</v>
      </c>
    </row>
    <row r="4" spans="1:60" ht="24.95" customHeight="1" x14ac:dyDescent="0.2">
      <c r="A4" s="200" t="s">
        <v>9</v>
      </c>
      <c r="B4" s="201" t="s">
        <v>69</v>
      </c>
      <c r="C4" s="202" t="s">
        <v>70</v>
      </c>
      <c r="D4" s="203"/>
      <c r="E4" s="203"/>
      <c r="F4" s="203"/>
      <c r="G4" s="204"/>
      <c r="AG4" t="s">
        <v>160</v>
      </c>
    </row>
    <row r="5" spans="1:60" x14ac:dyDescent="0.2">
      <c r="D5" s="10"/>
    </row>
    <row r="6" spans="1:60" ht="38.25" x14ac:dyDescent="0.2">
      <c r="A6" s="206" t="s">
        <v>161</v>
      </c>
      <c r="B6" s="208" t="s">
        <v>162</v>
      </c>
      <c r="C6" s="208" t="s">
        <v>163</v>
      </c>
      <c r="D6" s="207" t="s">
        <v>164</v>
      </c>
      <c r="E6" s="206" t="s">
        <v>165</v>
      </c>
      <c r="F6" s="205" t="s">
        <v>166</v>
      </c>
      <c r="G6" s="206" t="s">
        <v>29</v>
      </c>
      <c r="H6" s="209" t="s">
        <v>30</v>
      </c>
      <c r="I6" s="209" t="s">
        <v>167</v>
      </c>
      <c r="J6" s="209" t="s">
        <v>31</v>
      </c>
      <c r="K6" s="209" t="s">
        <v>168</v>
      </c>
      <c r="L6" s="209" t="s">
        <v>169</v>
      </c>
      <c r="M6" s="209" t="s">
        <v>170</v>
      </c>
      <c r="N6" s="209" t="s">
        <v>171</v>
      </c>
      <c r="O6" s="209" t="s">
        <v>172</v>
      </c>
      <c r="P6" s="209" t="s">
        <v>173</v>
      </c>
      <c r="Q6" s="209" t="s">
        <v>174</v>
      </c>
      <c r="R6" s="209" t="s">
        <v>175</v>
      </c>
      <c r="S6" s="209" t="s">
        <v>176</v>
      </c>
      <c r="T6" s="209" t="s">
        <v>177</v>
      </c>
      <c r="U6" s="209" t="s">
        <v>178</v>
      </c>
      <c r="V6" s="209" t="s">
        <v>179</v>
      </c>
      <c r="W6" s="209" t="s">
        <v>180</v>
      </c>
      <c r="X6" s="209" t="s">
        <v>181</v>
      </c>
      <c r="Y6" s="209" t="s">
        <v>182</v>
      </c>
    </row>
    <row r="7" spans="1:60" hidden="1" x14ac:dyDescent="0.2">
      <c r="A7" s="3"/>
      <c r="B7" s="4"/>
      <c r="C7" s="4"/>
      <c r="D7" s="6"/>
      <c r="E7" s="211"/>
      <c r="F7" s="212"/>
      <c r="G7" s="212"/>
      <c r="H7" s="212"/>
      <c r="I7" s="212"/>
      <c r="J7" s="212"/>
      <c r="K7" s="212"/>
      <c r="L7" s="212"/>
      <c r="M7" s="212"/>
      <c r="N7" s="211"/>
      <c r="O7" s="211"/>
      <c r="P7" s="211"/>
      <c r="Q7" s="211"/>
      <c r="R7" s="212"/>
      <c r="S7" s="212"/>
      <c r="T7" s="212"/>
      <c r="U7" s="212"/>
      <c r="V7" s="212"/>
      <c r="W7" s="212"/>
      <c r="X7" s="212"/>
      <c r="Y7" s="212"/>
    </row>
    <row r="8" spans="1:60" x14ac:dyDescent="0.2">
      <c r="A8" s="225" t="s">
        <v>183</v>
      </c>
      <c r="B8" s="226" t="s">
        <v>121</v>
      </c>
      <c r="C8" s="251" t="s">
        <v>122</v>
      </c>
      <c r="D8" s="227"/>
      <c r="E8" s="228"/>
      <c r="F8" s="229"/>
      <c r="G8" s="229">
        <f>SUMIF(AG9:AG17,"&lt;&gt;NOR",G9:G17)</f>
        <v>0</v>
      </c>
      <c r="H8" s="229"/>
      <c r="I8" s="229">
        <f>SUM(I9:I17)</f>
        <v>0</v>
      </c>
      <c r="J8" s="229"/>
      <c r="K8" s="229">
        <f>SUM(K9:K17)</f>
        <v>0</v>
      </c>
      <c r="L8" s="229"/>
      <c r="M8" s="229">
        <f>SUM(M9:M17)</f>
        <v>0</v>
      </c>
      <c r="N8" s="228"/>
      <c r="O8" s="228">
        <f>SUM(O9:O17)</f>
        <v>0</v>
      </c>
      <c r="P8" s="228"/>
      <c r="Q8" s="228">
        <f>SUM(Q9:Q17)</f>
        <v>0</v>
      </c>
      <c r="R8" s="229"/>
      <c r="S8" s="229"/>
      <c r="T8" s="230"/>
      <c r="U8" s="224"/>
      <c r="V8" s="224">
        <f>SUM(V9:V17)</f>
        <v>3.6</v>
      </c>
      <c r="W8" s="224"/>
      <c r="X8" s="224"/>
      <c r="Y8" s="224"/>
      <c r="AG8" t="s">
        <v>184</v>
      </c>
    </row>
    <row r="9" spans="1:60" outlineLevel="1" x14ac:dyDescent="0.2">
      <c r="A9" s="235">
        <v>1</v>
      </c>
      <c r="B9" s="236" t="s">
        <v>259</v>
      </c>
      <c r="C9" s="252" t="s">
        <v>260</v>
      </c>
      <c r="D9" s="237" t="s">
        <v>261</v>
      </c>
      <c r="E9" s="238">
        <v>21.425000000000001</v>
      </c>
      <c r="F9" s="239"/>
      <c r="G9" s="240">
        <f>ROUND(E9*F9,2)</f>
        <v>0</v>
      </c>
      <c r="H9" s="239"/>
      <c r="I9" s="240">
        <f>ROUND(E9*H9,2)</f>
        <v>0</v>
      </c>
      <c r="J9" s="239"/>
      <c r="K9" s="240">
        <f>ROUND(E9*J9,2)</f>
        <v>0</v>
      </c>
      <c r="L9" s="240">
        <v>21</v>
      </c>
      <c r="M9" s="240">
        <f>G9*(1+L9/100)</f>
        <v>0</v>
      </c>
      <c r="N9" s="238">
        <v>0</v>
      </c>
      <c r="O9" s="238">
        <f>ROUND(E9*N9,2)</f>
        <v>0</v>
      </c>
      <c r="P9" s="238">
        <v>0</v>
      </c>
      <c r="Q9" s="238">
        <f>ROUND(E9*P9,2)</f>
        <v>0</v>
      </c>
      <c r="R9" s="240" t="s">
        <v>225</v>
      </c>
      <c r="S9" s="240" t="s">
        <v>188</v>
      </c>
      <c r="T9" s="241" t="s">
        <v>188</v>
      </c>
      <c r="U9" s="220">
        <v>1.7999999999999999E-2</v>
      </c>
      <c r="V9" s="220">
        <f>ROUND(E9*U9,2)</f>
        <v>0.39</v>
      </c>
      <c r="W9" s="220"/>
      <c r="X9" s="220" t="s">
        <v>226</v>
      </c>
      <c r="Y9" s="220" t="s">
        <v>191</v>
      </c>
      <c r="Z9" s="210"/>
      <c r="AA9" s="210"/>
      <c r="AB9" s="210"/>
      <c r="AC9" s="210"/>
      <c r="AD9" s="210"/>
      <c r="AE9" s="210"/>
      <c r="AF9" s="210"/>
      <c r="AG9" s="210" t="s">
        <v>255</v>
      </c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</row>
    <row r="10" spans="1:60" outlineLevel="2" x14ac:dyDescent="0.2">
      <c r="A10" s="217"/>
      <c r="B10" s="218"/>
      <c r="C10" s="263" t="s">
        <v>262</v>
      </c>
      <c r="D10" s="262"/>
      <c r="E10" s="262"/>
      <c r="F10" s="262"/>
      <c r="G10" s="262"/>
      <c r="H10" s="220"/>
      <c r="I10" s="220"/>
      <c r="J10" s="220"/>
      <c r="K10" s="220"/>
      <c r="L10" s="220"/>
      <c r="M10" s="220"/>
      <c r="N10" s="219"/>
      <c r="O10" s="219"/>
      <c r="P10" s="219"/>
      <c r="Q10" s="219"/>
      <c r="R10" s="220"/>
      <c r="S10" s="220"/>
      <c r="T10" s="220"/>
      <c r="U10" s="220"/>
      <c r="V10" s="220"/>
      <c r="W10" s="220"/>
      <c r="X10" s="220"/>
      <c r="Y10" s="220"/>
      <c r="Z10" s="210"/>
      <c r="AA10" s="210"/>
      <c r="AB10" s="210"/>
      <c r="AC10" s="210"/>
      <c r="AD10" s="210"/>
      <c r="AE10" s="210"/>
      <c r="AF10" s="210"/>
      <c r="AG10" s="210" t="s">
        <v>229</v>
      </c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</row>
    <row r="11" spans="1:60" outlineLevel="2" x14ac:dyDescent="0.2">
      <c r="A11" s="217"/>
      <c r="B11" s="218"/>
      <c r="C11" s="264" t="s">
        <v>263</v>
      </c>
      <c r="D11" s="258"/>
      <c r="E11" s="259"/>
      <c r="F11" s="220"/>
      <c r="G11" s="220"/>
      <c r="H11" s="220"/>
      <c r="I11" s="220"/>
      <c r="J11" s="220"/>
      <c r="K11" s="220"/>
      <c r="L11" s="220"/>
      <c r="M11" s="220"/>
      <c r="N11" s="219"/>
      <c r="O11" s="219"/>
      <c r="P11" s="219"/>
      <c r="Q11" s="219"/>
      <c r="R11" s="220"/>
      <c r="S11" s="220"/>
      <c r="T11" s="220"/>
      <c r="U11" s="220"/>
      <c r="V11" s="220"/>
      <c r="W11" s="220"/>
      <c r="X11" s="220"/>
      <c r="Y11" s="220"/>
      <c r="Z11" s="210"/>
      <c r="AA11" s="210"/>
      <c r="AB11" s="210"/>
      <c r="AC11" s="210"/>
      <c r="AD11" s="210"/>
      <c r="AE11" s="210"/>
      <c r="AF11" s="210"/>
      <c r="AG11" s="210" t="s">
        <v>231</v>
      </c>
      <c r="AH11" s="210">
        <v>0</v>
      </c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</row>
    <row r="12" spans="1:60" outlineLevel="3" x14ac:dyDescent="0.2">
      <c r="A12" s="217"/>
      <c r="B12" s="218"/>
      <c r="C12" s="264" t="s">
        <v>806</v>
      </c>
      <c r="D12" s="258"/>
      <c r="E12" s="259"/>
      <c r="F12" s="220"/>
      <c r="G12" s="220"/>
      <c r="H12" s="220"/>
      <c r="I12" s="220"/>
      <c r="J12" s="220"/>
      <c r="K12" s="220"/>
      <c r="L12" s="220"/>
      <c r="M12" s="220"/>
      <c r="N12" s="219"/>
      <c r="O12" s="219"/>
      <c r="P12" s="219"/>
      <c r="Q12" s="219"/>
      <c r="R12" s="220"/>
      <c r="S12" s="220"/>
      <c r="T12" s="220"/>
      <c r="U12" s="220"/>
      <c r="V12" s="220"/>
      <c r="W12" s="220"/>
      <c r="X12" s="220"/>
      <c r="Y12" s="220"/>
      <c r="Z12" s="210"/>
      <c r="AA12" s="210"/>
      <c r="AB12" s="210"/>
      <c r="AC12" s="210"/>
      <c r="AD12" s="210"/>
      <c r="AE12" s="210"/>
      <c r="AF12" s="210"/>
      <c r="AG12" s="210" t="s">
        <v>231</v>
      </c>
      <c r="AH12" s="210">
        <v>0</v>
      </c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</row>
    <row r="13" spans="1:60" outlineLevel="3" x14ac:dyDescent="0.2">
      <c r="A13" s="217"/>
      <c r="B13" s="218"/>
      <c r="C13" s="264" t="s">
        <v>807</v>
      </c>
      <c r="D13" s="258"/>
      <c r="E13" s="259">
        <v>21.425000000000001</v>
      </c>
      <c r="F13" s="220"/>
      <c r="G13" s="220"/>
      <c r="H13" s="220"/>
      <c r="I13" s="220"/>
      <c r="J13" s="220"/>
      <c r="K13" s="220"/>
      <c r="L13" s="220"/>
      <c r="M13" s="220"/>
      <c r="N13" s="219"/>
      <c r="O13" s="219"/>
      <c r="P13" s="219"/>
      <c r="Q13" s="219"/>
      <c r="R13" s="220"/>
      <c r="S13" s="220"/>
      <c r="T13" s="220"/>
      <c r="U13" s="220"/>
      <c r="V13" s="220"/>
      <c r="W13" s="220"/>
      <c r="X13" s="220"/>
      <c r="Y13" s="220"/>
      <c r="Z13" s="210"/>
      <c r="AA13" s="210"/>
      <c r="AB13" s="210"/>
      <c r="AC13" s="210"/>
      <c r="AD13" s="210"/>
      <c r="AE13" s="210"/>
      <c r="AF13" s="210"/>
      <c r="AG13" s="210" t="s">
        <v>231</v>
      </c>
      <c r="AH13" s="210">
        <v>5</v>
      </c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</row>
    <row r="14" spans="1:60" ht="22.5" outlineLevel="1" x14ac:dyDescent="0.2">
      <c r="A14" s="235">
        <v>2</v>
      </c>
      <c r="B14" s="236" t="s">
        <v>270</v>
      </c>
      <c r="C14" s="252" t="s">
        <v>271</v>
      </c>
      <c r="D14" s="237" t="s">
        <v>261</v>
      </c>
      <c r="E14" s="238">
        <v>21.425000000000001</v>
      </c>
      <c r="F14" s="239"/>
      <c r="G14" s="240">
        <f>ROUND(E14*F14,2)</f>
        <v>0</v>
      </c>
      <c r="H14" s="239"/>
      <c r="I14" s="240">
        <f>ROUND(E14*H14,2)</f>
        <v>0</v>
      </c>
      <c r="J14" s="239"/>
      <c r="K14" s="240">
        <f>ROUND(E14*J14,2)</f>
        <v>0</v>
      </c>
      <c r="L14" s="240">
        <v>21</v>
      </c>
      <c r="M14" s="240">
        <f>G14*(1+L14/100)</f>
        <v>0</v>
      </c>
      <c r="N14" s="238">
        <v>0</v>
      </c>
      <c r="O14" s="238">
        <f>ROUND(E14*N14,2)</f>
        <v>0</v>
      </c>
      <c r="P14" s="238">
        <v>0</v>
      </c>
      <c r="Q14" s="238">
        <f>ROUND(E14*P14,2)</f>
        <v>0</v>
      </c>
      <c r="R14" s="240" t="s">
        <v>225</v>
      </c>
      <c r="S14" s="240" t="s">
        <v>188</v>
      </c>
      <c r="T14" s="241" t="s">
        <v>188</v>
      </c>
      <c r="U14" s="220">
        <v>0.15</v>
      </c>
      <c r="V14" s="220">
        <f>ROUND(E14*U14,2)</f>
        <v>3.21</v>
      </c>
      <c r="W14" s="220"/>
      <c r="X14" s="220" t="s">
        <v>226</v>
      </c>
      <c r="Y14" s="220" t="s">
        <v>191</v>
      </c>
      <c r="Z14" s="210"/>
      <c r="AA14" s="210"/>
      <c r="AB14" s="210"/>
      <c r="AC14" s="210"/>
      <c r="AD14" s="210"/>
      <c r="AE14" s="210"/>
      <c r="AF14" s="210"/>
      <c r="AG14" s="210" t="s">
        <v>227</v>
      </c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</row>
    <row r="15" spans="1:60" outlineLevel="2" x14ac:dyDescent="0.2">
      <c r="A15" s="217"/>
      <c r="B15" s="218"/>
      <c r="C15" s="263" t="s">
        <v>272</v>
      </c>
      <c r="D15" s="262"/>
      <c r="E15" s="262"/>
      <c r="F15" s="262"/>
      <c r="G15" s="262"/>
      <c r="H15" s="220"/>
      <c r="I15" s="220"/>
      <c r="J15" s="220"/>
      <c r="K15" s="220"/>
      <c r="L15" s="220"/>
      <c r="M15" s="220"/>
      <c r="N15" s="219"/>
      <c r="O15" s="219"/>
      <c r="P15" s="219"/>
      <c r="Q15" s="219"/>
      <c r="R15" s="220"/>
      <c r="S15" s="220"/>
      <c r="T15" s="220"/>
      <c r="U15" s="220"/>
      <c r="V15" s="220"/>
      <c r="W15" s="220"/>
      <c r="X15" s="220"/>
      <c r="Y15" s="220"/>
      <c r="Z15" s="210"/>
      <c r="AA15" s="210"/>
      <c r="AB15" s="210"/>
      <c r="AC15" s="210"/>
      <c r="AD15" s="210"/>
      <c r="AE15" s="210"/>
      <c r="AF15" s="210"/>
      <c r="AG15" s="210" t="s">
        <v>229</v>
      </c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43" t="str">
        <f>C15</f>
        <v>z rostlé horniny tř.1 - 4 pod násypy z hornin soudržných do 92% PS a hornin nesoudržných sypkých relativní ulehlosti I(d) do 0,8</v>
      </c>
      <c r="BB15" s="210"/>
      <c r="BC15" s="210"/>
      <c r="BD15" s="210"/>
      <c r="BE15" s="210"/>
      <c r="BF15" s="210"/>
      <c r="BG15" s="210"/>
      <c r="BH15" s="210"/>
    </row>
    <row r="16" spans="1:60" outlineLevel="2" x14ac:dyDescent="0.2">
      <c r="A16" s="217"/>
      <c r="B16" s="218"/>
      <c r="C16" s="264" t="s">
        <v>273</v>
      </c>
      <c r="D16" s="258"/>
      <c r="E16" s="259"/>
      <c r="F16" s="220"/>
      <c r="G16" s="220"/>
      <c r="H16" s="220"/>
      <c r="I16" s="220"/>
      <c r="J16" s="220"/>
      <c r="K16" s="220"/>
      <c r="L16" s="220"/>
      <c r="M16" s="220"/>
      <c r="N16" s="219"/>
      <c r="O16" s="219"/>
      <c r="P16" s="219"/>
      <c r="Q16" s="219"/>
      <c r="R16" s="220"/>
      <c r="S16" s="220"/>
      <c r="T16" s="220"/>
      <c r="U16" s="220"/>
      <c r="V16" s="220"/>
      <c r="W16" s="220"/>
      <c r="X16" s="220"/>
      <c r="Y16" s="220"/>
      <c r="Z16" s="210"/>
      <c r="AA16" s="210"/>
      <c r="AB16" s="210"/>
      <c r="AC16" s="210"/>
      <c r="AD16" s="210"/>
      <c r="AE16" s="210"/>
      <c r="AF16" s="210"/>
      <c r="AG16" s="210" t="s">
        <v>231</v>
      </c>
      <c r="AH16" s="210">
        <v>0</v>
      </c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</row>
    <row r="17" spans="1:60" outlineLevel="3" x14ac:dyDescent="0.2">
      <c r="A17" s="217"/>
      <c r="B17" s="218"/>
      <c r="C17" s="264" t="s">
        <v>808</v>
      </c>
      <c r="D17" s="258"/>
      <c r="E17" s="259">
        <v>21.425000000000001</v>
      </c>
      <c r="F17" s="220"/>
      <c r="G17" s="220"/>
      <c r="H17" s="220"/>
      <c r="I17" s="220"/>
      <c r="J17" s="220"/>
      <c r="K17" s="220"/>
      <c r="L17" s="220"/>
      <c r="M17" s="220"/>
      <c r="N17" s="219"/>
      <c r="O17" s="219"/>
      <c r="P17" s="219"/>
      <c r="Q17" s="219"/>
      <c r="R17" s="220"/>
      <c r="S17" s="220"/>
      <c r="T17" s="220"/>
      <c r="U17" s="220"/>
      <c r="V17" s="220"/>
      <c r="W17" s="220"/>
      <c r="X17" s="220"/>
      <c r="Y17" s="220"/>
      <c r="Z17" s="210"/>
      <c r="AA17" s="210"/>
      <c r="AB17" s="210"/>
      <c r="AC17" s="210"/>
      <c r="AD17" s="210"/>
      <c r="AE17" s="210"/>
      <c r="AF17" s="210"/>
      <c r="AG17" s="210" t="s">
        <v>231</v>
      </c>
      <c r="AH17" s="210">
        <v>5</v>
      </c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</row>
    <row r="18" spans="1:60" x14ac:dyDescent="0.2">
      <c r="A18" s="225" t="s">
        <v>183</v>
      </c>
      <c r="B18" s="226" t="s">
        <v>123</v>
      </c>
      <c r="C18" s="251" t="s">
        <v>124</v>
      </c>
      <c r="D18" s="227"/>
      <c r="E18" s="228"/>
      <c r="F18" s="229"/>
      <c r="G18" s="229">
        <f>SUMIF(AG19:AG30,"&lt;&gt;NOR",G19:G30)</f>
        <v>0</v>
      </c>
      <c r="H18" s="229"/>
      <c r="I18" s="229">
        <f>SUM(I19:I30)</f>
        <v>0</v>
      </c>
      <c r="J18" s="229"/>
      <c r="K18" s="229">
        <f>SUM(K19:K30)</f>
        <v>0</v>
      </c>
      <c r="L18" s="229"/>
      <c r="M18" s="229">
        <f>SUM(M19:M30)</f>
        <v>0</v>
      </c>
      <c r="N18" s="228"/>
      <c r="O18" s="228">
        <f>SUM(O19:O30)</f>
        <v>0</v>
      </c>
      <c r="P18" s="228"/>
      <c r="Q18" s="228">
        <f>SUM(Q19:Q30)</f>
        <v>14.379999999999999</v>
      </c>
      <c r="R18" s="229"/>
      <c r="S18" s="229"/>
      <c r="T18" s="230"/>
      <c r="U18" s="224"/>
      <c r="V18" s="224">
        <f>SUM(V19:V30)</f>
        <v>7.03</v>
      </c>
      <c r="W18" s="224"/>
      <c r="X18" s="224"/>
      <c r="Y18" s="224"/>
      <c r="AG18" t="s">
        <v>184</v>
      </c>
    </row>
    <row r="19" spans="1:60" ht="22.5" outlineLevel="1" x14ac:dyDescent="0.2">
      <c r="A19" s="235">
        <v>3</v>
      </c>
      <c r="B19" s="236" t="s">
        <v>275</v>
      </c>
      <c r="C19" s="252" t="s">
        <v>276</v>
      </c>
      <c r="D19" s="237" t="s">
        <v>261</v>
      </c>
      <c r="E19" s="238">
        <v>14.9975</v>
      </c>
      <c r="F19" s="239"/>
      <c r="G19" s="240">
        <f>ROUND(E19*F19,2)</f>
        <v>0</v>
      </c>
      <c r="H19" s="239"/>
      <c r="I19" s="240">
        <f>ROUND(E19*H19,2)</f>
        <v>0</v>
      </c>
      <c r="J19" s="239"/>
      <c r="K19" s="240">
        <f>ROUND(E19*J19,2)</f>
        <v>0</v>
      </c>
      <c r="L19" s="240">
        <v>21</v>
      </c>
      <c r="M19" s="240">
        <f>G19*(1+L19/100)</f>
        <v>0</v>
      </c>
      <c r="N19" s="238">
        <v>0</v>
      </c>
      <c r="O19" s="238">
        <f>ROUND(E19*N19,2)</f>
        <v>0</v>
      </c>
      <c r="P19" s="238">
        <v>0.33</v>
      </c>
      <c r="Q19" s="238">
        <f>ROUND(E19*P19,2)</f>
        <v>4.95</v>
      </c>
      <c r="R19" s="240" t="s">
        <v>277</v>
      </c>
      <c r="S19" s="240" t="s">
        <v>188</v>
      </c>
      <c r="T19" s="241" t="s">
        <v>188</v>
      </c>
      <c r="U19" s="220">
        <v>0.06</v>
      </c>
      <c r="V19" s="220">
        <f>ROUND(E19*U19,2)</f>
        <v>0.9</v>
      </c>
      <c r="W19" s="220"/>
      <c r="X19" s="220" t="s">
        <v>226</v>
      </c>
      <c r="Y19" s="220" t="s">
        <v>191</v>
      </c>
      <c r="Z19" s="210"/>
      <c r="AA19" s="210"/>
      <c r="AB19" s="210"/>
      <c r="AC19" s="210"/>
      <c r="AD19" s="210"/>
      <c r="AE19" s="210"/>
      <c r="AF19" s="210"/>
      <c r="AG19" s="210" t="s">
        <v>227</v>
      </c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</row>
    <row r="20" spans="1:60" outlineLevel="2" x14ac:dyDescent="0.2">
      <c r="A20" s="217"/>
      <c r="B20" s="218"/>
      <c r="C20" s="264" t="s">
        <v>278</v>
      </c>
      <c r="D20" s="258"/>
      <c r="E20" s="259"/>
      <c r="F20" s="220"/>
      <c r="G20" s="220"/>
      <c r="H20" s="220"/>
      <c r="I20" s="220"/>
      <c r="J20" s="220"/>
      <c r="K20" s="220"/>
      <c r="L20" s="220"/>
      <c r="M20" s="220"/>
      <c r="N20" s="219"/>
      <c r="O20" s="219"/>
      <c r="P20" s="219"/>
      <c r="Q20" s="219"/>
      <c r="R20" s="220"/>
      <c r="S20" s="220"/>
      <c r="T20" s="220"/>
      <c r="U20" s="220"/>
      <c r="V20" s="220"/>
      <c r="W20" s="220"/>
      <c r="X20" s="220"/>
      <c r="Y20" s="220"/>
      <c r="Z20" s="210"/>
      <c r="AA20" s="210"/>
      <c r="AB20" s="210"/>
      <c r="AC20" s="210"/>
      <c r="AD20" s="210"/>
      <c r="AE20" s="210"/>
      <c r="AF20" s="210"/>
      <c r="AG20" s="210" t="s">
        <v>231</v>
      </c>
      <c r="AH20" s="210">
        <v>0</v>
      </c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</row>
    <row r="21" spans="1:60" outlineLevel="3" x14ac:dyDescent="0.2">
      <c r="A21" s="217"/>
      <c r="B21" s="218"/>
      <c r="C21" s="264" t="s">
        <v>809</v>
      </c>
      <c r="D21" s="258"/>
      <c r="E21" s="259"/>
      <c r="F21" s="220"/>
      <c r="G21" s="220"/>
      <c r="H21" s="220"/>
      <c r="I21" s="220"/>
      <c r="J21" s="220"/>
      <c r="K21" s="220"/>
      <c r="L21" s="220"/>
      <c r="M21" s="220"/>
      <c r="N21" s="219"/>
      <c r="O21" s="219"/>
      <c r="P21" s="219"/>
      <c r="Q21" s="219"/>
      <c r="R21" s="220"/>
      <c r="S21" s="220"/>
      <c r="T21" s="220"/>
      <c r="U21" s="220"/>
      <c r="V21" s="220"/>
      <c r="W21" s="220"/>
      <c r="X21" s="220"/>
      <c r="Y21" s="220"/>
      <c r="Z21" s="210"/>
      <c r="AA21" s="210"/>
      <c r="AB21" s="210"/>
      <c r="AC21" s="210"/>
      <c r="AD21" s="210"/>
      <c r="AE21" s="210"/>
      <c r="AF21" s="210"/>
      <c r="AG21" s="210" t="s">
        <v>231</v>
      </c>
      <c r="AH21" s="210">
        <v>0</v>
      </c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</row>
    <row r="22" spans="1:60" outlineLevel="3" x14ac:dyDescent="0.2">
      <c r="A22" s="217"/>
      <c r="B22" s="218"/>
      <c r="C22" s="264" t="s">
        <v>810</v>
      </c>
      <c r="D22" s="258"/>
      <c r="E22" s="259">
        <v>14.9975</v>
      </c>
      <c r="F22" s="220"/>
      <c r="G22" s="220"/>
      <c r="H22" s="220"/>
      <c r="I22" s="220"/>
      <c r="J22" s="220"/>
      <c r="K22" s="220"/>
      <c r="L22" s="220"/>
      <c r="M22" s="220"/>
      <c r="N22" s="219"/>
      <c r="O22" s="219"/>
      <c r="P22" s="219"/>
      <c r="Q22" s="219"/>
      <c r="R22" s="220"/>
      <c r="S22" s="220"/>
      <c r="T22" s="220"/>
      <c r="U22" s="220"/>
      <c r="V22" s="220"/>
      <c r="W22" s="220"/>
      <c r="X22" s="220"/>
      <c r="Y22" s="220"/>
      <c r="Z22" s="210"/>
      <c r="AA22" s="210"/>
      <c r="AB22" s="210"/>
      <c r="AC22" s="210"/>
      <c r="AD22" s="210"/>
      <c r="AE22" s="210"/>
      <c r="AF22" s="210"/>
      <c r="AG22" s="210" t="s">
        <v>231</v>
      </c>
      <c r="AH22" s="210">
        <v>5</v>
      </c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</row>
    <row r="23" spans="1:60" outlineLevel="1" x14ac:dyDescent="0.2">
      <c r="A23" s="235">
        <v>4</v>
      </c>
      <c r="B23" s="236" t="s">
        <v>550</v>
      </c>
      <c r="C23" s="252" t="s">
        <v>551</v>
      </c>
      <c r="D23" s="237" t="s">
        <v>293</v>
      </c>
      <c r="E23" s="238">
        <v>42.85</v>
      </c>
      <c r="F23" s="239"/>
      <c r="G23" s="240">
        <f>ROUND(E23*F23,2)</f>
        <v>0</v>
      </c>
      <c r="H23" s="239"/>
      <c r="I23" s="240">
        <f>ROUND(E23*H23,2)</f>
        <v>0</v>
      </c>
      <c r="J23" s="239"/>
      <c r="K23" s="240">
        <f>ROUND(E23*J23,2)</f>
        <v>0</v>
      </c>
      <c r="L23" s="240">
        <v>21</v>
      </c>
      <c r="M23" s="240">
        <f>G23*(1+L23/100)</f>
        <v>0</v>
      </c>
      <c r="N23" s="238">
        <v>0</v>
      </c>
      <c r="O23" s="238">
        <f>ROUND(E23*N23,2)</f>
        <v>0</v>
      </c>
      <c r="P23" s="238">
        <v>0.22</v>
      </c>
      <c r="Q23" s="238">
        <f>ROUND(E23*P23,2)</f>
        <v>9.43</v>
      </c>
      <c r="R23" s="240" t="s">
        <v>277</v>
      </c>
      <c r="S23" s="240" t="s">
        <v>188</v>
      </c>
      <c r="T23" s="241" t="s">
        <v>188</v>
      </c>
      <c r="U23" s="220">
        <v>0.14299999999999999</v>
      </c>
      <c r="V23" s="220">
        <f>ROUND(E23*U23,2)</f>
        <v>6.13</v>
      </c>
      <c r="W23" s="220"/>
      <c r="X23" s="220" t="s">
        <v>226</v>
      </c>
      <c r="Y23" s="220" t="s">
        <v>191</v>
      </c>
      <c r="Z23" s="210"/>
      <c r="AA23" s="210"/>
      <c r="AB23" s="210"/>
      <c r="AC23" s="210"/>
      <c r="AD23" s="210"/>
      <c r="AE23" s="210"/>
      <c r="AF23" s="210"/>
      <c r="AG23" s="210" t="s">
        <v>227</v>
      </c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</row>
    <row r="24" spans="1:60" outlineLevel="2" x14ac:dyDescent="0.2">
      <c r="A24" s="217"/>
      <c r="B24" s="218"/>
      <c r="C24" s="263" t="s">
        <v>294</v>
      </c>
      <c r="D24" s="262"/>
      <c r="E24" s="262"/>
      <c r="F24" s="262"/>
      <c r="G24" s="262"/>
      <c r="H24" s="220"/>
      <c r="I24" s="220"/>
      <c r="J24" s="220"/>
      <c r="K24" s="220"/>
      <c r="L24" s="220"/>
      <c r="M24" s="220"/>
      <c r="N24" s="219"/>
      <c r="O24" s="219"/>
      <c r="P24" s="219"/>
      <c r="Q24" s="219"/>
      <c r="R24" s="220"/>
      <c r="S24" s="220"/>
      <c r="T24" s="220"/>
      <c r="U24" s="220"/>
      <c r="V24" s="220"/>
      <c r="W24" s="220"/>
      <c r="X24" s="220"/>
      <c r="Y24" s="220"/>
      <c r="Z24" s="210"/>
      <c r="AA24" s="210"/>
      <c r="AB24" s="210"/>
      <c r="AC24" s="210"/>
      <c r="AD24" s="210"/>
      <c r="AE24" s="210"/>
      <c r="AF24" s="210"/>
      <c r="AG24" s="210" t="s">
        <v>229</v>
      </c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43" t="str">
        <f>C24</f>
        <v>s vybouráním lože, s přemístěním hmot na skládku na vzdálenost do 3 m nebo naložením na dopravní prostředek</v>
      </c>
      <c r="BB24" s="210"/>
      <c r="BC24" s="210"/>
      <c r="BD24" s="210"/>
      <c r="BE24" s="210"/>
      <c r="BF24" s="210"/>
      <c r="BG24" s="210"/>
      <c r="BH24" s="210"/>
    </row>
    <row r="25" spans="1:60" outlineLevel="2" x14ac:dyDescent="0.2">
      <c r="A25" s="217"/>
      <c r="B25" s="218"/>
      <c r="C25" s="264" t="s">
        <v>811</v>
      </c>
      <c r="D25" s="258"/>
      <c r="E25" s="259"/>
      <c r="F25" s="220"/>
      <c r="G25" s="220"/>
      <c r="H25" s="220"/>
      <c r="I25" s="220"/>
      <c r="J25" s="220"/>
      <c r="K25" s="220"/>
      <c r="L25" s="220"/>
      <c r="M25" s="220"/>
      <c r="N25" s="219"/>
      <c r="O25" s="219"/>
      <c r="P25" s="219"/>
      <c r="Q25" s="219"/>
      <c r="R25" s="220"/>
      <c r="S25" s="220"/>
      <c r="T25" s="220"/>
      <c r="U25" s="220"/>
      <c r="V25" s="220"/>
      <c r="W25" s="220"/>
      <c r="X25" s="220"/>
      <c r="Y25" s="220"/>
      <c r="Z25" s="210"/>
      <c r="AA25" s="210"/>
      <c r="AB25" s="210"/>
      <c r="AC25" s="210"/>
      <c r="AD25" s="210"/>
      <c r="AE25" s="210"/>
      <c r="AF25" s="210"/>
      <c r="AG25" s="210" t="s">
        <v>231</v>
      </c>
      <c r="AH25" s="210">
        <v>0</v>
      </c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</row>
    <row r="26" spans="1:60" outlineLevel="3" x14ac:dyDescent="0.2">
      <c r="A26" s="217"/>
      <c r="B26" s="218"/>
      <c r="C26" s="264" t="s">
        <v>812</v>
      </c>
      <c r="D26" s="258"/>
      <c r="E26" s="259"/>
      <c r="F26" s="220"/>
      <c r="G26" s="220"/>
      <c r="H26" s="220"/>
      <c r="I26" s="220"/>
      <c r="J26" s="220"/>
      <c r="K26" s="220"/>
      <c r="L26" s="220"/>
      <c r="M26" s="220"/>
      <c r="N26" s="219"/>
      <c r="O26" s="219"/>
      <c r="P26" s="219"/>
      <c r="Q26" s="219"/>
      <c r="R26" s="220"/>
      <c r="S26" s="220"/>
      <c r="T26" s="220"/>
      <c r="U26" s="220"/>
      <c r="V26" s="220"/>
      <c r="W26" s="220"/>
      <c r="X26" s="220"/>
      <c r="Y26" s="220"/>
      <c r="Z26" s="210"/>
      <c r="AA26" s="210"/>
      <c r="AB26" s="210"/>
      <c r="AC26" s="210"/>
      <c r="AD26" s="210"/>
      <c r="AE26" s="210"/>
      <c r="AF26" s="210"/>
      <c r="AG26" s="210" t="s">
        <v>231</v>
      </c>
      <c r="AH26" s="210">
        <v>0</v>
      </c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</row>
    <row r="27" spans="1:60" outlineLevel="3" x14ac:dyDescent="0.2">
      <c r="A27" s="217"/>
      <c r="B27" s="218"/>
      <c r="C27" s="264" t="s">
        <v>325</v>
      </c>
      <c r="D27" s="258"/>
      <c r="E27" s="259"/>
      <c r="F27" s="220"/>
      <c r="G27" s="220"/>
      <c r="H27" s="220"/>
      <c r="I27" s="220"/>
      <c r="J27" s="220"/>
      <c r="K27" s="220"/>
      <c r="L27" s="220"/>
      <c r="M27" s="220"/>
      <c r="N27" s="219"/>
      <c r="O27" s="219"/>
      <c r="P27" s="219"/>
      <c r="Q27" s="219"/>
      <c r="R27" s="220"/>
      <c r="S27" s="220"/>
      <c r="T27" s="220"/>
      <c r="U27" s="220"/>
      <c r="V27" s="220"/>
      <c r="W27" s="220"/>
      <c r="X27" s="220"/>
      <c r="Y27" s="220"/>
      <c r="Z27" s="210"/>
      <c r="AA27" s="210"/>
      <c r="AB27" s="210"/>
      <c r="AC27" s="210"/>
      <c r="AD27" s="210"/>
      <c r="AE27" s="210"/>
      <c r="AF27" s="210"/>
      <c r="AG27" s="210" t="s">
        <v>231</v>
      </c>
      <c r="AH27" s="210">
        <v>0</v>
      </c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</row>
    <row r="28" spans="1:60" outlineLevel="3" x14ac:dyDescent="0.2">
      <c r="A28" s="217"/>
      <c r="B28" s="218"/>
      <c r="C28" s="264" t="s">
        <v>771</v>
      </c>
      <c r="D28" s="258"/>
      <c r="E28" s="259"/>
      <c r="F28" s="220"/>
      <c r="G28" s="220"/>
      <c r="H28" s="220"/>
      <c r="I28" s="220"/>
      <c r="J28" s="220"/>
      <c r="K28" s="220"/>
      <c r="L28" s="220"/>
      <c r="M28" s="220"/>
      <c r="N28" s="219"/>
      <c r="O28" s="219"/>
      <c r="P28" s="219"/>
      <c r="Q28" s="219"/>
      <c r="R28" s="220"/>
      <c r="S28" s="220"/>
      <c r="T28" s="220"/>
      <c r="U28" s="220"/>
      <c r="V28" s="220"/>
      <c r="W28" s="220"/>
      <c r="X28" s="220"/>
      <c r="Y28" s="220"/>
      <c r="Z28" s="210"/>
      <c r="AA28" s="210"/>
      <c r="AB28" s="210"/>
      <c r="AC28" s="210"/>
      <c r="AD28" s="210"/>
      <c r="AE28" s="210"/>
      <c r="AF28" s="210"/>
      <c r="AG28" s="210" t="s">
        <v>231</v>
      </c>
      <c r="AH28" s="210">
        <v>0</v>
      </c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</row>
    <row r="29" spans="1:60" outlineLevel="3" x14ac:dyDescent="0.2">
      <c r="A29" s="217"/>
      <c r="B29" s="218"/>
      <c r="C29" s="264" t="s">
        <v>813</v>
      </c>
      <c r="D29" s="258"/>
      <c r="E29" s="259"/>
      <c r="F29" s="220"/>
      <c r="G29" s="220"/>
      <c r="H29" s="220"/>
      <c r="I29" s="220"/>
      <c r="J29" s="220"/>
      <c r="K29" s="220"/>
      <c r="L29" s="220"/>
      <c r="M29" s="220"/>
      <c r="N29" s="219"/>
      <c r="O29" s="219"/>
      <c r="P29" s="219"/>
      <c r="Q29" s="219"/>
      <c r="R29" s="220"/>
      <c r="S29" s="220"/>
      <c r="T29" s="220"/>
      <c r="U29" s="220"/>
      <c r="V29" s="220"/>
      <c r="W29" s="220"/>
      <c r="X29" s="220"/>
      <c r="Y29" s="220"/>
      <c r="Z29" s="210"/>
      <c r="AA29" s="210"/>
      <c r="AB29" s="210"/>
      <c r="AC29" s="210"/>
      <c r="AD29" s="210"/>
      <c r="AE29" s="210"/>
      <c r="AF29" s="210"/>
      <c r="AG29" s="210" t="s">
        <v>231</v>
      </c>
      <c r="AH29" s="210">
        <v>0</v>
      </c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</row>
    <row r="30" spans="1:60" outlineLevel="3" x14ac:dyDescent="0.2">
      <c r="A30" s="217"/>
      <c r="B30" s="218"/>
      <c r="C30" s="264" t="s">
        <v>814</v>
      </c>
      <c r="D30" s="258"/>
      <c r="E30" s="259">
        <v>42.85</v>
      </c>
      <c r="F30" s="220"/>
      <c r="G30" s="220"/>
      <c r="H30" s="220"/>
      <c r="I30" s="220"/>
      <c r="J30" s="220"/>
      <c r="K30" s="220"/>
      <c r="L30" s="220"/>
      <c r="M30" s="220"/>
      <c r="N30" s="219"/>
      <c r="O30" s="219"/>
      <c r="P30" s="219"/>
      <c r="Q30" s="219"/>
      <c r="R30" s="220"/>
      <c r="S30" s="220"/>
      <c r="T30" s="220"/>
      <c r="U30" s="220"/>
      <c r="V30" s="220"/>
      <c r="W30" s="220"/>
      <c r="X30" s="220"/>
      <c r="Y30" s="220"/>
      <c r="Z30" s="210"/>
      <c r="AA30" s="210"/>
      <c r="AB30" s="210"/>
      <c r="AC30" s="210"/>
      <c r="AD30" s="210"/>
      <c r="AE30" s="210"/>
      <c r="AF30" s="210"/>
      <c r="AG30" s="210" t="s">
        <v>231</v>
      </c>
      <c r="AH30" s="210">
        <v>0</v>
      </c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</row>
    <row r="31" spans="1:60" x14ac:dyDescent="0.2">
      <c r="A31" s="225" t="s">
        <v>183</v>
      </c>
      <c r="B31" s="226" t="s">
        <v>129</v>
      </c>
      <c r="C31" s="251" t="s">
        <v>130</v>
      </c>
      <c r="D31" s="227"/>
      <c r="E31" s="228"/>
      <c r="F31" s="229"/>
      <c r="G31" s="229">
        <f>SUMIF(AG32:AG35,"&lt;&gt;NOR",G32:G35)</f>
        <v>0</v>
      </c>
      <c r="H31" s="229"/>
      <c r="I31" s="229">
        <f>SUM(I32:I35)</f>
        <v>0</v>
      </c>
      <c r="J31" s="229"/>
      <c r="K31" s="229">
        <f>SUM(K32:K35)</f>
        <v>0</v>
      </c>
      <c r="L31" s="229"/>
      <c r="M31" s="229">
        <f>SUM(M32:M35)</f>
        <v>0</v>
      </c>
      <c r="N31" s="228"/>
      <c r="O31" s="228">
        <f>SUM(O32:O35)</f>
        <v>12.32</v>
      </c>
      <c r="P31" s="228"/>
      <c r="Q31" s="228">
        <f>SUM(Q32:Q35)</f>
        <v>0</v>
      </c>
      <c r="R31" s="229"/>
      <c r="S31" s="229"/>
      <c r="T31" s="230"/>
      <c r="U31" s="224"/>
      <c r="V31" s="224">
        <f>SUM(V32:V35)</f>
        <v>0.57999999999999996</v>
      </c>
      <c r="W31" s="224"/>
      <c r="X31" s="224"/>
      <c r="Y31" s="224"/>
      <c r="AG31" t="s">
        <v>184</v>
      </c>
    </row>
    <row r="32" spans="1:60" ht="22.5" outlineLevel="1" x14ac:dyDescent="0.2">
      <c r="A32" s="235">
        <v>5</v>
      </c>
      <c r="B32" s="236" t="s">
        <v>815</v>
      </c>
      <c r="C32" s="252" t="s">
        <v>816</v>
      </c>
      <c r="D32" s="237" t="s">
        <v>261</v>
      </c>
      <c r="E32" s="238">
        <v>21.425000000000001</v>
      </c>
      <c r="F32" s="239"/>
      <c r="G32" s="240">
        <f>ROUND(E32*F32,2)</f>
        <v>0</v>
      </c>
      <c r="H32" s="239"/>
      <c r="I32" s="240">
        <f>ROUND(E32*H32,2)</f>
        <v>0</v>
      </c>
      <c r="J32" s="239"/>
      <c r="K32" s="240">
        <f>ROUND(E32*J32,2)</f>
        <v>0</v>
      </c>
      <c r="L32" s="240">
        <v>21</v>
      </c>
      <c r="M32" s="240">
        <f>G32*(1+L32/100)</f>
        <v>0</v>
      </c>
      <c r="N32" s="238">
        <v>0.57499999999999996</v>
      </c>
      <c r="O32" s="238">
        <f>ROUND(E32*N32,2)</f>
        <v>12.32</v>
      </c>
      <c r="P32" s="238">
        <v>0</v>
      </c>
      <c r="Q32" s="238">
        <f>ROUND(E32*P32,2)</f>
        <v>0</v>
      </c>
      <c r="R32" s="240" t="s">
        <v>277</v>
      </c>
      <c r="S32" s="240" t="s">
        <v>188</v>
      </c>
      <c r="T32" s="241" t="s">
        <v>188</v>
      </c>
      <c r="U32" s="220">
        <v>2.7E-2</v>
      </c>
      <c r="V32" s="220">
        <f>ROUND(E32*U32,2)</f>
        <v>0.57999999999999996</v>
      </c>
      <c r="W32" s="220"/>
      <c r="X32" s="220" t="s">
        <v>226</v>
      </c>
      <c r="Y32" s="220" t="s">
        <v>191</v>
      </c>
      <c r="Z32" s="210"/>
      <c r="AA32" s="210"/>
      <c r="AB32" s="210"/>
      <c r="AC32" s="210"/>
      <c r="AD32" s="210"/>
      <c r="AE32" s="210"/>
      <c r="AF32" s="210"/>
      <c r="AG32" s="210" t="s">
        <v>255</v>
      </c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</row>
    <row r="33" spans="1:60" outlineLevel="2" x14ac:dyDescent="0.2">
      <c r="A33" s="217"/>
      <c r="B33" s="218"/>
      <c r="C33" s="264" t="s">
        <v>817</v>
      </c>
      <c r="D33" s="258"/>
      <c r="E33" s="259"/>
      <c r="F33" s="220"/>
      <c r="G33" s="220"/>
      <c r="H33" s="220"/>
      <c r="I33" s="220"/>
      <c r="J33" s="220"/>
      <c r="K33" s="220"/>
      <c r="L33" s="220"/>
      <c r="M33" s="220"/>
      <c r="N33" s="219"/>
      <c r="O33" s="219"/>
      <c r="P33" s="219"/>
      <c r="Q33" s="219"/>
      <c r="R33" s="220"/>
      <c r="S33" s="220"/>
      <c r="T33" s="220"/>
      <c r="U33" s="220"/>
      <c r="V33" s="220"/>
      <c r="W33" s="220"/>
      <c r="X33" s="220"/>
      <c r="Y33" s="220"/>
      <c r="Z33" s="210"/>
      <c r="AA33" s="210"/>
      <c r="AB33" s="210"/>
      <c r="AC33" s="210"/>
      <c r="AD33" s="210"/>
      <c r="AE33" s="210"/>
      <c r="AF33" s="210"/>
      <c r="AG33" s="210" t="s">
        <v>231</v>
      </c>
      <c r="AH33" s="210">
        <v>0</v>
      </c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</row>
    <row r="34" spans="1:60" outlineLevel="3" x14ac:dyDescent="0.2">
      <c r="A34" s="217"/>
      <c r="B34" s="218"/>
      <c r="C34" s="264" t="s">
        <v>818</v>
      </c>
      <c r="D34" s="258"/>
      <c r="E34" s="259"/>
      <c r="F34" s="220"/>
      <c r="G34" s="220"/>
      <c r="H34" s="220"/>
      <c r="I34" s="220"/>
      <c r="J34" s="220"/>
      <c r="K34" s="220"/>
      <c r="L34" s="220"/>
      <c r="M34" s="220"/>
      <c r="N34" s="219"/>
      <c r="O34" s="219"/>
      <c r="P34" s="219"/>
      <c r="Q34" s="219"/>
      <c r="R34" s="220"/>
      <c r="S34" s="220"/>
      <c r="T34" s="220"/>
      <c r="U34" s="220"/>
      <c r="V34" s="220"/>
      <c r="W34" s="220"/>
      <c r="X34" s="220"/>
      <c r="Y34" s="220"/>
      <c r="Z34" s="210"/>
      <c r="AA34" s="210"/>
      <c r="AB34" s="210"/>
      <c r="AC34" s="210"/>
      <c r="AD34" s="210"/>
      <c r="AE34" s="210"/>
      <c r="AF34" s="210"/>
      <c r="AG34" s="210" t="s">
        <v>231</v>
      </c>
      <c r="AH34" s="210">
        <v>0</v>
      </c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/>
      <c r="AT34" s="210"/>
      <c r="AU34" s="210"/>
      <c r="AV34" s="210"/>
      <c r="AW34" s="210"/>
      <c r="AX34" s="210"/>
      <c r="AY34" s="210"/>
      <c r="AZ34" s="210"/>
      <c r="BA34" s="210"/>
      <c r="BB34" s="210"/>
      <c r="BC34" s="210"/>
      <c r="BD34" s="210"/>
      <c r="BE34" s="210"/>
      <c r="BF34" s="210"/>
      <c r="BG34" s="210"/>
      <c r="BH34" s="210"/>
    </row>
    <row r="35" spans="1:60" outlineLevel="3" x14ac:dyDescent="0.2">
      <c r="A35" s="217"/>
      <c r="B35" s="218"/>
      <c r="C35" s="264" t="s">
        <v>807</v>
      </c>
      <c r="D35" s="258"/>
      <c r="E35" s="259">
        <v>21.425000000000001</v>
      </c>
      <c r="F35" s="220"/>
      <c r="G35" s="220"/>
      <c r="H35" s="220"/>
      <c r="I35" s="220"/>
      <c r="J35" s="220"/>
      <c r="K35" s="220"/>
      <c r="L35" s="220"/>
      <c r="M35" s="220"/>
      <c r="N35" s="219"/>
      <c r="O35" s="219"/>
      <c r="P35" s="219"/>
      <c r="Q35" s="219"/>
      <c r="R35" s="220"/>
      <c r="S35" s="220"/>
      <c r="T35" s="220"/>
      <c r="U35" s="220"/>
      <c r="V35" s="220"/>
      <c r="W35" s="220"/>
      <c r="X35" s="220"/>
      <c r="Y35" s="220"/>
      <c r="Z35" s="210"/>
      <c r="AA35" s="210"/>
      <c r="AB35" s="210"/>
      <c r="AC35" s="210"/>
      <c r="AD35" s="210"/>
      <c r="AE35" s="210"/>
      <c r="AF35" s="210"/>
      <c r="AG35" s="210" t="s">
        <v>231</v>
      </c>
      <c r="AH35" s="210">
        <v>5</v>
      </c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210"/>
      <c r="BG35" s="210"/>
      <c r="BH35" s="210"/>
    </row>
    <row r="36" spans="1:60" x14ac:dyDescent="0.2">
      <c r="A36" s="225" t="s">
        <v>183</v>
      </c>
      <c r="B36" s="226" t="s">
        <v>141</v>
      </c>
      <c r="C36" s="251" t="s">
        <v>142</v>
      </c>
      <c r="D36" s="227"/>
      <c r="E36" s="228"/>
      <c r="F36" s="229"/>
      <c r="G36" s="229">
        <f>SUMIF(AG37:AG46,"&lt;&gt;NOR",G37:G46)</f>
        <v>0</v>
      </c>
      <c r="H36" s="229"/>
      <c r="I36" s="229">
        <f>SUM(I37:I46)</f>
        <v>0</v>
      </c>
      <c r="J36" s="229"/>
      <c r="K36" s="229">
        <f>SUM(K37:K46)</f>
        <v>0</v>
      </c>
      <c r="L36" s="229"/>
      <c r="M36" s="229">
        <f>SUM(M37:M46)</f>
        <v>0</v>
      </c>
      <c r="N36" s="228"/>
      <c r="O36" s="228">
        <f>SUM(O37:O46)</f>
        <v>0</v>
      </c>
      <c r="P36" s="228"/>
      <c r="Q36" s="228">
        <f>SUM(Q37:Q46)</f>
        <v>0</v>
      </c>
      <c r="R36" s="229"/>
      <c r="S36" s="229"/>
      <c r="T36" s="230"/>
      <c r="U36" s="224"/>
      <c r="V36" s="224">
        <f>SUM(V37:V46)</f>
        <v>3.21</v>
      </c>
      <c r="W36" s="224"/>
      <c r="X36" s="224"/>
      <c r="Y36" s="224"/>
      <c r="AG36" t="s">
        <v>184</v>
      </c>
    </row>
    <row r="37" spans="1:60" outlineLevel="1" x14ac:dyDescent="0.2">
      <c r="A37" s="235">
        <v>6</v>
      </c>
      <c r="B37" s="236" t="s">
        <v>428</v>
      </c>
      <c r="C37" s="252" t="s">
        <v>429</v>
      </c>
      <c r="D37" s="237" t="s">
        <v>293</v>
      </c>
      <c r="E37" s="238">
        <v>86.7</v>
      </c>
      <c r="F37" s="239"/>
      <c r="G37" s="240">
        <f>ROUND(E37*F37,2)</f>
        <v>0</v>
      </c>
      <c r="H37" s="239"/>
      <c r="I37" s="240">
        <f>ROUND(E37*H37,2)</f>
        <v>0</v>
      </c>
      <c r="J37" s="239"/>
      <c r="K37" s="240">
        <f>ROUND(E37*J37,2)</f>
        <v>0</v>
      </c>
      <c r="L37" s="240">
        <v>21</v>
      </c>
      <c r="M37" s="240">
        <f>G37*(1+L37/100)</f>
        <v>0</v>
      </c>
      <c r="N37" s="238">
        <v>0</v>
      </c>
      <c r="O37" s="238">
        <f>ROUND(E37*N37,2)</f>
        <v>0</v>
      </c>
      <c r="P37" s="238">
        <v>0</v>
      </c>
      <c r="Q37" s="238">
        <f>ROUND(E37*P37,2)</f>
        <v>0</v>
      </c>
      <c r="R37" s="240" t="s">
        <v>277</v>
      </c>
      <c r="S37" s="240" t="s">
        <v>188</v>
      </c>
      <c r="T37" s="241" t="s">
        <v>188</v>
      </c>
      <c r="U37" s="220">
        <v>3.6999999999999998E-2</v>
      </c>
      <c r="V37" s="220">
        <f>ROUND(E37*U37,2)</f>
        <v>3.21</v>
      </c>
      <c r="W37" s="220"/>
      <c r="X37" s="220" t="s">
        <v>226</v>
      </c>
      <c r="Y37" s="220" t="s">
        <v>191</v>
      </c>
      <c r="Z37" s="210"/>
      <c r="AA37" s="210"/>
      <c r="AB37" s="210"/>
      <c r="AC37" s="210"/>
      <c r="AD37" s="210"/>
      <c r="AE37" s="210"/>
      <c r="AF37" s="210"/>
      <c r="AG37" s="210" t="s">
        <v>227</v>
      </c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10"/>
      <c r="BG37" s="210"/>
      <c r="BH37" s="210"/>
    </row>
    <row r="38" spans="1:60" outlineLevel="2" x14ac:dyDescent="0.2">
      <c r="A38" s="217"/>
      <c r="B38" s="218"/>
      <c r="C38" s="263" t="s">
        <v>430</v>
      </c>
      <c r="D38" s="262"/>
      <c r="E38" s="262"/>
      <c r="F38" s="262"/>
      <c r="G38" s="262"/>
      <c r="H38" s="220"/>
      <c r="I38" s="220"/>
      <c r="J38" s="220"/>
      <c r="K38" s="220"/>
      <c r="L38" s="220"/>
      <c r="M38" s="220"/>
      <c r="N38" s="219"/>
      <c r="O38" s="219"/>
      <c r="P38" s="219"/>
      <c r="Q38" s="219"/>
      <c r="R38" s="220"/>
      <c r="S38" s="220"/>
      <c r="T38" s="220"/>
      <c r="U38" s="220"/>
      <c r="V38" s="220"/>
      <c r="W38" s="220"/>
      <c r="X38" s="220"/>
      <c r="Y38" s="220"/>
      <c r="Z38" s="210"/>
      <c r="AA38" s="210"/>
      <c r="AB38" s="210"/>
      <c r="AC38" s="210"/>
      <c r="AD38" s="210"/>
      <c r="AE38" s="210"/>
      <c r="AF38" s="210"/>
      <c r="AG38" s="210" t="s">
        <v>229</v>
      </c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</row>
    <row r="39" spans="1:60" outlineLevel="2" x14ac:dyDescent="0.2">
      <c r="A39" s="217"/>
      <c r="B39" s="218"/>
      <c r="C39" s="264" t="s">
        <v>431</v>
      </c>
      <c r="D39" s="258"/>
      <c r="E39" s="259"/>
      <c r="F39" s="220"/>
      <c r="G39" s="220"/>
      <c r="H39" s="220"/>
      <c r="I39" s="220"/>
      <c r="J39" s="220"/>
      <c r="K39" s="220"/>
      <c r="L39" s="220"/>
      <c r="M39" s="220"/>
      <c r="N39" s="219"/>
      <c r="O39" s="219"/>
      <c r="P39" s="219"/>
      <c r="Q39" s="219"/>
      <c r="R39" s="220"/>
      <c r="S39" s="220"/>
      <c r="T39" s="220"/>
      <c r="U39" s="220"/>
      <c r="V39" s="220"/>
      <c r="W39" s="220"/>
      <c r="X39" s="220"/>
      <c r="Y39" s="220"/>
      <c r="Z39" s="210"/>
      <c r="AA39" s="210"/>
      <c r="AB39" s="210"/>
      <c r="AC39" s="210"/>
      <c r="AD39" s="210"/>
      <c r="AE39" s="210"/>
      <c r="AF39" s="210"/>
      <c r="AG39" s="210" t="s">
        <v>231</v>
      </c>
      <c r="AH39" s="210">
        <v>0</v>
      </c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</row>
    <row r="40" spans="1:60" outlineLevel="3" x14ac:dyDescent="0.2">
      <c r="A40" s="217"/>
      <c r="B40" s="218"/>
      <c r="C40" s="264" t="s">
        <v>405</v>
      </c>
      <c r="D40" s="258"/>
      <c r="E40" s="259"/>
      <c r="F40" s="220"/>
      <c r="G40" s="220"/>
      <c r="H40" s="220"/>
      <c r="I40" s="220"/>
      <c r="J40" s="220"/>
      <c r="K40" s="220"/>
      <c r="L40" s="220"/>
      <c r="M40" s="220"/>
      <c r="N40" s="219"/>
      <c r="O40" s="219"/>
      <c r="P40" s="219"/>
      <c r="Q40" s="219"/>
      <c r="R40" s="220"/>
      <c r="S40" s="220"/>
      <c r="T40" s="220"/>
      <c r="U40" s="220"/>
      <c r="V40" s="220"/>
      <c r="W40" s="220"/>
      <c r="X40" s="220"/>
      <c r="Y40" s="220"/>
      <c r="Z40" s="210"/>
      <c r="AA40" s="210"/>
      <c r="AB40" s="210"/>
      <c r="AC40" s="210"/>
      <c r="AD40" s="210"/>
      <c r="AE40" s="210"/>
      <c r="AF40" s="210"/>
      <c r="AG40" s="210" t="s">
        <v>231</v>
      </c>
      <c r="AH40" s="210">
        <v>0</v>
      </c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</row>
    <row r="41" spans="1:60" outlineLevel="3" x14ac:dyDescent="0.2">
      <c r="A41" s="217"/>
      <c r="B41" s="218"/>
      <c r="C41" s="264" t="s">
        <v>325</v>
      </c>
      <c r="D41" s="258"/>
      <c r="E41" s="259"/>
      <c r="F41" s="220"/>
      <c r="G41" s="220"/>
      <c r="H41" s="220"/>
      <c r="I41" s="220"/>
      <c r="J41" s="220"/>
      <c r="K41" s="220"/>
      <c r="L41" s="220"/>
      <c r="M41" s="220"/>
      <c r="N41" s="219"/>
      <c r="O41" s="219"/>
      <c r="P41" s="219"/>
      <c r="Q41" s="219"/>
      <c r="R41" s="220"/>
      <c r="S41" s="220"/>
      <c r="T41" s="220"/>
      <c r="U41" s="220"/>
      <c r="V41" s="220"/>
      <c r="W41" s="220"/>
      <c r="X41" s="220"/>
      <c r="Y41" s="220"/>
      <c r="Z41" s="210"/>
      <c r="AA41" s="210"/>
      <c r="AB41" s="210"/>
      <c r="AC41" s="210"/>
      <c r="AD41" s="210"/>
      <c r="AE41" s="210"/>
      <c r="AF41" s="210"/>
      <c r="AG41" s="210" t="s">
        <v>231</v>
      </c>
      <c r="AH41" s="210">
        <v>0</v>
      </c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</row>
    <row r="42" spans="1:60" outlineLevel="3" x14ac:dyDescent="0.2">
      <c r="A42" s="217"/>
      <c r="B42" s="218"/>
      <c r="C42" s="264" t="s">
        <v>771</v>
      </c>
      <c r="D42" s="258"/>
      <c r="E42" s="259"/>
      <c r="F42" s="220"/>
      <c r="G42" s="220"/>
      <c r="H42" s="220"/>
      <c r="I42" s="220"/>
      <c r="J42" s="220"/>
      <c r="K42" s="220"/>
      <c r="L42" s="220"/>
      <c r="M42" s="220"/>
      <c r="N42" s="219"/>
      <c r="O42" s="219"/>
      <c r="P42" s="219"/>
      <c r="Q42" s="219"/>
      <c r="R42" s="220"/>
      <c r="S42" s="220"/>
      <c r="T42" s="220"/>
      <c r="U42" s="220"/>
      <c r="V42" s="220"/>
      <c r="W42" s="220"/>
      <c r="X42" s="220"/>
      <c r="Y42" s="220"/>
      <c r="Z42" s="210"/>
      <c r="AA42" s="210"/>
      <c r="AB42" s="210"/>
      <c r="AC42" s="210"/>
      <c r="AD42" s="210"/>
      <c r="AE42" s="210"/>
      <c r="AF42" s="210"/>
      <c r="AG42" s="210" t="s">
        <v>231</v>
      </c>
      <c r="AH42" s="210">
        <v>0</v>
      </c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</row>
    <row r="43" spans="1:60" outlineLevel="3" x14ac:dyDescent="0.2">
      <c r="A43" s="217"/>
      <c r="B43" s="218"/>
      <c r="C43" s="264" t="s">
        <v>813</v>
      </c>
      <c r="D43" s="258"/>
      <c r="E43" s="259"/>
      <c r="F43" s="220"/>
      <c r="G43" s="220"/>
      <c r="H43" s="220"/>
      <c r="I43" s="220"/>
      <c r="J43" s="220"/>
      <c r="K43" s="220"/>
      <c r="L43" s="220"/>
      <c r="M43" s="220"/>
      <c r="N43" s="219"/>
      <c r="O43" s="219"/>
      <c r="P43" s="219"/>
      <c r="Q43" s="219"/>
      <c r="R43" s="220"/>
      <c r="S43" s="220"/>
      <c r="T43" s="220"/>
      <c r="U43" s="220"/>
      <c r="V43" s="220"/>
      <c r="W43" s="220"/>
      <c r="X43" s="220"/>
      <c r="Y43" s="220"/>
      <c r="Z43" s="210"/>
      <c r="AA43" s="210"/>
      <c r="AB43" s="210"/>
      <c r="AC43" s="210"/>
      <c r="AD43" s="210"/>
      <c r="AE43" s="210"/>
      <c r="AF43" s="210"/>
      <c r="AG43" s="210" t="s">
        <v>231</v>
      </c>
      <c r="AH43" s="210">
        <v>0</v>
      </c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</row>
    <row r="44" spans="1:60" outlineLevel="3" x14ac:dyDescent="0.2">
      <c r="A44" s="217"/>
      <c r="B44" s="218"/>
      <c r="C44" s="264" t="s">
        <v>819</v>
      </c>
      <c r="D44" s="258"/>
      <c r="E44" s="259"/>
      <c r="F44" s="220"/>
      <c r="G44" s="220"/>
      <c r="H44" s="220"/>
      <c r="I44" s="220"/>
      <c r="J44" s="220"/>
      <c r="K44" s="220"/>
      <c r="L44" s="220"/>
      <c r="M44" s="220"/>
      <c r="N44" s="219"/>
      <c r="O44" s="219"/>
      <c r="P44" s="219"/>
      <c r="Q44" s="219"/>
      <c r="R44" s="220"/>
      <c r="S44" s="220"/>
      <c r="T44" s="220"/>
      <c r="U44" s="220"/>
      <c r="V44" s="220"/>
      <c r="W44" s="220"/>
      <c r="X44" s="220"/>
      <c r="Y44" s="220"/>
      <c r="Z44" s="210"/>
      <c r="AA44" s="210"/>
      <c r="AB44" s="210"/>
      <c r="AC44" s="210"/>
      <c r="AD44" s="210"/>
      <c r="AE44" s="210"/>
      <c r="AF44" s="210"/>
      <c r="AG44" s="210" t="s">
        <v>231</v>
      </c>
      <c r="AH44" s="210">
        <v>0</v>
      </c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</row>
    <row r="45" spans="1:60" outlineLevel="3" x14ac:dyDescent="0.2">
      <c r="A45" s="217"/>
      <c r="B45" s="218"/>
      <c r="C45" s="264" t="s">
        <v>820</v>
      </c>
      <c r="D45" s="258"/>
      <c r="E45" s="259">
        <v>85.7</v>
      </c>
      <c r="F45" s="220"/>
      <c r="G45" s="220"/>
      <c r="H45" s="220"/>
      <c r="I45" s="220"/>
      <c r="J45" s="220"/>
      <c r="K45" s="220"/>
      <c r="L45" s="220"/>
      <c r="M45" s="220"/>
      <c r="N45" s="219"/>
      <c r="O45" s="219"/>
      <c r="P45" s="219"/>
      <c r="Q45" s="219"/>
      <c r="R45" s="220"/>
      <c r="S45" s="220"/>
      <c r="T45" s="220"/>
      <c r="U45" s="220"/>
      <c r="V45" s="220"/>
      <c r="W45" s="220"/>
      <c r="X45" s="220"/>
      <c r="Y45" s="220"/>
      <c r="Z45" s="210"/>
      <c r="AA45" s="210"/>
      <c r="AB45" s="210"/>
      <c r="AC45" s="210"/>
      <c r="AD45" s="210"/>
      <c r="AE45" s="210"/>
      <c r="AF45" s="210"/>
      <c r="AG45" s="210" t="s">
        <v>231</v>
      </c>
      <c r="AH45" s="210">
        <v>0</v>
      </c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</row>
    <row r="46" spans="1:60" outlineLevel="3" x14ac:dyDescent="0.2">
      <c r="A46" s="217"/>
      <c r="B46" s="218"/>
      <c r="C46" s="264" t="s">
        <v>821</v>
      </c>
      <c r="D46" s="258"/>
      <c r="E46" s="259">
        <v>1</v>
      </c>
      <c r="F46" s="220"/>
      <c r="G46" s="220"/>
      <c r="H46" s="220"/>
      <c r="I46" s="220"/>
      <c r="J46" s="220"/>
      <c r="K46" s="220"/>
      <c r="L46" s="220"/>
      <c r="M46" s="220"/>
      <c r="N46" s="219"/>
      <c r="O46" s="219"/>
      <c r="P46" s="219"/>
      <c r="Q46" s="219"/>
      <c r="R46" s="220"/>
      <c r="S46" s="220"/>
      <c r="T46" s="220"/>
      <c r="U46" s="220"/>
      <c r="V46" s="220"/>
      <c r="W46" s="220"/>
      <c r="X46" s="220"/>
      <c r="Y46" s="220"/>
      <c r="Z46" s="210"/>
      <c r="AA46" s="210"/>
      <c r="AB46" s="210"/>
      <c r="AC46" s="210"/>
      <c r="AD46" s="210"/>
      <c r="AE46" s="210"/>
      <c r="AF46" s="210"/>
      <c r="AG46" s="210" t="s">
        <v>231</v>
      </c>
      <c r="AH46" s="210">
        <v>0</v>
      </c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</row>
    <row r="47" spans="1:60" x14ac:dyDescent="0.2">
      <c r="A47" s="225" t="s">
        <v>183</v>
      </c>
      <c r="B47" s="226" t="s">
        <v>143</v>
      </c>
      <c r="C47" s="251" t="s">
        <v>144</v>
      </c>
      <c r="D47" s="227"/>
      <c r="E47" s="228"/>
      <c r="F47" s="229"/>
      <c r="G47" s="229">
        <f>SUMIF(AG48:AG52,"&lt;&gt;NOR",G48:G52)</f>
        <v>0</v>
      </c>
      <c r="H47" s="229"/>
      <c r="I47" s="229">
        <f>SUM(I48:I52)</f>
        <v>0</v>
      </c>
      <c r="J47" s="229"/>
      <c r="K47" s="229">
        <f>SUM(K48:K52)</f>
        <v>0</v>
      </c>
      <c r="L47" s="229"/>
      <c r="M47" s="229">
        <f>SUM(M48:M52)</f>
        <v>0</v>
      </c>
      <c r="N47" s="228"/>
      <c r="O47" s="228">
        <f>SUM(O48:O52)</f>
        <v>0</v>
      </c>
      <c r="P47" s="228"/>
      <c r="Q47" s="228">
        <f>SUM(Q48:Q52)</f>
        <v>0</v>
      </c>
      <c r="R47" s="229"/>
      <c r="S47" s="229"/>
      <c r="T47" s="230"/>
      <c r="U47" s="224"/>
      <c r="V47" s="224">
        <f>SUM(V48:V52)</f>
        <v>0.2</v>
      </c>
      <c r="W47" s="224"/>
      <c r="X47" s="224"/>
      <c r="Y47" s="224"/>
      <c r="AG47" t="s">
        <v>184</v>
      </c>
    </row>
    <row r="48" spans="1:60" outlineLevel="1" x14ac:dyDescent="0.2">
      <c r="A48" s="235">
        <v>7</v>
      </c>
      <c r="B48" s="236" t="s">
        <v>442</v>
      </c>
      <c r="C48" s="252" t="s">
        <v>443</v>
      </c>
      <c r="D48" s="237" t="s">
        <v>434</v>
      </c>
      <c r="E48" s="238">
        <v>12.319380000000001</v>
      </c>
      <c r="F48" s="239"/>
      <c r="G48" s="240">
        <f>ROUND(E48*F48,2)</f>
        <v>0</v>
      </c>
      <c r="H48" s="239"/>
      <c r="I48" s="240">
        <f>ROUND(E48*H48,2)</f>
        <v>0</v>
      </c>
      <c r="J48" s="239"/>
      <c r="K48" s="240">
        <f>ROUND(E48*J48,2)</f>
        <v>0</v>
      </c>
      <c r="L48" s="240">
        <v>21</v>
      </c>
      <c r="M48" s="240">
        <f>G48*(1+L48/100)</f>
        <v>0</v>
      </c>
      <c r="N48" s="238">
        <v>0</v>
      </c>
      <c r="O48" s="238">
        <f>ROUND(E48*N48,2)</f>
        <v>0</v>
      </c>
      <c r="P48" s="238">
        <v>0</v>
      </c>
      <c r="Q48" s="238">
        <f>ROUND(E48*P48,2)</f>
        <v>0</v>
      </c>
      <c r="R48" s="240" t="s">
        <v>277</v>
      </c>
      <c r="S48" s="240" t="s">
        <v>188</v>
      </c>
      <c r="T48" s="241" t="s">
        <v>188</v>
      </c>
      <c r="U48" s="220">
        <v>1.6E-2</v>
      </c>
      <c r="V48" s="220">
        <f>ROUND(E48*U48,2)</f>
        <v>0.2</v>
      </c>
      <c r="W48" s="220"/>
      <c r="X48" s="220" t="s">
        <v>444</v>
      </c>
      <c r="Y48" s="220" t="s">
        <v>191</v>
      </c>
      <c r="Z48" s="210"/>
      <c r="AA48" s="210"/>
      <c r="AB48" s="210"/>
      <c r="AC48" s="210"/>
      <c r="AD48" s="210"/>
      <c r="AE48" s="210"/>
      <c r="AF48" s="210"/>
      <c r="AG48" s="210" t="s">
        <v>445</v>
      </c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</row>
    <row r="49" spans="1:60" outlineLevel="2" x14ac:dyDescent="0.2">
      <c r="A49" s="217"/>
      <c r="B49" s="218"/>
      <c r="C49" s="263" t="s">
        <v>446</v>
      </c>
      <c r="D49" s="262"/>
      <c r="E49" s="262"/>
      <c r="F49" s="262"/>
      <c r="G49" s="262"/>
      <c r="H49" s="220"/>
      <c r="I49" s="220"/>
      <c r="J49" s="220"/>
      <c r="K49" s="220"/>
      <c r="L49" s="220"/>
      <c r="M49" s="220"/>
      <c r="N49" s="219"/>
      <c r="O49" s="219"/>
      <c r="P49" s="219"/>
      <c r="Q49" s="219"/>
      <c r="R49" s="220"/>
      <c r="S49" s="220"/>
      <c r="T49" s="220"/>
      <c r="U49" s="220"/>
      <c r="V49" s="220"/>
      <c r="W49" s="220"/>
      <c r="X49" s="220"/>
      <c r="Y49" s="220"/>
      <c r="Z49" s="210"/>
      <c r="AA49" s="210"/>
      <c r="AB49" s="210"/>
      <c r="AC49" s="210"/>
      <c r="AD49" s="210"/>
      <c r="AE49" s="210"/>
      <c r="AF49" s="210"/>
      <c r="AG49" s="210" t="s">
        <v>229</v>
      </c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</row>
    <row r="50" spans="1:60" outlineLevel="2" x14ac:dyDescent="0.2">
      <c r="A50" s="217"/>
      <c r="B50" s="218"/>
      <c r="C50" s="264" t="s">
        <v>447</v>
      </c>
      <c r="D50" s="258"/>
      <c r="E50" s="259"/>
      <c r="F50" s="220"/>
      <c r="G50" s="220"/>
      <c r="H50" s="220"/>
      <c r="I50" s="220"/>
      <c r="J50" s="220"/>
      <c r="K50" s="220"/>
      <c r="L50" s="220"/>
      <c r="M50" s="220"/>
      <c r="N50" s="219"/>
      <c r="O50" s="219"/>
      <c r="P50" s="219"/>
      <c r="Q50" s="219"/>
      <c r="R50" s="220"/>
      <c r="S50" s="220"/>
      <c r="T50" s="220"/>
      <c r="U50" s="220"/>
      <c r="V50" s="220"/>
      <c r="W50" s="220"/>
      <c r="X50" s="220"/>
      <c r="Y50" s="220"/>
      <c r="Z50" s="210"/>
      <c r="AA50" s="210"/>
      <c r="AB50" s="210"/>
      <c r="AC50" s="210"/>
      <c r="AD50" s="210"/>
      <c r="AE50" s="210"/>
      <c r="AF50" s="210"/>
      <c r="AG50" s="210" t="s">
        <v>231</v>
      </c>
      <c r="AH50" s="210">
        <v>0</v>
      </c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</row>
    <row r="51" spans="1:60" outlineLevel="3" x14ac:dyDescent="0.2">
      <c r="A51" s="217"/>
      <c r="B51" s="218"/>
      <c r="C51" s="264" t="s">
        <v>822</v>
      </c>
      <c r="D51" s="258"/>
      <c r="E51" s="259"/>
      <c r="F51" s="220"/>
      <c r="G51" s="220"/>
      <c r="H51" s="220"/>
      <c r="I51" s="220"/>
      <c r="J51" s="220"/>
      <c r="K51" s="220"/>
      <c r="L51" s="220"/>
      <c r="M51" s="220"/>
      <c r="N51" s="219"/>
      <c r="O51" s="219"/>
      <c r="P51" s="219"/>
      <c r="Q51" s="219"/>
      <c r="R51" s="220"/>
      <c r="S51" s="220"/>
      <c r="T51" s="220"/>
      <c r="U51" s="220"/>
      <c r="V51" s="220"/>
      <c r="W51" s="220"/>
      <c r="X51" s="220"/>
      <c r="Y51" s="220"/>
      <c r="Z51" s="210"/>
      <c r="AA51" s="210"/>
      <c r="AB51" s="210"/>
      <c r="AC51" s="210"/>
      <c r="AD51" s="210"/>
      <c r="AE51" s="210"/>
      <c r="AF51" s="210"/>
      <c r="AG51" s="210" t="s">
        <v>231</v>
      </c>
      <c r="AH51" s="210">
        <v>0</v>
      </c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</row>
    <row r="52" spans="1:60" outlineLevel="3" x14ac:dyDescent="0.2">
      <c r="A52" s="217"/>
      <c r="B52" s="218"/>
      <c r="C52" s="264" t="s">
        <v>823</v>
      </c>
      <c r="D52" s="258"/>
      <c r="E52" s="259">
        <v>12.319380000000001</v>
      </c>
      <c r="F52" s="220"/>
      <c r="G52" s="220"/>
      <c r="H52" s="220"/>
      <c r="I52" s="220"/>
      <c r="J52" s="220"/>
      <c r="K52" s="220"/>
      <c r="L52" s="220"/>
      <c r="M52" s="220"/>
      <c r="N52" s="219"/>
      <c r="O52" s="219"/>
      <c r="P52" s="219"/>
      <c r="Q52" s="219"/>
      <c r="R52" s="220"/>
      <c r="S52" s="220"/>
      <c r="T52" s="220"/>
      <c r="U52" s="220"/>
      <c r="V52" s="220"/>
      <c r="W52" s="220"/>
      <c r="X52" s="220"/>
      <c r="Y52" s="220"/>
      <c r="Z52" s="210"/>
      <c r="AA52" s="210"/>
      <c r="AB52" s="210"/>
      <c r="AC52" s="210"/>
      <c r="AD52" s="210"/>
      <c r="AE52" s="210"/>
      <c r="AF52" s="210"/>
      <c r="AG52" s="210" t="s">
        <v>231</v>
      </c>
      <c r="AH52" s="210">
        <v>0</v>
      </c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</row>
    <row r="53" spans="1:60" x14ac:dyDescent="0.2">
      <c r="A53" s="225" t="s">
        <v>183</v>
      </c>
      <c r="B53" s="226" t="s">
        <v>147</v>
      </c>
      <c r="C53" s="251" t="s">
        <v>148</v>
      </c>
      <c r="D53" s="227"/>
      <c r="E53" s="228"/>
      <c r="F53" s="229"/>
      <c r="G53" s="229">
        <f>SUMIF(AG54:AG74,"&lt;&gt;NOR",G54:G74)</f>
        <v>0</v>
      </c>
      <c r="H53" s="229"/>
      <c r="I53" s="229">
        <f>SUM(I54:I74)</f>
        <v>0</v>
      </c>
      <c r="J53" s="229"/>
      <c r="K53" s="229">
        <f>SUM(K54:K74)</f>
        <v>0</v>
      </c>
      <c r="L53" s="229"/>
      <c r="M53" s="229">
        <f>SUM(M54:M74)</f>
        <v>0</v>
      </c>
      <c r="N53" s="228"/>
      <c r="O53" s="228">
        <f>SUM(O54:O74)</f>
        <v>0</v>
      </c>
      <c r="P53" s="228"/>
      <c r="Q53" s="228">
        <f>SUM(Q54:Q74)</f>
        <v>0</v>
      </c>
      <c r="R53" s="229"/>
      <c r="S53" s="229"/>
      <c r="T53" s="230"/>
      <c r="U53" s="224"/>
      <c r="V53" s="224">
        <f>SUM(V54:V74)</f>
        <v>3.05</v>
      </c>
      <c r="W53" s="224"/>
      <c r="X53" s="224"/>
      <c r="Y53" s="224"/>
      <c r="AG53" t="s">
        <v>184</v>
      </c>
    </row>
    <row r="54" spans="1:60" outlineLevel="1" x14ac:dyDescent="0.2">
      <c r="A54" s="235">
        <v>8</v>
      </c>
      <c r="B54" s="236" t="s">
        <v>463</v>
      </c>
      <c r="C54" s="252" t="s">
        <v>464</v>
      </c>
      <c r="D54" s="237" t="s">
        <v>434</v>
      </c>
      <c r="E54" s="238">
        <v>14.37618</v>
      </c>
      <c r="F54" s="239"/>
      <c r="G54" s="240">
        <f>ROUND(E54*F54,2)</f>
        <v>0</v>
      </c>
      <c r="H54" s="239"/>
      <c r="I54" s="240">
        <f>ROUND(E54*H54,2)</f>
        <v>0</v>
      </c>
      <c r="J54" s="239"/>
      <c r="K54" s="240">
        <f>ROUND(E54*J54,2)</f>
        <v>0</v>
      </c>
      <c r="L54" s="240">
        <v>21</v>
      </c>
      <c r="M54" s="240">
        <f>G54*(1+L54/100)</f>
        <v>0</v>
      </c>
      <c r="N54" s="238">
        <v>0</v>
      </c>
      <c r="O54" s="238">
        <f>ROUND(E54*N54,2)</f>
        <v>0</v>
      </c>
      <c r="P54" s="238">
        <v>0</v>
      </c>
      <c r="Q54" s="238">
        <f>ROUND(E54*P54,2)</f>
        <v>0</v>
      </c>
      <c r="R54" s="240" t="s">
        <v>465</v>
      </c>
      <c r="S54" s="240" t="s">
        <v>188</v>
      </c>
      <c r="T54" s="241" t="s">
        <v>188</v>
      </c>
      <c r="U54" s="220">
        <v>4.2000000000000003E-2</v>
      </c>
      <c r="V54" s="220">
        <f>ROUND(E54*U54,2)</f>
        <v>0.6</v>
      </c>
      <c r="W54" s="220"/>
      <c r="X54" s="220" t="s">
        <v>226</v>
      </c>
      <c r="Y54" s="220" t="s">
        <v>191</v>
      </c>
      <c r="Z54" s="210"/>
      <c r="AA54" s="210"/>
      <c r="AB54" s="210"/>
      <c r="AC54" s="210"/>
      <c r="AD54" s="210"/>
      <c r="AE54" s="210"/>
      <c r="AF54" s="210"/>
      <c r="AG54" s="210" t="s">
        <v>227</v>
      </c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</row>
    <row r="55" spans="1:60" outlineLevel="2" x14ac:dyDescent="0.2">
      <c r="A55" s="217"/>
      <c r="B55" s="218"/>
      <c r="C55" s="263" t="s">
        <v>466</v>
      </c>
      <c r="D55" s="262"/>
      <c r="E55" s="262"/>
      <c r="F55" s="262"/>
      <c r="G55" s="262"/>
      <c r="H55" s="220"/>
      <c r="I55" s="220"/>
      <c r="J55" s="220"/>
      <c r="K55" s="220"/>
      <c r="L55" s="220"/>
      <c r="M55" s="220"/>
      <c r="N55" s="219"/>
      <c r="O55" s="219"/>
      <c r="P55" s="219"/>
      <c r="Q55" s="219"/>
      <c r="R55" s="220"/>
      <c r="S55" s="220"/>
      <c r="T55" s="220"/>
      <c r="U55" s="220"/>
      <c r="V55" s="220"/>
      <c r="W55" s="220"/>
      <c r="X55" s="220"/>
      <c r="Y55" s="220"/>
      <c r="Z55" s="210"/>
      <c r="AA55" s="210"/>
      <c r="AB55" s="210"/>
      <c r="AC55" s="210"/>
      <c r="AD55" s="210"/>
      <c r="AE55" s="210"/>
      <c r="AF55" s="210"/>
      <c r="AG55" s="210" t="s">
        <v>229</v>
      </c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</row>
    <row r="56" spans="1:60" outlineLevel="2" x14ac:dyDescent="0.2">
      <c r="A56" s="217"/>
      <c r="B56" s="218"/>
      <c r="C56" s="264" t="s">
        <v>467</v>
      </c>
      <c r="D56" s="258"/>
      <c r="E56" s="259"/>
      <c r="F56" s="220"/>
      <c r="G56" s="220"/>
      <c r="H56" s="220"/>
      <c r="I56" s="220"/>
      <c r="J56" s="220"/>
      <c r="K56" s="220"/>
      <c r="L56" s="220"/>
      <c r="M56" s="220"/>
      <c r="N56" s="219"/>
      <c r="O56" s="219"/>
      <c r="P56" s="219"/>
      <c r="Q56" s="219"/>
      <c r="R56" s="220"/>
      <c r="S56" s="220"/>
      <c r="T56" s="220"/>
      <c r="U56" s="220"/>
      <c r="V56" s="220"/>
      <c r="W56" s="220"/>
      <c r="X56" s="220"/>
      <c r="Y56" s="220"/>
      <c r="Z56" s="210"/>
      <c r="AA56" s="210"/>
      <c r="AB56" s="210"/>
      <c r="AC56" s="210"/>
      <c r="AD56" s="210"/>
      <c r="AE56" s="210"/>
      <c r="AF56" s="210"/>
      <c r="AG56" s="210" t="s">
        <v>231</v>
      </c>
      <c r="AH56" s="210">
        <v>0</v>
      </c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</row>
    <row r="57" spans="1:60" outlineLevel="3" x14ac:dyDescent="0.2">
      <c r="A57" s="217"/>
      <c r="B57" s="218"/>
      <c r="C57" s="264" t="s">
        <v>678</v>
      </c>
      <c r="D57" s="258"/>
      <c r="E57" s="259"/>
      <c r="F57" s="220"/>
      <c r="G57" s="220"/>
      <c r="H57" s="220"/>
      <c r="I57" s="220"/>
      <c r="J57" s="220"/>
      <c r="K57" s="220"/>
      <c r="L57" s="220"/>
      <c r="M57" s="220"/>
      <c r="N57" s="219"/>
      <c r="O57" s="219"/>
      <c r="P57" s="219"/>
      <c r="Q57" s="219"/>
      <c r="R57" s="220"/>
      <c r="S57" s="220"/>
      <c r="T57" s="220"/>
      <c r="U57" s="220"/>
      <c r="V57" s="220"/>
      <c r="W57" s="220"/>
      <c r="X57" s="220"/>
      <c r="Y57" s="220"/>
      <c r="Z57" s="210"/>
      <c r="AA57" s="210"/>
      <c r="AB57" s="210"/>
      <c r="AC57" s="210"/>
      <c r="AD57" s="210"/>
      <c r="AE57" s="210"/>
      <c r="AF57" s="210"/>
      <c r="AG57" s="210" t="s">
        <v>231</v>
      </c>
      <c r="AH57" s="210">
        <v>0</v>
      </c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</row>
    <row r="58" spans="1:60" outlineLevel="3" x14ac:dyDescent="0.2">
      <c r="A58" s="217"/>
      <c r="B58" s="218"/>
      <c r="C58" s="264" t="s">
        <v>824</v>
      </c>
      <c r="D58" s="258"/>
      <c r="E58" s="259">
        <v>4.9491800000000001</v>
      </c>
      <c r="F58" s="220"/>
      <c r="G58" s="220"/>
      <c r="H58" s="220"/>
      <c r="I58" s="220"/>
      <c r="J58" s="220"/>
      <c r="K58" s="220"/>
      <c r="L58" s="220"/>
      <c r="M58" s="220"/>
      <c r="N58" s="219"/>
      <c r="O58" s="219"/>
      <c r="P58" s="219"/>
      <c r="Q58" s="219"/>
      <c r="R58" s="220"/>
      <c r="S58" s="220"/>
      <c r="T58" s="220"/>
      <c r="U58" s="220"/>
      <c r="V58" s="220"/>
      <c r="W58" s="220"/>
      <c r="X58" s="220"/>
      <c r="Y58" s="220"/>
      <c r="Z58" s="210"/>
      <c r="AA58" s="210"/>
      <c r="AB58" s="210"/>
      <c r="AC58" s="210"/>
      <c r="AD58" s="210"/>
      <c r="AE58" s="210"/>
      <c r="AF58" s="210"/>
      <c r="AG58" s="210" t="s">
        <v>231</v>
      </c>
      <c r="AH58" s="210">
        <v>7</v>
      </c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</row>
    <row r="59" spans="1:60" outlineLevel="3" x14ac:dyDescent="0.2">
      <c r="A59" s="217"/>
      <c r="B59" s="218"/>
      <c r="C59" s="264" t="s">
        <v>825</v>
      </c>
      <c r="D59" s="258"/>
      <c r="E59" s="259"/>
      <c r="F59" s="220"/>
      <c r="G59" s="220"/>
      <c r="H59" s="220"/>
      <c r="I59" s="220"/>
      <c r="J59" s="220"/>
      <c r="K59" s="220"/>
      <c r="L59" s="220"/>
      <c r="M59" s="220"/>
      <c r="N59" s="219"/>
      <c r="O59" s="219"/>
      <c r="P59" s="219"/>
      <c r="Q59" s="219"/>
      <c r="R59" s="220"/>
      <c r="S59" s="220"/>
      <c r="T59" s="220"/>
      <c r="U59" s="220"/>
      <c r="V59" s="220"/>
      <c r="W59" s="220"/>
      <c r="X59" s="220"/>
      <c r="Y59" s="220"/>
      <c r="Z59" s="210"/>
      <c r="AA59" s="210"/>
      <c r="AB59" s="210"/>
      <c r="AC59" s="210"/>
      <c r="AD59" s="210"/>
      <c r="AE59" s="210"/>
      <c r="AF59" s="210"/>
      <c r="AG59" s="210" t="s">
        <v>231</v>
      </c>
      <c r="AH59" s="210">
        <v>0</v>
      </c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</row>
    <row r="60" spans="1:60" outlineLevel="3" x14ac:dyDescent="0.2">
      <c r="A60" s="217"/>
      <c r="B60" s="218"/>
      <c r="C60" s="264" t="s">
        <v>826</v>
      </c>
      <c r="D60" s="258"/>
      <c r="E60" s="259">
        <v>9.4269999999999996</v>
      </c>
      <c r="F60" s="220"/>
      <c r="G60" s="220"/>
      <c r="H60" s="220"/>
      <c r="I60" s="220"/>
      <c r="J60" s="220"/>
      <c r="K60" s="220"/>
      <c r="L60" s="220"/>
      <c r="M60" s="220"/>
      <c r="N60" s="219"/>
      <c r="O60" s="219"/>
      <c r="P60" s="219"/>
      <c r="Q60" s="219"/>
      <c r="R60" s="220"/>
      <c r="S60" s="220"/>
      <c r="T60" s="220"/>
      <c r="U60" s="220"/>
      <c r="V60" s="220"/>
      <c r="W60" s="220"/>
      <c r="X60" s="220"/>
      <c r="Y60" s="220"/>
      <c r="Z60" s="210"/>
      <c r="AA60" s="210"/>
      <c r="AB60" s="210"/>
      <c r="AC60" s="210"/>
      <c r="AD60" s="210"/>
      <c r="AE60" s="210"/>
      <c r="AF60" s="210"/>
      <c r="AG60" s="210" t="s">
        <v>231</v>
      </c>
      <c r="AH60" s="210">
        <v>7</v>
      </c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</row>
    <row r="61" spans="1:60" outlineLevel="1" x14ac:dyDescent="0.2">
      <c r="A61" s="235">
        <v>9</v>
      </c>
      <c r="B61" s="236" t="s">
        <v>473</v>
      </c>
      <c r="C61" s="252" t="s">
        <v>474</v>
      </c>
      <c r="D61" s="237" t="s">
        <v>434</v>
      </c>
      <c r="E61" s="238">
        <v>129.38558</v>
      </c>
      <c r="F61" s="239"/>
      <c r="G61" s="240">
        <f>ROUND(E61*F61,2)</f>
        <v>0</v>
      </c>
      <c r="H61" s="239"/>
      <c r="I61" s="240">
        <f>ROUND(E61*H61,2)</f>
        <v>0</v>
      </c>
      <c r="J61" s="239"/>
      <c r="K61" s="240">
        <f>ROUND(E61*J61,2)</f>
        <v>0</v>
      </c>
      <c r="L61" s="240">
        <v>21</v>
      </c>
      <c r="M61" s="240">
        <f>G61*(1+L61/100)</f>
        <v>0</v>
      </c>
      <c r="N61" s="238">
        <v>0</v>
      </c>
      <c r="O61" s="238">
        <f>ROUND(E61*N61,2)</f>
        <v>0</v>
      </c>
      <c r="P61" s="238">
        <v>0</v>
      </c>
      <c r="Q61" s="238">
        <f>ROUND(E61*P61,2)</f>
        <v>0</v>
      </c>
      <c r="R61" s="240" t="s">
        <v>465</v>
      </c>
      <c r="S61" s="240" t="s">
        <v>188</v>
      </c>
      <c r="T61" s="241" t="s">
        <v>188</v>
      </c>
      <c r="U61" s="220">
        <v>0</v>
      </c>
      <c r="V61" s="220">
        <f>ROUND(E61*U61,2)</f>
        <v>0</v>
      </c>
      <c r="W61" s="220"/>
      <c r="X61" s="220" t="s">
        <v>226</v>
      </c>
      <c r="Y61" s="220" t="s">
        <v>191</v>
      </c>
      <c r="Z61" s="210"/>
      <c r="AA61" s="210"/>
      <c r="AB61" s="210"/>
      <c r="AC61" s="210"/>
      <c r="AD61" s="210"/>
      <c r="AE61" s="210"/>
      <c r="AF61" s="210"/>
      <c r="AG61" s="210" t="s">
        <v>227</v>
      </c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</row>
    <row r="62" spans="1:60" outlineLevel="2" x14ac:dyDescent="0.2">
      <c r="A62" s="217"/>
      <c r="B62" s="218"/>
      <c r="C62" s="263" t="s">
        <v>466</v>
      </c>
      <c r="D62" s="262"/>
      <c r="E62" s="262"/>
      <c r="F62" s="262"/>
      <c r="G62" s="262"/>
      <c r="H62" s="220"/>
      <c r="I62" s="220"/>
      <c r="J62" s="220"/>
      <c r="K62" s="220"/>
      <c r="L62" s="220"/>
      <c r="M62" s="220"/>
      <c r="N62" s="219"/>
      <c r="O62" s="219"/>
      <c r="P62" s="219"/>
      <c r="Q62" s="219"/>
      <c r="R62" s="220"/>
      <c r="S62" s="220"/>
      <c r="T62" s="220"/>
      <c r="U62" s="220"/>
      <c r="V62" s="220"/>
      <c r="W62" s="220"/>
      <c r="X62" s="220"/>
      <c r="Y62" s="220"/>
      <c r="Z62" s="210"/>
      <c r="AA62" s="210"/>
      <c r="AB62" s="210"/>
      <c r="AC62" s="210"/>
      <c r="AD62" s="210"/>
      <c r="AE62" s="210"/>
      <c r="AF62" s="210"/>
      <c r="AG62" s="210" t="s">
        <v>229</v>
      </c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</row>
    <row r="63" spans="1:60" outlineLevel="2" x14ac:dyDescent="0.2">
      <c r="A63" s="217"/>
      <c r="B63" s="218"/>
      <c r="C63" s="264" t="s">
        <v>475</v>
      </c>
      <c r="D63" s="258"/>
      <c r="E63" s="259"/>
      <c r="F63" s="220"/>
      <c r="G63" s="220"/>
      <c r="H63" s="220"/>
      <c r="I63" s="220"/>
      <c r="J63" s="220"/>
      <c r="K63" s="220"/>
      <c r="L63" s="220"/>
      <c r="M63" s="220"/>
      <c r="N63" s="219"/>
      <c r="O63" s="219"/>
      <c r="P63" s="219"/>
      <c r="Q63" s="219"/>
      <c r="R63" s="220"/>
      <c r="S63" s="220"/>
      <c r="T63" s="220"/>
      <c r="U63" s="220"/>
      <c r="V63" s="220"/>
      <c r="W63" s="220"/>
      <c r="X63" s="220"/>
      <c r="Y63" s="220"/>
      <c r="Z63" s="210"/>
      <c r="AA63" s="210"/>
      <c r="AB63" s="210"/>
      <c r="AC63" s="210"/>
      <c r="AD63" s="210"/>
      <c r="AE63" s="210"/>
      <c r="AF63" s="210"/>
      <c r="AG63" s="210" t="s">
        <v>231</v>
      </c>
      <c r="AH63" s="210">
        <v>0</v>
      </c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</row>
    <row r="64" spans="1:60" outlineLevel="3" x14ac:dyDescent="0.2">
      <c r="A64" s="217"/>
      <c r="B64" s="218"/>
      <c r="C64" s="264" t="s">
        <v>827</v>
      </c>
      <c r="D64" s="258"/>
      <c r="E64" s="259">
        <v>129.38558</v>
      </c>
      <c r="F64" s="220"/>
      <c r="G64" s="220"/>
      <c r="H64" s="220"/>
      <c r="I64" s="220"/>
      <c r="J64" s="220"/>
      <c r="K64" s="220"/>
      <c r="L64" s="220"/>
      <c r="M64" s="220"/>
      <c r="N64" s="219"/>
      <c r="O64" s="219"/>
      <c r="P64" s="219"/>
      <c r="Q64" s="219"/>
      <c r="R64" s="220"/>
      <c r="S64" s="220"/>
      <c r="T64" s="220"/>
      <c r="U64" s="220"/>
      <c r="V64" s="220"/>
      <c r="W64" s="220"/>
      <c r="X64" s="220"/>
      <c r="Y64" s="220"/>
      <c r="Z64" s="210"/>
      <c r="AA64" s="210"/>
      <c r="AB64" s="210"/>
      <c r="AC64" s="210"/>
      <c r="AD64" s="210"/>
      <c r="AE64" s="210"/>
      <c r="AF64" s="210"/>
      <c r="AG64" s="210" t="s">
        <v>231</v>
      </c>
      <c r="AH64" s="210">
        <v>5</v>
      </c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</row>
    <row r="65" spans="1:60" outlineLevel="1" x14ac:dyDescent="0.2">
      <c r="A65" s="235">
        <v>10</v>
      </c>
      <c r="B65" s="236" t="s">
        <v>456</v>
      </c>
      <c r="C65" s="252" t="s">
        <v>671</v>
      </c>
      <c r="D65" s="237" t="s">
        <v>434</v>
      </c>
      <c r="E65" s="238">
        <v>14.37618</v>
      </c>
      <c r="F65" s="239"/>
      <c r="G65" s="240">
        <f>ROUND(E65*F65,2)</f>
        <v>0</v>
      </c>
      <c r="H65" s="239"/>
      <c r="I65" s="240">
        <f>ROUND(E65*H65,2)</f>
        <v>0</v>
      </c>
      <c r="J65" s="239"/>
      <c r="K65" s="240">
        <f>ROUND(E65*J65,2)</f>
        <v>0</v>
      </c>
      <c r="L65" s="240">
        <v>21</v>
      </c>
      <c r="M65" s="240">
        <f>G65*(1+L65/100)</f>
        <v>0</v>
      </c>
      <c r="N65" s="238">
        <v>0</v>
      </c>
      <c r="O65" s="238">
        <f>ROUND(E65*N65,2)</f>
        <v>0</v>
      </c>
      <c r="P65" s="238">
        <v>0</v>
      </c>
      <c r="Q65" s="238">
        <f>ROUND(E65*P65,2)</f>
        <v>0</v>
      </c>
      <c r="R65" s="240" t="s">
        <v>458</v>
      </c>
      <c r="S65" s="240" t="s">
        <v>188</v>
      </c>
      <c r="T65" s="241" t="s">
        <v>188</v>
      </c>
      <c r="U65" s="220">
        <v>0.16400000000000001</v>
      </c>
      <c r="V65" s="220">
        <f>ROUND(E65*U65,2)</f>
        <v>2.36</v>
      </c>
      <c r="W65" s="220"/>
      <c r="X65" s="220" t="s">
        <v>672</v>
      </c>
      <c r="Y65" s="220" t="s">
        <v>191</v>
      </c>
      <c r="Z65" s="210"/>
      <c r="AA65" s="210"/>
      <c r="AB65" s="210"/>
      <c r="AC65" s="210"/>
      <c r="AD65" s="210"/>
      <c r="AE65" s="210"/>
      <c r="AF65" s="210"/>
      <c r="AG65" s="210" t="s">
        <v>673</v>
      </c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</row>
    <row r="66" spans="1:60" ht="22.5" outlineLevel="2" x14ac:dyDescent="0.2">
      <c r="A66" s="217"/>
      <c r="B66" s="218"/>
      <c r="C66" s="263" t="s">
        <v>459</v>
      </c>
      <c r="D66" s="262"/>
      <c r="E66" s="262"/>
      <c r="F66" s="262"/>
      <c r="G66" s="262"/>
      <c r="H66" s="220"/>
      <c r="I66" s="220"/>
      <c r="J66" s="220"/>
      <c r="K66" s="220"/>
      <c r="L66" s="220"/>
      <c r="M66" s="220"/>
      <c r="N66" s="219"/>
      <c r="O66" s="219"/>
      <c r="P66" s="219"/>
      <c r="Q66" s="219"/>
      <c r="R66" s="220"/>
      <c r="S66" s="220"/>
      <c r="T66" s="220"/>
      <c r="U66" s="220"/>
      <c r="V66" s="220"/>
      <c r="W66" s="220"/>
      <c r="X66" s="220"/>
      <c r="Y66" s="220"/>
      <c r="Z66" s="210"/>
      <c r="AA66" s="210"/>
      <c r="AB66" s="210"/>
      <c r="AC66" s="210"/>
      <c r="AD66" s="210"/>
      <c r="AE66" s="210"/>
      <c r="AF66" s="210"/>
      <c r="AG66" s="210" t="s">
        <v>229</v>
      </c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43" t="str">
        <f>C66</f>
        <v>se složením a hrubým urovnáním nebo s přeložením na jiný dopravní prostředek kromě lodi, vč. příplatku za každých dalších i započatých 1000 m přes 1000 m,</v>
      </c>
      <c r="BB66" s="210"/>
      <c r="BC66" s="210"/>
      <c r="BD66" s="210"/>
      <c r="BE66" s="210"/>
      <c r="BF66" s="210"/>
      <c r="BG66" s="210"/>
      <c r="BH66" s="210"/>
    </row>
    <row r="67" spans="1:60" outlineLevel="2" x14ac:dyDescent="0.2">
      <c r="A67" s="217"/>
      <c r="B67" s="218"/>
      <c r="C67" s="264" t="s">
        <v>674</v>
      </c>
      <c r="D67" s="258"/>
      <c r="E67" s="259"/>
      <c r="F67" s="220"/>
      <c r="G67" s="220"/>
      <c r="H67" s="220"/>
      <c r="I67" s="220"/>
      <c r="J67" s="220"/>
      <c r="K67" s="220"/>
      <c r="L67" s="220"/>
      <c r="M67" s="220"/>
      <c r="N67" s="219"/>
      <c r="O67" s="219"/>
      <c r="P67" s="219"/>
      <c r="Q67" s="219"/>
      <c r="R67" s="220"/>
      <c r="S67" s="220"/>
      <c r="T67" s="220"/>
      <c r="U67" s="220"/>
      <c r="V67" s="220"/>
      <c r="W67" s="220"/>
      <c r="X67" s="220"/>
      <c r="Y67" s="220"/>
      <c r="Z67" s="210"/>
      <c r="AA67" s="210"/>
      <c r="AB67" s="210"/>
      <c r="AC67" s="210"/>
      <c r="AD67" s="210"/>
      <c r="AE67" s="210"/>
      <c r="AF67" s="210"/>
      <c r="AG67" s="210" t="s">
        <v>231</v>
      </c>
      <c r="AH67" s="210">
        <v>0</v>
      </c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</row>
    <row r="68" spans="1:60" outlineLevel="3" x14ac:dyDescent="0.2">
      <c r="A68" s="217"/>
      <c r="B68" s="218"/>
      <c r="C68" s="264" t="s">
        <v>828</v>
      </c>
      <c r="D68" s="258"/>
      <c r="E68" s="259"/>
      <c r="F68" s="220"/>
      <c r="G68" s="220"/>
      <c r="H68" s="220"/>
      <c r="I68" s="220"/>
      <c r="J68" s="220"/>
      <c r="K68" s="220"/>
      <c r="L68" s="220"/>
      <c r="M68" s="220"/>
      <c r="N68" s="219"/>
      <c r="O68" s="219"/>
      <c r="P68" s="219"/>
      <c r="Q68" s="219"/>
      <c r="R68" s="220"/>
      <c r="S68" s="220"/>
      <c r="T68" s="220"/>
      <c r="U68" s="220"/>
      <c r="V68" s="220"/>
      <c r="W68" s="220"/>
      <c r="X68" s="220"/>
      <c r="Y68" s="220"/>
      <c r="Z68" s="210"/>
      <c r="AA68" s="210"/>
      <c r="AB68" s="210"/>
      <c r="AC68" s="210"/>
      <c r="AD68" s="210"/>
      <c r="AE68" s="210"/>
      <c r="AF68" s="210"/>
      <c r="AG68" s="210" t="s">
        <v>231</v>
      </c>
      <c r="AH68" s="210">
        <v>0</v>
      </c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</row>
    <row r="69" spans="1:60" outlineLevel="3" x14ac:dyDescent="0.2">
      <c r="A69" s="217"/>
      <c r="B69" s="218"/>
      <c r="C69" s="264" t="s">
        <v>829</v>
      </c>
      <c r="D69" s="258"/>
      <c r="E69" s="259">
        <v>14.37618</v>
      </c>
      <c r="F69" s="220"/>
      <c r="G69" s="220"/>
      <c r="H69" s="220"/>
      <c r="I69" s="220"/>
      <c r="J69" s="220"/>
      <c r="K69" s="220"/>
      <c r="L69" s="220"/>
      <c r="M69" s="220"/>
      <c r="N69" s="219"/>
      <c r="O69" s="219"/>
      <c r="P69" s="219"/>
      <c r="Q69" s="219"/>
      <c r="R69" s="220"/>
      <c r="S69" s="220"/>
      <c r="T69" s="220"/>
      <c r="U69" s="220"/>
      <c r="V69" s="220"/>
      <c r="W69" s="220"/>
      <c r="X69" s="220"/>
      <c r="Y69" s="220"/>
      <c r="Z69" s="210"/>
      <c r="AA69" s="210"/>
      <c r="AB69" s="210"/>
      <c r="AC69" s="210"/>
      <c r="AD69" s="210"/>
      <c r="AE69" s="210"/>
      <c r="AF69" s="210"/>
      <c r="AG69" s="210" t="s">
        <v>231</v>
      </c>
      <c r="AH69" s="210">
        <v>0</v>
      </c>
      <c r="AI69" s="210"/>
      <c r="AJ69" s="210"/>
      <c r="AK69" s="210"/>
      <c r="AL69" s="210"/>
      <c r="AM69" s="210"/>
      <c r="AN69" s="210"/>
      <c r="AO69" s="210"/>
      <c r="AP69" s="210"/>
      <c r="AQ69" s="210"/>
      <c r="AR69" s="210"/>
      <c r="AS69" s="210"/>
      <c r="AT69" s="210"/>
      <c r="AU69" s="210"/>
      <c r="AV69" s="210"/>
      <c r="AW69" s="210"/>
      <c r="AX69" s="210"/>
      <c r="AY69" s="210"/>
      <c r="AZ69" s="210"/>
      <c r="BA69" s="210"/>
      <c r="BB69" s="210"/>
      <c r="BC69" s="210"/>
      <c r="BD69" s="210"/>
      <c r="BE69" s="210"/>
      <c r="BF69" s="210"/>
      <c r="BG69" s="210"/>
      <c r="BH69" s="210"/>
    </row>
    <row r="70" spans="1:60" outlineLevel="1" x14ac:dyDescent="0.2">
      <c r="A70" s="235">
        <v>11</v>
      </c>
      <c r="B70" s="236" t="s">
        <v>477</v>
      </c>
      <c r="C70" s="252" t="s">
        <v>478</v>
      </c>
      <c r="D70" s="237" t="s">
        <v>434</v>
      </c>
      <c r="E70" s="238">
        <v>14.37618</v>
      </c>
      <c r="F70" s="239"/>
      <c r="G70" s="240">
        <f>ROUND(E70*F70,2)</f>
        <v>0</v>
      </c>
      <c r="H70" s="239"/>
      <c r="I70" s="240">
        <f>ROUND(E70*H70,2)</f>
        <v>0</v>
      </c>
      <c r="J70" s="239"/>
      <c r="K70" s="240">
        <f>ROUND(E70*J70,2)</f>
        <v>0</v>
      </c>
      <c r="L70" s="240">
        <v>21</v>
      </c>
      <c r="M70" s="240">
        <f>G70*(1+L70/100)</f>
        <v>0</v>
      </c>
      <c r="N70" s="238">
        <v>0</v>
      </c>
      <c r="O70" s="238">
        <f>ROUND(E70*N70,2)</f>
        <v>0</v>
      </c>
      <c r="P70" s="238">
        <v>0</v>
      </c>
      <c r="Q70" s="238">
        <f>ROUND(E70*P70,2)</f>
        <v>0</v>
      </c>
      <c r="R70" s="240" t="s">
        <v>465</v>
      </c>
      <c r="S70" s="240" t="s">
        <v>188</v>
      </c>
      <c r="T70" s="241" t="s">
        <v>188</v>
      </c>
      <c r="U70" s="220">
        <v>6.0000000000000001E-3</v>
      </c>
      <c r="V70" s="220">
        <f>ROUND(E70*U70,2)</f>
        <v>0.09</v>
      </c>
      <c r="W70" s="220"/>
      <c r="X70" s="220" t="s">
        <v>672</v>
      </c>
      <c r="Y70" s="220" t="s">
        <v>191</v>
      </c>
      <c r="Z70" s="210"/>
      <c r="AA70" s="210"/>
      <c r="AB70" s="210"/>
      <c r="AC70" s="210"/>
      <c r="AD70" s="210"/>
      <c r="AE70" s="210"/>
      <c r="AF70" s="210"/>
      <c r="AG70" s="210" t="s">
        <v>673</v>
      </c>
      <c r="AH70" s="210"/>
      <c r="AI70" s="210"/>
      <c r="AJ70" s="210"/>
      <c r="AK70" s="210"/>
      <c r="AL70" s="210"/>
      <c r="AM70" s="210"/>
      <c r="AN70" s="210"/>
      <c r="AO70" s="210"/>
      <c r="AP70" s="210"/>
      <c r="AQ70" s="210"/>
      <c r="AR70" s="210"/>
      <c r="AS70" s="210"/>
      <c r="AT70" s="210"/>
      <c r="AU70" s="210"/>
      <c r="AV70" s="210"/>
      <c r="AW70" s="210"/>
      <c r="AX70" s="210"/>
      <c r="AY70" s="210"/>
      <c r="AZ70" s="210"/>
      <c r="BA70" s="210"/>
      <c r="BB70" s="210"/>
      <c r="BC70" s="210"/>
      <c r="BD70" s="210"/>
      <c r="BE70" s="210"/>
      <c r="BF70" s="210"/>
      <c r="BG70" s="210"/>
      <c r="BH70" s="210"/>
    </row>
    <row r="71" spans="1:60" outlineLevel="2" x14ac:dyDescent="0.2">
      <c r="A71" s="217"/>
      <c r="B71" s="218"/>
      <c r="C71" s="263" t="s">
        <v>479</v>
      </c>
      <c r="D71" s="262"/>
      <c r="E71" s="262"/>
      <c r="F71" s="262"/>
      <c r="G71" s="262"/>
      <c r="H71" s="220"/>
      <c r="I71" s="220"/>
      <c r="J71" s="220"/>
      <c r="K71" s="220"/>
      <c r="L71" s="220"/>
      <c r="M71" s="220"/>
      <c r="N71" s="219"/>
      <c r="O71" s="219"/>
      <c r="P71" s="219"/>
      <c r="Q71" s="219"/>
      <c r="R71" s="220"/>
      <c r="S71" s="220"/>
      <c r="T71" s="220"/>
      <c r="U71" s="220"/>
      <c r="V71" s="220"/>
      <c r="W71" s="220"/>
      <c r="X71" s="220"/>
      <c r="Y71" s="220"/>
      <c r="Z71" s="210"/>
      <c r="AA71" s="210"/>
      <c r="AB71" s="210"/>
      <c r="AC71" s="210"/>
      <c r="AD71" s="210"/>
      <c r="AE71" s="210"/>
      <c r="AF71" s="210"/>
      <c r="AG71" s="210" t="s">
        <v>229</v>
      </c>
      <c r="AH71" s="210"/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</row>
    <row r="72" spans="1:60" outlineLevel="2" x14ac:dyDescent="0.2">
      <c r="A72" s="217"/>
      <c r="B72" s="218"/>
      <c r="C72" s="264" t="s">
        <v>674</v>
      </c>
      <c r="D72" s="258"/>
      <c r="E72" s="259"/>
      <c r="F72" s="220"/>
      <c r="G72" s="220"/>
      <c r="H72" s="220"/>
      <c r="I72" s="220"/>
      <c r="J72" s="220"/>
      <c r="K72" s="220"/>
      <c r="L72" s="220"/>
      <c r="M72" s="220"/>
      <c r="N72" s="219"/>
      <c r="O72" s="219"/>
      <c r="P72" s="219"/>
      <c r="Q72" s="219"/>
      <c r="R72" s="220"/>
      <c r="S72" s="220"/>
      <c r="T72" s="220"/>
      <c r="U72" s="220"/>
      <c r="V72" s="220"/>
      <c r="W72" s="220"/>
      <c r="X72" s="220"/>
      <c r="Y72" s="220"/>
      <c r="Z72" s="210"/>
      <c r="AA72" s="210"/>
      <c r="AB72" s="210"/>
      <c r="AC72" s="210"/>
      <c r="AD72" s="210"/>
      <c r="AE72" s="210"/>
      <c r="AF72" s="210"/>
      <c r="AG72" s="210" t="s">
        <v>231</v>
      </c>
      <c r="AH72" s="210">
        <v>0</v>
      </c>
      <c r="AI72" s="210"/>
      <c r="AJ72" s="210"/>
      <c r="AK72" s="210"/>
      <c r="AL72" s="210"/>
      <c r="AM72" s="210"/>
      <c r="AN72" s="210"/>
      <c r="AO72" s="210"/>
      <c r="AP72" s="210"/>
      <c r="AQ72" s="210"/>
      <c r="AR72" s="210"/>
      <c r="AS72" s="210"/>
      <c r="AT72" s="210"/>
      <c r="AU72" s="210"/>
      <c r="AV72" s="210"/>
      <c r="AW72" s="210"/>
      <c r="AX72" s="210"/>
      <c r="AY72" s="210"/>
      <c r="AZ72" s="210"/>
      <c r="BA72" s="210"/>
      <c r="BB72" s="210"/>
      <c r="BC72" s="210"/>
      <c r="BD72" s="210"/>
      <c r="BE72" s="210"/>
      <c r="BF72" s="210"/>
      <c r="BG72" s="210"/>
      <c r="BH72" s="210"/>
    </row>
    <row r="73" spans="1:60" outlineLevel="3" x14ac:dyDescent="0.2">
      <c r="A73" s="217"/>
      <c r="B73" s="218"/>
      <c r="C73" s="264" t="s">
        <v>828</v>
      </c>
      <c r="D73" s="258"/>
      <c r="E73" s="259"/>
      <c r="F73" s="220"/>
      <c r="G73" s="220"/>
      <c r="H73" s="220"/>
      <c r="I73" s="220"/>
      <c r="J73" s="220"/>
      <c r="K73" s="220"/>
      <c r="L73" s="220"/>
      <c r="M73" s="220"/>
      <c r="N73" s="219"/>
      <c r="O73" s="219"/>
      <c r="P73" s="219"/>
      <c r="Q73" s="219"/>
      <c r="R73" s="220"/>
      <c r="S73" s="220"/>
      <c r="T73" s="220"/>
      <c r="U73" s="220"/>
      <c r="V73" s="220"/>
      <c r="W73" s="220"/>
      <c r="X73" s="220"/>
      <c r="Y73" s="220"/>
      <c r="Z73" s="210"/>
      <c r="AA73" s="210"/>
      <c r="AB73" s="210"/>
      <c r="AC73" s="210"/>
      <c r="AD73" s="210"/>
      <c r="AE73" s="210"/>
      <c r="AF73" s="210"/>
      <c r="AG73" s="210" t="s">
        <v>231</v>
      </c>
      <c r="AH73" s="210">
        <v>0</v>
      </c>
      <c r="AI73" s="210"/>
      <c r="AJ73" s="210"/>
      <c r="AK73" s="210"/>
      <c r="AL73" s="210"/>
      <c r="AM73" s="210"/>
      <c r="AN73" s="210"/>
      <c r="AO73" s="210"/>
      <c r="AP73" s="210"/>
      <c r="AQ73" s="210"/>
      <c r="AR73" s="210"/>
      <c r="AS73" s="210"/>
      <c r="AT73" s="210"/>
      <c r="AU73" s="210"/>
      <c r="AV73" s="210"/>
      <c r="AW73" s="210"/>
      <c r="AX73" s="210"/>
      <c r="AY73" s="210"/>
      <c r="AZ73" s="210"/>
      <c r="BA73" s="210"/>
      <c r="BB73" s="210"/>
      <c r="BC73" s="210"/>
      <c r="BD73" s="210"/>
      <c r="BE73" s="210"/>
      <c r="BF73" s="210"/>
      <c r="BG73" s="210"/>
      <c r="BH73" s="210"/>
    </row>
    <row r="74" spans="1:60" outlineLevel="3" x14ac:dyDescent="0.2">
      <c r="A74" s="217"/>
      <c r="B74" s="218"/>
      <c r="C74" s="264" t="s">
        <v>829</v>
      </c>
      <c r="D74" s="258"/>
      <c r="E74" s="259">
        <v>14.37618</v>
      </c>
      <c r="F74" s="220"/>
      <c r="G74" s="220"/>
      <c r="H74" s="220"/>
      <c r="I74" s="220"/>
      <c r="J74" s="220"/>
      <c r="K74" s="220"/>
      <c r="L74" s="220"/>
      <c r="M74" s="220"/>
      <c r="N74" s="219"/>
      <c r="O74" s="219"/>
      <c r="P74" s="219"/>
      <c r="Q74" s="219"/>
      <c r="R74" s="220"/>
      <c r="S74" s="220"/>
      <c r="T74" s="220"/>
      <c r="U74" s="220"/>
      <c r="V74" s="220"/>
      <c r="W74" s="220"/>
      <c r="X74" s="220"/>
      <c r="Y74" s="220"/>
      <c r="Z74" s="210"/>
      <c r="AA74" s="210"/>
      <c r="AB74" s="210"/>
      <c r="AC74" s="210"/>
      <c r="AD74" s="210"/>
      <c r="AE74" s="210"/>
      <c r="AF74" s="210"/>
      <c r="AG74" s="210" t="s">
        <v>231</v>
      </c>
      <c r="AH74" s="210">
        <v>0</v>
      </c>
      <c r="AI74" s="210"/>
      <c r="AJ74" s="210"/>
      <c r="AK74" s="210"/>
      <c r="AL74" s="210"/>
      <c r="AM74" s="210"/>
      <c r="AN74" s="210"/>
      <c r="AO74" s="210"/>
      <c r="AP74" s="210"/>
      <c r="AQ74" s="210"/>
      <c r="AR74" s="210"/>
      <c r="AS74" s="210"/>
      <c r="AT74" s="210"/>
      <c r="AU74" s="210"/>
      <c r="AV74" s="210"/>
      <c r="AW74" s="210"/>
      <c r="AX74" s="210"/>
      <c r="AY74" s="210"/>
      <c r="AZ74" s="210"/>
      <c r="BA74" s="210"/>
      <c r="BB74" s="210"/>
      <c r="BC74" s="210"/>
      <c r="BD74" s="210"/>
      <c r="BE74" s="210"/>
      <c r="BF74" s="210"/>
      <c r="BG74" s="210"/>
      <c r="BH74" s="210"/>
    </row>
    <row r="75" spans="1:60" x14ac:dyDescent="0.2">
      <c r="A75" s="225" t="s">
        <v>183</v>
      </c>
      <c r="B75" s="226" t="s">
        <v>150</v>
      </c>
      <c r="C75" s="251" t="s">
        <v>151</v>
      </c>
      <c r="D75" s="227"/>
      <c r="E75" s="228"/>
      <c r="F75" s="229"/>
      <c r="G75" s="229">
        <f>SUMIF(AG76:AG83,"&lt;&gt;NOR",G76:G83)</f>
        <v>0</v>
      </c>
      <c r="H75" s="229"/>
      <c r="I75" s="229">
        <f>SUM(I76:I83)</f>
        <v>0</v>
      </c>
      <c r="J75" s="229"/>
      <c r="K75" s="229">
        <f>SUM(K76:K83)</f>
        <v>0</v>
      </c>
      <c r="L75" s="229"/>
      <c r="M75" s="229">
        <f>SUM(M76:M83)</f>
        <v>0</v>
      </c>
      <c r="N75" s="228"/>
      <c r="O75" s="228">
        <f>SUM(O76:O83)</f>
        <v>0</v>
      </c>
      <c r="P75" s="228"/>
      <c r="Q75" s="228">
        <f>SUM(Q76:Q83)</f>
        <v>0</v>
      </c>
      <c r="R75" s="229"/>
      <c r="S75" s="229"/>
      <c r="T75" s="230"/>
      <c r="U75" s="224"/>
      <c r="V75" s="224">
        <f>SUM(V76:V83)</f>
        <v>0</v>
      </c>
      <c r="W75" s="224"/>
      <c r="X75" s="224"/>
      <c r="Y75" s="224"/>
      <c r="AG75" t="s">
        <v>184</v>
      </c>
    </row>
    <row r="76" spans="1:60" outlineLevel="1" x14ac:dyDescent="0.2">
      <c r="A76" s="235">
        <v>12</v>
      </c>
      <c r="B76" s="236" t="s">
        <v>481</v>
      </c>
      <c r="C76" s="252" t="s">
        <v>805</v>
      </c>
      <c r="D76" s="237" t="s">
        <v>434</v>
      </c>
      <c r="E76" s="238">
        <v>2.2496299999999998</v>
      </c>
      <c r="F76" s="239"/>
      <c r="G76" s="240">
        <f>ROUND(E76*F76,2)</f>
        <v>0</v>
      </c>
      <c r="H76" s="239"/>
      <c r="I76" s="240">
        <f>ROUND(E76*H76,2)</f>
        <v>0</v>
      </c>
      <c r="J76" s="239"/>
      <c r="K76" s="240">
        <f>ROUND(E76*J76,2)</f>
        <v>0</v>
      </c>
      <c r="L76" s="240">
        <v>21</v>
      </c>
      <c r="M76" s="240">
        <f>G76*(1+L76/100)</f>
        <v>0</v>
      </c>
      <c r="N76" s="238">
        <v>0</v>
      </c>
      <c r="O76" s="238">
        <f>ROUND(E76*N76,2)</f>
        <v>0</v>
      </c>
      <c r="P76" s="238">
        <v>0</v>
      </c>
      <c r="Q76" s="238">
        <f>ROUND(E76*P76,2)</f>
        <v>0</v>
      </c>
      <c r="R76" s="240" t="s">
        <v>483</v>
      </c>
      <c r="S76" s="240" t="s">
        <v>188</v>
      </c>
      <c r="T76" s="241" t="s">
        <v>188</v>
      </c>
      <c r="U76" s="220">
        <v>0</v>
      </c>
      <c r="V76" s="220">
        <f>ROUND(E76*U76,2)</f>
        <v>0</v>
      </c>
      <c r="W76" s="220"/>
      <c r="X76" s="220" t="s">
        <v>226</v>
      </c>
      <c r="Y76" s="220" t="s">
        <v>191</v>
      </c>
      <c r="Z76" s="210"/>
      <c r="AA76" s="210"/>
      <c r="AB76" s="210"/>
      <c r="AC76" s="210"/>
      <c r="AD76" s="210"/>
      <c r="AE76" s="210"/>
      <c r="AF76" s="210"/>
      <c r="AG76" s="210" t="s">
        <v>227</v>
      </c>
      <c r="AH76" s="210"/>
      <c r="AI76" s="210"/>
      <c r="AJ76" s="210"/>
      <c r="AK76" s="210"/>
      <c r="AL76" s="210"/>
      <c r="AM76" s="210"/>
      <c r="AN76" s="210"/>
      <c r="AO76" s="210"/>
      <c r="AP76" s="210"/>
      <c r="AQ76" s="210"/>
      <c r="AR76" s="210"/>
      <c r="AS76" s="210"/>
      <c r="AT76" s="210"/>
      <c r="AU76" s="210"/>
      <c r="AV76" s="210"/>
      <c r="AW76" s="210"/>
      <c r="AX76" s="210"/>
      <c r="AY76" s="210"/>
      <c r="AZ76" s="210"/>
      <c r="BA76" s="210"/>
      <c r="BB76" s="210"/>
      <c r="BC76" s="210"/>
      <c r="BD76" s="210"/>
      <c r="BE76" s="210"/>
      <c r="BF76" s="210"/>
      <c r="BG76" s="210"/>
      <c r="BH76" s="210"/>
    </row>
    <row r="77" spans="1:60" outlineLevel="2" x14ac:dyDescent="0.2">
      <c r="A77" s="217"/>
      <c r="B77" s="218"/>
      <c r="C77" s="264" t="s">
        <v>484</v>
      </c>
      <c r="D77" s="258"/>
      <c r="E77" s="259"/>
      <c r="F77" s="220"/>
      <c r="G77" s="220"/>
      <c r="H77" s="220"/>
      <c r="I77" s="220"/>
      <c r="J77" s="220"/>
      <c r="K77" s="220"/>
      <c r="L77" s="220"/>
      <c r="M77" s="220"/>
      <c r="N77" s="219"/>
      <c r="O77" s="219"/>
      <c r="P77" s="219"/>
      <c r="Q77" s="219"/>
      <c r="R77" s="220"/>
      <c r="S77" s="220"/>
      <c r="T77" s="220"/>
      <c r="U77" s="220"/>
      <c r="V77" s="220"/>
      <c r="W77" s="220"/>
      <c r="X77" s="220"/>
      <c r="Y77" s="220"/>
      <c r="Z77" s="210"/>
      <c r="AA77" s="210"/>
      <c r="AB77" s="210"/>
      <c r="AC77" s="210"/>
      <c r="AD77" s="210"/>
      <c r="AE77" s="210"/>
      <c r="AF77" s="210"/>
      <c r="AG77" s="210" t="s">
        <v>231</v>
      </c>
      <c r="AH77" s="210">
        <v>0</v>
      </c>
      <c r="AI77" s="210"/>
      <c r="AJ77" s="210"/>
      <c r="AK77" s="210"/>
      <c r="AL77" s="210"/>
      <c r="AM77" s="210"/>
      <c r="AN77" s="210"/>
      <c r="AO77" s="210"/>
      <c r="AP77" s="210"/>
      <c r="AQ77" s="210"/>
      <c r="AR77" s="210"/>
      <c r="AS77" s="210"/>
      <c r="AT77" s="210"/>
      <c r="AU77" s="210"/>
      <c r="AV77" s="210"/>
      <c r="AW77" s="210"/>
      <c r="AX77" s="210"/>
      <c r="AY77" s="210"/>
      <c r="AZ77" s="210"/>
      <c r="BA77" s="210"/>
      <c r="BB77" s="210"/>
      <c r="BC77" s="210"/>
      <c r="BD77" s="210"/>
      <c r="BE77" s="210"/>
      <c r="BF77" s="210"/>
      <c r="BG77" s="210"/>
      <c r="BH77" s="210"/>
    </row>
    <row r="78" spans="1:60" outlineLevel="3" x14ac:dyDescent="0.2">
      <c r="A78" s="217"/>
      <c r="B78" s="218"/>
      <c r="C78" s="264" t="s">
        <v>678</v>
      </c>
      <c r="D78" s="258"/>
      <c r="E78" s="259"/>
      <c r="F78" s="220"/>
      <c r="G78" s="220"/>
      <c r="H78" s="220"/>
      <c r="I78" s="220"/>
      <c r="J78" s="220"/>
      <c r="K78" s="220"/>
      <c r="L78" s="220"/>
      <c r="M78" s="220"/>
      <c r="N78" s="219"/>
      <c r="O78" s="219"/>
      <c r="P78" s="219"/>
      <c r="Q78" s="219"/>
      <c r="R78" s="220"/>
      <c r="S78" s="220"/>
      <c r="T78" s="220"/>
      <c r="U78" s="220"/>
      <c r="V78" s="220"/>
      <c r="W78" s="220"/>
      <c r="X78" s="220"/>
      <c r="Y78" s="220"/>
      <c r="Z78" s="210"/>
      <c r="AA78" s="210"/>
      <c r="AB78" s="210"/>
      <c r="AC78" s="210"/>
      <c r="AD78" s="210"/>
      <c r="AE78" s="210"/>
      <c r="AF78" s="210"/>
      <c r="AG78" s="210" t="s">
        <v>231</v>
      </c>
      <c r="AH78" s="210">
        <v>0</v>
      </c>
      <c r="AI78" s="210"/>
      <c r="AJ78" s="210"/>
      <c r="AK78" s="210"/>
      <c r="AL78" s="210"/>
      <c r="AM78" s="210"/>
      <c r="AN78" s="210"/>
      <c r="AO78" s="210"/>
      <c r="AP78" s="210"/>
      <c r="AQ78" s="210"/>
      <c r="AR78" s="210"/>
      <c r="AS78" s="210"/>
      <c r="AT78" s="210"/>
      <c r="AU78" s="210"/>
      <c r="AV78" s="210"/>
      <c r="AW78" s="210"/>
      <c r="AX78" s="210"/>
      <c r="AY78" s="210"/>
      <c r="AZ78" s="210"/>
      <c r="BA78" s="210"/>
      <c r="BB78" s="210"/>
      <c r="BC78" s="210"/>
      <c r="BD78" s="210"/>
      <c r="BE78" s="210"/>
      <c r="BF78" s="210"/>
      <c r="BG78" s="210"/>
      <c r="BH78" s="210"/>
    </row>
    <row r="79" spans="1:60" outlineLevel="3" x14ac:dyDescent="0.2">
      <c r="A79" s="217"/>
      <c r="B79" s="218"/>
      <c r="C79" s="264" t="s">
        <v>830</v>
      </c>
      <c r="D79" s="258"/>
      <c r="E79" s="259">
        <v>2.2496299999999998</v>
      </c>
      <c r="F79" s="220"/>
      <c r="G79" s="220"/>
      <c r="H79" s="220"/>
      <c r="I79" s="220"/>
      <c r="J79" s="220"/>
      <c r="K79" s="220"/>
      <c r="L79" s="220"/>
      <c r="M79" s="220"/>
      <c r="N79" s="219"/>
      <c r="O79" s="219"/>
      <c r="P79" s="219"/>
      <c r="Q79" s="219"/>
      <c r="R79" s="220"/>
      <c r="S79" s="220"/>
      <c r="T79" s="220"/>
      <c r="U79" s="220"/>
      <c r="V79" s="220"/>
      <c r="W79" s="220"/>
      <c r="X79" s="220"/>
      <c r="Y79" s="220"/>
      <c r="Z79" s="210"/>
      <c r="AA79" s="210"/>
      <c r="AB79" s="210"/>
      <c r="AC79" s="210"/>
      <c r="AD79" s="210"/>
      <c r="AE79" s="210"/>
      <c r="AF79" s="210"/>
      <c r="AG79" s="210" t="s">
        <v>231</v>
      </c>
      <c r="AH79" s="210">
        <v>5</v>
      </c>
      <c r="AI79" s="210"/>
      <c r="AJ79" s="210"/>
      <c r="AK79" s="210"/>
      <c r="AL79" s="210"/>
      <c r="AM79" s="210"/>
      <c r="AN79" s="210"/>
      <c r="AO79" s="210"/>
      <c r="AP79" s="210"/>
      <c r="AQ79" s="210"/>
      <c r="AR79" s="210"/>
      <c r="AS79" s="210"/>
      <c r="AT79" s="210"/>
      <c r="AU79" s="210"/>
      <c r="AV79" s="210"/>
      <c r="AW79" s="210"/>
      <c r="AX79" s="210"/>
      <c r="AY79" s="210"/>
      <c r="AZ79" s="210"/>
      <c r="BA79" s="210"/>
      <c r="BB79" s="210"/>
      <c r="BC79" s="210"/>
      <c r="BD79" s="210"/>
      <c r="BE79" s="210"/>
      <c r="BF79" s="210"/>
      <c r="BG79" s="210"/>
      <c r="BH79" s="210"/>
    </row>
    <row r="80" spans="1:60" ht="22.5" outlineLevel="1" x14ac:dyDescent="0.2">
      <c r="A80" s="235">
        <v>13</v>
      </c>
      <c r="B80" s="236" t="s">
        <v>686</v>
      </c>
      <c r="C80" s="252" t="s">
        <v>831</v>
      </c>
      <c r="D80" s="237" t="s">
        <v>434</v>
      </c>
      <c r="E80" s="238">
        <v>9.4269999999999996</v>
      </c>
      <c r="F80" s="239"/>
      <c r="G80" s="240">
        <f>ROUND(E80*F80,2)</f>
        <v>0</v>
      </c>
      <c r="H80" s="239"/>
      <c r="I80" s="240">
        <f>ROUND(E80*H80,2)</f>
        <v>0</v>
      </c>
      <c r="J80" s="239"/>
      <c r="K80" s="240">
        <f>ROUND(E80*J80,2)</f>
        <v>0</v>
      </c>
      <c r="L80" s="240">
        <v>21</v>
      </c>
      <c r="M80" s="240">
        <f>G80*(1+L80/100)</f>
        <v>0</v>
      </c>
      <c r="N80" s="238">
        <v>0</v>
      </c>
      <c r="O80" s="238">
        <f>ROUND(E80*N80,2)</f>
        <v>0</v>
      </c>
      <c r="P80" s="238">
        <v>0</v>
      </c>
      <c r="Q80" s="238">
        <f>ROUND(E80*P80,2)</f>
        <v>0</v>
      </c>
      <c r="R80" s="240" t="s">
        <v>483</v>
      </c>
      <c r="S80" s="240" t="s">
        <v>188</v>
      </c>
      <c r="T80" s="241" t="s">
        <v>188</v>
      </c>
      <c r="U80" s="220">
        <v>0</v>
      </c>
      <c r="V80" s="220">
        <f>ROUND(E80*U80,2)</f>
        <v>0</v>
      </c>
      <c r="W80" s="220"/>
      <c r="X80" s="220" t="s">
        <v>226</v>
      </c>
      <c r="Y80" s="220" t="s">
        <v>191</v>
      </c>
      <c r="Z80" s="210"/>
      <c r="AA80" s="210"/>
      <c r="AB80" s="210"/>
      <c r="AC80" s="210"/>
      <c r="AD80" s="210"/>
      <c r="AE80" s="210"/>
      <c r="AF80" s="210"/>
      <c r="AG80" s="210" t="s">
        <v>227</v>
      </c>
      <c r="AH80" s="210"/>
      <c r="AI80" s="210"/>
      <c r="AJ80" s="210"/>
      <c r="AK80" s="210"/>
      <c r="AL80" s="210"/>
      <c r="AM80" s="210"/>
      <c r="AN80" s="210"/>
      <c r="AO80" s="210"/>
      <c r="AP80" s="210"/>
      <c r="AQ80" s="210"/>
      <c r="AR80" s="210"/>
      <c r="AS80" s="210"/>
      <c r="AT80" s="210"/>
      <c r="AU80" s="210"/>
      <c r="AV80" s="210"/>
      <c r="AW80" s="210"/>
      <c r="AX80" s="210"/>
      <c r="AY80" s="210"/>
      <c r="AZ80" s="210"/>
      <c r="BA80" s="210"/>
      <c r="BB80" s="210"/>
      <c r="BC80" s="210"/>
      <c r="BD80" s="210"/>
      <c r="BE80" s="210"/>
      <c r="BF80" s="210"/>
      <c r="BG80" s="210"/>
      <c r="BH80" s="210"/>
    </row>
    <row r="81" spans="1:60" outlineLevel="2" x14ac:dyDescent="0.2">
      <c r="A81" s="217"/>
      <c r="B81" s="218"/>
      <c r="C81" s="264" t="s">
        <v>683</v>
      </c>
      <c r="D81" s="258"/>
      <c r="E81" s="259"/>
      <c r="F81" s="220"/>
      <c r="G81" s="220"/>
      <c r="H81" s="220"/>
      <c r="I81" s="220"/>
      <c r="J81" s="220"/>
      <c r="K81" s="220"/>
      <c r="L81" s="220"/>
      <c r="M81" s="220"/>
      <c r="N81" s="219"/>
      <c r="O81" s="219"/>
      <c r="P81" s="219"/>
      <c r="Q81" s="219"/>
      <c r="R81" s="220"/>
      <c r="S81" s="220"/>
      <c r="T81" s="220"/>
      <c r="U81" s="220"/>
      <c r="V81" s="220"/>
      <c r="W81" s="220"/>
      <c r="X81" s="220"/>
      <c r="Y81" s="220"/>
      <c r="Z81" s="210"/>
      <c r="AA81" s="210"/>
      <c r="AB81" s="210"/>
      <c r="AC81" s="210"/>
      <c r="AD81" s="210"/>
      <c r="AE81" s="210"/>
      <c r="AF81" s="210"/>
      <c r="AG81" s="210" t="s">
        <v>231</v>
      </c>
      <c r="AH81" s="210">
        <v>0</v>
      </c>
      <c r="AI81" s="210"/>
      <c r="AJ81" s="210"/>
      <c r="AK81" s="210"/>
      <c r="AL81" s="210"/>
      <c r="AM81" s="210"/>
      <c r="AN81" s="210"/>
      <c r="AO81" s="210"/>
      <c r="AP81" s="210"/>
      <c r="AQ81" s="210"/>
      <c r="AR81" s="210"/>
      <c r="AS81" s="210"/>
      <c r="AT81" s="210"/>
      <c r="AU81" s="210"/>
      <c r="AV81" s="210"/>
      <c r="AW81" s="210"/>
      <c r="AX81" s="210"/>
      <c r="AY81" s="210"/>
      <c r="AZ81" s="210"/>
      <c r="BA81" s="210"/>
      <c r="BB81" s="210"/>
      <c r="BC81" s="210"/>
      <c r="BD81" s="210"/>
      <c r="BE81" s="210"/>
      <c r="BF81" s="210"/>
      <c r="BG81" s="210"/>
      <c r="BH81" s="210"/>
    </row>
    <row r="82" spans="1:60" outlineLevel="3" x14ac:dyDescent="0.2">
      <c r="A82" s="217"/>
      <c r="B82" s="218"/>
      <c r="C82" s="264" t="s">
        <v>825</v>
      </c>
      <c r="D82" s="258"/>
      <c r="E82" s="259"/>
      <c r="F82" s="220"/>
      <c r="G82" s="220"/>
      <c r="H82" s="220"/>
      <c r="I82" s="220"/>
      <c r="J82" s="220"/>
      <c r="K82" s="220"/>
      <c r="L82" s="220"/>
      <c r="M82" s="220"/>
      <c r="N82" s="219"/>
      <c r="O82" s="219"/>
      <c r="P82" s="219"/>
      <c r="Q82" s="219"/>
      <c r="R82" s="220"/>
      <c r="S82" s="220"/>
      <c r="T82" s="220"/>
      <c r="U82" s="220"/>
      <c r="V82" s="220"/>
      <c r="W82" s="220"/>
      <c r="X82" s="220"/>
      <c r="Y82" s="220"/>
      <c r="Z82" s="210"/>
      <c r="AA82" s="210"/>
      <c r="AB82" s="210"/>
      <c r="AC82" s="210"/>
      <c r="AD82" s="210"/>
      <c r="AE82" s="210"/>
      <c r="AF82" s="210"/>
      <c r="AG82" s="210" t="s">
        <v>231</v>
      </c>
      <c r="AH82" s="210">
        <v>0</v>
      </c>
      <c r="AI82" s="210"/>
      <c r="AJ82" s="210"/>
      <c r="AK82" s="210"/>
      <c r="AL82" s="210"/>
      <c r="AM82" s="210"/>
      <c r="AN82" s="210"/>
      <c r="AO82" s="210"/>
      <c r="AP82" s="210"/>
      <c r="AQ82" s="210"/>
      <c r="AR82" s="210"/>
      <c r="AS82" s="210"/>
      <c r="AT82" s="210"/>
      <c r="AU82" s="210"/>
      <c r="AV82" s="210"/>
      <c r="AW82" s="210"/>
      <c r="AX82" s="210"/>
      <c r="AY82" s="210"/>
      <c r="AZ82" s="210"/>
      <c r="BA82" s="210"/>
      <c r="BB82" s="210"/>
      <c r="BC82" s="210"/>
      <c r="BD82" s="210"/>
      <c r="BE82" s="210"/>
      <c r="BF82" s="210"/>
      <c r="BG82" s="210"/>
      <c r="BH82" s="210"/>
    </row>
    <row r="83" spans="1:60" outlineLevel="3" x14ac:dyDescent="0.2">
      <c r="A83" s="217"/>
      <c r="B83" s="218"/>
      <c r="C83" s="264" t="s">
        <v>826</v>
      </c>
      <c r="D83" s="258"/>
      <c r="E83" s="259">
        <v>9.4269999999999996</v>
      </c>
      <c r="F83" s="220"/>
      <c r="G83" s="220"/>
      <c r="H83" s="220"/>
      <c r="I83" s="220"/>
      <c r="J83" s="220"/>
      <c r="K83" s="220"/>
      <c r="L83" s="220"/>
      <c r="M83" s="220"/>
      <c r="N83" s="219"/>
      <c r="O83" s="219"/>
      <c r="P83" s="219"/>
      <c r="Q83" s="219"/>
      <c r="R83" s="220"/>
      <c r="S83" s="220"/>
      <c r="T83" s="220"/>
      <c r="U83" s="220"/>
      <c r="V83" s="220"/>
      <c r="W83" s="220"/>
      <c r="X83" s="220"/>
      <c r="Y83" s="220"/>
      <c r="Z83" s="210"/>
      <c r="AA83" s="210"/>
      <c r="AB83" s="210"/>
      <c r="AC83" s="210"/>
      <c r="AD83" s="210"/>
      <c r="AE83" s="210"/>
      <c r="AF83" s="210"/>
      <c r="AG83" s="210" t="s">
        <v>231</v>
      </c>
      <c r="AH83" s="210">
        <v>7</v>
      </c>
      <c r="AI83" s="210"/>
      <c r="AJ83" s="210"/>
      <c r="AK83" s="210"/>
      <c r="AL83" s="210"/>
      <c r="AM83" s="210"/>
      <c r="AN83" s="210"/>
      <c r="AO83" s="210"/>
      <c r="AP83" s="210"/>
      <c r="AQ83" s="210"/>
      <c r="AR83" s="210"/>
      <c r="AS83" s="210"/>
      <c r="AT83" s="210"/>
      <c r="AU83" s="210"/>
      <c r="AV83" s="210"/>
      <c r="AW83" s="210"/>
      <c r="AX83" s="210"/>
      <c r="AY83" s="210"/>
      <c r="AZ83" s="210"/>
      <c r="BA83" s="210"/>
      <c r="BB83" s="210"/>
      <c r="BC83" s="210"/>
      <c r="BD83" s="210"/>
      <c r="BE83" s="210"/>
      <c r="BF83" s="210"/>
      <c r="BG83" s="210"/>
      <c r="BH83" s="210"/>
    </row>
    <row r="84" spans="1:60" x14ac:dyDescent="0.2">
      <c r="A84" s="3"/>
      <c r="B84" s="4"/>
      <c r="C84" s="255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AE84">
        <v>15</v>
      </c>
      <c r="AF84">
        <v>21</v>
      </c>
      <c r="AG84" t="s">
        <v>169</v>
      </c>
    </row>
    <row r="85" spans="1:60" x14ac:dyDescent="0.2">
      <c r="A85" s="213"/>
      <c r="B85" s="214" t="s">
        <v>29</v>
      </c>
      <c r="C85" s="256"/>
      <c r="D85" s="215"/>
      <c r="E85" s="216"/>
      <c r="F85" s="216"/>
      <c r="G85" s="234">
        <f>G8+G18+G31+G36+G47+G53+G75</f>
        <v>0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AE85">
        <f>SUMIF(L7:L83,AE84,G7:G83)</f>
        <v>0</v>
      </c>
      <c r="AF85">
        <f>SUMIF(L7:L83,AF84,G7:G83)</f>
        <v>0</v>
      </c>
      <c r="AG85" t="s">
        <v>219</v>
      </c>
    </row>
    <row r="86" spans="1:60" x14ac:dyDescent="0.2">
      <c r="C86" s="257"/>
      <c r="D86" s="10"/>
      <c r="AG86" t="s">
        <v>220</v>
      </c>
    </row>
    <row r="87" spans="1:60" x14ac:dyDescent="0.2">
      <c r="D87" s="10"/>
    </row>
    <row r="88" spans="1:60" x14ac:dyDescent="0.2">
      <c r="D88" s="10"/>
    </row>
    <row r="89" spans="1:60" x14ac:dyDescent="0.2">
      <c r="D89" s="10"/>
    </row>
    <row r="90" spans="1:60" x14ac:dyDescent="0.2">
      <c r="D90" s="10"/>
    </row>
    <row r="91" spans="1:60" x14ac:dyDescent="0.2">
      <c r="D91" s="10"/>
    </row>
    <row r="92" spans="1:60" x14ac:dyDescent="0.2">
      <c r="D92" s="10"/>
    </row>
    <row r="93" spans="1:60" x14ac:dyDescent="0.2">
      <c r="D93" s="10"/>
    </row>
    <row r="94" spans="1:60" x14ac:dyDescent="0.2">
      <c r="D94" s="10"/>
    </row>
    <row r="95" spans="1:60" x14ac:dyDescent="0.2">
      <c r="D95" s="10"/>
    </row>
    <row r="96" spans="1:60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jzU2HN3FCJLWshgNrNzHBQgifO2MMTd4oS/SATiJPHEUdY0Ry7cWSycU7fT5d+Cr587RBfcZy972cwjyTynCTQ==" saltValue="9Z4ZpwrMh48bqtAyRAHViQ==" spinCount="100000" sheet="1" formatRows="0"/>
  <mergeCells count="13">
    <mergeCell ref="C71:G71"/>
    <mergeCell ref="C24:G24"/>
    <mergeCell ref="C38:G38"/>
    <mergeCell ref="C49:G49"/>
    <mergeCell ref="C55:G55"/>
    <mergeCell ref="C62:G62"/>
    <mergeCell ref="C66:G66"/>
    <mergeCell ref="A1:G1"/>
    <mergeCell ref="C2:G2"/>
    <mergeCell ref="C3:G3"/>
    <mergeCell ref="C4:G4"/>
    <mergeCell ref="C10:G10"/>
    <mergeCell ref="C15:G15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16</vt:i4>
      </vt:variant>
      <vt:variant>
        <vt:lpstr>Pojmenované oblasti</vt:lpstr>
      </vt:variant>
      <vt:variant>
        <vt:i4>72</vt:i4>
      </vt:variant>
    </vt:vector>
  </HeadingPairs>
  <TitlesOfParts>
    <vt:vector size="88" baseType="lpstr">
      <vt:lpstr>Pokyny pro vyplnění</vt:lpstr>
      <vt:lpstr>Stavba</vt:lpstr>
      <vt:lpstr>VzorPolozky</vt:lpstr>
      <vt:lpstr>VN01 R965.VN.1 Naklady</vt:lpstr>
      <vt:lpstr>SO01 R965.1.01 Pol</vt:lpstr>
      <vt:lpstr>SO01 R965.1.02 Pol</vt:lpstr>
      <vt:lpstr>SO01 R965.1.03 Pol</vt:lpstr>
      <vt:lpstr>SO02 R965.2.01 Pol</vt:lpstr>
      <vt:lpstr>SO02 R965.2.02 Pol</vt:lpstr>
      <vt:lpstr>SO02 R965.2.03 Pol</vt:lpstr>
      <vt:lpstr>SO03 R965.3.01 Pol</vt:lpstr>
      <vt:lpstr>SO03 R965.3.02 Pol</vt:lpstr>
      <vt:lpstr>SO04 R965.4.01 Pol</vt:lpstr>
      <vt:lpstr>SO04 R965.4.02 Pol</vt:lpstr>
      <vt:lpstr>SO05 R965.5.01 Pol</vt:lpstr>
      <vt:lpstr>SO06 R965.6.01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'SO01 R965.1.01 Pol'!Názvy_tisku</vt:lpstr>
      <vt:lpstr>'SO01 R965.1.02 Pol'!Názvy_tisku</vt:lpstr>
      <vt:lpstr>'SO01 R965.1.03 Pol'!Názvy_tisku</vt:lpstr>
      <vt:lpstr>'SO02 R965.2.01 Pol'!Názvy_tisku</vt:lpstr>
      <vt:lpstr>'SO02 R965.2.02 Pol'!Názvy_tisku</vt:lpstr>
      <vt:lpstr>'SO02 R965.2.03 Pol'!Názvy_tisku</vt:lpstr>
      <vt:lpstr>'SO03 R965.3.01 Pol'!Názvy_tisku</vt:lpstr>
      <vt:lpstr>'SO03 R965.3.02 Pol'!Názvy_tisku</vt:lpstr>
      <vt:lpstr>'SO04 R965.4.01 Pol'!Názvy_tisku</vt:lpstr>
      <vt:lpstr>'SO04 R965.4.02 Pol'!Názvy_tisku</vt:lpstr>
      <vt:lpstr>'SO05 R965.5.01 Pol'!Názvy_tisku</vt:lpstr>
      <vt:lpstr>'SO06 R965.6.01 Pol'!Názvy_tisku</vt:lpstr>
      <vt:lpstr>'VN01 R965.VN.1 Naklady'!Názvy_tisku</vt:lpstr>
      <vt:lpstr>oadresa</vt:lpstr>
      <vt:lpstr>Stavba!Objednatel</vt:lpstr>
      <vt:lpstr>Stavba!Objekt</vt:lpstr>
      <vt:lpstr>'SO01 R965.1.01 Pol'!Oblast_tisku</vt:lpstr>
      <vt:lpstr>'SO01 R965.1.02 Pol'!Oblast_tisku</vt:lpstr>
      <vt:lpstr>'SO01 R965.1.03 Pol'!Oblast_tisku</vt:lpstr>
      <vt:lpstr>'SO02 R965.2.01 Pol'!Oblast_tisku</vt:lpstr>
      <vt:lpstr>'SO02 R965.2.02 Pol'!Oblast_tisku</vt:lpstr>
      <vt:lpstr>'SO02 R965.2.03 Pol'!Oblast_tisku</vt:lpstr>
      <vt:lpstr>'SO03 R965.3.01 Pol'!Oblast_tisku</vt:lpstr>
      <vt:lpstr>'SO03 R965.3.02 Pol'!Oblast_tisku</vt:lpstr>
      <vt:lpstr>'SO04 R965.4.01 Pol'!Oblast_tisku</vt:lpstr>
      <vt:lpstr>'SO04 R965.4.02 Pol'!Oblast_tisku</vt:lpstr>
      <vt:lpstr>'SO05 R965.5.01 Pol'!Oblast_tisku</vt:lpstr>
      <vt:lpstr>'SO06 R965.6.01 Pol'!Oblast_tisku</vt:lpstr>
      <vt:lpstr>Stavba!Oblast_tisku</vt:lpstr>
      <vt:lpstr>'VN01 R965.VN.1 Naklady'!Oblast_tisku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Marek Macík</dc:creator>
  <cp:lastModifiedBy>Marek Macík</cp:lastModifiedBy>
  <cp:lastPrinted>2019-03-19T12:27:02Z</cp:lastPrinted>
  <dcterms:created xsi:type="dcterms:W3CDTF">2009-04-08T07:15:50Z</dcterms:created>
  <dcterms:modified xsi:type="dcterms:W3CDTF">2025-05-30T09:50:59Z</dcterms:modified>
</cp:coreProperties>
</file>