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eta.fojtikova\Desktop\"/>
    </mc:Choice>
  </mc:AlternateContent>
  <bookViews>
    <workbookView xWindow="0" yWindow="0" windowWidth="21600" windowHeight="9135"/>
  </bookViews>
  <sheets>
    <sheet name="Rekapitulace stavby" sheetId="1" r:id="rId1"/>
    <sheet name="040-2024-2 - Rekonstrukce..." sheetId="2" r:id="rId2"/>
    <sheet name="Pokyny pro vyplnění" sheetId="3" r:id="rId3"/>
  </sheets>
  <definedNames>
    <definedName name="_xlnm._FilterDatabase" localSheetId="1" hidden="1">'040-2024-2 - Rekonstrukce...'!$C$80:$K$373</definedName>
    <definedName name="_xlnm.Print_Area" localSheetId="1">'040-2024-2 - Rekonstrukce...'!$C$4:$J$37,'040-2024-2 - Rekonstrukce...'!$C$43:$J$64,'040-2024-2 - Rekonstrukce...'!$C$70:$K$373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Print_Titles" localSheetId="1">'040-2024-2 - Rekonstrukce...'!$80:$80</definedName>
    <definedName name="Print_Titles" localSheetId="0">'Rekapitulace stavby'!$52:$52</definedName>
  </definedNames>
  <calcPr calcId="152511"/>
</workbook>
</file>

<file path=xl/calcChain.xml><?xml version="1.0" encoding="utf-8"?>
<calcChain xmlns="http://schemas.openxmlformats.org/spreadsheetml/2006/main">
  <c r="BK373" i="2" l="1"/>
  <c r="BI373" i="2"/>
  <c r="BH373" i="2"/>
  <c r="BG373" i="2"/>
  <c r="BF373" i="2"/>
  <c r="T373" i="2"/>
  <c r="R373" i="2"/>
  <c r="P373" i="2"/>
  <c r="J373" i="2"/>
  <c r="BE373" i="2" s="1"/>
  <c r="BK372" i="2"/>
  <c r="BI372" i="2"/>
  <c r="BH372" i="2"/>
  <c r="BG372" i="2"/>
  <c r="BF372" i="2"/>
  <c r="T372" i="2"/>
  <c r="R372" i="2"/>
  <c r="P372" i="2"/>
  <c r="J372" i="2"/>
  <c r="BE372" i="2" s="1"/>
  <c r="BK371" i="2"/>
  <c r="BI371" i="2"/>
  <c r="BH371" i="2"/>
  <c r="BG371" i="2"/>
  <c r="BF371" i="2"/>
  <c r="T371" i="2"/>
  <c r="R371" i="2"/>
  <c r="P371" i="2"/>
  <c r="J371" i="2"/>
  <c r="BE371" i="2" s="1"/>
  <c r="BK370" i="2"/>
  <c r="BI370" i="2"/>
  <c r="BH370" i="2"/>
  <c r="BG370" i="2"/>
  <c r="BF370" i="2"/>
  <c r="BE370" i="2"/>
  <c r="T370" i="2"/>
  <c r="R370" i="2"/>
  <c r="P370" i="2"/>
  <c r="J370" i="2"/>
  <c r="BK369" i="2"/>
  <c r="BI369" i="2"/>
  <c r="BH369" i="2"/>
  <c r="BG369" i="2"/>
  <c r="BF369" i="2"/>
  <c r="T369" i="2"/>
  <c r="R369" i="2"/>
  <c r="P369" i="2"/>
  <c r="J369" i="2"/>
  <c r="BE369" i="2" s="1"/>
  <c r="BK368" i="2"/>
  <c r="BI368" i="2"/>
  <c r="BH368" i="2"/>
  <c r="BG368" i="2"/>
  <c r="BF368" i="2"/>
  <c r="BE368" i="2"/>
  <c r="T368" i="2"/>
  <c r="R368" i="2"/>
  <c r="R367" i="2" s="1"/>
  <c r="P368" i="2"/>
  <c r="J368" i="2"/>
  <c r="BK367" i="2"/>
  <c r="T367" i="2"/>
  <c r="P367" i="2"/>
  <c r="J367" i="2"/>
  <c r="BK363" i="2"/>
  <c r="BI363" i="2"/>
  <c r="BH363" i="2"/>
  <c r="BG363" i="2"/>
  <c r="BF363" i="2"/>
  <c r="T363" i="2"/>
  <c r="R363" i="2"/>
  <c r="P363" i="2"/>
  <c r="J363" i="2"/>
  <c r="BE363" i="2" s="1"/>
  <c r="BK360" i="2"/>
  <c r="BI360" i="2"/>
  <c r="BH360" i="2"/>
  <c r="BG360" i="2"/>
  <c r="BF360" i="2"/>
  <c r="T360" i="2"/>
  <c r="R360" i="2"/>
  <c r="P360" i="2"/>
  <c r="J360" i="2"/>
  <c r="BE360" i="2" s="1"/>
  <c r="BK356" i="2"/>
  <c r="BI356" i="2"/>
  <c r="BH356" i="2"/>
  <c r="BG356" i="2"/>
  <c r="BF356" i="2"/>
  <c r="T356" i="2"/>
  <c r="R356" i="2"/>
  <c r="P356" i="2"/>
  <c r="J356" i="2"/>
  <c r="BE356" i="2" s="1"/>
  <c r="BK353" i="2"/>
  <c r="BK352" i="2" s="1"/>
  <c r="J352" i="2" s="1"/>
  <c r="J62" i="2" s="1"/>
  <c r="BI353" i="2"/>
  <c r="BH353" i="2"/>
  <c r="BG353" i="2"/>
  <c r="BF353" i="2"/>
  <c r="T353" i="2"/>
  <c r="T352" i="2" s="1"/>
  <c r="R353" i="2"/>
  <c r="P353" i="2"/>
  <c r="P352" i="2" s="1"/>
  <c r="J353" i="2"/>
  <c r="BE353" i="2" s="1"/>
  <c r="R352" i="2"/>
  <c r="BK348" i="2"/>
  <c r="BI348" i="2"/>
  <c r="BH348" i="2"/>
  <c r="BG348" i="2"/>
  <c r="BF348" i="2"/>
  <c r="BE348" i="2"/>
  <c r="T348" i="2"/>
  <c r="R348" i="2"/>
  <c r="P348" i="2"/>
  <c r="J348" i="2"/>
  <c r="BK344" i="2"/>
  <c r="BI344" i="2"/>
  <c r="BH344" i="2"/>
  <c r="BG344" i="2"/>
  <c r="BF344" i="2"/>
  <c r="T344" i="2"/>
  <c r="R344" i="2"/>
  <c r="P344" i="2"/>
  <c r="J344" i="2"/>
  <c r="BE344" i="2" s="1"/>
  <c r="BK340" i="2"/>
  <c r="BI340" i="2"/>
  <c r="BH340" i="2"/>
  <c r="BG340" i="2"/>
  <c r="BF340" i="2"/>
  <c r="BE340" i="2"/>
  <c r="T340" i="2"/>
  <c r="R340" i="2"/>
  <c r="R339" i="2" s="1"/>
  <c r="P340" i="2"/>
  <c r="J340" i="2"/>
  <c r="BK339" i="2"/>
  <c r="T339" i="2"/>
  <c r="P339" i="2"/>
  <c r="J339" i="2"/>
  <c r="BK336" i="2"/>
  <c r="BI336" i="2"/>
  <c r="BH336" i="2"/>
  <c r="BG336" i="2"/>
  <c r="BF336" i="2"/>
  <c r="T336" i="2"/>
  <c r="R336" i="2"/>
  <c r="P336" i="2"/>
  <c r="J336" i="2"/>
  <c r="BE336" i="2" s="1"/>
  <c r="BK333" i="2"/>
  <c r="BI333" i="2"/>
  <c r="BH333" i="2"/>
  <c r="BG333" i="2"/>
  <c r="BF333" i="2"/>
  <c r="T333" i="2"/>
  <c r="R333" i="2"/>
  <c r="P333" i="2"/>
  <c r="J333" i="2"/>
  <c r="BE333" i="2" s="1"/>
  <c r="BK329" i="2"/>
  <c r="BI329" i="2"/>
  <c r="BH329" i="2"/>
  <c r="BG329" i="2"/>
  <c r="BF329" i="2"/>
  <c r="T329" i="2"/>
  <c r="R329" i="2"/>
  <c r="P329" i="2"/>
  <c r="J329" i="2"/>
  <c r="BE329" i="2" s="1"/>
  <c r="BK323" i="2"/>
  <c r="BI323" i="2"/>
  <c r="BH323" i="2"/>
  <c r="BG323" i="2"/>
  <c r="BF323" i="2"/>
  <c r="T323" i="2"/>
  <c r="R323" i="2"/>
  <c r="P323" i="2"/>
  <c r="J323" i="2"/>
  <c r="BE323" i="2" s="1"/>
  <c r="BK319" i="2"/>
  <c r="BI319" i="2"/>
  <c r="BH319" i="2"/>
  <c r="BG319" i="2"/>
  <c r="BF319" i="2"/>
  <c r="T319" i="2"/>
  <c r="R319" i="2"/>
  <c r="P319" i="2"/>
  <c r="J319" i="2"/>
  <c r="BE319" i="2" s="1"/>
  <c r="BK316" i="2"/>
  <c r="BI316" i="2"/>
  <c r="BH316" i="2"/>
  <c r="BG316" i="2"/>
  <c r="BF316" i="2"/>
  <c r="T316" i="2"/>
  <c r="R316" i="2"/>
  <c r="P316" i="2"/>
  <c r="J316" i="2"/>
  <c r="BE316" i="2" s="1"/>
  <c r="BK312" i="2"/>
  <c r="BI312" i="2"/>
  <c r="BH312" i="2"/>
  <c r="BG312" i="2"/>
  <c r="BF312" i="2"/>
  <c r="T312" i="2"/>
  <c r="R312" i="2"/>
  <c r="P312" i="2"/>
  <c r="J312" i="2"/>
  <c r="BE312" i="2" s="1"/>
  <c r="BK309" i="2"/>
  <c r="BI309" i="2"/>
  <c r="BH309" i="2"/>
  <c r="BG309" i="2"/>
  <c r="BF309" i="2"/>
  <c r="T309" i="2"/>
  <c r="R309" i="2"/>
  <c r="P309" i="2"/>
  <c r="J309" i="2"/>
  <c r="BE309" i="2" s="1"/>
  <c r="BK306" i="2"/>
  <c r="BI306" i="2"/>
  <c r="BH306" i="2"/>
  <c r="BG306" i="2"/>
  <c r="BF306" i="2"/>
  <c r="T306" i="2"/>
  <c r="R306" i="2"/>
  <c r="P306" i="2"/>
  <c r="J306" i="2"/>
  <c r="BE306" i="2" s="1"/>
  <c r="BK303" i="2"/>
  <c r="BI303" i="2"/>
  <c r="BH303" i="2"/>
  <c r="BG303" i="2"/>
  <c r="BF303" i="2"/>
  <c r="T303" i="2"/>
  <c r="R303" i="2"/>
  <c r="P303" i="2"/>
  <c r="J303" i="2"/>
  <c r="BE303" i="2" s="1"/>
  <c r="BK300" i="2"/>
  <c r="BI300" i="2"/>
  <c r="BH300" i="2"/>
  <c r="BG300" i="2"/>
  <c r="BF300" i="2"/>
  <c r="T300" i="2"/>
  <c r="R300" i="2"/>
  <c r="P300" i="2"/>
  <c r="J300" i="2"/>
  <c r="BE300" i="2" s="1"/>
  <c r="BK296" i="2"/>
  <c r="BI296" i="2"/>
  <c r="BH296" i="2"/>
  <c r="BG296" i="2"/>
  <c r="BF296" i="2"/>
  <c r="T296" i="2"/>
  <c r="R296" i="2"/>
  <c r="P296" i="2"/>
  <c r="J296" i="2"/>
  <c r="BE296" i="2" s="1"/>
  <c r="BK293" i="2"/>
  <c r="BI293" i="2"/>
  <c r="BH293" i="2"/>
  <c r="BG293" i="2"/>
  <c r="BF293" i="2"/>
  <c r="T293" i="2"/>
  <c r="R293" i="2"/>
  <c r="P293" i="2"/>
  <c r="J293" i="2"/>
  <c r="BE293" i="2" s="1"/>
  <c r="BK290" i="2"/>
  <c r="BI290" i="2"/>
  <c r="BH290" i="2"/>
  <c r="BG290" i="2"/>
  <c r="BF290" i="2"/>
  <c r="T290" i="2"/>
  <c r="R290" i="2"/>
  <c r="P290" i="2"/>
  <c r="J290" i="2"/>
  <c r="BE290" i="2" s="1"/>
  <c r="BK287" i="2"/>
  <c r="BI287" i="2"/>
  <c r="BH287" i="2"/>
  <c r="BG287" i="2"/>
  <c r="BF287" i="2"/>
  <c r="T287" i="2"/>
  <c r="R287" i="2"/>
  <c r="P287" i="2"/>
  <c r="J287" i="2"/>
  <c r="BE287" i="2" s="1"/>
  <c r="BK284" i="2"/>
  <c r="BI284" i="2"/>
  <c r="BH284" i="2"/>
  <c r="BG284" i="2"/>
  <c r="BF284" i="2"/>
  <c r="T284" i="2"/>
  <c r="R284" i="2"/>
  <c r="P284" i="2"/>
  <c r="J284" i="2"/>
  <c r="BE284" i="2" s="1"/>
  <c r="BK281" i="2"/>
  <c r="BI281" i="2"/>
  <c r="BH281" i="2"/>
  <c r="BG281" i="2"/>
  <c r="BF281" i="2"/>
  <c r="T281" i="2"/>
  <c r="R281" i="2"/>
  <c r="P281" i="2"/>
  <c r="J281" i="2"/>
  <c r="BE281" i="2" s="1"/>
  <c r="BK278" i="2"/>
  <c r="BI278" i="2"/>
  <c r="BH278" i="2"/>
  <c r="BG278" i="2"/>
  <c r="BF278" i="2"/>
  <c r="T278" i="2"/>
  <c r="R278" i="2"/>
  <c r="P278" i="2"/>
  <c r="J278" i="2"/>
  <c r="BE278" i="2" s="1"/>
  <c r="BK274" i="2"/>
  <c r="BI274" i="2"/>
  <c r="BH274" i="2"/>
  <c r="BG274" i="2"/>
  <c r="BF274" i="2"/>
  <c r="T274" i="2"/>
  <c r="R274" i="2"/>
  <c r="P274" i="2"/>
  <c r="J274" i="2"/>
  <c r="BE274" i="2" s="1"/>
  <c r="BK273" i="2"/>
  <c r="BI273" i="2"/>
  <c r="BH273" i="2"/>
  <c r="BG273" i="2"/>
  <c r="BF273" i="2"/>
  <c r="T273" i="2"/>
  <c r="R273" i="2"/>
  <c r="P273" i="2"/>
  <c r="J273" i="2"/>
  <c r="BE273" i="2" s="1"/>
  <c r="BK269" i="2"/>
  <c r="BI269" i="2"/>
  <c r="BH269" i="2"/>
  <c r="BG269" i="2"/>
  <c r="BF269" i="2"/>
  <c r="T269" i="2"/>
  <c r="R269" i="2"/>
  <c r="P269" i="2"/>
  <c r="J269" i="2"/>
  <c r="BE269" i="2" s="1"/>
  <c r="BK268" i="2"/>
  <c r="BI268" i="2"/>
  <c r="BH268" i="2"/>
  <c r="BG268" i="2"/>
  <c r="BF268" i="2"/>
  <c r="T268" i="2"/>
  <c r="R268" i="2"/>
  <c r="P268" i="2"/>
  <c r="J268" i="2"/>
  <c r="BE268" i="2" s="1"/>
  <c r="BK264" i="2"/>
  <c r="BI264" i="2"/>
  <c r="BH264" i="2"/>
  <c r="BG264" i="2"/>
  <c r="BF264" i="2"/>
  <c r="T264" i="2"/>
  <c r="R264" i="2"/>
  <c r="P264" i="2"/>
  <c r="J264" i="2"/>
  <c r="BE264" i="2" s="1"/>
  <c r="BK261" i="2"/>
  <c r="BI261" i="2"/>
  <c r="BH261" i="2"/>
  <c r="BG261" i="2"/>
  <c r="BF261" i="2"/>
  <c r="T261" i="2"/>
  <c r="R261" i="2"/>
  <c r="P261" i="2"/>
  <c r="J261" i="2"/>
  <c r="BE261" i="2" s="1"/>
  <c r="BK258" i="2"/>
  <c r="BI258" i="2"/>
  <c r="BH258" i="2"/>
  <c r="BG258" i="2"/>
  <c r="BF258" i="2"/>
  <c r="T258" i="2"/>
  <c r="R258" i="2"/>
  <c r="P258" i="2"/>
  <c r="J258" i="2"/>
  <c r="BE258" i="2" s="1"/>
  <c r="BK254" i="2"/>
  <c r="BI254" i="2"/>
  <c r="BH254" i="2"/>
  <c r="BG254" i="2"/>
  <c r="BF254" i="2"/>
  <c r="T254" i="2"/>
  <c r="R254" i="2"/>
  <c r="P254" i="2"/>
  <c r="J254" i="2"/>
  <c r="BE254" i="2" s="1"/>
  <c r="BK251" i="2"/>
  <c r="BI251" i="2"/>
  <c r="BH251" i="2"/>
  <c r="BG251" i="2"/>
  <c r="BF251" i="2"/>
  <c r="T251" i="2"/>
  <c r="R251" i="2"/>
  <c r="P251" i="2"/>
  <c r="J251" i="2"/>
  <c r="BE251" i="2" s="1"/>
  <c r="BK248" i="2"/>
  <c r="BI248" i="2"/>
  <c r="BH248" i="2"/>
  <c r="BG248" i="2"/>
  <c r="BF248" i="2"/>
  <c r="T248" i="2"/>
  <c r="R248" i="2"/>
  <c r="P248" i="2"/>
  <c r="J248" i="2"/>
  <c r="BE248" i="2" s="1"/>
  <c r="BK244" i="2"/>
  <c r="BI244" i="2"/>
  <c r="BH244" i="2"/>
  <c r="BG244" i="2"/>
  <c r="BF244" i="2"/>
  <c r="T244" i="2"/>
  <c r="R244" i="2"/>
  <c r="P244" i="2"/>
  <c r="J244" i="2"/>
  <c r="BE244" i="2" s="1"/>
  <c r="BK241" i="2"/>
  <c r="BI241" i="2"/>
  <c r="BH241" i="2"/>
  <c r="BG241" i="2"/>
  <c r="BF241" i="2"/>
  <c r="T241" i="2"/>
  <c r="R241" i="2"/>
  <c r="P241" i="2"/>
  <c r="J241" i="2"/>
  <c r="BE241" i="2" s="1"/>
  <c r="BK238" i="2"/>
  <c r="BI238" i="2"/>
  <c r="BH238" i="2"/>
  <c r="BG238" i="2"/>
  <c r="BF238" i="2"/>
  <c r="T238" i="2"/>
  <c r="R238" i="2"/>
  <c r="P238" i="2"/>
  <c r="J238" i="2"/>
  <c r="BE238" i="2" s="1"/>
  <c r="BK235" i="2"/>
  <c r="BI235" i="2"/>
  <c r="BH235" i="2"/>
  <c r="BG235" i="2"/>
  <c r="BF235" i="2"/>
  <c r="T235" i="2"/>
  <c r="R235" i="2"/>
  <c r="P235" i="2"/>
  <c r="J235" i="2"/>
  <c r="BE235" i="2" s="1"/>
  <c r="BK230" i="2"/>
  <c r="BI230" i="2"/>
  <c r="BH230" i="2"/>
  <c r="BG230" i="2"/>
  <c r="BF230" i="2"/>
  <c r="T230" i="2"/>
  <c r="R230" i="2"/>
  <c r="P230" i="2"/>
  <c r="J230" i="2"/>
  <c r="BE230" i="2" s="1"/>
  <c r="BK226" i="2"/>
  <c r="BI226" i="2"/>
  <c r="BH226" i="2"/>
  <c r="BG226" i="2"/>
  <c r="BF226" i="2"/>
  <c r="T226" i="2"/>
  <c r="R226" i="2"/>
  <c r="P226" i="2"/>
  <c r="J226" i="2"/>
  <c r="BE226" i="2" s="1"/>
  <c r="BK221" i="2"/>
  <c r="BI221" i="2"/>
  <c r="BH221" i="2"/>
  <c r="BG221" i="2"/>
  <c r="BF221" i="2"/>
  <c r="T221" i="2"/>
  <c r="R221" i="2"/>
  <c r="P221" i="2"/>
  <c r="J221" i="2"/>
  <c r="BE221" i="2" s="1"/>
  <c r="BK217" i="2"/>
  <c r="BI217" i="2"/>
  <c r="BH217" i="2"/>
  <c r="BG217" i="2"/>
  <c r="BF217" i="2"/>
  <c r="T217" i="2"/>
  <c r="R217" i="2"/>
  <c r="P217" i="2"/>
  <c r="P212" i="2" s="1"/>
  <c r="J217" i="2"/>
  <c r="BE217" i="2" s="1"/>
  <c r="BK213" i="2"/>
  <c r="BI213" i="2"/>
  <c r="BH213" i="2"/>
  <c r="F34" i="2" s="1"/>
  <c r="BC55" i="1" s="1"/>
  <c r="BC54" i="1" s="1"/>
  <c r="BG213" i="2"/>
  <c r="BF213" i="2"/>
  <c r="T213" i="2"/>
  <c r="T212" i="2" s="1"/>
  <c r="R213" i="2"/>
  <c r="R212" i="2" s="1"/>
  <c r="P213" i="2"/>
  <c r="J213" i="2"/>
  <c r="BE213" i="2" s="1"/>
  <c r="BK212" i="2"/>
  <c r="J212" i="2" s="1"/>
  <c r="J60" i="2" s="1"/>
  <c r="BK207" i="2"/>
  <c r="BI207" i="2"/>
  <c r="BH207" i="2"/>
  <c r="BG207" i="2"/>
  <c r="BF207" i="2"/>
  <c r="T207" i="2"/>
  <c r="R207" i="2"/>
  <c r="R206" i="2" s="1"/>
  <c r="P207" i="2"/>
  <c r="P206" i="2" s="1"/>
  <c r="J207" i="2"/>
  <c r="BE207" i="2" s="1"/>
  <c r="BK206" i="2"/>
  <c r="T206" i="2"/>
  <c r="J206" i="2"/>
  <c r="BK201" i="2"/>
  <c r="BK200" i="2" s="1"/>
  <c r="J200" i="2" s="1"/>
  <c r="J58" i="2" s="1"/>
  <c r="BI201" i="2"/>
  <c r="BH201" i="2"/>
  <c r="BG201" i="2"/>
  <c r="BF201" i="2"/>
  <c r="F32" i="2" s="1"/>
  <c r="BA55" i="1" s="1"/>
  <c r="BA54" i="1" s="1"/>
  <c r="T201" i="2"/>
  <c r="R201" i="2"/>
  <c r="P201" i="2"/>
  <c r="P200" i="2" s="1"/>
  <c r="J201" i="2"/>
  <c r="BE201" i="2" s="1"/>
  <c r="T200" i="2"/>
  <c r="R200" i="2"/>
  <c r="BK194" i="2"/>
  <c r="BI194" i="2"/>
  <c r="BH194" i="2"/>
  <c r="BG194" i="2"/>
  <c r="BF194" i="2"/>
  <c r="T194" i="2"/>
  <c r="R194" i="2"/>
  <c r="P194" i="2"/>
  <c r="J194" i="2"/>
  <c r="BE194" i="2" s="1"/>
  <c r="BK188" i="2"/>
  <c r="BI188" i="2"/>
  <c r="BH188" i="2"/>
  <c r="BG188" i="2"/>
  <c r="BF188" i="2"/>
  <c r="T188" i="2"/>
  <c r="R188" i="2"/>
  <c r="P188" i="2"/>
  <c r="J188" i="2"/>
  <c r="BE188" i="2" s="1"/>
  <c r="BK164" i="2"/>
  <c r="BI164" i="2"/>
  <c r="BH164" i="2"/>
  <c r="BG164" i="2"/>
  <c r="BF164" i="2"/>
  <c r="BE164" i="2"/>
  <c r="T164" i="2"/>
  <c r="R164" i="2"/>
  <c r="P164" i="2"/>
  <c r="J164" i="2"/>
  <c r="BK158" i="2"/>
  <c r="BI158" i="2"/>
  <c r="BH158" i="2"/>
  <c r="BG158" i="2"/>
  <c r="BF158" i="2"/>
  <c r="T158" i="2"/>
  <c r="R158" i="2"/>
  <c r="P158" i="2"/>
  <c r="J158" i="2"/>
  <c r="BE158" i="2" s="1"/>
  <c r="BK152" i="2"/>
  <c r="BI152" i="2"/>
  <c r="BH152" i="2"/>
  <c r="BG152" i="2"/>
  <c r="BF152" i="2"/>
  <c r="BE152" i="2"/>
  <c r="T152" i="2"/>
  <c r="R152" i="2"/>
  <c r="P152" i="2"/>
  <c r="J152" i="2"/>
  <c r="BK144" i="2"/>
  <c r="BI144" i="2"/>
  <c r="BH144" i="2"/>
  <c r="BG144" i="2"/>
  <c r="BF144" i="2"/>
  <c r="T144" i="2"/>
  <c r="R144" i="2"/>
  <c r="P144" i="2"/>
  <c r="J144" i="2"/>
  <c r="BE144" i="2" s="1"/>
  <c r="BK136" i="2"/>
  <c r="BI136" i="2"/>
  <c r="BH136" i="2"/>
  <c r="BG136" i="2"/>
  <c r="BF136" i="2"/>
  <c r="BE136" i="2"/>
  <c r="T136" i="2"/>
  <c r="R136" i="2"/>
  <c r="P136" i="2"/>
  <c r="J136" i="2"/>
  <c r="BK133" i="2"/>
  <c r="BI133" i="2"/>
  <c r="BH133" i="2"/>
  <c r="BG133" i="2"/>
  <c r="BF133" i="2"/>
  <c r="T133" i="2"/>
  <c r="R133" i="2"/>
  <c r="P133" i="2"/>
  <c r="J133" i="2"/>
  <c r="BE133" i="2" s="1"/>
  <c r="BK129" i="2"/>
  <c r="BI129" i="2"/>
  <c r="BH129" i="2"/>
  <c r="BG129" i="2"/>
  <c r="BF129" i="2"/>
  <c r="BE129" i="2"/>
  <c r="T129" i="2"/>
  <c r="R129" i="2"/>
  <c r="P129" i="2"/>
  <c r="J129" i="2"/>
  <c r="BK118" i="2"/>
  <c r="BI118" i="2"/>
  <c r="BH118" i="2"/>
  <c r="BG118" i="2"/>
  <c r="BF118" i="2"/>
  <c r="T118" i="2"/>
  <c r="R118" i="2"/>
  <c r="P118" i="2"/>
  <c r="J118" i="2"/>
  <c r="BE118" i="2" s="1"/>
  <c r="BK107" i="2"/>
  <c r="BI107" i="2"/>
  <c r="BH107" i="2"/>
  <c r="BG107" i="2"/>
  <c r="BF107" i="2"/>
  <c r="BE107" i="2"/>
  <c r="T107" i="2"/>
  <c r="R107" i="2"/>
  <c r="P107" i="2"/>
  <c r="J107" i="2"/>
  <c r="BK100" i="2"/>
  <c r="BI100" i="2"/>
  <c r="BH100" i="2"/>
  <c r="BG100" i="2"/>
  <c r="BF100" i="2"/>
  <c r="T100" i="2"/>
  <c r="R100" i="2"/>
  <c r="P100" i="2"/>
  <c r="J100" i="2"/>
  <c r="BE100" i="2" s="1"/>
  <c r="BK93" i="2"/>
  <c r="BI93" i="2"/>
  <c r="BH93" i="2"/>
  <c r="BG93" i="2"/>
  <c r="BF93" i="2"/>
  <c r="BE93" i="2"/>
  <c r="T93" i="2"/>
  <c r="R93" i="2"/>
  <c r="P93" i="2"/>
  <c r="J93" i="2"/>
  <c r="BK89" i="2"/>
  <c r="BI89" i="2"/>
  <c r="BH89" i="2"/>
  <c r="BG89" i="2"/>
  <c r="F33" i="2" s="1"/>
  <c r="BB55" i="1" s="1"/>
  <c r="BB54" i="1" s="1"/>
  <c r="BF89" i="2"/>
  <c r="T89" i="2"/>
  <c r="T83" i="2" s="1"/>
  <c r="R89" i="2"/>
  <c r="R83" i="2" s="1"/>
  <c r="R82" i="2" s="1"/>
  <c r="R81" i="2" s="1"/>
  <c r="P89" i="2"/>
  <c r="J89" i="2"/>
  <c r="BE89" i="2" s="1"/>
  <c r="BK84" i="2"/>
  <c r="BK83" i="2" s="1"/>
  <c r="BI84" i="2"/>
  <c r="F35" i="2" s="1"/>
  <c r="BD55" i="1" s="1"/>
  <c r="BD54" i="1" s="1"/>
  <c r="W33" i="1" s="1"/>
  <c r="BH84" i="2"/>
  <c r="BG84" i="2"/>
  <c r="BF84" i="2"/>
  <c r="J32" i="2" s="1"/>
  <c r="AW55" i="1" s="1"/>
  <c r="BE84" i="2"/>
  <c r="F31" i="2" s="1"/>
  <c r="AZ55" i="1" s="1"/>
  <c r="AZ54" i="1" s="1"/>
  <c r="T84" i="2"/>
  <c r="R84" i="2"/>
  <c r="P84" i="2"/>
  <c r="J84" i="2"/>
  <c r="P83" i="2"/>
  <c r="P82" i="2" s="1"/>
  <c r="P81" i="2" s="1"/>
  <c r="AU55" i="1" s="1"/>
  <c r="AU54" i="1" s="1"/>
  <c r="J78" i="2"/>
  <c r="J77" i="2"/>
  <c r="F77" i="2"/>
  <c r="J75" i="2"/>
  <c r="F75" i="2"/>
  <c r="E73" i="2"/>
  <c r="J63" i="2"/>
  <c r="J61" i="2"/>
  <c r="J59" i="2"/>
  <c r="J51" i="2"/>
  <c r="J50" i="2"/>
  <c r="F50" i="2"/>
  <c r="J48" i="2"/>
  <c r="F48" i="2"/>
  <c r="E46" i="2"/>
  <c r="J35" i="2"/>
  <c r="J34" i="2"/>
  <c r="J33" i="2"/>
  <c r="AX55" i="1" s="1"/>
  <c r="J16" i="2"/>
  <c r="E16" i="2"/>
  <c r="F78" i="2" s="1"/>
  <c r="J15" i="2"/>
  <c r="J10" i="2"/>
  <c r="AY55" i="1"/>
  <c r="AS54" i="1"/>
  <c r="AM50" i="1"/>
  <c r="L50" i="1"/>
  <c r="AM49" i="1"/>
  <c r="L49" i="1"/>
  <c r="AM47" i="1"/>
  <c r="L47" i="1"/>
  <c r="L45" i="1"/>
  <c r="L44" i="1"/>
  <c r="AY54" i="1" l="1"/>
  <c r="W32" i="1"/>
  <c r="J83" i="2"/>
  <c r="J57" i="2" s="1"/>
  <c r="BK82" i="2"/>
  <c r="T82" i="2"/>
  <c r="T81" i="2" s="1"/>
  <c r="J31" i="2"/>
  <c r="AV55" i="1" s="1"/>
  <c r="AT55" i="1" s="1"/>
  <c r="W31" i="1"/>
  <c r="AX54" i="1"/>
  <c r="W29" i="1"/>
  <c r="AV54" i="1"/>
  <c r="AW54" i="1"/>
  <c r="AK30" i="1" s="1"/>
  <c r="W30" i="1"/>
  <c r="F51" i="2"/>
  <c r="AT54" i="1" l="1"/>
  <c r="AK29" i="1"/>
  <c r="J82" i="2"/>
  <c r="J56" i="2" s="1"/>
  <c r="BK81" i="2"/>
  <c r="J81" i="2" s="1"/>
  <c r="J28" i="2" l="1"/>
  <c r="J55" i="2"/>
  <c r="J37" i="2" l="1"/>
  <c r="AG55" i="1"/>
  <c r="AG54" i="1" l="1"/>
  <c r="AN55" i="1"/>
  <c r="AK26" i="1" l="1"/>
  <c r="AK35" i="1" s="1"/>
  <c r="AN54" i="1"/>
</calcChain>
</file>

<file path=xl/sharedStrings.xml><?xml version="1.0" encoding="utf-8"?>
<sst xmlns="http://schemas.openxmlformats.org/spreadsheetml/2006/main" count="3561" uniqueCount="690">
  <si>
    <t>Export Komplet</t>
  </si>
  <si>
    <t>VZ</t>
  </si>
  <si>
    <t>2.0</t>
  </si>
  <si>
    <t>ZAMOK</t>
  </si>
  <si>
    <t>False</t>
  </si>
  <si>
    <t>{582eda31-048e-4a70-8761-5647740962a8}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</si>
  <si>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</si>
  <si>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</si>
  <si>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</si>
  <si>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</si>
  <si>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</si>
  <si>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</si>
  <si>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</si>
  <si>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</si>
  <si>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040/2024-2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</si>
  <si>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</si>
  <si>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</si>
  <si>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kanalizační přípojky pro BD Trlicova 10, Nový Jičín - 2. etapa- úsek od Š2</t>
  </si>
  <si>
    <t>KSO:</t>
  </si>
  <si>
    <t>827</t>
  </si>
  <si>
    <t>CC-CZ:</t>
  </si>
  <si>
    <t/>
  </si>
  <si>
    <t>Místo:</t>
  </si>
  <si>
    <t>Nový Jičín</t>
  </si>
  <si>
    <t>Datum:</t>
  </si>
  <si>
    <t>12. 7. 2024</t>
  </si>
  <si>
    <t>Zadavatel:</t>
  </si>
  <si>
    <t>IČ:</t>
  </si>
  <si>
    <t>00298212</t>
  </si>
  <si>
    <t>Město Nový Jičín</t>
  </si>
  <si>
    <t>DIČ:</t>
  </si>
  <si>
    <t>Uchazeč:</t>
  </si>
  <si>
    <t>Vyplň údaj</t>
  </si>
  <si>
    <t>Projektant:</t>
  </si>
  <si>
    <t>12650757</t>
  </si>
  <si>
    <t>Ing. Lubomír Novák-AVONA</t>
  </si>
  <si>
    <t>True</t>
  </si>
  <si>
    <t>Zpracovatel:</t>
  </si>
  <si>
    <t>Ing. Lubomír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</si>
  <si>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</si>
  <si>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</si>
  <si>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</si>
  <si>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</si>
  <si>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</si>
  <si>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</si>
  <si>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</si>
  <si>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</si>
  <si>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</si>
  <si>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</si>
  <si>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</si>
  <si>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</si>
  <si>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</si>
  <si>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</si>
  <si>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</si>
  <si>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</si>
  <si>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</si>
  <si>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</si>
  <si>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</si>
  <si>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</si>
  <si>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</si>
  <si>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</si>
  <si>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</si>
  <si>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</si>
  <si>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</si>
  <si>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</si>
  <si>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</si>
  <si>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</si>
  <si>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</si>
  <si>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</si>
  <si>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</si>
  <si>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</si>
  <si>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</si>
  <si>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</si>
  <si>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</si>
  <si>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</si>
  <si>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</si>
  <si>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</si>
  <si>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</si>
  <si>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</si>
  <si>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</si>
  <si>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</si>
  <si>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</si>
  <si>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</si>
  <si>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</si>
  <si>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</si>
  <si>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</si>
  <si>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</si>
  <si>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</si>
  <si>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</si>
  <si>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</si>
  <si>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</si>
  <si>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</si>
  <si>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</si>
  <si>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997 - Přesun sutě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</si>
  <si>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</si>
  <si>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</si>
  <si>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</si>
  <si>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</si>
  <si>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</si>
  <si>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</si>
  <si>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</si>
  <si>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</si>
  <si>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</si>
  <si>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</si>
  <si>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</si>
  <si>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</si>
  <si>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</si>
  <si>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</si>
  <si>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</si>
  <si>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</si>
  <si>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</si>
  <si>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</si>
  <si>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</si>
  <si>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</si>
  <si>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</si>
  <si>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</si>
  <si>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m</t>
  </si>
  <si>
    <t>CS ÚRS 2022 01</t>
  </si>
  <si>
    <t>4</t>
  </si>
  <si>
    <t>1525025608</t>
  </si>
  <si>
    <t>Online PSC</t>
  </si>
  <si>
    <t>https://podminky.urs.cz/item/CS_URS_2022_01/119001421</t>
  </si>
  <si>
    <t>VV</t>
  </si>
  <si>
    <t>2" NN</t>
  </si>
  <si>
    <t>2" sdělovací</t>
  </si>
  <si>
    <t>Součet</t>
  </si>
  <si>
    <t>129001101</t>
  </si>
  <si>
    <t>Příplatek k cenám vykopávek za ztížení vykopávky v blízkosti podzemního vedení nebo výbušnin v horninách jakékoliv třídy</t>
  </si>
  <si>
    <t>m3</t>
  </si>
  <si>
    <t>1659177549</t>
  </si>
  <si>
    <t>https://podminky.urs.cz/item/CS_URS_2022_01/129001101</t>
  </si>
  <si>
    <t>4*3*1" kabel</t>
  </si>
  <si>
    <t>3</t>
  </si>
  <si>
    <t>131251201</t>
  </si>
  <si>
    <t>Hloubení zapažených jam a zářezů strojně s urovnáním dna do předepsaného profilu a spádu v hornině třídy těžitelnosti I skupiny 3 do 20 m3</t>
  </si>
  <si>
    <t>-1373200484</t>
  </si>
  <si>
    <t>https://podminky.urs.cz/item/CS_URS_2022_01/131251201</t>
  </si>
  <si>
    <t>1,5*1,5*3,31 "Š3</t>
  </si>
  <si>
    <t>1,5*1,5*2,42 "Š4</t>
  </si>
  <si>
    <t>(1,5*1,5*1,5)*2 " zrušení stáv. šachet</t>
  </si>
  <si>
    <t>19,643*0,60 " v hor. tř. III-60%</t>
  </si>
  <si>
    <t>131351201</t>
  </si>
  <si>
    <t>Hloubení zapažených jam a zářezů strojně s urovnáním dna do předepsaného profilu a spádu v hornině třídy těžitelnosti II skupiny 4 do 20 m3</t>
  </si>
  <si>
    <t>1775573900</t>
  </si>
  <si>
    <t>https://podminky.urs.cz/item/CS_URS_2022_01/131351201</t>
  </si>
  <si>
    <t>19,643*0,40 " v hor. tř. IV-40%</t>
  </si>
  <si>
    <t>5</t>
  </si>
  <si>
    <t>132254204</t>
  </si>
  <si>
    <t>Hloubení zapažených rýh šířky přes 800 do 2 000 mm strojně s urovnáním dna do předepsaného profilu a spádu v hornině třídy těžitelnosti I skupiny 3 přes 100 do 500 m3</t>
  </si>
  <si>
    <t>CS ÚRS 2024 01</t>
  </si>
  <si>
    <t>-173520227</t>
  </si>
  <si>
    <t>https://podminky.urs.cz/item/CS_URS_2024_01/132254204</t>
  </si>
  <si>
    <t>1*3,93*4,51</t>
  </si>
  <si>
    <t>1*2,91*27,57</t>
  </si>
  <si>
    <t>1*2,58*8,49</t>
  </si>
  <si>
    <t>1*2,5*1</t>
  </si>
  <si>
    <t>" 8,9m podvrt</t>
  </si>
  <si>
    <t>1*2,5*(2,1+1,6+2,8)" přepojení</t>
  </si>
  <si>
    <t>1*0,15*(41,59+6,5)" LOŽE</t>
  </si>
  <si>
    <t>145,821*0,6" v hor. tř. III-60%</t>
  </si>
  <si>
    <t>6</t>
  </si>
  <si>
    <t>132354204</t>
  </si>
  <si>
    <t>Hloubení zapažených rýh šířky přes 800 do 2 000 mm strojně s urovnáním dna do předepsaného profilu a spádu v hornině třídy těžitelnosti II skupiny 4 přes 100 do 500 m3</t>
  </si>
  <si>
    <t>-386244981</t>
  </si>
  <si>
    <t>https://podminky.urs.cz/item/CS_URS_2024_01/132354204</t>
  </si>
  <si>
    <t>145,821*0,4" v hor. tř. IV-40%</t>
  </si>
  <si>
    <t>7</t>
  </si>
  <si>
    <t>141721255</t>
  </si>
  <si>
    <t>Řízený zemní protlak délky protlaku přes 50 do 100 m v hornině třídy těžitelnosti I a II, skupiny 1 až 4 včetně zatažení trub v hloubce do 6 m průměru vrtu přes 180 do 225 mm</t>
  </si>
  <si>
    <t>34093748</t>
  </si>
  <si>
    <t>https://podminky.urs.cz/item/CS_URS_2024_01/141721255</t>
  </si>
  <si>
    <t>8,9</t>
  </si>
  <si>
    <t>8</t>
  </si>
  <si>
    <t>M</t>
  </si>
  <si>
    <t>WVN.KP413152W</t>
  </si>
  <si>
    <t>Trubka dvouvrstvá PE 100 RCSafeTech RC kanal SDR17 200x11.9 12m</t>
  </si>
  <si>
    <t>1637781440</t>
  </si>
  <si>
    <t>9</t>
  </si>
  <si>
    <t>151811131</t>
  </si>
  <si>
    <t>Zřízení pažicích boxů pro pažení a rozepření stěn rýh podzemního vedení hloubka výkopu do 4 m, šířka do 1,2 m</t>
  </si>
  <si>
    <t>m2</t>
  </si>
  <si>
    <t>-645104939</t>
  </si>
  <si>
    <t>https://podminky.urs.cz/item/CS_URS_2024_01/151811131</t>
  </si>
  <si>
    <t>2*(3,93*4,51)</t>
  </si>
  <si>
    <t>2*(2,91*27,57)</t>
  </si>
  <si>
    <t>2*(2,58*8,49)</t>
  </si>
  <si>
    <t>2*(2,5*1)</t>
  </si>
  <si>
    <t>2*(2,5*6,5)" přepojení</t>
  </si>
  <si>
    <t>10</t>
  </si>
  <si>
    <t>151811142</t>
  </si>
  <si>
    <t>Zřízení pažicích boxů pro pažení a rozepření stěn rýh podzemního vedení hloubka výkopu přes 4 do 6 m, šířka přes 1,2 do 2,5 m</t>
  </si>
  <si>
    <t>-479012405</t>
  </si>
  <si>
    <t>https://podminky.urs.cz/item/CS_URS_2024_01/151811142</t>
  </si>
  <si>
    <t>11</t>
  </si>
  <si>
    <t>151811231</t>
  </si>
  <si>
    <t>Odstranění pažicích boxů pro pažení a rozepření stěn rýh podzemního vedení hloubka výkopu do 4 m, šířka do 1,2 m</t>
  </si>
  <si>
    <t>1116556509</t>
  </si>
  <si>
    <t>https://podminky.urs.cz/item/CS_URS_2024_01/151811231</t>
  </si>
  <si>
    <t>4*1,5*3,31 "Š3</t>
  </si>
  <si>
    <t>4*1,5*2,42 "Š4</t>
  </si>
  <si>
    <t>(1,5*1,5)*8 " zrušení stáv. šachet</t>
  </si>
  <si>
    <t>151811242</t>
  </si>
  <si>
    <t>Odstranění pažicích boxů pro pažení a rozepření stěn rýh podzemního vedení hloubka výkopu přes 4 do 6 m, šířka přes 1,2 do 2,5 m</t>
  </si>
  <si>
    <t>1951654957</t>
  </si>
  <si>
    <t>https://podminky.urs.cz/item/CS_URS_2024_01/151811242</t>
  </si>
  <si>
    <t>13</t>
  </si>
  <si>
    <t>174101101</t>
  </si>
  <si>
    <t>Zásyp sypaninou z jakékoliv horniny strojně s uložením výkopku ve vrstvách se zhutněním jam, šachet, rýh nebo kolem objektů v těchto vykopávkách</t>
  </si>
  <si>
    <t>-540980445</t>
  </si>
  <si>
    <t>https://podminky.urs.cz/item/CS_URS_2022_01/174101101</t>
  </si>
  <si>
    <t>1*2,5*(2,1+1,6+2,8)</t>
  </si>
  <si>
    <t>Mezisoučet</t>
  </si>
  <si>
    <t>-(4,52+27,57)*1,0*(0,2+0,2)</t>
  </si>
  <si>
    <t>-(18,59-8,9)*1,0*(0,2+0,15)" odečet podvrtu</t>
  </si>
  <si>
    <t>-(2,1+1,6+2,8)*1*(0,2+0,15)</t>
  </si>
  <si>
    <t>Mezisoučet" obsyp</t>
  </si>
  <si>
    <t>-1*0,15*(4,52+27,57+3,42+14,17-8,9+1)" LOŽE</t>
  </si>
  <si>
    <t>-1*0,15*(2,1+1,6+2,8)"LOŽE</t>
  </si>
  <si>
    <t>Mezisoučet" lože</t>
  </si>
  <si>
    <t>-0,94" vytl. kubat Š3</t>
  </si>
  <si>
    <t>-0,68" vytl. kubat Š4</t>
  </si>
  <si>
    <t>14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</si>
  <si>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</si>
  <si>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</si>
  <si>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-944473332</t>
  </si>
  <si>
    <t>https://podminky.urs.cz/item/CS_URS_2022_01/175151101</t>
  </si>
  <si>
    <t>(4,52+27,57)*1,0*(0,2+0,2)</t>
  </si>
  <si>
    <t>(18,59-8,9)*1,0*(0,2+0,15)" odečet podvrtu</t>
  </si>
  <si>
    <t>(2,1+1,6+2,8)*1*(0,2+0,15)</t>
  </si>
  <si>
    <t>15</t>
  </si>
  <si>
    <t>583373020</t>
  </si>
  <si>
    <t>štěrkopísek frakce 0/16</t>
  </si>
  <si>
    <t>t</t>
  </si>
  <si>
    <t>1241002442</t>
  </si>
  <si>
    <t>(18,59-8,9)*1,0*(0,2+0,15)" odešet podvrtu</t>
  </si>
  <si>
    <t>18,503*1,6</t>
  </si>
  <si>
    <t>Zakládání</t>
  </si>
  <si>
    <t>16</t>
  </si>
  <si>
    <t>212752701</t>
  </si>
  <si>
    <t>Trativody z drenážních trubek pro liniové stavby a komunikace se zřízením štěrkového lože pod trubky a s jejich obsypem v otevřeném výkopu trubka tunelová jednovrstvá PVC-U SN 4 perforace 220° DN 100</t>
  </si>
  <si>
    <t>154222199</t>
  </si>
  <si>
    <t>https://podminky.urs.cz/item/CS_URS_2022_01/212752701</t>
  </si>
  <si>
    <t>4,52+27,57+3,42+14,17-8,9+1</t>
  </si>
  <si>
    <t>2,1+1,6+2,8</t>
  </si>
  <si>
    <t>Vodorovné konstrukce</t>
  </si>
  <si>
    <t>17</t>
  </si>
  <si>
    <t>451573111</t>
  </si>
  <si>
    <t>Lože pod potrubí, stoky a drobné objekty v otevřeném výkopu z písku a štěrkopísku do 63 mm</t>
  </si>
  <si>
    <t>960289828</t>
  </si>
  <si>
    <t>https://podminky.urs.cz/item/CS_URS_2022_01/451573111</t>
  </si>
  <si>
    <t>1*0,15*(4,52+27,57+3,42+14,17-8,9+1)</t>
  </si>
  <si>
    <t>1*0,15*(2,1+1,6+2,8)</t>
  </si>
  <si>
    <t>Trubní vedení</t>
  </si>
  <si>
    <t>18</t>
  </si>
  <si>
    <t>230170005</t>
  </si>
  <si>
    <t>Příprava pro zkoušku těsnosti potrubí DN přes 200 do 350</t>
  </si>
  <si>
    <t>sada</t>
  </si>
  <si>
    <t>-138416438</t>
  </si>
  <si>
    <t>https://podminky.urs.cz/item/CS_URS_2022_01/230170005</t>
  </si>
  <si>
    <t>19</t>
  </si>
  <si>
    <t>230170004</t>
  </si>
  <si>
    <t>Příprava pro zkoušku těsnosti potrubí DN přes 125 do 200</t>
  </si>
  <si>
    <t>64</t>
  </si>
  <si>
    <t>-673825847</t>
  </si>
  <si>
    <t>https://podminky.urs.cz/item/CS_URS_2024_01/230170004</t>
  </si>
  <si>
    <t>20</t>
  </si>
  <si>
    <t>230170014</t>
  </si>
  <si>
    <t>Zkouška těsnosti potrubí DN přes 125 do 200</t>
  </si>
  <si>
    <t>-624160228</t>
  </si>
  <si>
    <t>https://podminky.urs.cz/item/CS_URS_2024_01/230170014</t>
  </si>
  <si>
    <t>(4,52+27,57+3,42+14,17-8,9+1)</t>
  </si>
  <si>
    <t>(2,1+1,6+2,8)"přepojení</t>
  </si>
  <si>
    <t>830391811</t>
  </si>
  <si>
    <t>Bourání stávajícího potrubí z kameninových trub v otevřeném výkopu DN přes 250 do 400</t>
  </si>
  <si>
    <t>380481885</t>
  </si>
  <si>
    <t>https://podminky.urs.cz/item/CS_URS_2024_01/830391811</t>
  </si>
  <si>
    <t>27,6</t>
  </si>
  <si>
    <t>22</t>
  </si>
  <si>
    <t>871310310</t>
  </si>
  <si>
    <t>Montáž kanalizačního potrubí z polypropylenu PP hladkého plnostěnného SN 10 DN 150</t>
  </si>
  <si>
    <t>204059589</t>
  </si>
  <si>
    <t>https://podminky.urs.cz/item/CS_URS_2024_01/871310310</t>
  </si>
  <si>
    <t>18,59</t>
  </si>
  <si>
    <t>2,1+1,6+2,8" přepojení</t>
  </si>
  <si>
    <t>23</t>
  </si>
  <si>
    <t>28614207</t>
  </si>
  <si>
    <t>trubka kanalizační PP plnostěnná jednovrstvá DN 160x1000mm SN10</t>
  </si>
  <si>
    <t>1639814186</t>
  </si>
  <si>
    <t>24</t>
  </si>
  <si>
    <t>28614211</t>
  </si>
  <si>
    <t>trubka kanalizační PP plnostěnná jednovrstvá DN 160x2000mm SN10</t>
  </si>
  <si>
    <t>2000782827</t>
  </si>
  <si>
    <t>25</t>
  </si>
  <si>
    <t>28614218</t>
  </si>
  <si>
    <t>trubka kanalizační PP plnostěnná jednovrstvá DN 160x6000mm SN10</t>
  </si>
  <si>
    <t>-256193919</t>
  </si>
  <si>
    <t>26</t>
  </si>
  <si>
    <t>871350310</t>
  </si>
  <si>
    <t>Montáž kanalizačního potrubí z polypropylenu PP hladkého plnostěnného SN 10 DN 200</t>
  </si>
  <si>
    <t>-886919120</t>
  </si>
  <si>
    <t>https://podminky.urs.cz/item/CS_URS_2024_01/871350310</t>
  </si>
  <si>
    <t>4,52+27,57</t>
  </si>
  <si>
    <t>27</t>
  </si>
  <si>
    <t>28614212</t>
  </si>
  <si>
    <t>trubka kanalizační PP plnostěnná jednovrstvá DN 200x2000mm SN10</t>
  </si>
  <si>
    <t>1093675354</t>
  </si>
  <si>
    <t>28</t>
  </si>
  <si>
    <t>28614219</t>
  </si>
  <si>
    <t>trubka kanalizační PP plnostěnná jednovrstvá DN 200x6000mm SN10</t>
  </si>
  <si>
    <t>958670635</t>
  </si>
  <si>
    <t>29</t>
  </si>
  <si>
    <t>877310310</t>
  </si>
  <si>
    <t>Montáž tvarovek na kanalizačním plastovém potrubí z PP nebo PVC-U hladkého plnostěnného kolen, víček nebo hrdlových uzávěrů DN 150</t>
  </si>
  <si>
    <t>kus</t>
  </si>
  <si>
    <t>-360087369</t>
  </si>
  <si>
    <t>https://podminky.urs.cz/item/CS_URS_2024_01/877310310</t>
  </si>
  <si>
    <t>1+2+2</t>
  </si>
  <si>
    <t>30</t>
  </si>
  <si>
    <t>28617172</t>
  </si>
  <si>
    <t>koleno kanalizační PP třívrstvé SN16 DN 150x30°</t>
  </si>
  <si>
    <t>490810973</t>
  </si>
  <si>
    <t>1+1+1+1</t>
  </si>
  <si>
    <t>31</t>
  </si>
  <si>
    <t>28617182</t>
  </si>
  <si>
    <t>koleno kanalizační PP třívrstvé SN16 DN 150x45°</t>
  </si>
  <si>
    <t>29862854</t>
  </si>
  <si>
    <t>1+1</t>
  </si>
  <si>
    <t>32</t>
  </si>
  <si>
    <t>877310320</t>
  </si>
  <si>
    <t>Montáž tvarovek na kanalizačním plastovém potrubí z PP nebo PVC-U hladkého plnostěnného odboček DN 150</t>
  </si>
  <si>
    <t>-1861366661</t>
  </si>
  <si>
    <t>https://podminky.urs.cz/item/CS_URS_2024_01/877310320</t>
  </si>
  <si>
    <t>33</t>
  </si>
  <si>
    <t>28611392</t>
  </si>
  <si>
    <t>odbočka kanalizační plastová s hrdlem KG 160/160/45°</t>
  </si>
  <si>
    <t>1293389946</t>
  </si>
  <si>
    <t>34</t>
  </si>
  <si>
    <t>877350330</t>
  </si>
  <si>
    <t>Montáž tvarovek na kanalizačním plastovém potrubí z PP nebo PVC-U hladkého plnostěnného spojek nebo redukcí DN 200</t>
  </si>
  <si>
    <t>-1462057440</t>
  </si>
  <si>
    <t>https://podminky.urs.cz/item/CS_URS_2024_01/877350330</t>
  </si>
  <si>
    <t>1+1+1</t>
  </si>
  <si>
    <t>35</t>
  </si>
  <si>
    <t>28617245</t>
  </si>
  <si>
    <t>redukce kanalizační PP třívrstvá DN 200/150</t>
  </si>
  <si>
    <t>-1299557386</t>
  </si>
  <si>
    <t>36</t>
  </si>
  <si>
    <t>877370330</t>
  </si>
  <si>
    <t>Montáž tvarovek na kanalizačním plastovém potrubí z PP nebo PVC-U hladkého plnostěnného spojek nebo redukcí DN 300</t>
  </si>
  <si>
    <t>693321066</t>
  </si>
  <si>
    <t>https://podminky.urs.cz/item/CS_URS_2024_01/877370330</t>
  </si>
  <si>
    <t>1" napojení kameniny DN 300 do Š2</t>
  </si>
  <si>
    <t>37</t>
  </si>
  <si>
    <t>28651258</t>
  </si>
  <si>
    <t>redukce kanalizační PVC 300/200</t>
  </si>
  <si>
    <t>-389927520</t>
  </si>
  <si>
    <t>38</t>
  </si>
  <si>
    <t>28611534</t>
  </si>
  <si>
    <t>přechod kanalizační KG kamenina-plast DN 315</t>
  </si>
  <si>
    <t>-198340392</t>
  </si>
  <si>
    <t>39</t>
  </si>
  <si>
    <t>894812202.WVN</t>
  </si>
  <si>
    <t>Revizní a čistící šachta TEGRA z PP šachtové dno DN 425/150 průtočné 30°,60°,90°</t>
  </si>
  <si>
    <t>-2072631374</t>
  </si>
  <si>
    <t>40</t>
  </si>
  <si>
    <t>894812203.WVN</t>
  </si>
  <si>
    <t>Revizní a čistící šachta TEGRA z PP šachtové dno DN 425/150 s přítokem tvaru T</t>
  </si>
  <si>
    <t>1179278728</t>
  </si>
  <si>
    <t>41</t>
  </si>
  <si>
    <t>894812233.WVN</t>
  </si>
  <si>
    <t>Revizní a čistící šachta TEGRA z PP DN 425 šachtová roura korugovaná bez hrdla světlé hloubky 3000 mm</t>
  </si>
  <si>
    <t>-1053429559</t>
  </si>
  <si>
    <t>42</t>
  </si>
  <si>
    <t>894812241.WVN</t>
  </si>
  <si>
    <t>Revizní a čistící šachta TEGRA z PP DN 425 šachtová roura teleskopická světlé hloubky 375 mm</t>
  </si>
  <si>
    <t>-1528655136</t>
  </si>
  <si>
    <t>43</t>
  </si>
  <si>
    <t>894812249</t>
  </si>
  <si>
    <t>Revizní a čistící šachta z polypropylenu PP pro hladké trouby DN 425 roura šachtová korugovaná Příplatek k cenám 2231 - 2242 za uříznutí šachtové roury</t>
  </si>
  <si>
    <t>1837559021</t>
  </si>
  <si>
    <t>https://podminky.urs.cz/item/CS_URS_2024_01/894812249</t>
  </si>
  <si>
    <t>44</t>
  </si>
  <si>
    <t>894812262.WVN</t>
  </si>
  <si>
    <t>Revizní a čistící šachta TEGRA z PP DN 425 poklop litinový plný do teleskopické trubky pro třídu zatížení D400</t>
  </si>
  <si>
    <t>-947882020</t>
  </si>
  <si>
    <t>45</t>
  </si>
  <si>
    <t>894812317.WVN</t>
  </si>
  <si>
    <t>Revizní a čistící šachta TEGRA z PP typ DN 600/200 šachtové dno s přítokem tvaru T</t>
  </si>
  <si>
    <t>170809904</t>
  </si>
  <si>
    <t>1+1"(Š3,4)</t>
  </si>
  <si>
    <t>46</t>
  </si>
  <si>
    <t>894812333.WVN</t>
  </si>
  <si>
    <t>Revizní a čistící šachta TEGRA z PP DN 600 šachtová roura korugovaná světlé hloubky 3000 mm</t>
  </si>
  <si>
    <t>-1081471341</t>
  </si>
  <si>
    <t>1" (Š4)</t>
  </si>
  <si>
    <t>47</t>
  </si>
  <si>
    <t>894812335.WVN</t>
  </si>
  <si>
    <t>Revizní a čistící šachta TEGRA z PP DN 600 šachtová roura korugovaná světlé hloubky 6000 mm</t>
  </si>
  <si>
    <t>-277359210</t>
  </si>
  <si>
    <t>1" (Š3)</t>
  </si>
  <si>
    <t>48</t>
  </si>
  <si>
    <t>894812339</t>
  </si>
  <si>
    <t>Revizní a čistící šachta z polypropylenu PP pro hladké trouby DN 600 Příplatek k cenám 2331 - 2334 za uříznutí šachtové roury</t>
  </si>
  <si>
    <t>91476637</t>
  </si>
  <si>
    <t>https://podminky.urs.cz/item/CS_URS_2024_01/894812339</t>
  </si>
  <si>
    <t>49</t>
  </si>
  <si>
    <t>894812377.WVN</t>
  </si>
  <si>
    <t>Revizní a čistící šachta TEGRA z PP DN 600 poklop litinový pro třídu zatížení D400 s teleskopickým adaptérem</t>
  </si>
  <si>
    <t>-848081233</t>
  </si>
  <si>
    <t>50</t>
  </si>
  <si>
    <t>898161224</t>
  </si>
  <si>
    <t>Vložkování kanalizačního potrubí litinového, ocelového nebo betonového textilním rukávcem sanační tloušťky 10 mm DN 400</t>
  </si>
  <si>
    <t>-405859083</t>
  </si>
  <si>
    <t>https://podminky.urs.cz/item/CS_URS_2024_01/898161224</t>
  </si>
  <si>
    <t>1" zaslepení přítoku DN 300</t>
  </si>
  <si>
    <t>51</t>
  </si>
  <si>
    <t>899910212</t>
  </si>
  <si>
    <t>Výplň potrubí trub betonových, litinových nebo kameninových cementopopílkovou suspenzí pod tlakem, délky přes 50 do 100 m</t>
  </si>
  <si>
    <t>-221063586</t>
  </si>
  <si>
    <t>https://podminky.urs.cz/item/CS_URS_2024_01/899910212</t>
  </si>
  <si>
    <t>3,14*(0,15*0,15)*45</t>
  </si>
  <si>
    <t>3,14*(0,15*0,15)*27,6</t>
  </si>
  <si>
    <t>3,14*(0,15*0,15)*16</t>
  </si>
  <si>
    <t>52</t>
  </si>
  <si>
    <t>890231851</t>
  </si>
  <si>
    <t>Bourání šachet a jímek strojně velikosti obestavěného prostoru přes 1,5 do 3 m3 z prostého betonu</t>
  </si>
  <si>
    <t>-2014713825</t>
  </si>
  <si>
    <t>https://podminky.urs.cz/item/CS_URS_2024_01/890231851</t>
  </si>
  <si>
    <t>3+3</t>
  </si>
  <si>
    <t>53</t>
  </si>
  <si>
    <t>R.1.</t>
  </si>
  <si>
    <t>Přepojení stávajících svodů, vpustí DN150</t>
  </si>
  <si>
    <t>ks</t>
  </si>
  <si>
    <t>-1707211261</t>
  </si>
  <si>
    <t>54</t>
  </si>
  <si>
    <t>R.2.</t>
  </si>
  <si>
    <t xml:space="preserve">Zaslepení původní kanalizace DN 300 v šachtě </t>
  </si>
  <si>
    <t>-1572143956</t>
  </si>
  <si>
    <t>997</t>
  </si>
  <si>
    <t>Přesun sutě</t>
  </si>
  <si>
    <t>55</t>
  </si>
  <si>
    <t>997221571</t>
  </si>
  <si>
    <t>Vodorovná doprava vybouraných hmot bez naložení, ale se složením a s hrubým urovnáním na vzdálenost do 1 km</t>
  </si>
  <si>
    <t>1049954965</t>
  </si>
  <si>
    <t>https://podminky.urs.cz/item/CS_URS_2024_01/997221571</t>
  </si>
  <si>
    <t>3,3+4,278</t>
  </si>
  <si>
    <t>56</t>
  </si>
  <si>
    <t>997221579</t>
  </si>
  <si>
    <t>Vodorovná doprava vybouraných hmot bez naložení, ale se složením a s hrubým urovnáním na vzdálenost Příplatek k ceně za každý další započatý 1 km přes 1 km</t>
  </si>
  <si>
    <t>1129390195</t>
  </si>
  <si>
    <t>https://podminky.urs.cz/item/CS_URS_2024_01/997221579</t>
  </si>
  <si>
    <t>57</t>
  </si>
  <si>
    <t>997221861</t>
  </si>
  <si>
    <t>Poplatek za uložení stavebního odpadu na recyklační skládce (skládkovné) z prostého betonu zatříděného do Katalogu odpadů pod kódem 17 01 01</t>
  </si>
  <si>
    <t>1991773568</t>
  </si>
  <si>
    <t>https://podminky.urs.cz/item/CS_URS_2022_01/997221861</t>
  </si>
  <si>
    <t>998</t>
  </si>
  <si>
    <t>Přesun hmot</t>
  </si>
  <si>
    <t>58</t>
  </si>
  <si>
    <t>998225111</t>
  </si>
  <si>
    <t>Přesun hmot pro komunikace s krytem z kameniva, monolitickým betonovým nebo živičným dopravní vzdálenost do 200 m jakékoliv délky objektu</t>
  </si>
  <si>
    <t>397126669</t>
  </si>
  <si>
    <t>50,988-10,394</t>
  </si>
  <si>
    <t>59</t>
  </si>
  <si>
    <t>998225191</t>
  </si>
  <si>
    <t>Přesun hmot pro komunikace s krytem z kameniva, monolitickým betonovým nebo živičným Příplatek k ceně za zvětšený přesun přes vymezenou největší dopravní vzdálenost do 1000 m</t>
  </si>
  <si>
    <t>-1238584807</t>
  </si>
  <si>
    <t>https://podminky.urs.cz/item/CS_URS_2022_01/998225191</t>
  </si>
  <si>
    <t>60</t>
  </si>
  <si>
    <t>998276101</t>
  </si>
  <si>
    <t>Přesun hmot pro trubní vedení hloubené z trub z plastických hmot nebo sklolaminátových pro vodovody nebo kanalizace v otevřeném výkopu dopravní vzdálenost do 15 m</t>
  </si>
  <si>
    <t>-38410299</t>
  </si>
  <si>
    <t>10,394</t>
  </si>
  <si>
    <t>61</t>
  </si>
  <si>
    <t>998276125</t>
  </si>
  <si>
    <t>Přesun hmot pro trubní vedení hloubené z trub z plastických hmot nebo sklolaminátových Příplatek k cenám za zvětšený přesun přes vymezenou největší dopravní vzdálenost přes 500 do 1000 m</t>
  </si>
  <si>
    <t>129572834</t>
  </si>
  <si>
    <t>https://podminky.urs.cz/item/CS_URS_2022_01/998276125</t>
  </si>
  <si>
    <t>OST</t>
  </si>
  <si>
    <t>Ostatní</t>
  </si>
  <si>
    <t>62</t>
  </si>
  <si>
    <t>R.1.2.</t>
  </si>
  <si>
    <t>Vytýčení stavby</t>
  </si>
  <si>
    <t>sb</t>
  </si>
  <si>
    <t>293194213</t>
  </si>
  <si>
    <t>63</t>
  </si>
  <si>
    <t>R.1.3.</t>
  </si>
  <si>
    <t>Vytýčení inženýrských sítí</t>
  </si>
  <si>
    <t>663550322</t>
  </si>
  <si>
    <t>R.1.4.</t>
  </si>
  <si>
    <t>Dočasné dopravní značení</t>
  </si>
  <si>
    <t>-1333641979</t>
  </si>
  <si>
    <t>65</t>
  </si>
  <si>
    <t>R.1.5.</t>
  </si>
  <si>
    <t>Zařízení staveniště</t>
  </si>
  <si>
    <t>764878507</t>
  </si>
  <si>
    <t>66</t>
  </si>
  <si>
    <t>R.1.6.</t>
  </si>
  <si>
    <t>PD skutečného provedení stavby</t>
  </si>
  <si>
    <t>-866836420</t>
  </si>
  <si>
    <t>67</t>
  </si>
  <si>
    <t>R.1.7.</t>
  </si>
  <si>
    <t>Geodetické zaměření skutečného provedení stavby</t>
  </si>
  <si>
    <t>-1662686609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</si>
  <si>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</si>
  <si>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</si>
  <si>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</si>
  <si>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</si>
  <si>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</rPr>
      <t xml:space="preserve">Rekapitulace stavby </t>
    </r>
    <r>
      <rPr>
        <sz val="8"/>
        <rFont val="Arial CE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</si>
  <si>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</rPr>
      <t>Rekapitulace stavby</t>
    </r>
    <r>
      <rPr>
        <sz val="8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</si>
  <si>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</si>
  <si>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</si>
  <si>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</rPr>
      <t>Rekapitulace objektů stavby a soupisů prací</t>
    </r>
    <r>
      <rPr>
        <sz val="8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</si>
  <si>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</si>
  <si>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</si>
  <si>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</si>
  <si>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</si>
  <si>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</si>
  <si>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</si>
  <si>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</si>
  <si>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</si>
  <si>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</si>
  <si>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</si>
  <si>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</si>
  <si>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</rPr>
      <t xml:space="preserve">Soupis prací </t>
    </r>
    <r>
      <rPr>
        <sz val="8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</si>
  <si>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</si>
  <si>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</rPr>
      <t>Krycí list soupisu</t>
    </r>
    <r>
      <rPr>
        <sz val="8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</si>
  <si>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</si>
  <si>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</rPr>
      <t>Rekapitulace členění soupisu prací</t>
    </r>
    <r>
      <rPr>
        <sz val="8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</si>
  <si>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</si>
  <si>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</rPr>
      <t xml:space="preserve">Soupis prací </t>
    </r>
    <r>
      <rPr>
        <sz val="8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</si>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</sst>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b/>
      <sz val="14"/>
      <name val="Arial CE"/>
    </font>
    <font>
      <sz val="8"/>
      <color indexed="48"/>
      <name val="Arial CE"/>
    </font>
    <font>
      <b/>
      <sz val="12"/>
      <color indexed="55"/>
      <name val="Arial CE"/>
    </font>
    <font>
      <sz val="10"/>
      <color indexed="55"/>
      <name val="Arial CE"/>
    </font>
    <font>
      <sz val="10"/>
      <name val="Arial CE"/>
    </font>
    <font>
      <b/>
      <sz val="8"/>
      <color indexed="55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505050"/>
      <name val="Arial CE"/>
    </font>
    <font>
      <sz val="7"/>
      <color indexed="55"/>
      <name val="Arial CE"/>
    </font>
    <font>
      <sz val="8"/>
      <color indexed="2"/>
      <name val="Arial CE"/>
    </font>
    <font>
      <sz val="8"/>
      <color indexed="20"/>
      <name val="Arial CE"/>
    </font>
    <font>
      <i/>
      <sz val="9"/>
      <color indexed="4"/>
      <name val="Arial CE"/>
    </font>
    <font>
      <i/>
      <sz val="8"/>
      <color indexed="4"/>
      <name val="Arial CE"/>
    </font>
    <font>
      <sz val="8"/>
      <color rgb="FF0000A8"/>
      <name val="Arial CE"/>
    </font>
    <font>
      <sz val="8"/>
      <name val="Trebuchet MS"/>
    </font>
    <font>
      <b/>
      <sz val="16"/>
      <name val="Trebuchet MS"/>
    </font>
    <font>
      <b/>
      <sz val="11"/>
      <name val="Trebuchet MS"/>
    </font>
    <font>
      <sz val="8"/>
      <name val="Arial CE"/>
    </font>
    <font>
      <sz val="9"/>
      <name val="Trebuchet MS"/>
    </font>
    <font>
      <sz val="10"/>
      <name val="Trebuchet MS"/>
    </font>
    <font>
      <sz val="11"/>
      <name val="Trebuchet MS"/>
    </font>
    <font>
      <b/>
      <sz val="9"/>
      <name val="Trebuchet MS"/>
    </font>
    <font>
      <i/>
      <sz val="8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71"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Alignment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3" borderId="0" xfId="0" applyFill="1" applyAlignment="1" applyProtection="1">
      <alignment vertical="center"/>
    </xf>
    <xf numFmtId="0" fontId="12" fillId="3" borderId="6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vertical="center"/>
    </xf>
    <xf numFmtId="0" fontId="12" fillId="3" borderId="7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 applyProtection="1">
      <alignment vertical="center"/>
    </xf>
    <xf numFmtId="165" fontId="7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15" fillId="4" borderId="8" xfId="0" applyFont="1" applyFill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166" fontId="13" fillId="0" borderId="0" xfId="0" applyNumberFormat="1" applyFont="1" applyAlignment="1" applyProtection="1">
      <alignment vertical="center"/>
    </xf>
    <xf numFmtId="4" fontId="13" fillId="0" borderId="15" xfId="0" applyNumberFormat="1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8" fillId="0" borderId="3" xfId="0" applyFont="1" applyBorder="1" applyAlignment="1">
      <alignment vertical="center"/>
    </xf>
    <xf numFmtId="4" fontId="22" fillId="0" borderId="19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5" fillId="4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vertical="center"/>
    </xf>
    <xf numFmtId="0" fontId="15" fillId="4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20" xfId="0" applyFont="1" applyBorder="1" applyAlignment="1" applyProtection="1">
      <alignment horizontal="left" vertical="center"/>
    </xf>
    <xf numFmtId="0" fontId="25" fillId="0" borderId="20" xfId="0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0" fontId="2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20" xfId="0" applyFont="1" applyBorder="1" applyAlignment="1" applyProtection="1">
      <alignment horizontal="left" vertical="center"/>
    </xf>
    <xf numFmtId="0" fontId="26" fillId="0" borderId="20" xfId="0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0" fontId="26" fillId="0" borderId="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7" fillId="0" borderId="0" xfId="0" applyNumberFormat="1" applyFont="1" applyProtection="1"/>
    <xf numFmtId="166" fontId="27" fillId="0" borderId="12" xfId="0" applyNumberFormat="1" applyFont="1" applyBorder="1" applyProtection="1"/>
    <xf numFmtId="166" fontId="27" fillId="0" borderId="13" xfId="0" applyNumberFormat="1" applyFont="1" applyBorder="1" applyProtection="1"/>
    <xf numFmtId="4" fontId="28" fillId="0" borderId="0" xfId="0" applyNumberFormat="1" applyFont="1" applyAlignment="1">
      <alignment vertical="center"/>
    </xf>
    <xf numFmtId="0" fontId="29" fillId="0" borderId="0" xfId="0" applyFont="1"/>
    <xf numFmtId="0" fontId="29" fillId="0" borderId="3" xfId="0" applyFont="1" applyBorder="1" applyProtection="1"/>
    <xf numFmtId="0" fontId="29" fillId="0" borderId="0" xfId="0" applyFont="1" applyProtection="1"/>
    <xf numFmtId="0" fontId="29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9" fillId="0" borderId="0" xfId="0" applyFont="1" applyProtection="1">
      <protection locked="0"/>
    </xf>
    <xf numFmtId="4" fontId="25" fillId="0" borderId="0" xfId="0" applyNumberFormat="1" applyFont="1" applyProtection="1"/>
    <xf numFmtId="0" fontId="29" fillId="0" borderId="3" xfId="0" applyFont="1" applyBorder="1"/>
    <xf numFmtId="0" fontId="29" fillId="0" borderId="14" xfId="0" applyFont="1" applyBorder="1" applyProtection="1"/>
    <xf numFmtId="166" fontId="29" fillId="0" borderId="0" xfId="0" applyNumberFormat="1" applyFont="1" applyProtection="1"/>
    <xf numFmtId="166" fontId="29" fillId="0" borderId="15" xfId="0" applyNumberFormat="1" applyFont="1" applyBorder="1" applyProtection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" fontId="29" fillId="0" borderId="0" xfId="0" applyNumberFormat="1" applyFont="1" applyAlignment="1">
      <alignment vertical="center"/>
    </xf>
    <xf numFmtId="0" fontId="26" fillId="0" borderId="0" xfId="0" applyFont="1" applyAlignment="1" applyProtection="1">
      <alignment horizontal="left"/>
    </xf>
    <xf numFmtId="4" fontId="26" fillId="0" borderId="0" xfId="0" applyNumberFormat="1" applyFont="1" applyProtection="1"/>
    <xf numFmtId="0" fontId="15" fillId="0" borderId="22" xfId="0" applyFont="1" applyBorder="1" applyAlignment="1" applyProtection="1">
      <alignment horizontal="center" vertical="center"/>
    </xf>
    <xf numFmtId="49" fontId="15" fillId="0" borderId="22" xfId="0" applyNumberFormat="1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167" fontId="15" fillId="0" borderId="22" xfId="0" applyNumberFormat="1" applyFont="1" applyBorder="1" applyAlignment="1" applyProtection="1">
      <alignment vertical="center"/>
    </xf>
    <xf numFmtId="4" fontId="15" fillId="2" borderId="22" xfId="0" applyNumberFormat="1" applyFont="1" applyFill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</xf>
    <xf numFmtId="0" fontId="16" fillId="2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</xf>
    <xf numFmtId="166" fontId="16" fillId="0" borderId="0" xfId="0" applyNumberFormat="1" applyFont="1" applyAlignment="1" applyProtection="1">
      <alignment vertical="center"/>
    </xf>
    <xf numFmtId="166" fontId="16" fillId="0" borderId="15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167" fontId="32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2" fillId="0" borderId="14" xfId="0" applyFont="1" applyBorder="1" applyAlignment="1" applyProtection="1">
      <alignment vertical="center"/>
    </xf>
    <xf numFmtId="0" fontId="32" fillId="0" borderId="15" xfId="0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167" fontId="34" fillId="0" borderId="0" xfId="0" applyNumberFormat="1" applyFont="1" applyAlignment="1" applyProtection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4" fillId="0" borderId="14" xfId="0" applyFont="1" applyBorder="1" applyAlignment="1" applyProtection="1">
      <alignment vertical="center"/>
    </xf>
    <xf numFmtId="0" fontId="34" fillId="0" borderId="15" xfId="0" applyFont="1" applyBorder="1" applyAlignment="1" applyProtection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35" fillId="0" borderId="0" xfId="0" applyFont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5" fillId="0" borderId="14" xfId="0" applyFont="1" applyBorder="1" applyAlignment="1" applyProtection="1">
      <alignment vertical="center"/>
    </xf>
    <xf numFmtId="0" fontId="35" fillId="0" borderId="15" xfId="0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center" vertical="center"/>
    </xf>
    <xf numFmtId="0" fontId="38" fillId="0" borderId="0" xfId="0" applyFont="1" applyAlignment="1">
      <alignment vertical="center"/>
    </xf>
    <xf numFmtId="0" fontId="38" fillId="0" borderId="3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167" fontId="38" fillId="0" borderId="0" xfId="0" applyNumberFormat="1" applyFont="1" applyAlignment="1" applyProtection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8" fillId="0" borderId="14" xfId="0" applyFont="1" applyBorder="1" applyAlignment="1" applyProtection="1">
      <alignment vertical="center"/>
    </xf>
    <xf numFmtId="0" fontId="38" fillId="0" borderId="15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16" fillId="2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16" fillId="0" borderId="20" xfId="0" applyNumberFormat="1" applyFont="1" applyBorder="1" applyAlignment="1" applyProtection="1">
      <alignment vertical="center"/>
    </xf>
    <xf numFmtId="166" fontId="16" fillId="0" borderId="21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3" xfId="0" applyFont="1" applyBorder="1" applyAlignment="1">
      <alignment vertical="center" wrapText="1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6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27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vertical="center" wrapText="1"/>
    </xf>
    <xf numFmtId="0" fontId="42" fillId="0" borderId="27" xfId="0" applyFont="1" applyBorder="1" applyAlignment="1">
      <alignment horizontal="left" vertical="center"/>
    </xf>
    <xf numFmtId="0" fontId="42" fillId="0" borderId="27" xfId="0" applyFont="1" applyBorder="1" applyAlignment="1">
      <alignment vertical="center"/>
    </xf>
    <xf numFmtId="49" fontId="42" fillId="0" borderId="27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27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42" fillId="0" borderId="27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6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top"/>
    </xf>
    <xf numFmtId="0" fontId="42" fillId="0" borderId="27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27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27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27" xfId="0" applyFont="1" applyBorder="1" applyAlignment="1">
      <alignment vertical="top"/>
    </xf>
    <xf numFmtId="49" fontId="42" fillId="0" borderId="27" xfId="0" applyNumberFormat="1" applyFont="1" applyBorder="1" applyAlignment="1">
      <alignment horizontal="left" vertical="center"/>
    </xf>
    <xf numFmtId="0" fontId="43" fillId="0" borderId="26" xfId="0" applyFont="1" applyBorder="1" applyAlignment="1" applyProtection="1">
      <alignment horizontal="left" vertical="center"/>
    </xf>
    <xf numFmtId="0" fontId="42" fillId="0" borderId="27" xfId="0" applyFont="1" applyBorder="1" applyAlignment="1" applyProtection="1">
      <alignment vertical="top"/>
    </xf>
    <xf numFmtId="0" fontId="42" fillId="0" borderId="27" xfId="0" applyFont="1" applyBorder="1" applyAlignment="1" applyProtection="1">
      <alignment horizontal="left" vertical="center"/>
    </xf>
    <xf numFmtId="0" fontId="42" fillId="0" borderId="27" xfId="0" applyFont="1" applyBorder="1" applyAlignment="1" applyProtection="1">
      <alignment horizontal="center" vertical="center"/>
    </xf>
    <xf numFmtId="49" fontId="42" fillId="0" borderId="27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6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0" fontId="7" fillId="0" borderId="0" xfId="0" applyFont="1" applyAlignment="1" applyProtection="1">
      <alignment horizontal="left" vertical="center"/>
    </xf>
    <xf numFmtId="0" fontId="0" fillId="0" borderId="0" xfId="0" applyProtection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top" wrapText="1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4" fontId="10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64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0" fontId="12" fillId="3" borderId="7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vertical="center"/>
    </xf>
    <xf numFmtId="4" fontId="12" fillId="3" borderId="7" xfId="0" applyNumberFormat="1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165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5" fillId="4" borderId="6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left" vertical="center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right" vertical="center"/>
    </xf>
    <xf numFmtId="4" fontId="17" fillId="0" borderId="0" xfId="0" applyNumberFormat="1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</xf>
    <xf numFmtId="0" fontId="42" fillId="0" borderId="27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27" xfId="0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left" vertical="center" wrapText="1"/>
    </xf>
    <xf numFmtId="0" fontId="40" fillId="0" borderId="27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27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75151101" TargetMode="External"/><Relationship Id="rId18" Type="http://schemas.openxmlformats.org/officeDocument/2006/relationships/hyperlink" Target="https://podminky.urs.cz/item/CS_URS_2024_01/230170014" TargetMode="External"/><Relationship Id="rId26" Type="http://schemas.openxmlformats.org/officeDocument/2006/relationships/hyperlink" Target="https://podminky.urs.cz/item/CS_URS_2024_01/894812249" TargetMode="External"/><Relationship Id="rId3" Type="http://schemas.openxmlformats.org/officeDocument/2006/relationships/hyperlink" Target="https://podminky.urs.cz/item/CS_URS_2022_01/131251201" TargetMode="External"/><Relationship Id="rId21" Type="http://schemas.openxmlformats.org/officeDocument/2006/relationships/hyperlink" Target="https://podminky.urs.cz/item/CS_URS_2024_01/871350310" TargetMode="External"/><Relationship Id="rId34" Type="http://schemas.openxmlformats.org/officeDocument/2006/relationships/hyperlink" Target="https://podminky.urs.cz/item/CS_URS_2022_01/998225191" TargetMode="External"/><Relationship Id="rId7" Type="http://schemas.openxmlformats.org/officeDocument/2006/relationships/hyperlink" Target="https://podminky.urs.cz/item/CS_URS_2024_01/141721255" TargetMode="External"/><Relationship Id="rId12" Type="http://schemas.openxmlformats.org/officeDocument/2006/relationships/hyperlink" Target="https://podminky.urs.cz/item/CS_URS_2022_01/174101101" TargetMode="External"/><Relationship Id="rId17" Type="http://schemas.openxmlformats.org/officeDocument/2006/relationships/hyperlink" Target="https://podminky.urs.cz/item/CS_URS_2024_01/230170004" TargetMode="External"/><Relationship Id="rId25" Type="http://schemas.openxmlformats.org/officeDocument/2006/relationships/hyperlink" Target="https://podminky.urs.cz/item/CS_URS_2024_01/877370330" TargetMode="External"/><Relationship Id="rId33" Type="http://schemas.openxmlformats.org/officeDocument/2006/relationships/hyperlink" Target="https://podminky.urs.cz/item/CS_URS_2022_01/997221861" TargetMode="External"/><Relationship Id="rId2" Type="http://schemas.openxmlformats.org/officeDocument/2006/relationships/hyperlink" Target="https://podminky.urs.cz/item/CS_URS_2022_01/129001101" TargetMode="External"/><Relationship Id="rId16" Type="http://schemas.openxmlformats.org/officeDocument/2006/relationships/hyperlink" Target="https://podminky.urs.cz/item/CS_URS_2022_01/230170005" TargetMode="External"/><Relationship Id="rId20" Type="http://schemas.openxmlformats.org/officeDocument/2006/relationships/hyperlink" Target="https://podminky.urs.cz/item/CS_URS_2024_01/871310310" TargetMode="External"/><Relationship Id="rId29" Type="http://schemas.openxmlformats.org/officeDocument/2006/relationships/hyperlink" Target="https://podminky.urs.cz/item/CS_URS_2024_01/899910212" TargetMode="External"/><Relationship Id="rId1" Type="http://schemas.openxmlformats.org/officeDocument/2006/relationships/hyperlink" Target="https://podminky.urs.cz/item/CS_URS_2022_01/119001421" TargetMode="External"/><Relationship Id="rId6" Type="http://schemas.openxmlformats.org/officeDocument/2006/relationships/hyperlink" Target="https://podminky.urs.cz/item/CS_URS_2024_01/132354204" TargetMode="External"/><Relationship Id="rId11" Type="http://schemas.openxmlformats.org/officeDocument/2006/relationships/hyperlink" Target="https://podminky.urs.cz/item/CS_URS_2024_01/151811242" TargetMode="External"/><Relationship Id="rId24" Type="http://schemas.openxmlformats.org/officeDocument/2006/relationships/hyperlink" Target="https://podminky.urs.cz/item/CS_URS_2024_01/877350330" TargetMode="External"/><Relationship Id="rId32" Type="http://schemas.openxmlformats.org/officeDocument/2006/relationships/hyperlink" Target="https://podminky.urs.cz/item/CS_URS_2024_01/997221579" TargetMode="External"/><Relationship Id="rId5" Type="http://schemas.openxmlformats.org/officeDocument/2006/relationships/hyperlink" Target="https://podminky.urs.cz/item/CS_URS_2024_01/132254204" TargetMode="External"/><Relationship Id="rId15" Type="http://schemas.openxmlformats.org/officeDocument/2006/relationships/hyperlink" Target="https://podminky.urs.cz/item/CS_URS_2022_01/451573111" TargetMode="External"/><Relationship Id="rId23" Type="http://schemas.openxmlformats.org/officeDocument/2006/relationships/hyperlink" Target="https://podminky.urs.cz/item/CS_URS_2024_01/877310320" TargetMode="External"/><Relationship Id="rId28" Type="http://schemas.openxmlformats.org/officeDocument/2006/relationships/hyperlink" Target="https://podminky.urs.cz/item/CS_URS_2024_01/898161224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4_01/151811231" TargetMode="External"/><Relationship Id="rId19" Type="http://schemas.openxmlformats.org/officeDocument/2006/relationships/hyperlink" Target="https://podminky.urs.cz/item/CS_URS_2024_01/830391811" TargetMode="External"/><Relationship Id="rId31" Type="http://schemas.openxmlformats.org/officeDocument/2006/relationships/hyperlink" Target="https://podminky.urs.cz/item/CS_URS_2024_01/997221571" TargetMode="External"/><Relationship Id="rId4" Type="http://schemas.openxmlformats.org/officeDocument/2006/relationships/hyperlink" Target="https://podminky.urs.cz/item/CS_URS_2022_01/131351201" TargetMode="External"/><Relationship Id="rId9" Type="http://schemas.openxmlformats.org/officeDocument/2006/relationships/hyperlink" Target="https://podminky.urs.cz/item/CS_URS_2024_01/151811142" TargetMode="External"/><Relationship Id="rId14" Type="http://schemas.openxmlformats.org/officeDocument/2006/relationships/hyperlink" Target="https://podminky.urs.cz/item/CS_URS_2022_01/212752701" TargetMode="External"/><Relationship Id="rId22" Type="http://schemas.openxmlformats.org/officeDocument/2006/relationships/hyperlink" Target="https://podminky.urs.cz/item/CS_URS_2024_01/877310310" TargetMode="External"/><Relationship Id="rId27" Type="http://schemas.openxmlformats.org/officeDocument/2006/relationships/hyperlink" Target="https://podminky.urs.cz/item/CS_URS_2024_01/894812339" TargetMode="External"/><Relationship Id="rId30" Type="http://schemas.openxmlformats.org/officeDocument/2006/relationships/hyperlink" Target="https://podminky.urs.cz/item/CS_URS_2024_01/890231851" TargetMode="External"/><Relationship Id="rId35" Type="http://schemas.openxmlformats.org/officeDocument/2006/relationships/hyperlink" Target="https://podminky.urs.cz/item/CS_URS_2022_01/998276125" TargetMode="External"/><Relationship Id="rId8" Type="http://schemas.openxmlformats.org/officeDocument/2006/relationships/hyperlink" Target="https://podminky.urs.cz/item/CS_URS_2024_01/151811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2" t="s">
        <v>0</v>
      </c>
      <c r="AZ1" s="2" t="s">
        <v>1</v>
      </c>
      <c r="BA1" s="2" t="s">
        <v>2</v>
      </c>
      <c r="BB1" s="2" t="s">
        <v>3</v>
      </c>
      <c r="BT1" s="2" t="s">
        <v>4</v>
      </c>
      <c r="BU1" s="2" t="s">
        <v>4</v>
      </c>
      <c r="BV1" s="2" t="s">
        <v>5</v>
      </c>
    </row>
    <row r="2" spans="1:74" s="1" customFormat="1" ht="36.950000000000003" customHeight="1"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S2" s="3" t="s">
        <v>6</v>
      </c>
      <c r="BT2" s="3" t="s">
        <v>7</v>
      </c>
    </row>
    <row r="3" spans="1:74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spans="1:74" s="1" customFormat="1" ht="24.95" customHeight="1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12</v>
      </c>
    </row>
    <row r="5" spans="1:74" s="1" customFormat="1" ht="12" customHeight="1">
      <c r="B5" s="7"/>
      <c r="C5" s="8"/>
      <c r="D5" s="12" t="s">
        <v>13</v>
      </c>
      <c r="E5" s="8"/>
      <c r="F5" s="8"/>
      <c r="G5" s="8"/>
      <c r="H5" s="8"/>
      <c r="I5" s="8"/>
      <c r="J5" s="8"/>
      <c r="K5" s="318" t="s">
        <v>14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8"/>
      <c r="AQ5" s="8"/>
      <c r="AR5" s="6"/>
      <c r="BE5" s="320" t="s">
        <v>15</v>
      </c>
      <c r="BS5" s="3" t="s">
        <v>6</v>
      </c>
    </row>
    <row r="6" spans="1:74" s="1" customFormat="1" ht="36.950000000000003" customHeight="1">
      <c r="B6" s="7"/>
      <c r="C6" s="8"/>
      <c r="D6" s="14" t="s">
        <v>16</v>
      </c>
      <c r="E6" s="8"/>
      <c r="F6" s="8"/>
      <c r="G6" s="8"/>
      <c r="H6" s="8"/>
      <c r="I6" s="8"/>
      <c r="J6" s="8"/>
      <c r="K6" s="323" t="s">
        <v>17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8"/>
      <c r="AQ6" s="8"/>
      <c r="AR6" s="6"/>
      <c r="BE6" s="321"/>
      <c r="BS6" s="3" t="s">
        <v>6</v>
      </c>
    </row>
    <row r="7" spans="1:74" s="1" customFormat="1" ht="12" customHeight="1">
      <c r="B7" s="7"/>
      <c r="C7" s="8"/>
      <c r="D7" s="15" t="s">
        <v>18</v>
      </c>
      <c r="E7" s="8"/>
      <c r="F7" s="8"/>
      <c r="G7" s="8"/>
      <c r="H7" s="8"/>
      <c r="I7" s="8"/>
      <c r="J7" s="8"/>
      <c r="K7" s="13" t="s">
        <v>19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5" t="s">
        <v>20</v>
      </c>
      <c r="AL7" s="8"/>
      <c r="AM7" s="8"/>
      <c r="AN7" s="13" t="s">
        <v>21</v>
      </c>
      <c r="AO7" s="8"/>
      <c r="AP7" s="8"/>
      <c r="AQ7" s="8"/>
      <c r="AR7" s="6"/>
      <c r="BE7" s="321"/>
      <c r="BS7" s="3" t="s">
        <v>6</v>
      </c>
    </row>
    <row r="8" spans="1:74" s="1" customFormat="1" ht="12" customHeight="1">
      <c r="B8" s="7"/>
      <c r="C8" s="8"/>
      <c r="D8" s="15" t="s">
        <v>22</v>
      </c>
      <c r="E8" s="8"/>
      <c r="F8" s="8"/>
      <c r="G8" s="8"/>
      <c r="H8" s="8"/>
      <c r="I8" s="8"/>
      <c r="J8" s="8"/>
      <c r="K8" s="13" t="s">
        <v>23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5" t="s">
        <v>24</v>
      </c>
      <c r="AL8" s="8"/>
      <c r="AM8" s="8"/>
      <c r="AN8" s="16" t="s">
        <v>25</v>
      </c>
      <c r="AO8" s="8"/>
      <c r="AP8" s="8"/>
      <c r="AQ8" s="8"/>
      <c r="AR8" s="6"/>
      <c r="BE8" s="321"/>
      <c r="BS8" s="3" t="s">
        <v>6</v>
      </c>
    </row>
    <row r="9" spans="1:74" s="1" customFormat="1" ht="14.4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321"/>
      <c r="BS9" s="3" t="s">
        <v>6</v>
      </c>
    </row>
    <row r="10" spans="1:74" s="1" customFormat="1" ht="12" customHeight="1">
      <c r="B10" s="7"/>
      <c r="C10" s="8"/>
      <c r="D10" s="15" t="s">
        <v>26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5" t="s">
        <v>27</v>
      </c>
      <c r="AL10" s="8"/>
      <c r="AM10" s="8"/>
      <c r="AN10" s="13" t="s">
        <v>28</v>
      </c>
      <c r="AO10" s="8"/>
      <c r="AP10" s="8"/>
      <c r="AQ10" s="8"/>
      <c r="AR10" s="6"/>
      <c r="BE10" s="321"/>
      <c r="BS10" s="3" t="s">
        <v>6</v>
      </c>
    </row>
    <row r="11" spans="1:74" s="1" customFormat="1" ht="18.399999999999999" customHeight="1">
      <c r="B11" s="7"/>
      <c r="C11" s="8"/>
      <c r="D11" s="8"/>
      <c r="E11" s="13" t="s">
        <v>29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5" t="s">
        <v>30</v>
      </c>
      <c r="AL11" s="8"/>
      <c r="AM11" s="8"/>
      <c r="AN11" s="13" t="s">
        <v>21</v>
      </c>
      <c r="AO11" s="8"/>
      <c r="AP11" s="8"/>
      <c r="AQ11" s="8"/>
      <c r="AR11" s="6"/>
      <c r="BE11" s="321"/>
      <c r="BS11" s="3" t="s">
        <v>6</v>
      </c>
    </row>
    <row r="12" spans="1:74" s="1" customFormat="1" ht="6.95" customHeigh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321"/>
      <c r="BS12" s="3" t="s">
        <v>6</v>
      </c>
    </row>
    <row r="13" spans="1:74" s="1" customFormat="1" ht="12" customHeight="1">
      <c r="B13" s="7"/>
      <c r="C13" s="8"/>
      <c r="D13" s="15" t="s">
        <v>31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5" t="s">
        <v>27</v>
      </c>
      <c r="AL13" s="8"/>
      <c r="AM13" s="8"/>
      <c r="AN13" s="17" t="s">
        <v>32</v>
      </c>
      <c r="AO13" s="8"/>
      <c r="AP13" s="8"/>
      <c r="AQ13" s="8"/>
      <c r="AR13" s="6"/>
      <c r="BE13" s="321"/>
      <c r="BS13" s="3" t="s">
        <v>6</v>
      </c>
    </row>
    <row r="14" spans="1:74" ht="12.75">
      <c r="B14" s="7"/>
      <c r="C14" s="8"/>
      <c r="D14" s="8"/>
      <c r="E14" s="324" t="s">
        <v>32</v>
      </c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15" t="s">
        <v>30</v>
      </c>
      <c r="AL14" s="8"/>
      <c r="AM14" s="8"/>
      <c r="AN14" s="17" t="s">
        <v>32</v>
      </c>
      <c r="AO14" s="8"/>
      <c r="AP14" s="8"/>
      <c r="AQ14" s="8"/>
      <c r="AR14" s="6"/>
      <c r="BE14" s="321"/>
      <c r="BS14" s="3" t="s">
        <v>6</v>
      </c>
    </row>
    <row r="15" spans="1:74" s="1" customFormat="1" ht="6.95" customHeight="1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321"/>
      <c r="BS15" s="3" t="s">
        <v>4</v>
      </c>
    </row>
    <row r="16" spans="1:74" s="1" customFormat="1" ht="12" customHeight="1">
      <c r="B16" s="7"/>
      <c r="C16" s="8"/>
      <c r="D16" s="15" t="s">
        <v>33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5" t="s">
        <v>27</v>
      </c>
      <c r="AL16" s="8"/>
      <c r="AM16" s="8"/>
      <c r="AN16" s="13" t="s">
        <v>34</v>
      </c>
      <c r="AO16" s="8"/>
      <c r="AP16" s="8"/>
      <c r="AQ16" s="8"/>
      <c r="AR16" s="6"/>
      <c r="BE16" s="321"/>
      <c r="BS16" s="3" t="s">
        <v>4</v>
      </c>
    </row>
    <row r="17" spans="2:71" s="1" customFormat="1" ht="18.399999999999999" customHeight="1">
      <c r="B17" s="7"/>
      <c r="C17" s="8"/>
      <c r="D17" s="8"/>
      <c r="E17" s="13" t="s">
        <v>35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5" t="s">
        <v>30</v>
      </c>
      <c r="AL17" s="8"/>
      <c r="AM17" s="8"/>
      <c r="AN17" s="13" t="s">
        <v>21</v>
      </c>
      <c r="AO17" s="8"/>
      <c r="AP17" s="8"/>
      <c r="AQ17" s="8"/>
      <c r="AR17" s="6"/>
      <c r="BE17" s="321"/>
      <c r="BS17" s="3" t="s">
        <v>36</v>
      </c>
    </row>
    <row r="18" spans="2:71" s="1" customFormat="1" ht="6.9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321"/>
      <c r="BS18" s="3" t="s">
        <v>6</v>
      </c>
    </row>
    <row r="19" spans="2:71" s="1" customFormat="1" ht="12" customHeight="1">
      <c r="B19" s="7"/>
      <c r="C19" s="8"/>
      <c r="D19" s="15" t="s">
        <v>37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 t="s">
        <v>27</v>
      </c>
      <c r="AL19" s="8"/>
      <c r="AM19" s="8"/>
      <c r="AN19" s="13" t="s">
        <v>34</v>
      </c>
      <c r="AO19" s="8"/>
      <c r="AP19" s="8"/>
      <c r="AQ19" s="8"/>
      <c r="AR19" s="6"/>
      <c r="BE19" s="321"/>
      <c r="BS19" s="3" t="s">
        <v>6</v>
      </c>
    </row>
    <row r="20" spans="2:71" s="1" customFormat="1" ht="18.399999999999999" customHeight="1">
      <c r="B20" s="7"/>
      <c r="C20" s="8"/>
      <c r="D20" s="8"/>
      <c r="E20" s="13" t="s">
        <v>38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5" t="s">
        <v>30</v>
      </c>
      <c r="AL20" s="8"/>
      <c r="AM20" s="8"/>
      <c r="AN20" s="13" t="s">
        <v>21</v>
      </c>
      <c r="AO20" s="8"/>
      <c r="AP20" s="8"/>
      <c r="AQ20" s="8"/>
      <c r="AR20" s="6"/>
      <c r="BE20" s="321"/>
      <c r="BS20" s="3" t="s">
        <v>4</v>
      </c>
    </row>
    <row r="21" spans="2:71" s="1" customFormat="1" ht="6.95" customHeight="1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321"/>
    </row>
    <row r="22" spans="2:71" s="1" customFormat="1" ht="12" customHeight="1">
      <c r="B22" s="7"/>
      <c r="C22" s="8"/>
      <c r="D22" s="15" t="s">
        <v>39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321"/>
    </row>
    <row r="23" spans="2:71" s="1" customFormat="1" ht="47.25" customHeight="1">
      <c r="B23" s="7"/>
      <c r="C23" s="8"/>
      <c r="D23" s="8"/>
      <c r="E23" s="326" t="s">
        <v>40</v>
      </c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8"/>
      <c r="AP23" s="8"/>
      <c r="AQ23" s="8"/>
      <c r="AR23" s="6"/>
      <c r="BE23" s="321"/>
    </row>
    <row r="24" spans="2:71" s="1" customFormat="1" ht="6.95" customHeight="1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321"/>
    </row>
    <row r="25" spans="2:71" s="1" customFormat="1" ht="6.95" customHeight="1">
      <c r="B25" s="7"/>
      <c r="C25" s="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8"/>
      <c r="AQ25" s="8"/>
      <c r="AR25" s="6"/>
      <c r="BE25" s="321"/>
    </row>
    <row r="26" spans="2:71" s="20" customFormat="1" ht="25.9" customHeight="1">
      <c r="B26" s="21"/>
      <c r="C26" s="22"/>
      <c r="D26" s="23" t="s">
        <v>41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27">
        <f>ROUND(AG54,2)</f>
        <v>0</v>
      </c>
      <c r="AL26" s="328"/>
      <c r="AM26" s="328"/>
      <c r="AN26" s="328"/>
      <c r="AO26" s="328"/>
      <c r="AP26" s="22"/>
      <c r="AQ26" s="22"/>
      <c r="AR26" s="25"/>
      <c r="BE26" s="321"/>
    </row>
    <row r="27" spans="2:71" s="20" customFormat="1" ht="6.95" customHeight="1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5"/>
      <c r="BE27" s="321"/>
    </row>
    <row r="28" spans="2:71" s="20" customFormat="1" ht="12.75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329" t="s">
        <v>42</v>
      </c>
      <c r="M28" s="329"/>
      <c r="N28" s="329"/>
      <c r="O28" s="329"/>
      <c r="P28" s="329"/>
      <c r="Q28" s="22"/>
      <c r="R28" s="22"/>
      <c r="S28" s="22"/>
      <c r="T28" s="22"/>
      <c r="U28" s="22"/>
      <c r="V28" s="22"/>
      <c r="W28" s="329" t="s">
        <v>43</v>
      </c>
      <c r="X28" s="329"/>
      <c r="Y28" s="329"/>
      <c r="Z28" s="329"/>
      <c r="AA28" s="329"/>
      <c r="AB28" s="329"/>
      <c r="AC28" s="329"/>
      <c r="AD28" s="329"/>
      <c r="AE28" s="329"/>
      <c r="AF28" s="22"/>
      <c r="AG28" s="22"/>
      <c r="AH28" s="22"/>
      <c r="AI28" s="22"/>
      <c r="AJ28" s="22"/>
      <c r="AK28" s="329" t="s">
        <v>44</v>
      </c>
      <c r="AL28" s="329"/>
      <c r="AM28" s="329"/>
      <c r="AN28" s="329"/>
      <c r="AO28" s="329"/>
      <c r="AP28" s="22"/>
      <c r="AQ28" s="22"/>
      <c r="AR28" s="25"/>
      <c r="BE28" s="321"/>
    </row>
    <row r="29" spans="2:71" s="26" customFormat="1" ht="14.45" customHeight="1">
      <c r="B29" s="27"/>
      <c r="C29" s="28"/>
      <c r="D29" s="15" t="s">
        <v>45</v>
      </c>
      <c r="E29" s="28"/>
      <c r="F29" s="15" t="s">
        <v>46</v>
      </c>
      <c r="G29" s="28"/>
      <c r="H29" s="28"/>
      <c r="I29" s="28"/>
      <c r="J29" s="28"/>
      <c r="K29" s="28"/>
      <c r="L29" s="330">
        <v>0.21</v>
      </c>
      <c r="M29" s="331"/>
      <c r="N29" s="331"/>
      <c r="O29" s="331"/>
      <c r="P29" s="331"/>
      <c r="Q29" s="28"/>
      <c r="R29" s="28"/>
      <c r="S29" s="28"/>
      <c r="T29" s="28"/>
      <c r="U29" s="28"/>
      <c r="V29" s="28"/>
      <c r="W29" s="332">
        <f>ROUND(AZ54, 2)</f>
        <v>0</v>
      </c>
      <c r="X29" s="331"/>
      <c r="Y29" s="331"/>
      <c r="Z29" s="331"/>
      <c r="AA29" s="331"/>
      <c r="AB29" s="331"/>
      <c r="AC29" s="331"/>
      <c r="AD29" s="331"/>
      <c r="AE29" s="331"/>
      <c r="AF29" s="28"/>
      <c r="AG29" s="28"/>
      <c r="AH29" s="28"/>
      <c r="AI29" s="28"/>
      <c r="AJ29" s="28"/>
      <c r="AK29" s="332">
        <f>ROUND(AV54, 2)</f>
        <v>0</v>
      </c>
      <c r="AL29" s="331"/>
      <c r="AM29" s="331"/>
      <c r="AN29" s="331"/>
      <c r="AO29" s="331"/>
      <c r="AP29" s="28"/>
      <c r="AQ29" s="28"/>
      <c r="AR29" s="29"/>
      <c r="BE29" s="322"/>
    </row>
    <row r="30" spans="2:71" s="26" customFormat="1" ht="14.45" customHeight="1">
      <c r="B30" s="27"/>
      <c r="C30" s="28"/>
      <c r="D30" s="28"/>
      <c r="E30" s="28"/>
      <c r="F30" s="15" t="s">
        <v>47</v>
      </c>
      <c r="G30" s="28"/>
      <c r="H30" s="28"/>
      <c r="I30" s="28"/>
      <c r="J30" s="28"/>
      <c r="K30" s="28"/>
      <c r="L30" s="330">
        <v>0.12</v>
      </c>
      <c r="M30" s="331"/>
      <c r="N30" s="331"/>
      <c r="O30" s="331"/>
      <c r="P30" s="331"/>
      <c r="Q30" s="28"/>
      <c r="R30" s="28"/>
      <c r="S30" s="28"/>
      <c r="T30" s="28"/>
      <c r="U30" s="28"/>
      <c r="V30" s="28"/>
      <c r="W30" s="332">
        <f>ROUND(BA54, 2)</f>
        <v>0</v>
      </c>
      <c r="X30" s="331"/>
      <c r="Y30" s="331"/>
      <c r="Z30" s="331"/>
      <c r="AA30" s="331"/>
      <c r="AB30" s="331"/>
      <c r="AC30" s="331"/>
      <c r="AD30" s="331"/>
      <c r="AE30" s="331"/>
      <c r="AF30" s="28"/>
      <c r="AG30" s="28"/>
      <c r="AH30" s="28"/>
      <c r="AI30" s="28"/>
      <c r="AJ30" s="28"/>
      <c r="AK30" s="332">
        <f>ROUND(AW54, 2)</f>
        <v>0</v>
      </c>
      <c r="AL30" s="331"/>
      <c r="AM30" s="331"/>
      <c r="AN30" s="331"/>
      <c r="AO30" s="331"/>
      <c r="AP30" s="28"/>
      <c r="AQ30" s="28"/>
      <c r="AR30" s="29"/>
      <c r="BE30" s="322"/>
    </row>
    <row r="31" spans="2:71" s="26" customFormat="1" ht="14.45" hidden="1" customHeight="1">
      <c r="B31" s="27"/>
      <c r="C31" s="28"/>
      <c r="D31" s="28"/>
      <c r="E31" s="28"/>
      <c r="F31" s="15" t="s">
        <v>48</v>
      </c>
      <c r="G31" s="28"/>
      <c r="H31" s="28"/>
      <c r="I31" s="28"/>
      <c r="J31" s="28"/>
      <c r="K31" s="28"/>
      <c r="L31" s="330">
        <v>0.21</v>
      </c>
      <c r="M31" s="331"/>
      <c r="N31" s="331"/>
      <c r="O31" s="331"/>
      <c r="P31" s="331"/>
      <c r="Q31" s="28"/>
      <c r="R31" s="28"/>
      <c r="S31" s="28"/>
      <c r="T31" s="28"/>
      <c r="U31" s="28"/>
      <c r="V31" s="28"/>
      <c r="W31" s="332">
        <f>ROUND(BB54, 2)</f>
        <v>0</v>
      </c>
      <c r="X31" s="331"/>
      <c r="Y31" s="331"/>
      <c r="Z31" s="331"/>
      <c r="AA31" s="331"/>
      <c r="AB31" s="331"/>
      <c r="AC31" s="331"/>
      <c r="AD31" s="331"/>
      <c r="AE31" s="331"/>
      <c r="AF31" s="28"/>
      <c r="AG31" s="28"/>
      <c r="AH31" s="28"/>
      <c r="AI31" s="28"/>
      <c r="AJ31" s="28"/>
      <c r="AK31" s="332">
        <v>0</v>
      </c>
      <c r="AL31" s="331"/>
      <c r="AM31" s="331"/>
      <c r="AN31" s="331"/>
      <c r="AO31" s="331"/>
      <c r="AP31" s="28"/>
      <c r="AQ31" s="28"/>
      <c r="AR31" s="29"/>
      <c r="BE31" s="322"/>
    </row>
    <row r="32" spans="2:71" s="26" customFormat="1" ht="14.45" hidden="1" customHeight="1">
      <c r="B32" s="27"/>
      <c r="C32" s="28"/>
      <c r="D32" s="28"/>
      <c r="E32" s="28"/>
      <c r="F32" s="15" t="s">
        <v>49</v>
      </c>
      <c r="G32" s="28"/>
      <c r="H32" s="28"/>
      <c r="I32" s="28"/>
      <c r="J32" s="28"/>
      <c r="K32" s="28"/>
      <c r="L32" s="330">
        <v>0.12</v>
      </c>
      <c r="M32" s="331"/>
      <c r="N32" s="331"/>
      <c r="O32" s="331"/>
      <c r="P32" s="331"/>
      <c r="Q32" s="28"/>
      <c r="R32" s="28"/>
      <c r="S32" s="28"/>
      <c r="T32" s="28"/>
      <c r="U32" s="28"/>
      <c r="V32" s="28"/>
      <c r="W32" s="332">
        <f>ROUND(BC54, 2)</f>
        <v>0</v>
      </c>
      <c r="X32" s="331"/>
      <c r="Y32" s="331"/>
      <c r="Z32" s="331"/>
      <c r="AA32" s="331"/>
      <c r="AB32" s="331"/>
      <c r="AC32" s="331"/>
      <c r="AD32" s="331"/>
      <c r="AE32" s="331"/>
      <c r="AF32" s="28"/>
      <c r="AG32" s="28"/>
      <c r="AH32" s="28"/>
      <c r="AI32" s="28"/>
      <c r="AJ32" s="28"/>
      <c r="AK32" s="332">
        <v>0</v>
      </c>
      <c r="AL32" s="331"/>
      <c r="AM32" s="331"/>
      <c r="AN32" s="331"/>
      <c r="AO32" s="331"/>
      <c r="AP32" s="28"/>
      <c r="AQ32" s="28"/>
      <c r="AR32" s="29"/>
      <c r="BE32" s="322"/>
    </row>
    <row r="33" spans="2:44" s="26" customFormat="1" ht="14.45" hidden="1" customHeight="1">
      <c r="B33" s="27"/>
      <c r="C33" s="28"/>
      <c r="D33" s="28"/>
      <c r="E33" s="28"/>
      <c r="F33" s="15" t="s">
        <v>50</v>
      </c>
      <c r="G33" s="28"/>
      <c r="H33" s="28"/>
      <c r="I33" s="28"/>
      <c r="J33" s="28"/>
      <c r="K33" s="28"/>
      <c r="L33" s="330">
        <v>0</v>
      </c>
      <c r="M33" s="331"/>
      <c r="N33" s="331"/>
      <c r="O33" s="331"/>
      <c r="P33" s="331"/>
      <c r="Q33" s="28"/>
      <c r="R33" s="28"/>
      <c r="S33" s="28"/>
      <c r="T33" s="28"/>
      <c r="U33" s="28"/>
      <c r="V33" s="28"/>
      <c r="W33" s="332">
        <f>ROUND(BD54, 2)</f>
        <v>0</v>
      </c>
      <c r="X33" s="331"/>
      <c r="Y33" s="331"/>
      <c r="Z33" s="331"/>
      <c r="AA33" s="331"/>
      <c r="AB33" s="331"/>
      <c r="AC33" s="331"/>
      <c r="AD33" s="331"/>
      <c r="AE33" s="331"/>
      <c r="AF33" s="28"/>
      <c r="AG33" s="28"/>
      <c r="AH33" s="28"/>
      <c r="AI33" s="28"/>
      <c r="AJ33" s="28"/>
      <c r="AK33" s="332">
        <v>0</v>
      </c>
      <c r="AL33" s="331"/>
      <c r="AM33" s="331"/>
      <c r="AN33" s="331"/>
      <c r="AO33" s="331"/>
      <c r="AP33" s="28"/>
      <c r="AQ33" s="28"/>
      <c r="AR33" s="29"/>
    </row>
    <row r="34" spans="2:44" s="20" customFormat="1" ht="6.95" customHeight="1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5"/>
    </row>
    <row r="35" spans="2:44" s="20" customFormat="1" ht="25.9" customHeight="1">
      <c r="B35" s="21"/>
      <c r="C35" s="30"/>
      <c r="D35" s="31" t="s">
        <v>51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52</v>
      </c>
      <c r="U35" s="32"/>
      <c r="V35" s="32"/>
      <c r="W35" s="32"/>
      <c r="X35" s="333" t="s">
        <v>53</v>
      </c>
      <c r="Y35" s="334"/>
      <c r="Z35" s="334"/>
      <c r="AA35" s="334"/>
      <c r="AB35" s="334"/>
      <c r="AC35" s="32"/>
      <c r="AD35" s="32"/>
      <c r="AE35" s="32"/>
      <c r="AF35" s="32"/>
      <c r="AG35" s="32"/>
      <c r="AH35" s="32"/>
      <c r="AI35" s="32"/>
      <c r="AJ35" s="32"/>
      <c r="AK35" s="335">
        <f>SUM(AK26:AK33)</f>
        <v>0</v>
      </c>
      <c r="AL35" s="334"/>
      <c r="AM35" s="334"/>
      <c r="AN35" s="334"/>
      <c r="AO35" s="336"/>
      <c r="AP35" s="30"/>
      <c r="AQ35" s="30"/>
      <c r="AR35" s="25"/>
    </row>
    <row r="36" spans="2:44" s="20" customFormat="1" ht="6.95" customHeight="1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5"/>
    </row>
    <row r="37" spans="2:44" s="20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5"/>
    </row>
    <row r="41" spans="2:44" s="20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5"/>
    </row>
    <row r="42" spans="2:44" s="20" customFormat="1" ht="24.95" customHeight="1">
      <c r="B42" s="21"/>
      <c r="C42" s="9" t="s">
        <v>54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5"/>
    </row>
    <row r="43" spans="2:44" s="20" customFormat="1" ht="6.9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5"/>
    </row>
    <row r="44" spans="2:44" s="38" customFormat="1" ht="12" customHeight="1">
      <c r="B44" s="39"/>
      <c r="C44" s="15" t="s">
        <v>13</v>
      </c>
      <c r="D44" s="40"/>
      <c r="E44" s="40"/>
      <c r="F44" s="40"/>
      <c r="G44" s="40"/>
      <c r="H44" s="40"/>
      <c r="I44" s="40"/>
      <c r="J44" s="40"/>
      <c r="K44" s="40"/>
      <c r="L44" s="40" t="str">
        <f t="shared" ref="L44:L45" si="0">K5</f>
        <v>040/2024-2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1"/>
    </row>
    <row r="45" spans="2:44" s="42" customFormat="1" ht="36.950000000000003" customHeight="1">
      <c r="B45" s="43"/>
      <c r="C45" s="44" t="s">
        <v>16</v>
      </c>
      <c r="D45" s="45"/>
      <c r="E45" s="45"/>
      <c r="F45" s="45"/>
      <c r="G45" s="45"/>
      <c r="H45" s="45"/>
      <c r="I45" s="45"/>
      <c r="J45" s="45"/>
      <c r="K45" s="45"/>
      <c r="L45" s="337" t="str">
        <f t="shared" si="0"/>
        <v>Rekonstrukce kanalizační přípojky pro BD Trlicova 10, Nový Jičín - 2. etapa- úsek od Š2</v>
      </c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45"/>
      <c r="AQ45" s="45"/>
      <c r="AR45" s="46"/>
    </row>
    <row r="46" spans="2:44" s="20" customFormat="1" ht="6.9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5"/>
    </row>
    <row r="47" spans="2:44" s="20" customFormat="1" ht="12" customHeight="1">
      <c r="B47" s="21"/>
      <c r="C47" s="15" t="s">
        <v>22</v>
      </c>
      <c r="D47" s="22"/>
      <c r="E47" s="22"/>
      <c r="F47" s="22"/>
      <c r="G47" s="22"/>
      <c r="H47" s="22"/>
      <c r="I47" s="22"/>
      <c r="J47" s="22"/>
      <c r="K47" s="22"/>
      <c r="L47" s="47" t="str">
        <f>IF(K8="","",K8)</f>
        <v>Nový Jičín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15" t="s">
        <v>24</v>
      </c>
      <c r="AJ47" s="22"/>
      <c r="AK47" s="22"/>
      <c r="AL47" s="22"/>
      <c r="AM47" s="339" t="str">
        <f>IF(AN8= "","",AN8)</f>
        <v>12. 7. 2024</v>
      </c>
      <c r="AN47" s="339"/>
      <c r="AO47" s="22"/>
      <c r="AP47" s="22"/>
      <c r="AQ47" s="22"/>
      <c r="AR47" s="25"/>
    </row>
    <row r="48" spans="2:44" s="20" customFormat="1" ht="6.9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5"/>
    </row>
    <row r="49" spans="1:90" s="20" customFormat="1" ht="15.2" customHeight="1">
      <c r="B49" s="21"/>
      <c r="C49" s="15" t="s">
        <v>26</v>
      </c>
      <c r="D49" s="22"/>
      <c r="E49" s="22"/>
      <c r="F49" s="22"/>
      <c r="G49" s="22"/>
      <c r="H49" s="22"/>
      <c r="I49" s="22"/>
      <c r="J49" s="22"/>
      <c r="K49" s="22"/>
      <c r="L49" s="40" t="str">
        <f>IF(E11= "","",E11)</f>
        <v>Město Nový Jičín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15" t="s">
        <v>33</v>
      </c>
      <c r="AJ49" s="22"/>
      <c r="AK49" s="22"/>
      <c r="AL49" s="22"/>
      <c r="AM49" s="340" t="str">
        <f>IF(E17="","",E17)</f>
        <v>Ing. Lubomír Novák-AVONA</v>
      </c>
      <c r="AN49" s="341"/>
      <c r="AO49" s="341"/>
      <c r="AP49" s="341"/>
      <c r="AQ49" s="22"/>
      <c r="AR49" s="25"/>
      <c r="AS49" s="342" t="s">
        <v>55</v>
      </c>
      <c r="AT49" s="343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20" customFormat="1" ht="15.2" customHeight="1">
      <c r="B50" s="21"/>
      <c r="C50" s="15" t="s">
        <v>31</v>
      </c>
      <c r="D50" s="22"/>
      <c r="E50" s="22"/>
      <c r="F50" s="22"/>
      <c r="G50" s="22"/>
      <c r="H50" s="22"/>
      <c r="I50" s="22"/>
      <c r="J50" s="22"/>
      <c r="K50" s="22"/>
      <c r="L50" s="40" t="str">
        <f>IF(E14= "Vyplň údaj","",E14)</f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5" t="s">
        <v>37</v>
      </c>
      <c r="AJ50" s="22"/>
      <c r="AK50" s="22"/>
      <c r="AL50" s="22"/>
      <c r="AM50" s="340" t="str">
        <f>IF(E20="","",E20)</f>
        <v>Ing. Lubomír Novák</v>
      </c>
      <c r="AN50" s="341"/>
      <c r="AO50" s="341"/>
      <c r="AP50" s="341"/>
      <c r="AQ50" s="22"/>
      <c r="AR50" s="25"/>
      <c r="AS50" s="344"/>
      <c r="AT50" s="345"/>
      <c r="BD50" s="52"/>
    </row>
    <row r="51" spans="1:90" s="20" customFormat="1" ht="10.9" customHeight="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5"/>
      <c r="AS51" s="346"/>
      <c r="AT51" s="347"/>
      <c r="AU51" s="22"/>
      <c r="AV51" s="22"/>
      <c r="AW51" s="22"/>
      <c r="AX51" s="22"/>
      <c r="AY51" s="22"/>
      <c r="AZ51" s="22"/>
      <c r="BA51" s="22"/>
      <c r="BB51" s="22"/>
      <c r="BC51" s="22"/>
      <c r="BD51" s="53"/>
    </row>
    <row r="52" spans="1:90" s="20" customFormat="1" ht="29.25" customHeight="1">
      <c r="B52" s="21"/>
      <c r="C52" s="348" t="s">
        <v>56</v>
      </c>
      <c r="D52" s="349"/>
      <c r="E52" s="349"/>
      <c r="F52" s="349"/>
      <c r="G52" s="349"/>
      <c r="H52" s="54"/>
      <c r="I52" s="350" t="s">
        <v>57</v>
      </c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51" t="s">
        <v>58</v>
      </c>
      <c r="AH52" s="349"/>
      <c r="AI52" s="349"/>
      <c r="AJ52" s="349"/>
      <c r="AK52" s="349"/>
      <c r="AL52" s="349"/>
      <c r="AM52" s="349"/>
      <c r="AN52" s="350" t="s">
        <v>59</v>
      </c>
      <c r="AO52" s="349"/>
      <c r="AP52" s="349"/>
      <c r="AQ52" s="55" t="s">
        <v>60</v>
      </c>
      <c r="AR52" s="25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0" s="20" customFormat="1" ht="10.9" customHeight="1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5"/>
      <c r="AS53" s="59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1"/>
    </row>
    <row r="54" spans="1:90" s="62" customFormat="1" ht="32.450000000000003" customHeight="1">
      <c r="B54" s="63"/>
      <c r="C54" s="64" t="s">
        <v>73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352">
        <f>ROUND(AG55,2)</f>
        <v>0</v>
      </c>
      <c r="AH54" s="352"/>
      <c r="AI54" s="352"/>
      <c r="AJ54" s="352"/>
      <c r="AK54" s="352"/>
      <c r="AL54" s="352"/>
      <c r="AM54" s="352"/>
      <c r="AN54" s="353">
        <f t="shared" ref="AN54:AN55" si="1">SUM(AG54,AT54)</f>
        <v>0</v>
      </c>
      <c r="AO54" s="353"/>
      <c r="AP54" s="353"/>
      <c r="AQ54" s="67" t="s">
        <v>21</v>
      </c>
      <c r="AR54" s="68"/>
      <c r="AS54" s="69">
        <f>ROUND(AS55,2)</f>
        <v>0</v>
      </c>
      <c r="AT54" s="70">
        <f t="shared" ref="AT54:AT55" si="2">ROUND(SUM(AV54:AW54),2)</f>
        <v>0</v>
      </c>
      <c r="AU54" s="71">
        <f>ROUND(AU55,5)</f>
        <v>0</v>
      </c>
      <c r="AV54" s="70">
        <f>ROUND(AZ54*L29,2)</f>
        <v>0</v>
      </c>
      <c r="AW54" s="70">
        <f>ROUND(BA54*L30,2)</f>
        <v>0</v>
      </c>
      <c r="AX54" s="70">
        <f>ROUND(BB54*L29,2)</f>
        <v>0</v>
      </c>
      <c r="AY54" s="70">
        <f>ROUND(BC54*L30,2)</f>
        <v>0</v>
      </c>
      <c r="AZ54" s="70">
        <f>ROUND(AZ55,2)</f>
        <v>0</v>
      </c>
      <c r="BA54" s="70">
        <f>ROUND(BA55,2)</f>
        <v>0</v>
      </c>
      <c r="BB54" s="70">
        <f>ROUND(BB55,2)</f>
        <v>0</v>
      </c>
      <c r="BC54" s="70">
        <f>ROUND(BC55,2)</f>
        <v>0</v>
      </c>
      <c r="BD54" s="72">
        <f>ROUND(BD55,2)</f>
        <v>0</v>
      </c>
      <c r="BS54" s="73" t="s">
        <v>74</v>
      </c>
      <c r="BT54" s="73" t="s">
        <v>75</v>
      </c>
      <c r="BV54" s="73" t="s">
        <v>76</v>
      </c>
      <c r="BW54" s="73" t="s">
        <v>5</v>
      </c>
      <c r="BX54" s="73" t="s">
        <v>77</v>
      </c>
      <c r="CL54" s="73" t="s">
        <v>19</v>
      </c>
    </row>
    <row r="55" spans="1:90" s="74" customFormat="1" ht="37.5" customHeight="1">
      <c r="A55" s="75" t="s">
        <v>78</v>
      </c>
      <c r="B55" s="76"/>
      <c r="C55" s="77"/>
      <c r="D55" s="354" t="s">
        <v>14</v>
      </c>
      <c r="E55" s="354"/>
      <c r="F55" s="354"/>
      <c r="G55" s="354"/>
      <c r="H55" s="354"/>
      <c r="I55" s="78"/>
      <c r="J55" s="354" t="s">
        <v>17</v>
      </c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5">
        <f>'040-2024-2 - Rekonstrukce...'!J28</f>
        <v>0</v>
      </c>
      <c r="AH55" s="356"/>
      <c r="AI55" s="356"/>
      <c r="AJ55" s="356"/>
      <c r="AK55" s="356"/>
      <c r="AL55" s="356"/>
      <c r="AM55" s="356"/>
      <c r="AN55" s="355">
        <f t="shared" si="1"/>
        <v>0</v>
      </c>
      <c r="AO55" s="356"/>
      <c r="AP55" s="356"/>
      <c r="AQ55" s="79" t="s">
        <v>79</v>
      </c>
      <c r="AR55" s="80"/>
      <c r="AS55" s="81">
        <v>0</v>
      </c>
      <c r="AT55" s="82">
        <f t="shared" si="2"/>
        <v>0</v>
      </c>
      <c r="AU55" s="83">
        <f>'040-2024-2 - Rekonstrukce...'!P81</f>
        <v>0</v>
      </c>
      <c r="AV55" s="82">
        <f>'040-2024-2 - Rekonstrukce...'!J31</f>
        <v>0</v>
      </c>
      <c r="AW55" s="82">
        <f>'040-2024-2 - Rekonstrukce...'!J32</f>
        <v>0</v>
      </c>
      <c r="AX55" s="82">
        <f>'040-2024-2 - Rekonstrukce...'!J33</f>
        <v>0</v>
      </c>
      <c r="AY55" s="82">
        <f>'040-2024-2 - Rekonstrukce...'!J34</f>
        <v>0</v>
      </c>
      <c r="AZ55" s="82">
        <f>'040-2024-2 - Rekonstrukce...'!F31</f>
        <v>0</v>
      </c>
      <c r="BA55" s="82">
        <f>'040-2024-2 - Rekonstrukce...'!F32</f>
        <v>0</v>
      </c>
      <c r="BB55" s="82">
        <f>'040-2024-2 - Rekonstrukce...'!F33</f>
        <v>0</v>
      </c>
      <c r="BC55" s="82">
        <f>'040-2024-2 - Rekonstrukce...'!F34</f>
        <v>0</v>
      </c>
      <c r="BD55" s="84">
        <f>'040-2024-2 - Rekonstrukce...'!F35</f>
        <v>0</v>
      </c>
      <c r="BT55" s="85" t="s">
        <v>80</v>
      </c>
      <c r="BU55" s="85" t="s">
        <v>81</v>
      </c>
      <c r="BV55" s="85" t="s">
        <v>76</v>
      </c>
      <c r="BW55" s="85" t="s">
        <v>5</v>
      </c>
      <c r="BX55" s="85" t="s">
        <v>77</v>
      </c>
      <c r="CL55" s="85" t="s">
        <v>19</v>
      </c>
    </row>
    <row r="56" spans="1:90" s="20" customFormat="1" ht="30" customHeigh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5"/>
    </row>
    <row r="57" spans="1:90" s="20" customFormat="1" ht="6.95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5"/>
    </row>
  </sheetData>
  <sheetProtection algorithmName="SHA-512" hashValue="oiRqM1IGzxYVlcrZ7fIUenOfvPmotcC58qPbu2TNgEFol6jhgnOXR0OYk847DPgvYbPlcc6pTOJ/O2tyT/eutA==" saltValue="vT8leYl7n/0Pcy1P4lMG6N90HBU4++jml+rs0EOHaj3Hp2GCnRETsxKW3BU/R3tWpomMOSeZWVLEHE7GQnCqlQ==" spinCount="100000" sheet="1" objects="1" scenarios="1" formatColumns="0" formatRows="0"/>
  <mergeCells count="42">
    <mergeCell ref="D55:H55"/>
    <mergeCell ref="J55:AF55"/>
    <mergeCell ref="AG55:AM55"/>
    <mergeCell ref="AN55:AP55"/>
    <mergeCell ref="C52:G52"/>
    <mergeCell ref="I52:AF52"/>
    <mergeCell ref="AG52:AM52"/>
    <mergeCell ref="AN52:AP52"/>
    <mergeCell ref="AG54:AM54"/>
    <mergeCell ref="AN54:AP54"/>
    <mergeCell ref="L45:AO45"/>
    <mergeCell ref="AM47:AN47"/>
    <mergeCell ref="AM49:AP49"/>
    <mergeCell ref="AS49:AT51"/>
    <mergeCell ref="AM50:AP5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55" location="'040-2024-2 - Rekonstrukce...'!C2" display="/"/>
  </hyperlinks>
  <pageMargins left="0.39375000000000004" right="0.39375000000000004" top="0.39375000000000004" bottom="0.39375000000000004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2:46" s="1" customFormat="1" ht="36.950000000000003" customHeight="1"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AT2" s="3" t="s">
        <v>5</v>
      </c>
    </row>
    <row r="3" spans="2:46" s="1" customFormat="1" ht="6.95" customHeight="1">
      <c r="B3" s="86"/>
      <c r="C3" s="87"/>
      <c r="D3" s="87"/>
      <c r="E3" s="87"/>
      <c r="F3" s="87"/>
      <c r="G3" s="87"/>
      <c r="H3" s="87"/>
      <c r="I3" s="87"/>
      <c r="J3" s="87"/>
      <c r="K3" s="87"/>
      <c r="L3" s="6"/>
      <c r="AT3" s="3" t="s">
        <v>82</v>
      </c>
    </row>
    <row r="4" spans="2:46" s="1" customFormat="1" ht="24.95" customHeight="1">
      <c r="B4" s="6"/>
      <c r="D4" s="88" t="s">
        <v>83</v>
      </c>
      <c r="L4" s="6"/>
      <c r="M4" s="89" t="s">
        <v>10</v>
      </c>
      <c r="AT4" s="3" t="s">
        <v>4</v>
      </c>
    </row>
    <row r="5" spans="2:46" s="1" customFormat="1" ht="6.95" customHeight="1">
      <c r="B5" s="6"/>
      <c r="L5" s="6"/>
    </row>
    <row r="6" spans="2:46" s="20" customFormat="1" ht="12" customHeight="1">
      <c r="B6" s="25"/>
      <c r="D6" s="90" t="s">
        <v>16</v>
      </c>
      <c r="L6" s="25"/>
    </row>
    <row r="7" spans="2:46" s="20" customFormat="1" ht="16.5" customHeight="1">
      <c r="B7" s="25"/>
      <c r="E7" s="357" t="s">
        <v>17</v>
      </c>
      <c r="F7" s="358"/>
      <c r="G7" s="358"/>
      <c r="H7" s="358"/>
      <c r="L7" s="25"/>
    </row>
    <row r="8" spans="2:46" s="20" customFormat="1">
      <c r="B8" s="25"/>
      <c r="L8" s="25"/>
    </row>
    <row r="9" spans="2:46" s="20" customFormat="1" ht="12" customHeight="1">
      <c r="B9" s="25"/>
      <c r="D9" s="90" t="s">
        <v>18</v>
      </c>
      <c r="F9" s="91" t="s">
        <v>19</v>
      </c>
      <c r="I9" s="90" t="s">
        <v>20</v>
      </c>
      <c r="J9" s="91" t="s">
        <v>21</v>
      </c>
      <c r="L9" s="25"/>
    </row>
    <row r="10" spans="2:46" s="20" customFormat="1" ht="12" customHeight="1">
      <c r="B10" s="25"/>
      <c r="D10" s="90" t="s">
        <v>22</v>
      </c>
      <c r="F10" s="91" t="s">
        <v>23</v>
      </c>
      <c r="I10" s="90" t="s">
        <v>24</v>
      </c>
      <c r="J10" s="92" t="str">
        <f>'Rekapitulace stavby'!AN8</f>
        <v>12. 7. 2024</v>
      </c>
      <c r="L10" s="25"/>
    </row>
    <row r="11" spans="2:46" s="20" customFormat="1" ht="10.9" customHeight="1">
      <c r="B11" s="25"/>
      <c r="L11" s="25"/>
    </row>
    <row r="12" spans="2:46" s="20" customFormat="1" ht="12" customHeight="1">
      <c r="B12" s="25"/>
      <c r="D12" s="90" t="s">
        <v>26</v>
      </c>
      <c r="I12" s="90" t="s">
        <v>27</v>
      </c>
      <c r="J12" s="91" t="s">
        <v>28</v>
      </c>
      <c r="L12" s="25"/>
    </row>
    <row r="13" spans="2:46" s="20" customFormat="1" ht="18" customHeight="1">
      <c r="B13" s="25"/>
      <c r="E13" s="91" t="s">
        <v>29</v>
      </c>
      <c r="I13" s="90" t="s">
        <v>30</v>
      </c>
      <c r="J13" s="91" t="s">
        <v>21</v>
      </c>
      <c r="L13" s="25"/>
    </row>
    <row r="14" spans="2:46" s="20" customFormat="1" ht="6.95" customHeight="1">
      <c r="B14" s="25"/>
      <c r="L14" s="25"/>
    </row>
    <row r="15" spans="2:46" s="20" customFormat="1" ht="12" customHeight="1">
      <c r="B15" s="25"/>
      <c r="D15" s="90" t="s">
        <v>31</v>
      </c>
      <c r="I15" s="90" t="s">
        <v>27</v>
      </c>
      <c r="J15" s="16" t="str">
        <f>'Rekapitulace stavby'!AN13</f>
        <v>Vyplň údaj</v>
      </c>
      <c r="L15" s="25"/>
    </row>
    <row r="16" spans="2:46" s="20" customFormat="1" ht="18" customHeight="1">
      <c r="B16" s="25"/>
      <c r="E16" s="359" t="str">
        <f>'Rekapitulace stavby'!E14</f>
        <v>Vyplň údaj</v>
      </c>
      <c r="F16" s="360"/>
      <c r="G16" s="360"/>
      <c r="H16" s="360"/>
      <c r="I16" s="90" t="s">
        <v>30</v>
      </c>
      <c r="J16" s="16" t="str">
        <f>'Rekapitulace stavby'!AN14</f>
        <v>Vyplň údaj</v>
      </c>
      <c r="L16" s="25"/>
    </row>
    <row r="17" spans="2:12" s="20" customFormat="1" ht="6.95" customHeight="1">
      <c r="B17" s="25"/>
      <c r="L17" s="25"/>
    </row>
    <row r="18" spans="2:12" s="20" customFormat="1" ht="12" customHeight="1">
      <c r="B18" s="25"/>
      <c r="D18" s="90" t="s">
        <v>33</v>
      </c>
      <c r="I18" s="90" t="s">
        <v>27</v>
      </c>
      <c r="J18" s="91" t="s">
        <v>34</v>
      </c>
      <c r="L18" s="25"/>
    </row>
    <row r="19" spans="2:12" s="20" customFormat="1" ht="18" customHeight="1">
      <c r="B19" s="25"/>
      <c r="E19" s="91" t="s">
        <v>35</v>
      </c>
      <c r="I19" s="90" t="s">
        <v>30</v>
      </c>
      <c r="J19" s="91" t="s">
        <v>21</v>
      </c>
      <c r="L19" s="25"/>
    </row>
    <row r="20" spans="2:12" s="20" customFormat="1" ht="6.95" customHeight="1">
      <c r="B20" s="25"/>
      <c r="L20" s="25"/>
    </row>
    <row r="21" spans="2:12" s="20" customFormat="1" ht="12" customHeight="1">
      <c r="B21" s="25"/>
      <c r="D21" s="90" t="s">
        <v>37</v>
      </c>
      <c r="I21" s="90" t="s">
        <v>27</v>
      </c>
      <c r="J21" s="91" t="s">
        <v>34</v>
      </c>
      <c r="L21" s="25"/>
    </row>
    <row r="22" spans="2:12" s="20" customFormat="1" ht="18" customHeight="1">
      <c r="B22" s="25"/>
      <c r="E22" s="91" t="s">
        <v>38</v>
      </c>
      <c r="I22" s="90" t="s">
        <v>30</v>
      </c>
      <c r="J22" s="91" t="s">
        <v>21</v>
      </c>
      <c r="L22" s="25"/>
    </row>
    <row r="23" spans="2:12" s="20" customFormat="1" ht="6.95" customHeight="1">
      <c r="B23" s="25"/>
      <c r="L23" s="25"/>
    </row>
    <row r="24" spans="2:12" s="20" customFormat="1" ht="12" customHeight="1">
      <c r="B24" s="25"/>
      <c r="D24" s="90" t="s">
        <v>39</v>
      </c>
      <c r="L24" s="25"/>
    </row>
    <row r="25" spans="2:12" s="93" customFormat="1" ht="47.25" customHeight="1">
      <c r="B25" s="94"/>
      <c r="E25" s="361" t="s">
        <v>40</v>
      </c>
      <c r="F25" s="361"/>
      <c r="G25" s="361"/>
      <c r="H25" s="361"/>
      <c r="L25" s="94"/>
    </row>
    <row r="26" spans="2:12" s="20" customFormat="1" ht="6.95" customHeight="1">
      <c r="B26" s="25"/>
      <c r="L26" s="25"/>
    </row>
    <row r="27" spans="2:12" s="20" customFormat="1" ht="6.95" customHeight="1">
      <c r="B27" s="25"/>
      <c r="D27" s="49"/>
      <c r="E27" s="49"/>
      <c r="F27" s="49"/>
      <c r="G27" s="49"/>
      <c r="H27" s="49"/>
      <c r="I27" s="49"/>
      <c r="J27" s="49"/>
      <c r="K27" s="49"/>
      <c r="L27" s="25"/>
    </row>
    <row r="28" spans="2:12" s="20" customFormat="1" ht="25.35" customHeight="1">
      <c r="B28" s="25"/>
      <c r="D28" s="95" t="s">
        <v>41</v>
      </c>
      <c r="J28" s="96">
        <f>ROUND(J81, 2)</f>
        <v>0</v>
      </c>
      <c r="L28" s="25"/>
    </row>
    <row r="29" spans="2:12" s="20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20" customFormat="1" ht="14.45" customHeight="1">
      <c r="B30" s="25"/>
      <c r="F30" s="97" t="s">
        <v>43</v>
      </c>
      <c r="I30" s="97" t="s">
        <v>42</v>
      </c>
      <c r="J30" s="97" t="s">
        <v>44</v>
      </c>
      <c r="L30" s="25"/>
    </row>
    <row r="31" spans="2:12" s="20" customFormat="1" ht="14.45" customHeight="1">
      <c r="B31" s="25"/>
      <c r="D31" s="51" t="s">
        <v>45</v>
      </c>
      <c r="E31" s="90" t="s">
        <v>46</v>
      </c>
      <c r="F31" s="98">
        <f>ROUND((SUM(BE81:BE373)),  2)</f>
        <v>0</v>
      </c>
      <c r="I31" s="99">
        <v>0.21</v>
      </c>
      <c r="J31" s="98">
        <f>ROUND(((SUM(BE81:BE373))*I31),  2)</f>
        <v>0</v>
      </c>
      <c r="L31" s="25"/>
    </row>
    <row r="32" spans="2:12" s="20" customFormat="1" ht="14.45" customHeight="1">
      <c r="B32" s="25"/>
      <c r="E32" s="90" t="s">
        <v>47</v>
      </c>
      <c r="F32" s="98">
        <f>ROUND((SUM(BF81:BF373)),  2)</f>
        <v>0</v>
      </c>
      <c r="I32" s="99">
        <v>0.12</v>
      </c>
      <c r="J32" s="98">
        <f>ROUND(((SUM(BF81:BF373))*I32),  2)</f>
        <v>0</v>
      </c>
      <c r="L32" s="25"/>
    </row>
    <row r="33" spans="2:12" s="20" customFormat="1" ht="14.45" hidden="1" customHeight="1">
      <c r="B33" s="25"/>
      <c r="E33" s="90" t="s">
        <v>48</v>
      </c>
      <c r="F33" s="98">
        <f>ROUND((SUM(BG81:BG373)),  2)</f>
        <v>0</v>
      </c>
      <c r="I33" s="99">
        <v>0.21</v>
      </c>
      <c r="J33" s="98">
        <f t="shared" ref="J33:J35" si="0">0</f>
        <v>0</v>
      </c>
      <c r="L33" s="25"/>
    </row>
    <row r="34" spans="2:12" s="20" customFormat="1" ht="14.45" hidden="1" customHeight="1">
      <c r="B34" s="25"/>
      <c r="E34" s="90" t="s">
        <v>49</v>
      </c>
      <c r="F34" s="98">
        <f>ROUND((SUM(BH81:BH373)),  2)</f>
        <v>0</v>
      </c>
      <c r="I34" s="99">
        <v>0.12</v>
      </c>
      <c r="J34" s="98">
        <f t="shared" si="0"/>
        <v>0</v>
      </c>
      <c r="L34" s="25"/>
    </row>
    <row r="35" spans="2:12" s="20" customFormat="1" ht="14.45" hidden="1" customHeight="1">
      <c r="B35" s="25"/>
      <c r="E35" s="90" t="s">
        <v>50</v>
      </c>
      <c r="F35" s="98">
        <f>ROUND((SUM(BI81:BI373)),  2)</f>
        <v>0</v>
      </c>
      <c r="I35" s="99">
        <v>0</v>
      </c>
      <c r="J35" s="98">
        <f t="shared" si="0"/>
        <v>0</v>
      </c>
      <c r="L35" s="25"/>
    </row>
    <row r="36" spans="2:12" s="20" customFormat="1" ht="6.95" customHeight="1">
      <c r="B36" s="25"/>
      <c r="L36" s="25"/>
    </row>
    <row r="37" spans="2:12" s="20" customFormat="1" ht="25.35" customHeight="1">
      <c r="B37" s="25"/>
      <c r="C37" s="100"/>
      <c r="D37" s="101" t="s">
        <v>51</v>
      </c>
      <c r="E37" s="102"/>
      <c r="F37" s="102"/>
      <c r="G37" s="103" t="s">
        <v>52</v>
      </c>
      <c r="H37" s="104" t="s">
        <v>53</v>
      </c>
      <c r="I37" s="102"/>
      <c r="J37" s="105">
        <f>SUM(J28:J35)</f>
        <v>0</v>
      </c>
      <c r="K37" s="106"/>
      <c r="L37" s="25"/>
    </row>
    <row r="38" spans="2:12" s="20" customFormat="1" ht="14.45" customHeight="1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25"/>
    </row>
    <row r="42" spans="2:12" s="20" customFormat="1" ht="6.95" customHeight="1"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25"/>
    </row>
    <row r="43" spans="2:12" s="20" customFormat="1" ht="24.95" customHeight="1">
      <c r="B43" s="21"/>
      <c r="C43" s="9" t="s">
        <v>84</v>
      </c>
      <c r="D43" s="22"/>
      <c r="E43" s="22"/>
      <c r="F43" s="22"/>
      <c r="G43" s="22"/>
      <c r="H43" s="22"/>
      <c r="I43" s="22"/>
      <c r="J43" s="22"/>
      <c r="K43" s="22"/>
      <c r="L43" s="25"/>
    </row>
    <row r="44" spans="2:12" s="20" customFormat="1" ht="6.9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5"/>
    </row>
    <row r="45" spans="2:12" s="20" customFormat="1" ht="12" customHeight="1">
      <c r="B45" s="21"/>
      <c r="C45" s="15" t="s">
        <v>16</v>
      </c>
      <c r="D45" s="22"/>
      <c r="E45" s="22"/>
      <c r="F45" s="22"/>
      <c r="G45" s="22"/>
      <c r="H45" s="22"/>
      <c r="I45" s="22"/>
      <c r="J45" s="22"/>
      <c r="K45" s="22"/>
      <c r="L45" s="25"/>
    </row>
    <row r="46" spans="2:12" s="20" customFormat="1" ht="16.5" customHeight="1">
      <c r="B46" s="21"/>
      <c r="C46" s="22"/>
      <c r="D46" s="22"/>
      <c r="E46" s="337" t="str">
        <f>E7</f>
        <v>Rekonstrukce kanalizační přípojky pro BD Trlicova 10, Nový Jičín - 2. etapa- úsek od Š2</v>
      </c>
      <c r="F46" s="362"/>
      <c r="G46" s="362"/>
      <c r="H46" s="362"/>
      <c r="I46" s="22"/>
      <c r="J46" s="22"/>
      <c r="K46" s="22"/>
      <c r="L46" s="25"/>
    </row>
    <row r="47" spans="2:12" s="20" customFormat="1" ht="6.9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5"/>
    </row>
    <row r="48" spans="2:12" s="20" customFormat="1" ht="12" customHeight="1">
      <c r="B48" s="21"/>
      <c r="C48" s="15" t="s">
        <v>22</v>
      </c>
      <c r="D48" s="22"/>
      <c r="E48" s="22"/>
      <c r="F48" s="13" t="str">
        <f>F10</f>
        <v>Nový Jičín</v>
      </c>
      <c r="G48" s="22"/>
      <c r="H48" s="22"/>
      <c r="I48" s="15" t="s">
        <v>24</v>
      </c>
      <c r="J48" s="48" t="str">
        <f>IF(J10="","",J10)</f>
        <v>12. 7. 2024</v>
      </c>
      <c r="K48" s="22"/>
      <c r="L48" s="25"/>
    </row>
    <row r="49" spans="2:47" s="20" customFormat="1" ht="6.95" customHeight="1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5"/>
    </row>
    <row r="50" spans="2:47" s="20" customFormat="1" ht="25.7" customHeight="1">
      <c r="B50" s="21"/>
      <c r="C50" s="15" t="s">
        <v>26</v>
      </c>
      <c r="D50" s="22"/>
      <c r="E50" s="22"/>
      <c r="F50" s="13" t="str">
        <f>E13</f>
        <v>Město Nový Jičín</v>
      </c>
      <c r="G50" s="22"/>
      <c r="H50" s="22"/>
      <c r="I50" s="15" t="s">
        <v>33</v>
      </c>
      <c r="J50" s="18" t="str">
        <f>E19</f>
        <v>Ing. Lubomír Novák-AVONA</v>
      </c>
      <c r="K50" s="22"/>
      <c r="L50" s="25"/>
    </row>
    <row r="51" spans="2:47" s="20" customFormat="1" ht="15.2" customHeight="1">
      <c r="B51" s="21"/>
      <c r="C51" s="15" t="s">
        <v>31</v>
      </c>
      <c r="D51" s="22"/>
      <c r="E51" s="22"/>
      <c r="F51" s="13" t="str">
        <f>IF(E16="","",E16)</f>
        <v>Vyplň údaj</v>
      </c>
      <c r="G51" s="22"/>
      <c r="H51" s="22"/>
      <c r="I51" s="15" t="s">
        <v>37</v>
      </c>
      <c r="J51" s="18" t="str">
        <f>E22</f>
        <v>Ing. Lubomír Novák</v>
      </c>
      <c r="K51" s="22"/>
      <c r="L51" s="25"/>
    </row>
    <row r="52" spans="2:47" s="20" customFormat="1" ht="10.35" customHeight="1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5"/>
    </row>
    <row r="53" spans="2:47" s="20" customFormat="1" ht="29.25" customHeight="1">
      <c r="B53" s="21"/>
      <c r="C53" s="111" t="s">
        <v>85</v>
      </c>
      <c r="D53" s="112"/>
      <c r="E53" s="112"/>
      <c r="F53" s="112"/>
      <c r="G53" s="112"/>
      <c r="H53" s="112"/>
      <c r="I53" s="112"/>
      <c r="J53" s="113" t="s">
        <v>86</v>
      </c>
      <c r="K53" s="112"/>
      <c r="L53" s="25"/>
    </row>
    <row r="54" spans="2:47" s="20" customFormat="1" ht="10.35" customHeight="1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5"/>
    </row>
    <row r="55" spans="2:47" s="20" customFormat="1" ht="22.9" customHeight="1">
      <c r="B55" s="21"/>
      <c r="C55" s="114" t="s">
        <v>73</v>
      </c>
      <c r="D55" s="22"/>
      <c r="E55" s="22"/>
      <c r="F55" s="22"/>
      <c r="G55" s="22"/>
      <c r="H55" s="22"/>
      <c r="I55" s="22"/>
      <c r="J55" s="66">
        <f t="shared" ref="J55:J57" si="1">J81</f>
        <v>0</v>
      </c>
      <c r="K55" s="22"/>
      <c r="L55" s="25"/>
      <c r="AU55" s="3" t="s">
        <v>87</v>
      </c>
    </row>
    <row r="56" spans="2:47" s="115" customFormat="1" ht="24.95" customHeight="1">
      <c r="B56" s="116"/>
      <c r="C56" s="117"/>
      <c r="D56" s="118" t="s">
        <v>88</v>
      </c>
      <c r="E56" s="119"/>
      <c r="F56" s="119"/>
      <c r="G56" s="119"/>
      <c r="H56" s="119"/>
      <c r="I56" s="119"/>
      <c r="J56" s="120">
        <f t="shared" si="1"/>
        <v>0</v>
      </c>
      <c r="K56" s="117"/>
      <c r="L56" s="121"/>
    </row>
    <row r="57" spans="2:47" s="122" customFormat="1" ht="19.899999999999999" customHeight="1">
      <c r="B57" s="123"/>
      <c r="C57" s="124"/>
      <c r="D57" s="125" t="s">
        <v>89</v>
      </c>
      <c r="E57" s="126"/>
      <c r="F57" s="126"/>
      <c r="G57" s="126"/>
      <c r="H57" s="126"/>
      <c r="I57" s="126"/>
      <c r="J57" s="127">
        <f t="shared" si="1"/>
        <v>0</v>
      </c>
      <c r="K57" s="124"/>
      <c r="L57" s="128"/>
    </row>
    <row r="58" spans="2:47" s="122" customFormat="1" ht="19.899999999999999" customHeight="1">
      <c r="B58" s="123"/>
      <c r="C58" s="124"/>
      <c r="D58" s="125" t="s">
        <v>90</v>
      </c>
      <c r="E58" s="126"/>
      <c r="F58" s="126"/>
      <c r="G58" s="126"/>
      <c r="H58" s="126"/>
      <c r="I58" s="126"/>
      <c r="J58" s="127">
        <f>J200</f>
        <v>0</v>
      </c>
      <c r="K58" s="124"/>
      <c r="L58" s="128"/>
    </row>
    <row r="59" spans="2:47" s="122" customFormat="1" ht="19.899999999999999" customHeight="1">
      <c r="B59" s="123"/>
      <c r="C59" s="124"/>
      <c r="D59" s="125" t="s">
        <v>91</v>
      </c>
      <c r="E59" s="126"/>
      <c r="F59" s="126"/>
      <c r="G59" s="126"/>
      <c r="H59" s="126"/>
      <c r="I59" s="126"/>
      <c r="J59" s="127">
        <f>J206</f>
        <v>0</v>
      </c>
      <c r="K59" s="124"/>
      <c r="L59" s="128"/>
    </row>
    <row r="60" spans="2:47" s="122" customFormat="1" ht="19.899999999999999" customHeight="1">
      <c r="B60" s="123"/>
      <c r="C60" s="124"/>
      <c r="D60" s="125" t="s">
        <v>92</v>
      </c>
      <c r="E60" s="126"/>
      <c r="F60" s="126"/>
      <c r="G60" s="126"/>
      <c r="H60" s="126"/>
      <c r="I60" s="126"/>
      <c r="J60" s="127">
        <f>J212</f>
        <v>0</v>
      </c>
      <c r="K60" s="124"/>
      <c r="L60" s="128"/>
    </row>
    <row r="61" spans="2:47" s="122" customFormat="1" ht="19.899999999999999" customHeight="1">
      <c r="B61" s="123"/>
      <c r="C61" s="124"/>
      <c r="D61" s="125" t="s">
        <v>93</v>
      </c>
      <c r="E61" s="126"/>
      <c r="F61" s="126"/>
      <c r="G61" s="126"/>
      <c r="H61" s="126"/>
      <c r="I61" s="126"/>
      <c r="J61" s="127">
        <f>J339</f>
        <v>0</v>
      </c>
      <c r="K61" s="124"/>
      <c r="L61" s="128"/>
    </row>
    <row r="62" spans="2:47" s="122" customFormat="1" ht="19.899999999999999" customHeight="1">
      <c r="B62" s="123"/>
      <c r="C62" s="124"/>
      <c r="D62" s="125" t="s">
        <v>94</v>
      </c>
      <c r="E62" s="126"/>
      <c r="F62" s="126"/>
      <c r="G62" s="126"/>
      <c r="H62" s="126"/>
      <c r="I62" s="126"/>
      <c r="J62" s="127">
        <f>J352</f>
        <v>0</v>
      </c>
      <c r="K62" s="124"/>
      <c r="L62" s="128"/>
    </row>
    <row r="63" spans="2:47" s="115" customFormat="1" ht="24.95" customHeight="1">
      <c r="B63" s="116"/>
      <c r="C63" s="117"/>
      <c r="D63" s="118" t="s">
        <v>95</v>
      </c>
      <c r="E63" s="119"/>
      <c r="F63" s="119"/>
      <c r="G63" s="119"/>
      <c r="H63" s="119"/>
      <c r="I63" s="119"/>
      <c r="J63" s="120">
        <f>J367</f>
        <v>0</v>
      </c>
      <c r="K63" s="117"/>
      <c r="L63" s="121"/>
    </row>
    <row r="64" spans="2:47" s="20" customFormat="1" ht="21.75" customHeight="1"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5"/>
    </row>
    <row r="65" spans="2:20" s="20" customFormat="1" ht="6.95" customHeight="1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25"/>
    </row>
    <row r="69" spans="2:20" s="20" customFormat="1" ht="6.95" customHeight="1"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25"/>
    </row>
    <row r="70" spans="2:20" s="20" customFormat="1" ht="24.95" customHeight="1">
      <c r="B70" s="21"/>
      <c r="C70" s="9" t="s">
        <v>96</v>
      </c>
      <c r="D70" s="22"/>
      <c r="E70" s="22"/>
      <c r="F70" s="22"/>
      <c r="G70" s="22"/>
      <c r="H70" s="22"/>
      <c r="I70" s="22"/>
      <c r="J70" s="22"/>
      <c r="K70" s="22"/>
      <c r="L70" s="25"/>
    </row>
    <row r="71" spans="2:20" s="20" customFormat="1" ht="6.95" customHeight="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5"/>
    </row>
    <row r="72" spans="2:20" s="20" customFormat="1" ht="12" customHeight="1">
      <c r="B72" s="21"/>
      <c r="C72" s="15" t="s">
        <v>16</v>
      </c>
      <c r="D72" s="22"/>
      <c r="E72" s="22"/>
      <c r="F72" s="22"/>
      <c r="G72" s="22"/>
      <c r="H72" s="22"/>
      <c r="I72" s="22"/>
      <c r="J72" s="22"/>
      <c r="K72" s="22"/>
      <c r="L72" s="25"/>
    </row>
    <row r="73" spans="2:20" s="20" customFormat="1" ht="16.5" customHeight="1">
      <c r="B73" s="21"/>
      <c r="C73" s="22"/>
      <c r="D73" s="22"/>
      <c r="E73" s="337" t="str">
        <f>E7</f>
        <v>Rekonstrukce kanalizační přípojky pro BD Trlicova 10, Nový Jičín - 2. etapa- úsek od Š2</v>
      </c>
      <c r="F73" s="362"/>
      <c r="G73" s="362"/>
      <c r="H73" s="362"/>
      <c r="I73" s="22"/>
      <c r="J73" s="22"/>
      <c r="K73" s="22"/>
      <c r="L73" s="25"/>
    </row>
    <row r="74" spans="2:20" s="20" customFormat="1" ht="6.95" customHeight="1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5"/>
    </row>
    <row r="75" spans="2:20" s="20" customFormat="1" ht="12" customHeight="1">
      <c r="B75" s="21"/>
      <c r="C75" s="15" t="s">
        <v>22</v>
      </c>
      <c r="D75" s="22"/>
      <c r="E75" s="22"/>
      <c r="F75" s="13" t="str">
        <f>F10</f>
        <v>Nový Jičín</v>
      </c>
      <c r="G75" s="22"/>
      <c r="H75" s="22"/>
      <c r="I75" s="15" t="s">
        <v>24</v>
      </c>
      <c r="J75" s="48" t="str">
        <f>IF(J10="","",J10)</f>
        <v>12. 7. 2024</v>
      </c>
      <c r="K75" s="22"/>
      <c r="L75" s="25"/>
    </row>
    <row r="76" spans="2:20" s="20" customFormat="1" ht="6.95" customHeight="1"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5"/>
    </row>
    <row r="77" spans="2:20" s="20" customFormat="1" ht="25.7" customHeight="1">
      <c r="B77" s="21"/>
      <c r="C77" s="15" t="s">
        <v>26</v>
      </c>
      <c r="D77" s="22"/>
      <c r="E77" s="22"/>
      <c r="F77" s="13" t="str">
        <f>E13</f>
        <v>Město Nový Jičín</v>
      </c>
      <c r="G77" s="22"/>
      <c r="H77" s="22"/>
      <c r="I77" s="15" t="s">
        <v>33</v>
      </c>
      <c r="J77" s="18" t="str">
        <f>E19</f>
        <v>Ing. Lubomír Novák-AVONA</v>
      </c>
      <c r="K77" s="22"/>
      <c r="L77" s="25"/>
    </row>
    <row r="78" spans="2:20" s="20" customFormat="1" ht="15.2" customHeight="1">
      <c r="B78" s="21"/>
      <c r="C78" s="15" t="s">
        <v>31</v>
      </c>
      <c r="D78" s="22"/>
      <c r="E78" s="22"/>
      <c r="F78" s="13" t="str">
        <f>IF(E16="","",E16)</f>
        <v>Vyplň údaj</v>
      </c>
      <c r="G78" s="22"/>
      <c r="H78" s="22"/>
      <c r="I78" s="15" t="s">
        <v>37</v>
      </c>
      <c r="J78" s="18" t="str">
        <f>E22</f>
        <v>Ing. Lubomír Novák</v>
      </c>
      <c r="K78" s="22"/>
      <c r="L78" s="25"/>
    </row>
    <row r="79" spans="2:20" s="20" customFormat="1" ht="10.35" customHeight="1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5"/>
    </row>
    <row r="80" spans="2:20" s="129" customFormat="1" ht="29.25" customHeight="1">
      <c r="B80" s="130"/>
      <c r="C80" s="131" t="s">
        <v>97</v>
      </c>
      <c r="D80" s="132" t="s">
        <v>60</v>
      </c>
      <c r="E80" s="132" t="s">
        <v>56</v>
      </c>
      <c r="F80" s="132" t="s">
        <v>57</v>
      </c>
      <c r="G80" s="132" t="s">
        <v>98</v>
      </c>
      <c r="H80" s="132" t="s">
        <v>99</v>
      </c>
      <c r="I80" s="132" t="s">
        <v>100</v>
      </c>
      <c r="J80" s="132" t="s">
        <v>86</v>
      </c>
      <c r="K80" s="133" t="s">
        <v>101</v>
      </c>
      <c r="L80" s="134"/>
      <c r="M80" s="56" t="s">
        <v>21</v>
      </c>
      <c r="N80" s="57" t="s">
        <v>45</v>
      </c>
      <c r="O80" s="57" t="s">
        <v>102</v>
      </c>
      <c r="P80" s="57" t="s">
        <v>103</v>
      </c>
      <c r="Q80" s="57" t="s">
        <v>104</v>
      </c>
      <c r="R80" s="57" t="s">
        <v>105</v>
      </c>
      <c r="S80" s="57" t="s">
        <v>106</v>
      </c>
      <c r="T80" s="58" t="s">
        <v>107</v>
      </c>
    </row>
    <row r="81" spans="2:65" s="20" customFormat="1" ht="22.9" customHeight="1">
      <c r="B81" s="21"/>
      <c r="C81" s="64" t="s">
        <v>108</v>
      </c>
      <c r="D81" s="22"/>
      <c r="E81" s="22"/>
      <c r="F81" s="22"/>
      <c r="G81" s="22"/>
      <c r="H81" s="22"/>
      <c r="I81" s="22"/>
      <c r="J81" s="135">
        <f t="shared" ref="J81:J83" si="2">BK81</f>
        <v>0</v>
      </c>
      <c r="K81" s="22"/>
      <c r="L81" s="25"/>
      <c r="M81" s="59"/>
      <c r="N81" s="60"/>
      <c r="O81" s="60"/>
      <c r="P81" s="136">
        <f>P82+P367</f>
        <v>0</v>
      </c>
      <c r="Q81" s="60"/>
      <c r="R81" s="136">
        <f>R82+R367</f>
        <v>50.988117090000003</v>
      </c>
      <c r="S81" s="60"/>
      <c r="T81" s="137">
        <f>T82+T367</f>
        <v>7.5780000000000012</v>
      </c>
      <c r="AT81" s="3" t="s">
        <v>74</v>
      </c>
      <c r="AU81" s="3" t="s">
        <v>87</v>
      </c>
      <c r="BK81" s="138">
        <f>BK82+BK367</f>
        <v>0</v>
      </c>
    </row>
    <row r="82" spans="2:65" s="139" customFormat="1" ht="25.9" customHeight="1">
      <c r="B82" s="140"/>
      <c r="C82" s="141"/>
      <c r="D82" s="142" t="s">
        <v>74</v>
      </c>
      <c r="E82" s="143" t="s">
        <v>109</v>
      </c>
      <c r="F82" s="143" t="s">
        <v>110</v>
      </c>
      <c r="G82" s="141"/>
      <c r="H82" s="141"/>
      <c r="I82" s="144"/>
      <c r="J82" s="145">
        <f t="shared" si="2"/>
        <v>0</v>
      </c>
      <c r="K82" s="141"/>
      <c r="L82" s="146"/>
      <c r="M82" s="147"/>
      <c r="N82" s="141"/>
      <c r="O82" s="141"/>
      <c r="P82" s="148">
        <f>P83+P200+P206+P212+P339+P352</f>
        <v>0</v>
      </c>
      <c r="Q82" s="141"/>
      <c r="R82" s="148">
        <f>R83+R200+R206+R212+R339+R352</f>
        <v>50.988117090000003</v>
      </c>
      <c r="S82" s="141"/>
      <c r="T82" s="149">
        <f>T83+T200+T206+T212+T339+T352</f>
        <v>7.5780000000000012</v>
      </c>
      <c r="AR82" s="150" t="s">
        <v>80</v>
      </c>
      <c r="AT82" s="151" t="s">
        <v>74</v>
      </c>
      <c r="AU82" s="151" t="s">
        <v>75</v>
      </c>
      <c r="AY82" s="150" t="s">
        <v>111</v>
      </c>
      <c r="BK82" s="152">
        <f>BK83+BK200+BK206+BK212+BK339+BK352</f>
        <v>0</v>
      </c>
    </row>
    <row r="83" spans="2:65" s="139" customFormat="1" ht="22.9" customHeight="1">
      <c r="B83" s="140"/>
      <c r="C83" s="141"/>
      <c r="D83" s="142" t="s">
        <v>74</v>
      </c>
      <c r="E83" s="153" t="s">
        <v>80</v>
      </c>
      <c r="F83" s="153" t="s">
        <v>112</v>
      </c>
      <c r="G83" s="141"/>
      <c r="H83" s="141"/>
      <c r="I83" s="144"/>
      <c r="J83" s="154">
        <f t="shared" si="2"/>
        <v>0</v>
      </c>
      <c r="K83" s="141"/>
      <c r="L83" s="146"/>
      <c r="M83" s="147"/>
      <c r="N83" s="141"/>
      <c r="O83" s="141"/>
      <c r="P83" s="148">
        <f>SUM(P84:P199)</f>
        <v>0</v>
      </c>
      <c r="Q83" s="141"/>
      <c r="R83" s="148">
        <f>SUM(R84:R199)</f>
        <v>30.18699694</v>
      </c>
      <c r="S83" s="141"/>
      <c r="T83" s="149">
        <f>SUM(T84:T199)</f>
        <v>0</v>
      </c>
      <c r="AR83" s="150" t="s">
        <v>80</v>
      </c>
      <c r="AT83" s="151" t="s">
        <v>74</v>
      </c>
      <c r="AU83" s="151" t="s">
        <v>80</v>
      </c>
      <c r="AY83" s="150" t="s">
        <v>111</v>
      </c>
      <c r="BK83" s="152">
        <f>SUM(BK84:BK199)</f>
        <v>0</v>
      </c>
    </row>
    <row r="84" spans="2:65" s="20" customFormat="1" ht="49.15" customHeight="1">
      <c r="B84" s="21"/>
      <c r="C84" s="155" t="s">
        <v>80</v>
      </c>
      <c r="D84" s="155" t="s">
        <v>113</v>
      </c>
      <c r="E84" s="156" t="s">
        <v>114</v>
      </c>
      <c r="F84" s="157" t="s">
        <v>115</v>
      </c>
      <c r="G84" s="158" t="s">
        <v>116</v>
      </c>
      <c r="H84" s="159">
        <v>4</v>
      </c>
      <c r="I84" s="160"/>
      <c r="J84" s="161">
        <f>ROUND(I84*H84,2)</f>
        <v>0</v>
      </c>
      <c r="K84" s="157" t="s">
        <v>117</v>
      </c>
      <c r="L84" s="25"/>
      <c r="M84" s="162" t="s">
        <v>21</v>
      </c>
      <c r="N84" s="163" t="s">
        <v>46</v>
      </c>
      <c r="O84" s="22"/>
      <c r="P84" s="164">
        <f>O84*H84</f>
        <v>0</v>
      </c>
      <c r="Q84" s="164">
        <v>3.6900000000000002E-2</v>
      </c>
      <c r="R84" s="164">
        <f>Q84*H84</f>
        <v>0.14760000000000001</v>
      </c>
      <c r="S84" s="164">
        <v>0</v>
      </c>
      <c r="T84" s="165">
        <f>S84*H84</f>
        <v>0</v>
      </c>
      <c r="AR84" s="166" t="s">
        <v>118</v>
      </c>
      <c r="AT84" s="166" t="s">
        <v>113</v>
      </c>
      <c r="AU84" s="166" t="s">
        <v>82</v>
      </c>
      <c r="AY84" s="3" t="s">
        <v>111</v>
      </c>
      <c r="BE84" s="167">
        <f>IF(N84="základní",J84,0)</f>
        <v>0</v>
      </c>
      <c r="BF84" s="167">
        <f>IF(N84="snížená",J84,0)</f>
        <v>0</v>
      </c>
      <c r="BG84" s="167">
        <f>IF(N84="zákl. přenesená",J84,0)</f>
        <v>0</v>
      </c>
      <c r="BH84" s="167">
        <f>IF(N84="sníž. přenesená",J84,0)</f>
        <v>0</v>
      </c>
      <c r="BI84" s="167">
        <f>IF(N84="nulová",J84,0)</f>
        <v>0</v>
      </c>
      <c r="BJ84" s="3" t="s">
        <v>80</v>
      </c>
      <c r="BK84" s="167">
        <f>ROUND(I84*H84,2)</f>
        <v>0</v>
      </c>
      <c r="BL84" s="3" t="s">
        <v>118</v>
      </c>
      <c r="BM84" s="166" t="s">
        <v>119</v>
      </c>
    </row>
    <row r="85" spans="2:65" s="20" customFormat="1">
      <c r="B85" s="21"/>
      <c r="C85" s="22"/>
      <c r="D85" s="168" t="s">
        <v>120</v>
      </c>
      <c r="E85" s="22"/>
      <c r="F85" s="169" t="s">
        <v>121</v>
      </c>
      <c r="G85" s="22"/>
      <c r="H85" s="22"/>
      <c r="I85" s="170"/>
      <c r="J85" s="22"/>
      <c r="K85" s="22"/>
      <c r="L85" s="25"/>
      <c r="M85" s="171"/>
      <c r="N85" s="22"/>
      <c r="O85" s="22"/>
      <c r="P85" s="22"/>
      <c r="Q85" s="22"/>
      <c r="R85" s="22"/>
      <c r="S85" s="22"/>
      <c r="T85" s="53"/>
      <c r="AT85" s="3" t="s">
        <v>120</v>
      </c>
      <c r="AU85" s="3" t="s">
        <v>82</v>
      </c>
    </row>
    <row r="86" spans="2:65" s="172" customFormat="1">
      <c r="B86" s="173"/>
      <c r="C86" s="174"/>
      <c r="D86" s="175" t="s">
        <v>122</v>
      </c>
      <c r="E86" s="176" t="s">
        <v>21</v>
      </c>
      <c r="F86" s="177" t="s">
        <v>123</v>
      </c>
      <c r="G86" s="174"/>
      <c r="H86" s="178">
        <v>2</v>
      </c>
      <c r="I86" s="179"/>
      <c r="J86" s="174"/>
      <c r="K86" s="174"/>
      <c r="L86" s="180"/>
      <c r="M86" s="181"/>
      <c r="N86" s="174"/>
      <c r="O86" s="174"/>
      <c r="P86" s="174"/>
      <c r="Q86" s="174"/>
      <c r="R86" s="174"/>
      <c r="S86" s="174"/>
      <c r="T86" s="182"/>
      <c r="AT86" s="183" t="s">
        <v>122</v>
      </c>
      <c r="AU86" s="183" t="s">
        <v>82</v>
      </c>
      <c r="AV86" s="172" t="s">
        <v>82</v>
      </c>
      <c r="AW86" s="172" t="s">
        <v>36</v>
      </c>
      <c r="AX86" s="172" t="s">
        <v>75</v>
      </c>
      <c r="AY86" s="183" t="s">
        <v>111</v>
      </c>
    </row>
    <row r="87" spans="2:65" s="172" customFormat="1">
      <c r="B87" s="173"/>
      <c r="C87" s="174"/>
      <c r="D87" s="175" t="s">
        <v>122</v>
      </c>
      <c r="E87" s="176" t="s">
        <v>21</v>
      </c>
      <c r="F87" s="177" t="s">
        <v>124</v>
      </c>
      <c r="G87" s="174"/>
      <c r="H87" s="178">
        <v>2</v>
      </c>
      <c r="I87" s="179"/>
      <c r="J87" s="174"/>
      <c r="K87" s="174"/>
      <c r="L87" s="180"/>
      <c r="M87" s="181"/>
      <c r="N87" s="174"/>
      <c r="O87" s="174"/>
      <c r="P87" s="174"/>
      <c r="Q87" s="174"/>
      <c r="R87" s="174"/>
      <c r="S87" s="174"/>
      <c r="T87" s="182"/>
      <c r="AT87" s="183" t="s">
        <v>122</v>
      </c>
      <c r="AU87" s="183" t="s">
        <v>82</v>
      </c>
      <c r="AV87" s="172" t="s">
        <v>82</v>
      </c>
      <c r="AW87" s="172" t="s">
        <v>36</v>
      </c>
      <c r="AX87" s="172" t="s">
        <v>75</v>
      </c>
      <c r="AY87" s="183" t="s">
        <v>111</v>
      </c>
    </row>
    <row r="88" spans="2:65" s="184" customFormat="1">
      <c r="B88" s="185"/>
      <c r="C88" s="186"/>
      <c r="D88" s="175" t="s">
        <v>122</v>
      </c>
      <c r="E88" s="187" t="s">
        <v>21</v>
      </c>
      <c r="F88" s="188" t="s">
        <v>125</v>
      </c>
      <c r="G88" s="186"/>
      <c r="H88" s="189">
        <v>4</v>
      </c>
      <c r="I88" s="190"/>
      <c r="J88" s="186"/>
      <c r="K88" s="186"/>
      <c r="L88" s="191"/>
      <c r="M88" s="192"/>
      <c r="N88" s="186"/>
      <c r="O88" s="186"/>
      <c r="P88" s="186"/>
      <c r="Q88" s="186"/>
      <c r="R88" s="186"/>
      <c r="S88" s="186"/>
      <c r="T88" s="193"/>
      <c r="AT88" s="194" t="s">
        <v>122</v>
      </c>
      <c r="AU88" s="194" t="s">
        <v>82</v>
      </c>
      <c r="AV88" s="184" t="s">
        <v>118</v>
      </c>
      <c r="AW88" s="184" t="s">
        <v>36</v>
      </c>
      <c r="AX88" s="184" t="s">
        <v>80</v>
      </c>
      <c r="AY88" s="194" t="s">
        <v>111</v>
      </c>
    </row>
    <row r="89" spans="2:65" s="20" customFormat="1" ht="24.2" customHeight="1">
      <c r="B89" s="21"/>
      <c r="C89" s="155" t="s">
        <v>82</v>
      </c>
      <c r="D89" s="155" t="s">
        <v>113</v>
      </c>
      <c r="E89" s="156" t="s">
        <v>126</v>
      </c>
      <c r="F89" s="157" t="s">
        <v>127</v>
      </c>
      <c r="G89" s="158" t="s">
        <v>128</v>
      </c>
      <c r="H89" s="159">
        <v>12</v>
      </c>
      <c r="I89" s="160"/>
      <c r="J89" s="161">
        <f>ROUND(I89*H89,2)</f>
        <v>0</v>
      </c>
      <c r="K89" s="157" t="s">
        <v>117</v>
      </c>
      <c r="L89" s="25"/>
      <c r="M89" s="162" t="s">
        <v>21</v>
      </c>
      <c r="N89" s="163" t="s">
        <v>46</v>
      </c>
      <c r="O89" s="22"/>
      <c r="P89" s="164">
        <f>O89*H89</f>
        <v>0</v>
      </c>
      <c r="Q89" s="164">
        <v>0</v>
      </c>
      <c r="R89" s="164">
        <f>Q89*H89</f>
        <v>0</v>
      </c>
      <c r="S89" s="164">
        <v>0</v>
      </c>
      <c r="T89" s="165">
        <f>S89*H89</f>
        <v>0</v>
      </c>
      <c r="AR89" s="166" t="s">
        <v>118</v>
      </c>
      <c r="AT89" s="166" t="s">
        <v>113</v>
      </c>
      <c r="AU89" s="166" t="s">
        <v>82</v>
      </c>
      <c r="AY89" s="3" t="s">
        <v>111</v>
      </c>
      <c r="BE89" s="167">
        <f>IF(N89="základní",J89,0)</f>
        <v>0</v>
      </c>
      <c r="BF89" s="167">
        <f>IF(N89="snížená",J89,0)</f>
        <v>0</v>
      </c>
      <c r="BG89" s="167">
        <f>IF(N89="zákl. přenesená",J89,0)</f>
        <v>0</v>
      </c>
      <c r="BH89" s="167">
        <f>IF(N89="sníž. přenesená",J89,0)</f>
        <v>0</v>
      </c>
      <c r="BI89" s="167">
        <f>IF(N89="nulová",J89,0)</f>
        <v>0</v>
      </c>
      <c r="BJ89" s="3" t="s">
        <v>80</v>
      </c>
      <c r="BK89" s="167">
        <f>ROUND(I89*H89,2)</f>
        <v>0</v>
      </c>
      <c r="BL89" s="3" t="s">
        <v>118</v>
      </c>
      <c r="BM89" s="166" t="s">
        <v>129</v>
      </c>
    </row>
    <row r="90" spans="2:65" s="20" customFormat="1">
      <c r="B90" s="21"/>
      <c r="C90" s="22"/>
      <c r="D90" s="168" t="s">
        <v>120</v>
      </c>
      <c r="E90" s="22"/>
      <c r="F90" s="169" t="s">
        <v>130</v>
      </c>
      <c r="G90" s="22"/>
      <c r="H90" s="22"/>
      <c r="I90" s="170"/>
      <c r="J90" s="22"/>
      <c r="K90" s="22"/>
      <c r="L90" s="25"/>
      <c r="M90" s="171"/>
      <c r="N90" s="22"/>
      <c r="O90" s="22"/>
      <c r="P90" s="22"/>
      <c r="Q90" s="22"/>
      <c r="R90" s="22"/>
      <c r="S90" s="22"/>
      <c r="T90" s="53"/>
      <c r="AT90" s="3" t="s">
        <v>120</v>
      </c>
      <c r="AU90" s="3" t="s">
        <v>82</v>
      </c>
    </row>
    <row r="91" spans="2:65" s="172" customFormat="1">
      <c r="B91" s="173"/>
      <c r="C91" s="174"/>
      <c r="D91" s="175" t="s">
        <v>122</v>
      </c>
      <c r="E91" s="176" t="s">
        <v>21</v>
      </c>
      <c r="F91" s="177" t="s">
        <v>131</v>
      </c>
      <c r="G91" s="174"/>
      <c r="H91" s="178">
        <v>12</v>
      </c>
      <c r="I91" s="179"/>
      <c r="J91" s="174"/>
      <c r="K91" s="174"/>
      <c r="L91" s="180"/>
      <c r="M91" s="181"/>
      <c r="N91" s="174"/>
      <c r="O91" s="174"/>
      <c r="P91" s="174"/>
      <c r="Q91" s="174"/>
      <c r="R91" s="174"/>
      <c r="S91" s="174"/>
      <c r="T91" s="182"/>
      <c r="AT91" s="183" t="s">
        <v>122</v>
      </c>
      <c r="AU91" s="183" t="s">
        <v>82</v>
      </c>
      <c r="AV91" s="172" t="s">
        <v>82</v>
      </c>
      <c r="AW91" s="172" t="s">
        <v>36</v>
      </c>
      <c r="AX91" s="172" t="s">
        <v>75</v>
      </c>
      <c r="AY91" s="183" t="s">
        <v>111</v>
      </c>
    </row>
    <row r="92" spans="2:65" s="184" customFormat="1">
      <c r="B92" s="185"/>
      <c r="C92" s="186"/>
      <c r="D92" s="175" t="s">
        <v>122</v>
      </c>
      <c r="E92" s="187" t="s">
        <v>21</v>
      </c>
      <c r="F92" s="188" t="s">
        <v>125</v>
      </c>
      <c r="G92" s="186"/>
      <c r="H92" s="189">
        <v>12</v>
      </c>
      <c r="I92" s="190"/>
      <c r="J92" s="186"/>
      <c r="K92" s="186"/>
      <c r="L92" s="191"/>
      <c r="M92" s="192"/>
      <c r="N92" s="186"/>
      <c r="O92" s="186"/>
      <c r="P92" s="186"/>
      <c r="Q92" s="186"/>
      <c r="R92" s="186"/>
      <c r="S92" s="186"/>
      <c r="T92" s="193"/>
      <c r="AT92" s="194" t="s">
        <v>122</v>
      </c>
      <c r="AU92" s="194" t="s">
        <v>82</v>
      </c>
      <c r="AV92" s="184" t="s">
        <v>118</v>
      </c>
      <c r="AW92" s="184" t="s">
        <v>36</v>
      </c>
      <c r="AX92" s="184" t="s">
        <v>80</v>
      </c>
      <c r="AY92" s="194" t="s">
        <v>111</v>
      </c>
    </row>
    <row r="93" spans="2:65" s="20" customFormat="1" ht="24.2" customHeight="1">
      <c r="B93" s="21"/>
      <c r="C93" s="155" t="s">
        <v>132</v>
      </c>
      <c r="D93" s="155" t="s">
        <v>113</v>
      </c>
      <c r="E93" s="156" t="s">
        <v>133</v>
      </c>
      <c r="F93" s="157" t="s">
        <v>134</v>
      </c>
      <c r="G93" s="158" t="s">
        <v>128</v>
      </c>
      <c r="H93" s="159">
        <v>11.786</v>
      </c>
      <c r="I93" s="160"/>
      <c r="J93" s="161">
        <f>ROUND(I93*H93,2)</f>
        <v>0</v>
      </c>
      <c r="K93" s="157" t="s">
        <v>117</v>
      </c>
      <c r="L93" s="25"/>
      <c r="M93" s="162" t="s">
        <v>21</v>
      </c>
      <c r="N93" s="163" t="s">
        <v>46</v>
      </c>
      <c r="O93" s="22"/>
      <c r="P93" s="164">
        <f>O93*H93</f>
        <v>0</v>
      </c>
      <c r="Q93" s="164">
        <v>0</v>
      </c>
      <c r="R93" s="164">
        <f>Q93*H93</f>
        <v>0</v>
      </c>
      <c r="S93" s="164">
        <v>0</v>
      </c>
      <c r="T93" s="165">
        <f>S93*H93</f>
        <v>0</v>
      </c>
      <c r="AR93" s="166" t="s">
        <v>118</v>
      </c>
      <c r="AT93" s="166" t="s">
        <v>113</v>
      </c>
      <c r="AU93" s="166" t="s">
        <v>82</v>
      </c>
      <c r="AY93" s="3" t="s">
        <v>111</v>
      </c>
      <c r="BE93" s="167">
        <f>IF(N93="základní",J93,0)</f>
        <v>0</v>
      </c>
      <c r="BF93" s="167">
        <f>IF(N93="snížená",J93,0)</f>
        <v>0</v>
      </c>
      <c r="BG93" s="167">
        <f>IF(N93="zákl. přenesená",J93,0)</f>
        <v>0</v>
      </c>
      <c r="BH93" s="167">
        <f>IF(N93="sníž. přenesená",J93,0)</f>
        <v>0</v>
      </c>
      <c r="BI93" s="167">
        <f>IF(N93="nulová",J93,0)</f>
        <v>0</v>
      </c>
      <c r="BJ93" s="3" t="s">
        <v>80</v>
      </c>
      <c r="BK93" s="167">
        <f>ROUND(I93*H93,2)</f>
        <v>0</v>
      </c>
      <c r="BL93" s="3" t="s">
        <v>118</v>
      </c>
      <c r="BM93" s="166" t="s">
        <v>135</v>
      </c>
    </row>
    <row r="94" spans="2:65" s="20" customFormat="1">
      <c r="B94" s="21"/>
      <c r="C94" s="22"/>
      <c r="D94" s="168" t="s">
        <v>120</v>
      </c>
      <c r="E94" s="22"/>
      <c r="F94" s="169" t="s">
        <v>136</v>
      </c>
      <c r="G94" s="22"/>
      <c r="H94" s="22"/>
      <c r="I94" s="170"/>
      <c r="J94" s="22"/>
      <c r="K94" s="22"/>
      <c r="L94" s="25"/>
      <c r="M94" s="171"/>
      <c r="N94" s="22"/>
      <c r="O94" s="22"/>
      <c r="P94" s="22"/>
      <c r="Q94" s="22"/>
      <c r="R94" s="22"/>
      <c r="S94" s="22"/>
      <c r="T94" s="53"/>
      <c r="AT94" s="3" t="s">
        <v>120</v>
      </c>
      <c r="AU94" s="3" t="s">
        <v>82</v>
      </c>
    </row>
    <row r="95" spans="2:65" s="172" customFormat="1">
      <c r="B95" s="173"/>
      <c r="C95" s="174"/>
      <c r="D95" s="175" t="s">
        <v>122</v>
      </c>
      <c r="E95" s="176" t="s">
        <v>21</v>
      </c>
      <c r="F95" s="177" t="s">
        <v>137</v>
      </c>
      <c r="G95" s="174"/>
      <c r="H95" s="178">
        <v>7.4480000000000004</v>
      </c>
      <c r="I95" s="179"/>
      <c r="J95" s="174"/>
      <c r="K95" s="174"/>
      <c r="L95" s="180"/>
      <c r="M95" s="181"/>
      <c r="N95" s="174"/>
      <c r="O95" s="174"/>
      <c r="P95" s="174"/>
      <c r="Q95" s="174"/>
      <c r="R95" s="174"/>
      <c r="S95" s="174"/>
      <c r="T95" s="182"/>
      <c r="AT95" s="183" t="s">
        <v>122</v>
      </c>
      <c r="AU95" s="183" t="s">
        <v>82</v>
      </c>
      <c r="AV95" s="172" t="s">
        <v>82</v>
      </c>
      <c r="AW95" s="172" t="s">
        <v>36</v>
      </c>
      <c r="AX95" s="172" t="s">
        <v>75</v>
      </c>
      <c r="AY95" s="183" t="s">
        <v>111</v>
      </c>
    </row>
    <row r="96" spans="2:65" s="172" customFormat="1">
      <c r="B96" s="173"/>
      <c r="C96" s="174"/>
      <c r="D96" s="175" t="s">
        <v>122</v>
      </c>
      <c r="E96" s="176" t="s">
        <v>21</v>
      </c>
      <c r="F96" s="177" t="s">
        <v>138</v>
      </c>
      <c r="G96" s="174"/>
      <c r="H96" s="178">
        <v>5.4450000000000003</v>
      </c>
      <c r="I96" s="179"/>
      <c r="J96" s="174"/>
      <c r="K96" s="174"/>
      <c r="L96" s="180"/>
      <c r="M96" s="181"/>
      <c r="N96" s="174"/>
      <c r="O96" s="174"/>
      <c r="P96" s="174"/>
      <c r="Q96" s="174"/>
      <c r="R96" s="174"/>
      <c r="S96" s="174"/>
      <c r="T96" s="182"/>
      <c r="AT96" s="183" t="s">
        <v>122</v>
      </c>
      <c r="AU96" s="183" t="s">
        <v>82</v>
      </c>
      <c r="AV96" s="172" t="s">
        <v>82</v>
      </c>
      <c r="AW96" s="172" t="s">
        <v>36</v>
      </c>
      <c r="AX96" s="172" t="s">
        <v>75</v>
      </c>
      <c r="AY96" s="183" t="s">
        <v>111</v>
      </c>
    </row>
    <row r="97" spans="2:65" s="172" customFormat="1">
      <c r="B97" s="173"/>
      <c r="C97" s="174"/>
      <c r="D97" s="175" t="s">
        <v>122</v>
      </c>
      <c r="E97" s="176" t="s">
        <v>21</v>
      </c>
      <c r="F97" s="177" t="s">
        <v>139</v>
      </c>
      <c r="G97" s="174"/>
      <c r="H97" s="178">
        <v>6.75</v>
      </c>
      <c r="I97" s="179"/>
      <c r="J97" s="174"/>
      <c r="K97" s="174"/>
      <c r="L97" s="180"/>
      <c r="M97" s="181"/>
      <c r="N97" s="174"/>
      <c r="O97" s="174"/>
      <c r="P97" s="174"/>
      <c r="Q97" s="174"/>
      <c r="R97" s="174"/>
      <c r="S97" s="174"/>
      <c r="T97" s="182"/>
      <c r="AT97" s="183" t="s">
        <v>122</v>
      </c>
      <c r="AU97" s="183" t="s">
        <v>82</v>
      </c>
      <c r="AV97" s="172" t="s">
        <v>82</v>
      </c>
      <c r="AW97" s="172" t="s">
        <v>36</v>
      </c>
      <c r="AX97" s="172" t="s">
        <v>75</v>
      </c>
      <c r="AY97" s="183" t="s">
        <v>111</v>
      </c>
    </row>
    <row r="98" spans="2:65" s="184" customFormat="1">
      <c r="B98" s="185"/>
      <c r="C98" s="186"/>
      <c r="D98" s="175" t="s">
        <v>122</v>
      </c>
      <c r="E98" s="187" t="s">
        <v>21</v>
      </c>
      <c r="F98" s="188" t="s">
        <v>125</v>
      </c>
      <c r="G98" s="186"/>
      <c r="H98" s="189">
        <v>19.643000000000001</v>
      </c>
      <c r="I98" s="190"/>
      <c r="J98" s="186"/>
      <c r="K98" s="186"/>
      <c r="L98" s="191"/>
      <c r="M98" s="192"/>
      <c r="N98" s="186"/>
      <c r="O98" s="186"/>
      <c r="P98" s="186"/>
      <c r="Q98" s="186"/>
      <c r="R98" s="186"/>
      <c r="S98" s="186"/>
      <c r="T98" s="193"/>
      <c r="AT98" s="194" t="s">
        <v>122</v>
      </c>
      <c r="AU98" s="194" t="s">
        <v>82</v>
      </c>
      <c r="AV98" s="184" t="s">
        <v>118</v>
      </c>
      <c r="AW98" s="184" t="s">
        <v>36</v>
      </c>
      <c r="AX98" s="184" t="s">
        <v>75</v>
      </c>
      <c r="AY98" s="194" t="s">
        <v>111</v>
      </c>
    </row>
    <row r="99" spans="2:65" s="172" customFormat="1">
      <c r="B99" s="173"/>
      <c r="C99" s="174"/>
      <c r="D99" s="175" t="s">
        <v>122</v>
      </c>
      <c r="E99" s="176" t="s">
        <v>21</v>
      </c>
      <c r="F99" s="177" t="s">
        <v>140</v>
      </c>
      <c r="G99" s="174"/>
      <c r="H99" s="178">
        <v>11.786</v>
      </c>
      <c r="I99" s="179"/>
      <c r="J99" s="174"/>
      <c r="K99" s="174"/>
      <c r="L99" s="180"/>
      <c r="M99" s="181"/>
      <c r="N99" s="174"/>
      <c r="O99" s="174"/>
      <c r="P99" s="174"/>
      <c r="Q99" s="174"/>
      <c r="R99" s="174"/>
      <c r="S99" s="174"/>
      <c r="T99" s="182"/>
      <c r="AT99" s="183" t="s">
        <v>122</v>
      </c>
      <c r="AU99" s="183" t="s">
        <v>82</v>
      </c>
      <c r="AV99" s="172" t="s">
        <v>82</v>
      </c>
      <c r="AW99" s="172" t="s">
        <v>36</v>
      </c>
      <c r="AX99" s="172" t="s">
        <v>80</v>
      </c>
      <c r="AY99" s="183" t="s">
        <v>111</v>
      </c>
    </row>
    <row r="100" spans="2:65" s="20" customFormat="1" ht="24.2" customHeight="1">
      <c r="B100" s="21"/>
      <c r="C100" s="155" t="s">
        <v>118</v>
      </c>
      <c r="D100" s="155" t="s">
        <v>113</v>
      </c>
      <c r="E100" s="156" t="s">
        <v>141</v>
      </c>
      <c r="F100" s="157" t="s">
        <v>142</v>
      </c>
      <c r="G100" s="158" t="s">
        <v>128</v>
      </c>
      <c r="H100" s="159">
        <v>7.8570000000000002</v>
      </c>
      <c r="I100" s="160"/>
      <c r="J100" s="161">
        <f>ROUND(I100*H100,2)</f>
        <v>0</v>
      </c>
      <c r="K100" s="157" t="s">
        <v>117</v>
      </c>
      <c r="L100" s="25"/>
      <c r="M100" s="162" t="s">
        <v>21</v>
      </c>
      <c r="N100" s="163" t="s">
        <v>46</v>
      </c>
      <c r="O100" s="22"/>
      <c r="P100" s="164">
        <f>O100*H100</f>
        <v>0</v>
      </c>
      <c r="Q100" s="164">
        <v>0</v>
      </c>
      <c r="R100" s="164">
        <f>Q100*H100</f>
        <v>0</v>
      </c>
      <c r="S100" s="164">
        <v>0</v>
      </c>
      <c r="T100" s="165">
        <f>S100*H100</f>
        <v>0</v>
      </c>
      <c r="AR100" s="166" t="s">
        <v>118</v>
      </c>
      <c r="AT100" s="166" t="s">
        <v>113</v>
      </c>
      <c r="AU100" s="166" t="s">
        <v>82</v>
      </c>
      <c r="AY100" s="3" t="s">
        <v>111</v>
      </c>
      <c r="BE100" s="167">
        <f>IF(N100="základní",J100,0)</f>
        <v>0</v>
      </c>
      <c r="BF100" s="167">
        <f>IF(N100="snížená",J100,0)</f>
        <v>0</v>
      </c>
      <c r="BG100" s="167">
        <f>IF(N100="zákl. přenesená",J100,0)</f>
        <v>0</v>
      </c>
      <c r="BH100" s="167">
        <f>IF(N100="sníž. přenesená",J100,0)</f>
        <v>0</v>
      </c>
      <c r="BI100" s="167">
        <f>IF(N100="nulová",J100,0)</f>
        <v>0</v>
      </c>
      <c r="BJ100" s="3" t="s">
        <v>80</v>
      </c>
      <c r="BK100" s="167">
        <f>ROUND(I100*H100,2)</f>
        <v>0</v>
      </c>
      <c r="BL100" s="3" t="s">
        <v>118</v>
      </c>
      <c r="BM100" s="166" t="s">
        <v>143</v>
      </c>
    </row>
    <row r="101" spans="2:65" s="20" customFormat="1">
      <c r="B101" s="21"/>
      <c r="C101" s="22"/>
      <c r="D101" s="168" t="s">
        <v>120</v>
      </c>
      <c r="E101" s="22"/>
      <c r="F101" s="169" t="s">
        <v>144</v>
      </c>
      <c r="G101" s="22"/>
      <c r="H101" s="22"/>
      <c r="I101" s="170"/>
      <c r="J101" s="22"/>
      <c r="K101" s="22"/>
      <c r="L101" s="25"/>
      <c r="M101" s="171"/>
      <c r="N101" s="22"/>
      <c r="O101" s="22"/>
      <c r="P101" s="22"/>
      <c r="Q101" s="22"/>
      <c r="R101" s="22"/>
      <c r="S101" s="22"/>
      <c r="T101" s="53"/>
      <c r="AT101" s="3" t="s">
        <v>120</v>
      </c>
      <c r="AU101" s="3" t="s">
        <v>82</v>
      </c>
    </row>
    <row r="102" spans="2:65" s="172" customFormat="1">
      <c r="B102" s="173"/>
      <c r="C102" s="174"/>
      <c r="D102" s="175" t="s">
        <v>122</v>
      </c>
      <c r="E102" s="176" t="s">
        <v>21</v>
      </c>
      <c r="F102" s="177" t="s">
        <v>137</v>
      </c>
      <c r="G102" s="174"/>
      <c r="H102" s="178">
        <v>7.4480000000000004</v>
      </c>
      <c r="I102" s="179"/>
      <c r="J102" s="174"/>
      <c r="K102" s="174"/>
      <c r="L102" s="180"/>
      <c r="M102" s="181"/>
      <c r="N102" s="174"/>
      <c r="O102" s="174"/>
      <c r="P102" s="174"/>
      <c r="Q102" s="174"/>
      <c r="R102" s="174"/>
      <c r="S102" s="174"/>
      <c r="T102" s="182"/>
      <c r="AT102" s="183" t="s">
        <v>122</v>
      </c>
      <c r="AU102" s="183" t="s">
        <v>82</v>
      </c>
      <c r="AV102" s="172" t="s">
        <v>82</v>
      </c>
      <c r="AW102" s="172" t="s">
        <v>36</v>
      </c>
      <c r="AX102" s="172" t="s">
        <v>75</v>
      </c>
      <c r="AY102" s="183" t="s">
        <v>111</v>
      </c>
    </row>
    <row r="103" spans="2:65" s="172" customFormat="1">
      <c r="B103" s="173"/>
      <c r="C103" s="174"/>
      <c r="D103" s="175" t="s">
        <v>122</v>
      </c>
      <c r="E103" s="176" t="s">
        <v>21</v>
      </c>
      <c r="F103" s="177" t="s">
        <v>138</v>
      </c>
      <c r="G103" s="174"/>
      <c r="H103" s="178">
        <v>5.4450000000000003</v>
      </c>
      <c r="I103" s="179"/>
      <c r="J103" s="174"/>
      <c r="K103" s="174"/>
      <c r="L103" s="180"/>
      <c r="M103" s="181"/>
      <c r="N103" s="174"/>
      <c r="O103" s="174"/>
      <c r="P103" s="174"/>
      <c r="Q103" s="174"/>
      <c r="R103" s="174"/>
      <c r="S103" s="174"/>
      <c r="T103" s="182"/>
      <c r="AT103" s="183" t="s">
        <v>122</v>
      </c>
      <c r="AU103" s="183" t="s">
        <v>82</v>
      </c>
      <c r="AV103" s="172" t="s">
        <v>82</v>
      </c>
      <c r="AW103" s="172" t="s">
        <v>36</v>
      </c>
      <c r="AX103" s="172" t="s">
        <v>75</v>
      </c>
      <c r="AY103" s="183" t="s">
        <v>111</v>
      </c>
    </row>
    <row r="104" spans="2:65" s="172" customFormat="1">
      <c r="B104" s="173"/>
      <c r="C104" s="174"/>
      <c r="D104" s="175" t="s">
        <v>122</v>
      </c>
      <c r="E104" s="176" t="s">
        <v>21</v>
      </c>
      <c r="F104" s="177" t="s">
        <v>139</v>
      </c>
      <c r="G104" s="174"/>
      <c r="H104" s="178">
        <v>6.75</v>
      </c>
      <c r="I104" s="179"/>
      <c r="J104" s="174"/>
      <c r="K104" s="174"/>
      <c r="L104" s="180"/>
      <c r="M104" s="181"/>
      <c r="N104" s="174"/>
      <c r="O104" s="174"/>
      <c r="P104" s="174"/>
      <c r="Q104" s="174"/>
      <c r="R104" s="174"/>
      <c r="S104" s="174"/>
      <c r="T104" s="182"/>
      <c r="AT104" s="183" t="s">
        <v>122</v>
      </c>
      <c r="AU104" s="183" t="s">
        <v>82</v>
      </c>
      <c r="AV104" s="172" t="s">
        <v>82</v>
      </c>
      <c r="AW104" s="172" t="s">
        <v>36</v>
      </c>
      <c r="AX104" s="172" t="s">
        <v>75</v>
      </c>
      <c r="AY104" s="183" t="s">
        <v>111</v>
      </c>
    </row>
    <row r="105" spans="2:65" s="184" customFormat="1">
      <c r="B105" s="185"/>
      <c r="C105" s="186"/>
      <c r="D105" s="175" t="s">
        <v>122</v>
      </c>
      <c r="E105" s="187" t="s">
        <v>21</v>
      </c>
      <c r="F105" s="188" t="s">
        <v>125</v>
      </c>
      <c r="G105" s="186"/>
      <c r="H105" s="189">
        <v>19.643000000000001</v>
      </c>
      <c r="I105" s="190"/>
      <c r="J105" s="186"/>
      <c r="K105" s="186"/>
      <c r="L105" s="191"/>
      <c r="M105" s="192"/>
      <c r="N105" s="186"/>
      <c r="O105" s="186"/>
      <c r="P105" s="186"/>
      <c r="Q105" s="186"/>
      <c r="R105" s="186"/>
      <c r="S105" s="186"/>
      <c r="T105" s="193"/>
      <c r="AT105" s="194" t="s">
        <v>122</v>
      </c>
      <c r="AU105" s="194" t="s">
        <v>82</v>
      </c>
      <c r="AV105" s="184" t="s">
        <v>118</v>
      </c>
      <c r="AW105" s="184" t="s">
        <v>36</v>
      </c>
      <c r="AX105" s="184" t="s">
        <v>75</v>
      </c>
      <c r="AY105" s="194" t="s">
        <v>111</v>
      </c>
    </row>
    <row r="106" spans="2:65" s="172" customFormat="1">
      <c r="B106" s="173"/>
      <c r="C106" s="174"/>
      <c r="D106" s="175" t="s">
        <v>122</v>
      </c>
      <c r="E106" s="176" t="s">
        <v>21</v>
      </c>
      <c r="F106" s="177" t="s">
        <v>145</v>
      </c>
      <c r="G106" s="174"/>
      <c r="H106" s="178">
        <v>7.8570000000000002</v>
      </c>
      <c r="I106" s="179"/>
      <c r="J106" s="174"/>
      <c r="K106" s="174"/>
      <c r="L106" s="180"/>
      <c r="M106" s="181"/>
      <c r="N106" s="174"/>
      <c r="O106" s="174"/>
      <c r="P106" s="174"/>
      <c r="Q106" s="174"/>
      <c r="R106" s="174"/>
      <c r="S106" s="174"/>
      <c r="T106" s="182"/>
      <c r="AT106" s="183" t="s">
        <v>122</v>
      </c>
      <c r="AU106" s="183" t="s">
        <v>82</v>
      </c>
      <c r="AV106" s="172" t="s">
        <v>82</v>
      </c>
      <c r="AW106" s="172" t="s">
        <v>36</v>
      </c>
      <c r="AX106" s="172" t="s">
        <v>80</v>
      </c>
      <c r="AY106" s="183" t="s">
        <v>111</v>
      </c>
    </row>
    <row r="107" spans="2:65" s="20" customFormat="1" ht="24.2" customHeight="1">
      <c r="B107" s="21"/>
      <c r="C107" s="155" t="s">
        <v>146</v>
      </c>
      <c r="D107" s="155" t="s">
        <v>113</v>
      </c>
      <c r="E107" s="156" t="s">
        <v>147</v>
      </c>
      <c r="F107" s="157" t="s">
        <v>148</v>
      </c>
      <c r="G107" s="158" t="s">
        <v>128</v>
      </c>
      <c r="H107" s="159">
        <v>87.492999999999995</v>
      </c>
      <c r="I107" s="160"/>
      <c r="J107" s="161">
        <f>ROUND(I107*H107,2)</f>
        <v>0</v>
      </c>
      <c r="K107" s="157" t="s">
        <v>149</v>
      </c>
      <c r="L107" s="25"/>
      <c r="M107" s="162" t="s">
        <v>21</v>
      </c>
      <c r="N107" s="163" t="s">
        <v>46</v>
      </c>
      <c r="O107" s="22"/>
      <c r="P107" s="164">
        <f>O107*H107</f>
        <v>0</v>
      </c>
      <c r="Q107" s="164">
        <v>0</v>
      </c>
      <c r="R107" s="164">
        <f>Q107*H107</f>
        <v>0</v>
      </c>
      <c r="S107" s="164">
        <v>0</v>
      </c>
      <c r="T107" s="165">
        <f>S107*H107</f>
        <v>0</v>
      </c>
      <c r="AR107" s="166" t="s">
        <v>118</v>
      </c>
      <c r="AT107" s="166" t="s">
        <v>113</v>
      </c>
      <c r="AU107" s="166" t="s">
        <v>82</v>
      </c>
      <c r="AY107" s="3" t="s">
        <v>111</v>
      </c>
      <c r="BE107" s="167">
        <f>IF(N107="základní",J107,0)</f>
        <v>0</v>
      </c>
      <c r="BF107" s="167">
        <f>IF(N107="snížená",J107,0)</f>
        <v>0</v>
      </c>
      <c r="BG107" s="167">
        <f>IF(N107="zákl. přenesená",J107,0)</f>
        <v>0</v>
      </c>
      <c r="BH107" s="167">
        <f>IF(N107="sníž. přenesená",J107,0)</f>
        <v>0</v>
      </c>
      <c r="BI107" s="167">
        <f>IF(N107="nulová",J107,0)</f>
        <v>0</v>
      </c>
      <c r="BJ107" s="3" t="s">
        <v>80</v>
      </c>
      <c r="BK107" s="167">
        <f>ROUND(I107*H107,2)</f>
        <v>0</v>
      </c>
      <c r="BL107" s="3" t="s">
        <v>118</v>
      </c>
      <c r="BM107" s="166" t="s">
        <v>150</v>
      </c>
    </row>
    <row r="108" spans="2:65" s="20" customFormat="1">
      <c r="B108" s="21"/>
      <c r="C108" s="22"/>
      <c r="D108" s="168" t="s">
        <v>120</v>
      </c>
      <c r="E108" s="22"/>
      <c r="F108" s="169" t="s">
        <v>151</v>
      </c>
      <c r="G108" s="22"/>
      <c r="H108" s="22"/>
      <c r="I108" s="170"/>
      <c r="J108" s="22"/>
      <c r="K108" s="22"/>
      <c r="L108" s="25"/>
      <c r="M108" s="171"/>
      <c r="N108" s="22"/>
      <c r="O108" s="22"/>
      <c r="P108" s="22"/>
      <c r="Q108" s="22"/>
      <c r="R108" s="22"/>
      <c r="S108" s="22"/>
      <c r="T108" s="53"/>
      <c r="AT108" s="3" t="s">
        <v>120</v>
      </c>
      <c r="AU108" s="3" t="s">
        <v>82</v>
      </c>
    </row>
    <row r="109" spans="2:65" s="172" customFormat="1">
      <c r="B109" s="173"/>
      <c r="C109" s="174"/>
      <c r="D109" s="175" t="s">
        <v>122</v>
      </c>
      <c r="E109" s="176" t="s">
        <v>21</v>
      </c>
      <c r="F109" s="177" t="s">
        <v>152</v>
      </c>
      <c r="G109" s="174"/>
      <c r="H109" s="178">
        <v>17.724</v>
      </c>
      <c r="I109" s="179"/>
      <c r="J109" s="174"/>
      <c r="K109" s="174"/>
      <c r="L109" s="180"/>
      <c r="M109" s="181"/>
      <c r="N109" s="174"/>
      <c r="O109" s="174"/>
      <c r="P109" s="174"/>
      <c r="Q109" s="174"/>
      <c r="R109" s="174"/>
      <c r="S109" s="174"/>
      <c r="T109" s="182"/>
      <c r="AT109" s="183" t="s">
        <v>122</v>
      </c>
      <c r="AU109" s="183" t="s">
        <v>82</v>
      </c>
      <c r="AV109" s="172" t="s">
        <v>82</v>
      </c>
      <c r="AW109" s="172" t="s">
        <v>36</v>
      </c>
      <c r="AX109" s="172" t="s">
        <v>75</v>
      </c>
      <c r="AY109" s="183" t="s">
        <v>111</v>
      </c>
    </row>
    <row r="110" spans="2:65" s="172" customFormat="1">
      <c r="B110" s="173"/>
      <c r="C110" s="174"/>
      <c r="D110" s="175" t="s">
        <v>122</v>
      </c>
      <c r="E110" s="176" t="s">
        <v>21</v>
      </c>
      <c r="F110" s="177" t="s">
        <v>153</v>
      </c>
      <c r="G110" s="174"/>
      <c r="H110" s="178">
        <v>80.228999999999999</v>
      </c>
      <c r="I110" s="179"/>
      <c r="J110" s="174"/>
      <c r="K110" s="174"/>
      <c r="L110" s="180"/>
      <c r="M110" s="181"/>
      <c r="N110" s="174"/>
      <c r="O110" s="174"/>
      <c r="P110" s="174"/>
      <c r="Q110" s="174"/>
      <c r="R110" s="174"/>
      <c r="S110" s="174"/>
      <c r="T110" s="182"/>
      <c r="AT110" s="183" t="s">
        <v>122</v>
      </c>
      <c r="AU110" s="183" t="s">
        <v>82</v>
      </c>
      <c r="AV110" s="172" t="s">
        <v>82</v>
      </c>
      <c r="AW110" s="172" t="s">
        <v>36</v>
      </c>
      <c r="AX110" s="172" t="s">
        <v>75</v>
      </c>
      <c r="AY110" s="183" t="s">
        <v>111</v>
      </c>
    </row>
    <row r="111" spans="2:65" s="172" customFormat="1">
      <c r="B111" s="173"/>
      <c r="C111" s="174"/>
      <c r="D111" s="175" t="s">
        <v>122</v>
      </c>
      <c r="E111" s="176" t="s">
        <v>21</v>
      </c>
      <c r="F111" s="177" t="s">
        <v>154</v>
      </c>
      <c r="G111" s="174"/>
      <c r="H111" s="178">
        <v>21.904</v>
      </c>
      <c r="I111" s="179"/>
      <c r="J111" s="174"/>
      <c r="K111" s="174"/>
      <c r="L111" s="180"/>
      <c r="M111" s="181"/>
      <c r="N111" s="174"/>
      <c r="O111" s="174"/>
      <c r="P111" s="174"/>
      <c r="Q111" s="174"/>
      <c r="R111" s="174"/>
      <c r="S111" s="174"/>
      <c r="T111" s="182"/>
      <c r="AT111" s="183" t="s">
        <v>122</v>
      </c>
      <c r="AU111" s="183" t="s">
        <v>82</v>
      </c>
      <c r="AV111" s="172" t="s">
        <v>82</v>
      </c>
      <c r="AW111" s="172" t="s">
        <v>36</v>
      </c>
      <c r="AX111" s="172" t="s">
        <v>75</v>
      </c>
      <c r="AY111" s="183" t="s">
        <v>111</v>
      </c>
    </row>
    <row r="112" spans="2:65" s="172" customFormat="1">
      <c r="B112" s="173"/>
      <c r="C112" s="174"/>
      <c r="D112" s="175" t="s">
        <v>122</v>
      </c>
      <c r="E112" s="176" t="s">
        <v>21</v>
      </c>
      <c r="F112" s="177" t="s">
        <v>155</v>
      </c>
      <c r="G112" s="174"/>
      <c r="H112" s="178">
        <v>2.5</v>
      </c>
      <c r="I112" s="179"/>
      <c r="J112" s="174"/>
      <c r="K112" s="174"/>
      <c r="L112" s="180"/>
      <c r="M112" s="181"/>
      <c r="N112" s="174"/>
      <c r="O112" s="174"/>
      <c r="P112" s="174"/>
      <c r="Q112" s="174"/>
      <c r="R112" s="174"/>
      <c r="S112" s="174"/>
      <c r="T112" s="182"/>
      <c r="AT112" s="183" t="s">
        <v>122</v>
      </c>
      <c r="AU112" s="183" t="s">
        <v>82</v>
      </c>
      <c r="AV112" s="172" t="s">
        <v>82</v>
      </c>
      <c r="AW112" s="172" t="s">
        <v>36</v>
      </c>
      <c r="AX112" s="172" t="s">
        <v>75</v>
      </c>
      <c r="AY112" s="183" t="s">
        <v>111</v>
      </c>
    </row>
    <row r="113" spans="2:65" s="195" customFormat="1">
      <c r="B113" s="196"/>
      <c r="C113" s="197"/>
      <c r="D113" s="175" t="s">
        <v>122</v>
      </c>
      <c r="E113" s="198" t="s">
        <v>21</v>
      </c>
      <c r="F113" s="199" t="s">
        <v>156</v>
      </c>
      <c r="G113" s="197"/>
      <c r="H113" s="198" t="s">
        <v>21</v>
      </c>
      <c r="I113" s="200"/>
      <c r="J113" s="197"/>
      <c r="K113" s="197"/>
      <c r="L113" s="201"/>
      <c r="M113" s="202"/>
      <c r="N113" s="197"/>
      <c r="O113" s="197"/>
      <c r="P113" s="197"/>
      <c r="Q113" s="197"/>
      <c r="R113" s="197"/>
      <c r="S113" s="197"/>
      <c r="T113" s="203"/>
      <c r="AT113" s="204" t="s">
        <v>122</v>
      </c>
      <c r="AU113" s="204" t="s">
        <v>82</v>
      </c>
      <c r="AV113" s="195" t="s">
        <v>80</v>
      </c>
      <c r="AW113" s="195" t="s">
        <v>36</v>
      </c>
      <c r="AX113" s="195" t="s">
        <v>75</v>
      </c>
      <c r="AY113" s="204" t="s">
        <v>111</v>
      </c>
    </row>
    <row r="114" spans="2:65" s="172" customFormat="1">
      <c r="B114" s="173"/>
      <c r="C114" s="174"/>
      <c r="D114" s="175" t="s">
        <v>122</v>
      </c>
      <c r="E114" s="176" t="s">
        <v>21</v>
      </c>
      <c r="F114" s="177" t="s">
        <v>157</v>
      </c>
      <c r="G114" s="174"/>
      <c r="H114" s="178">
        <v>16.25</v>
      </c>
      <c r="I114" s="179"/>
      <c r="J114" s="174"/>
      <c r="K114" s="174"/>
      <c r="L114" s="180"/>
      <c r="M114" s="181"/>
      <c r="N114" s="174"/>
      <c r="O114" s="174"/>
      <c r="P114" s="174"/>
      <c r="Q114" s="174"/>
      <c r="R114" s="174"/>
      <c r="S114" s="174"/>
      <c r="T114" s="182"/>
      <c r="AT114" s="183" t="s">
        <v>122</v>
      </c>
      <c r="AU114" s="183" t="s">
        <v>82</v>
      </c>
      <c r="AV114" s="172" t="s">
        <v>82</v>
      </c>
      <c r="AW114" s="172" t="s">
        <v>36</v>
      </c>
      <c r="AX114" s="172" t="s">
        <v>75</v>
      </c>
      <c r="AY114" s="183" t="s">
        <v>111</v>
      </c>
    </row>
    <row r="115" spans="2:65" s="172" customFormat="1">
      <c r="B115" s="173"/>
      <c r="C115" s="174"/>
      <c r="D115" s="175" t="s">
        <v>122</v>
      </c>
      <c r="E115" s="176" t="s">
        <v>21</v>
      </c>
      <c r="F115" s="177" t="s">
        <v>158</v>
      </c>
      <c r="G115" s="174"/>
      <c r="H115" s="178">
        <v>7.2140000000000004</v>
      </c>
      <c r="I115" s="179"/>
      <c r="J115" s="174"/>
      <c r="K115" s="174"/>
      <c r="L115" s="180"/>
      <c r="M115" s="181"/>
      <c r="N115" s="174"/>
      <c r="O115" s="174"/>
      <c r="P115" s="174"/>
      <c r="Q115" s="174"/>
      <c r="R115" s="174"/>
      <c r="S115" s="174"/>
      <c r="T115" s="182"/>
      <c r="AT115" s="183" t="s">
        <v>122</v>
      </c>
      <c r="AU115" s="183" t="s">
        <v>82</v>
      </c>
      <c r="AV115" s="172" t="s">
        <v>82</v>
      </c>
      <c r="AW115" s="172" t="s">
        <v>36</v>
      </c>
      <c r="AX115" s="172" t="s">
        <v>75</v>
      </c>
      <c r="AY115" s="183" t="s">
        <v>111</v>
      </c>
    </row>
    <row r="116" spans="2:65" s="184" customFormat="1">
      <c r="B116" s="185"/>
      <c r="C116" s="186"/>
      <c r="D116" s="175" t="s">
        <v>122</v>
      </c>
      <c r="E116" s="187" t="s">
        <v>21</v>
      </c>
      <c r="F116" s="188" t="s">
        <v>125</v>
      </c>
      <c r="G116" s="186"/>
      <c r="H116" s="189">
        <v>145.821</v>
      </c>
      <c r="I116" s="190"/>
      <c r="J116" s="186"/>
      <c r="K116" s="186"/>
      <c r="L116" s="191"/>
      <c r="M116" s="192"/>
      <c r="N116" s="186"/>
      <c r="O116" s="186"/>
      <c r="P116" s="186"/>
      <c r="Q116" s="186"/>
      <c r="R116" s="186"/>
      <c r="S116" s="186"/>
      <c r="T116" s="193"/>
      <c r="AT116" s="194" t="s">
        <v>122</v>
      </c>
      <c r="AU116" s="194" t="s">
        <v>82</v>
      </c>
      <c r="AV116" s="184" t="s">
        <v>118</v>
      </c>
      <c r="AW116" s="184" t="s">
        <v>36</v>
      </c>
      <c r="AX116" s="184" t="s">
        <v>75</v>
      </c>
      <c r="AY116" s="194" t="s">
        <v>111</v>
      </c>
    </row>
    <row r="117" spans="2:65" s="172" customFormat="1">
      <c r="B117" s="173"/>
      <c r="C117" s="174"/>
      <c r="D117" s="175" t="s">
        <v>122</v>
      </c>
      <c r="E117" s="176" t="s">
        <v>21</v>
      </c>
      <c r="F117" s="177" t="s">
        <v>159</v>
      </c>
      <c r="G117" s="174"/>
      <c r="H117" s="178">
        <v>87.492999999999995</v>
      </c>
      <c r="I117" s="179"/>
      <c r="J117" s="174"/>
      <c r="K117" s="174"/>
      <c r="L117" s="180"/>
      <c r="M117" s="181"/>
      <c r="N117" s="174"/>
      <c r="O117" s="174"/>
      <c r="P117" s="174"/>
      <c r="Q117" s="174"/>
      <c r="R117" s="174"/>
      <c r="S117" s="174"/>
      <c r="T117" s="182"/>
      <c r="AT117" s="183" t="s">
        <v>122</v>
      </c>
      <c r="AU117" s="183" t="s">
        <v>82</v>
      </c>
      <c r="AV117" s="172" t="s">
        <v>82</v>
      </c>
      <c r="AW117" s="172" t="s">
        <v>36</v>
      </c>
      <c r="AX117" s="172" t="s">
        <v>80</v>
      </c>
      <c r="AY117" s="183" t="s">
        <v>111</v>
      </c>
    </row>
    <row r="118" spans="2:65" s="20" customFormat="1" ht="24.2" customHeight="1">
      <c r="B118" s="21"/>
      <c r="C118" s="155" t="s">
        <v>160</v>
      </c>
      <c r="D118" s="155" t="s">
        <v>113</v>
      </c>
      <c r="E118" s="156" t="s">
        <v>161</v>
      </c>
      <c r="F118" s="157" t="s">
        <v>162</v>
      </c>
      <c r="G118" s="158" t="s">
        <v>128</v>
      </c>
      <c r="H118" s="159">
        <v>58.328000000000003</v>
      </c>
      <c r="I118" s="160"/>
      <c r="J118" s="161">
        <f>ROUND(I118*H118,2)</f>
        <v>0</v>
      </c>
      <c r="K118" s="157" t="s">
        <v>149</v>
      </c>
      <c r="L118" s="25"/>
      <c r="M118" s="162" t="s">
        <v>21</v>
      </c>
      <c r="N118" s="163" t="s">
        <v>46</v>
      </c>
      <c r="O118" s="22"/>
      <c r="P118" s="164">
        <f>O118*H118</f>
        <v>0</v>
      </c>
      <c r="Q118" s="164">
        <v>0</v>
      </c>
      <c r="R118" s="164">
        <f>Q118*H118</f>
        <v>0</v>
      </c>
      <c r="S118" s="164">
        <v>0</v>
      </c>
      <c r="T118" s="165">
        <f>S118*H118</f>
        <v>0</v>
      </c>
      <c r="AR118" s="166" t="s">
        <v>118</v>
      </c>
      <c r="AT118" s="166" t="s">
        <v>113</v>
      </c>
      <c r="AU118" s="166" t="s">
        <v>82</v>
      </c>
      <c r="AY118" s="3" t="s">
        <v>111</v>
      </c>
      <c r="BE118" s="167">
        <f>IF(N118="základní",J118,0)</f>
        <v>0</v>
      </c>
      <c r="BF118" s="167">
        <f>IF(N118="snížená",J118,0)</f>
        <v>0</v>
      </c>
      <c r="BG118" s="167">
        <f>IF(N118="zákl. přenesená",J118,0)</f>
        <v>0</v>
      </c>
      <c r="BH118" s="167">
        <f>IF(N118="sníž. přenesená",J118,0)</f>
        <v>0</v>
      </c>
      <c r="BI118" s="167">
        <f>IF(N118="nulová",J118,0)</f>
        <v>0</v>
      </c>
      <c r="BJ118" s="3" t="s">
        <v>80</v>
      </c>
      <c r="BK118" s="167">
        <f>ROUND(I118*H118,2)</f>
        <v>0</v>
      </c>
      <c r="BL118" s="3" t="s">
        <v>118</v>
      </c>
      <c r="BM118" s="166" t="s">
        <v>163</v>
      </c>
    </row>
    <row r="119" spans="2:65" s="20" customFormat="1">
      <c r="B119" s="21"/>
      <c r="C119" s="22"/>
      <c r="D119" s="168" t="s">
        <v>120</v>
      </c>
      <c r="E119" s="22"/>
      <c r="F119" s="169" t="s">
        <v>164</v>
      </c>
      <c r="G119" s="22"/>
      <c r="H119" s="22"/>
      <c r="I119" s="170"/>
      <c r="J119" s="22"/>
      <c r="K119" s="22"/>
      <c r="L119" s="25"/>
      <c r="M119" s="171"/>
      <c r="N119" s="22"/>
      <c r="O119" s="22"/>
      <c r="P119" s="22"/>
      <c r="Q119" s="22"/>
      <c r="R119" s="22"/>
      <c r="S119" s="22"/>
      <c r="T119" s="53"/>
      <c r="AT119" s="3" t="s">
        <v>120</v>
      </c>
      <c r="AU119" s="3" t="s">
        <v>82</v>
      </c>
    </row>
    <row r="120" spans="2:65" s="172" customFormat="1">
      <c r="B120" s="173"/>
      <c r="C120" s="174"/>
      <c r="D120" s="175" t="s">
        <v>122</v>
      </c>
      <c r="E120" s="176" t="s">
        <v>21</v>
      </c>
      <c r="F120" s="177" t="s">
        <v>152</v>
      </c>
      <c r="G120" s="174"/>
      <c r="H120" s="178">
        <v>17.724</v>
      </c>
      <c r="I120" s="179"/>
      <c r="J120" s="174"/>
      <c r="K120" s="174"/>
      <c r="L120" s="180"/>
      <c r="M120" s="181"/>
      <c r="N120" s="174"/>
      <c r="O120" s="174"/>
      <c r="P120" s="174"/>
      <c r="Q120" s="174"/>
      <c r="R120" s="174"/>
      <c r="S120" s="174"/>
      <c r="T120" s="182"/>
      <c r="AT120" s="183" t="s">
        <v>122</v>
      </c>
      <c r="AU120" s="183" t="s">
        <v>82</v>
      </c>
      <c r="AV120" s="172" t="s">
        <v>82</v>
      </c>
      <c r="AW120" s="172" t="s">
        <v>36</v>
      </c>
      <c r="AX120" s="172" t="s">
        <v>75</v>
      </c>
      <c r="AY120" s="183" t="s">
        <v>111</v>
      </c>
    </row>
    <row r="121" spans="2:65" s="172" customFormat="1">
      <c r="B121" s="173"/>
      <c r="C121" s="174"/>
      <c r="D121" s="175" t="s">
        <v>122</v>
      </c>
      <c r="E121" s="176" t="s">
        <v>21</v>
      </c>
      <c r="F121" s="177" t="s">
        <v>153</v>
      </c>
      <c r="G121" s="174"/>
      <c r="H121" s="178">
        <v>80.228999999999999</v>
      </c>
      <c r="I121" s="179"/>
      <c r="J121" s="174"/>
      <c r="K121" s="174"/>
      <c r="L121" s="180"/>
      <c r="M121" s="181"/>
      <c r="N121" s="174"/>
      <c r="O121" s="174"/>
      <c r="P121" s="174"/>
      <c r="Q121" s="174"/>
      <c r="R121" s="174"/>
      <c r="S121" s="174"/>
      <c r="T121" s="182"/>
      <c r="AT121" s="183" t="s">
        <v>122</v>
      </c>
      <c r="AU121" s="183" t="s">
        <v>82</v>
      </c>
      <c r="AV121" s="172" t="s">
        <v>82</v>
      </c>
      <c r="AW121" s="172" t="s">
        <v>36</v>
      </c>
      <c r="AX121" s="172" t="s">
        <v>75</v>
      </c>
      <c r="AY121" s="183" t="s">
        <v>111</v>
      </c>
    </row>
    <row r="122" spans="2:65" s="172" customFormat="1">
      <c r="B122" s="173"/>
      <c r="C122" s="174"/>
      <c r="D122" s="175" t="s">
        <v>122</v>
      </c>
      <c r="E122" s="176" t="s">
        <v>21</v>
      </c>
      <c r="F122" s="177" t="s">
        <v>154</v>
      </c>
      <c r="G122" s="174"/>
      <c r="H122" s="178">
        <v>21.904</v>
      </c>
      <c r="I122" s="179"/>
      <c r="J122" s="174"/>
      <c r="K122" s="174"/>
      <c r="L122" s="180"/>
      <c r="M122" s="181"/>
      <c r="N122" s="174"/>
      <c r="O122" s="174"/>
      <c r="P122" s="174"/>
      <c r="Q122" s="174"/>
      <c r="R122" s="174"/>
      <c r="S122" s="174"/>
      <c r="T122" s="182"/>
      <c r="AT122" s="183" t="s">
        <v>122</v>
      </c>
      <c r="AU122" s="183" t="s">
        <v>82</v>
      </c>
      <c r="AV122" s="172" t="s">
        <v>82</v>
      </c>
      <c r="AW122" s="172" t="s">
        <v>36</v>
      </c>
      <c r="AX122" s="172" t="s">
        <v>75</v>
      </c>
      <c r="AY122" s="183" t="s">
        <v>111</v>
      </c>
    </row>
    <row r="123" spans="2:65" s="172" customFormat="1">
      <c r="B123" s="173"/>
      <c r="C123" s="174"/>
      <c r="D123" s="175" t="s">
        <v>122</v>
      </c>
      <c r="E123" s="176" t="s">
        <v>21</v>
      </c>
      <c r="F123" s="177" t="s">
        <v>155</v>
      </c>
      <c r="G123" s="174"/>
      <c r="H123" s="178">
        <v>2.5</v>
      </c>
      <c r="I123" s="179"/>
      <c r="J123" s="174"/>
      <c r="K123" s="174"/>
      <c r="L123" s="180"/>
      <c r="M123" s="181"/>
      <c r="N123" s="174"/>
      <c r="O123" s="174"/>
      <c r="P123" s="174"/>
      <c r="Q123" s="174"/>
      <c r="R123" s="174"/>
      <c r="S123" s="174"/>
      <c r="T123" s="182"/>
      <c r="AT123" s="183" t="s">
        <v>122</v>
      </c>
      <c r="AU123" s="183" t="s">
        <v>82</v>
      </c>
      <c r="AV123" s="172" t="s">
        <v>82</v>
      </c>
      <c r="AW123" s="172" t="s">
        <v>36</v>
      </c>
      <c r="AX123" s="172" t="s">
        <v>75</v>
      </c>
      <c r="AY123" s="183" t="s">
        <v>111</v>
      </c>
    </row>
    <row r="124" spans="2:65" s="195" customFormat="1">
      <c r="B124" s="196"/>
      <c r="C124" s="197"/>
      <c r="D124" s="175" t="s">
        <v>122</v>
      </c>
      <c r="E124" s="198" t="s">
        <v>21</v>
      </c>
      <c r="F124" s="199" t="s">
        <v>156</v>
      </c>
      <c r="G124" s="197"/>
      <c r="H124" s="198" t="s">
        <v>21</v>
      </c>
      <c r="I124" s="200"/>
      <c r="J124" s="197"/>
      <c r="K124" s="197"/>
      <c r="L124" s="201"/>
      <c r="M124" s="202"/>
      <c r="N124" s="197"/>
      <c r="O124" s="197"/>
      <c r="P124" s="197"/>
      <c r="Q124" s="197"/>
      <c r="R124" s="197"/>
      <c r="S124" s="197"/>
      <c r="T124" s="203"/>
      <c r="AT124" s="204" t="s">
        <v>122</v>
      </c>
      <c r="AU124" s="204" t="s">
        <v>82</v>
      </c>
      <c r="AV124" s="195" t="s">
        <v>80</v>
      </c>
      <c r="AW124" s="195" t="s">
        <v>36</v>
      </c>
      <c r="AX124" s="195" t="s">
        <v>75</v>
      </c>
      <c r="AY124" s="204" t="s">
        <v>111</v>
      </c>
    </row>
    <row r="125" spans="2:65" s="172" customFormat="1">
      <c r="B125" s="173"/>
      <c r="C125" s="174"/>
      <c r="D125" s="175" t="s">
        <v>122</v>
      </c>
      <c r="E125" s="176" t="s">
        <v>21</v>
      </c>
      <c r="F125" s="177" t="s">
        <v>157</v>
      </c>
      <c r="G125" s="174"/>
      <c r="H125" s="178">
        <v>16.25</v>
      </c>
      <c r="I125" s="179"/>
      <c r="J125" s="174"/>
      <c r="K125" s="174"/>
      <c r="L125" s="180"/>
      <c r="M125" s="181"/>
      <c r="N125" s="174"/>
      <c r="O125" s="174"/>
      <c r="P125" s="174"/>
      <c r="Q125" s="174"/>
      <c r="R125" s="174"/>
      <c r="S125" s="174"/>
      <c r="T125" s="182"/>
      <c r="AT125" s="183" t="s">
        <v>122</v>
      </c>
      <c r="AU125" s="183" t="s">
        <v>82</v>
      </c>
      <c r="AV125" s="172" t="s">
        <v>82</v>
      </c>
      <c r="AW125" s="172" t="s">
        <v>36</v>
      </c>
      <c r="AX125" s="172" t="s">
        <v>75</v>
      </c>
      <c r="AY125" s="183" t="s">
        <v>111</v>
      </c>
    </row>
    <row r="126" spans="2:65" s="172" customFormat="1">
      <c r="B126" s="173"/>
      <c r="C126" s="174"/>
      <c r="D126" s="175" t="s">
        <v>122</v>
      </c>
      <c r="E126" s="176" t="s">
        <v>21</v>
      </c>
      <c r="F126" s="177" t="s">
        <v>158</v>
      </c>
      <c r="G126" s="174"/>
      <c r="H126" s="178">
        <v>7.2140000000000004</v>
      </c>
      <c r="I126" s="179"/>
      <c r="J126" s="174"/>
      <c r="K126" s="174"/>
      <c r="L126" s="180"/>
      <c r="M126" s="181"/>
      <c r="N126" s="174"/>
      <c r="O126" s="174"/>
      <c r="P126" s="174"/>
      <c r="Q126" s="174"/>
      <c r="R126" s="174"/>
      <c r="S126" s="174"/>
      <c r="T126" s="182"/>
      <c r="AT126" s="183" t="s">
        <v>122</v>
      </c>
      <c r="AU126" s="183" t="s">
        <v>82</v>
      </c>
      <c r="AV126" s="172" t="s">
        <v>82</v>
      </c>
      <c r="AW126" s="172" t="s">
        <v>36</v>
      </c>
      <c r="AX126" s="172" t="s">
        <v>75</v>
      </c>
      <c r="AY126" s="183" t="s">
        <v>111</v>
      </c>
    </row>
    <row r="127" spans="2:65" s="184" customFormat="1">
      <c r="B127" s="185"/>
      <c r="C127" s="186"/>
      <c r="D127" s="175" t="s">
        <v>122</v>
      </c>
      <c r="E127" s="187" t="s">
        <v>21</v>
      </c>
      <c r="F127" s="188" t="s">
        <v>125</v>
      </c>
      <c r="G127" s="186"/>
      <c r="H127" s="189">
        <v>145.821</v>
      </c>
      <c r="I127" s="190"/>
      <c r="J127" s="186"/>
      <c r="K127" s="186"/>
      <c r="L127" s="191"/>
      <c r="M127" s="192"/>
      <c r="N127" s="186"/>
      <c r="O127" s="186"/>
      <c r="P127" s="186"/>
      <c r="Q127" s="186"/>
      <c r="R127" s="186"/>
      <c r="S127" s="186"/>
      <c r="T127" s="193"/>
      <c r="AT127" s="194" t="s">
        <v>122</v>
      </c>
      <c r="AU127" s="194" t="s">
        <v>82</v>
      </c>
      <c r="AV127" s="184" t="s">
        <v>118</v>
      </c>
      <c r="AW127" s="184" t="s">
        <v>36</v>
      </c>
      <c r="AX127" s="184" t="s">
        <v>75</v>
      </c>
      <c r="AY127" s="194" t="s">
        <v>111</v>
      </c>
    </row>
    <row r="128" spans="2:65" s="172" customFormat="1">
      <c r="B128" s="173"/>
      <c r="C128" s="174"/>
      <c r="D128" s="175" t="s">
        <v>122</v>
      </c>
      <c r="E128" s="176" t="s">
        <v>21</v>
      </c>
      <c r="F128" s="177" t="s">
        <v>165</v>
      </c>
      <c r="G128" s="174"/>
      <c r="H128" s="178">
        <v>58.328000000000003</v>
      </c>
      <c r="I128" s="179"/>
      <c r="J128" s="174"/>
      <c r="K128" s="174"/>
      <c r="L128" s="180"/>
      <c r="M128" s="181"/>
      <c r="N128" s="174"/>
      <c r="O128" s="174"/>
      <c r="P128" s="174"/>
      <c r="Q128" s="174"/>
      <c r="R128" s="174"/>
      <c r="S128" s="174"/>
      <c r="T128" s="182"/>
      <c r="AT128" s="183" t="s">
        <v>122</v>
      </c>
      <c r="AU128" s="183" t="s">
        <v>82</v>
      </c>
      <c r="AV128" s="172" t="s">
        <v>82</v>
      </c>
      <c r="AW128" s="172" t="s">
        <v>36</v>
      </c>
      <c r="AX128" s="172" t="s">
        <v>80</v>
      </c>
      <c r="AY128" s="183" t="s">
        <v>111</v>
      </c>
    </row>
    <row r="129" spans="2:65" s="20" customFormat="1" ht="24.2" customHeight="1">
      <c r="B129" s="21"/>
      <c r="C129" s="155" t="s">
        <v>166</v>
      </c>
      <c r="D129" s="155" t="s">
        <v>113</v>
      </c>
      <c r="E129" s="156" t="s">
        <v>167</v>
      </c>
      <c r="F129" s="157" t="s">
        <v>168</v>
      </c>
      <c r="G129" s="158" t="s">
        <v>116</v>
      </c>
      <c r="H129" s="159">
        <v>8.9</v>
      </c>
      <c r="I129" s="160"/>
      <c r="J129" s="161">
        <f>ROUND(I129*H129,2)</f>
        <v>0</v>
      </c>
      <c r="K129" s="157" t="s">
        <v>149</v>
      </c>
      <c r="L129" s="25"/>
      <c r="M129" s="162" t="s">
        <v>21</v>
      </c>
      <c r="N129" s="163" t="s">
        <v>46</v>
      </c>
      <c r="O129" s="22"/>
      <c r="P129" s="164">
        <f>O129*H129</f>
        <v>0</v>
      </c>
      <c r="Q129" s="164">
        <v>4.0000000000000001E-3</v>
      </c>
      <c r="R129" s="164">
        <f>Q129*H129</f>
        <v>3.56E-2</v>
      </c>
      <c r="S129" s="164">
        <v>0</v>
      </c>
      <c r="T129" s="165">
        <f>S129*H129</f>
        <v>0</v>
      </c>
      <c r="AR129" s="166" t="s">
        <v>118</v>
      </c>
      <c r="AT129" s="166" t="s">
        <v>113</v>
      </c>
      <c r="AU129" s="166" t="s">
        <v>82</v>
      </c>
      <c r="AY129" s="3" t="s">
        <v>111</v>
      </c>
      <c r="BE129" s="167">
        <f>IF(N129="základní",J129,0)</f>
        <v>0</v>
      </c>
      <c r="BF129" s="167">
        <f>IF(N129="snížená",J129,0)</f>
        <v>0</v>
      </c>
      <c r="BG129" s="167">
        <f>IF(N129="zákl. přenesená",J129,0)</f>
        <v>0</v>
      </c>
      <c r="BH129" s="167">
        <f>IF(N129="sníž. přenesená",J129,0)</f>
        <v>0</v>
      </c>
      <c r="BI129" s="167">
        <f>IF(N129="nulová",J129,0)</f>
        <v>0</v>
      </c>
      <c r="BJ129" s="3" t="s">
        <v>80</v>
      </c>
      <c r="BK129" s="167">
        <f>ROUND(I129*H129,2)</f>
        <v>0</v>
      </c>
      <c r="BL129" s="3" t="s">
        <v>118</v>
      </c>
      <c r="BM129" s="166" t="s">
        <v>169</v>
      </c>
    </row>
    <row r="130" spans="2:65" s="20" customFormat="1">
      <c r="B130" s="21"/>
      <c r="C130" s="22"/>
      <c r="D130" s="168" t="s">
        <v>120</v>
      </c>
      <c r="E130" s="22"/>
      <c r="F130" s="169" t="s">
        <v>170</v>
      </c>
      <c r="G130" s="22"/>
      <c r="H130" s="22"/>
      <c r="I130" s="170"/>
      <c r="J130" s="22"/>
      <c r="K130" s="22"/>
      <c r="L130" s="25"/>
      <c r="M130" s="171"/>
      <c r="N130" s="22"/>
      <c r="O130" s="22"/>
      <c r="P130" s="22"/>
      <c r="Q130" s="22"/>
      <c r="R130" s="22"/>
      <c r="S130" s="22"/>
      <c r="T130" s="53"/>
      <c r="AT130" s="3" t="s">
        <v>120</v>
      </c>
      <c r="AU130" s="3" t="s">
        <v>82</v>
      </c>
    </row>
    <row r="131" spans="2:65" s="172" customFormat="1">
      <c r="B131" s="173"/>
      <c r="C131" s="174"/>
      <c r="D131" s="175" t="s">
        <v>122</v>
      </c>
      <c r="E131" s="176" t="s">
        <v>21</v>
      </c>
      <c r="F131" s="177" t="s">
        <v>171</v>
      </c>
      <c r="G131" s="174"/>
      <c r="H131" s="178">
        <v>8.9</v>
      </c>
      <c r="I131" s="179"/>
      <c r="J131" s="174"/>
      <c r="K131" s="174"/>
      <c r="L131" s="180"/>
      <c r="M131" s="181"/>
      <c r="N131" s="174"/>
      <c r="O131" s="174"/>
      <c r="P131" s="174"/>
      <c r="Q131" s="174"/>
      <c r="R131" s="174"/>
      <c r="S131" s="174"/>
      <c r="T131" s="182"/>
      <c r="AT131" s="183" t="s">
        <v>122</v>
      </c>
      <c r="AU131" s="183" t="s">
        <v>82</v>
      </c>
      <c r="AV131" s="172" t="s">
        <v>82</v>
      </c>
      <c r="AW131" s="172" t="s">
        <v>36</v>
      </c>
      <c r="AX131" s="172" t="s">
        <v>75</v>
      </c>
      <c r="AY131" s="183" t="s">
        <v>111</v>
      </c>
    </row>
    <row r="132" spans="2:65" s="184" customFormat="1">
      <c r="B132" s="185"/>
      <c r="C132" s="186"/>
      <c r="D132" s="175" t="s">
        <v>122</v>
      </c>
      <c r="E132" s="187" t="s">
        <v>21</v>
      </c>
      <c r="F132" s="188" t="s">
        <v>125</v>
      </c>
      <c r="G132" s="186"/>
      <c r="H132" s="189">
        <v>8.9</v>
      </c>
      <c r="I132" s="190"/>
      <c r="J132" s="186"/>
      <c r="K132" s="186"/>
      <c r="L132" s="191"/>
      <c r="M132" s="192"/>
      <c r="N132" s="186"/>
      <c r="O132" s="186"/>
      <c r="P132" s="186"/>
      <c r="Q132" s="186"/>
      <c r="R132" s="186"/>
      <c r="S132" s="186"/>
      <c r="T132" s="193"/>
      <c r="AT132" s="194" t="s">
        <v>122</v>
      </c>
      <c r="AU132" s="194" t="s">
        <v>82</v>
      </c>
      <c r="AV132" s="184" t="s">
        <v>118</v>
      </c>
      <c r="AW132" s="184" t="s">
        <v>36</v>
      </c>
      <c r="AX132" s="184" t="s">
        <v>80</v>
      </c>
      <c r="AY132" s="194" t="s">
        <v>111</v>
      </c>
    </row>
    <row r="133" spans="2:65" s="20" customFormat="1" ht="24.2" customHeight="1">
      <c r="B133" s="21"/>
      <c r="C133" s="205" t="s">
        <v>172</v>
      </c>
      <c r="D133" s="205" t="s">
        <v>173</v>
      </c>
      <c r="E133" s="206" t="s">
        <v>174</v>
      </c>
      <c r="F133" s="207" t="s">
        <v>175</v>
      </c>
      <c r="G133" s="208" t="s">
        <v>116</v>
      </c>
      <c r="H133" s="209">
        <v>8.9</v>
      </c>
      <c r="I133" s="210"/>
      <c r="J133" s="211">
        <f>ROUND(I133*H133,2)</f>
        <v>0</v>
      </c>
      <c r="K133" s="207" t="s">
        <v>21</v>
      </c>
      <c r="L133" s="212"/>
      <c r="M133" s="213" t="s">
        <v>21</v>
      </c>
      <c r="N133" s="214" t="s">
        <v>46</v>
      </c>
      <c r="O133" s="22"/>
      <c r="P133" s="164">
        <f>O133*H133</f>
        <v>0</v>
      </c>
      <c r="Q133" s="164">
        <v>7.1199999999999996E-3</v>
      </c>
      <c r="R133" s="164">
        <f>Q133*H133</f>
        <v>6.3367999999999994E-2</v>
      </c>
      <c r="S133" s="164">
        <v>0</v>
      </c>
      <c r="T133" s="165">
        <f>S133*H133</f>
        <v>0</v>
      </c>
      <c r="AR133" s="166" t="s">
        <v>172</v>
      </c>
      <c r="AT133" s="166" t="s">
        <v>173</v>
      </c>
      <c r="AU133" s="166" t="s">
        <v>82</v>
      </c>
      <c r="AY133" s="3" t="s">
        <v>111</v>
      </c>
      <c r="BE133" s="167">
        <f>IF(N133="základní",J133,0)</f>
        <v>0</v>
      </c>
      <c r="BF133" s="167">
        <f>IF(N133="snížená",J133,0)</f>
        <v>0</v>
      </c>
      <c r="BG133" s="167">
        <f>IF(N133="zákl. přenesená",J133,0)</f>
        <v>0</v>
      </c>
      <c r="BH133" s="167">
        <f>IF(N133="sníž. přenesená",J133,0)</f>
        <v>0</v>
      </c>
      <c r="BI133" s="167">
        <f>IF(N133="nulová",J133,0)</f>
        <v>0</v>
      </c>
      <c r="BJ133" s="3" t="s">
        <v>80</v>
      </c>
      <c r="BK133" s="167">
        <f>ROUND(I133*H133,2)</f>
        <v>0</v>
      </c>
      <c r="BL133" s="3" t="s">
        <v>118</v>
      </c>
      <c r="BM133" s="166" t="s">
        <v>176</v>
      </c>
    </row>
    <row r="134" spans="2:65" s="172" customFormat="1">
      <c r="B134" s="173"/>
      <c r="C134" s="174"/>
      <c r="D134" s="175" t="s">
        <v>122</v>
      </c>
      <c r="E134" s="176" t="s">
        <v>21</v>
      </c>
      <c r="F134" s="177" t="s">
        <v>171</v>
      </c>
      <c r="G134" s="174"/>
      <c r="H134" s="178">
        <v>8.9</v>
      </c>
      <c r="I134" s="179"/>
      <c r="J134" s="174"/>
      <c r="K134" s="174"/>
      <c r="L134" s="180"/>
      <c r="M134" s="181"/>
      <c r="N134" s="174"/>
      <c r="O134" s="174"/>
      <c r="P134" s="174"/>
      <c r="Q134" s="174"/>
      <c r="R134" s="174"/>
      <c r="S134" s="174"/>
      <c r="T134" s="182"/>
      <c r="AT134" s="183" t="s">
        <v>122</v>
      </c>
      <c r="AU134" s="183" t="s">
        <v>82</v>
      </c>
      <c r="AV134" s="172" t="s">
        <v>82</v>
      </c>
      <c r="AW134" s="172" t="s">
        <v>36</v>
      </c>
      <c r="AX134" s="172" t="s">
        <v>75</v>
      </c>
      <c r="AY134" s="183" t="s">
        <v>111</v>
      </c>
    </row>
    <row r="135" spans="2:65" s="184" customFormat="1">
      <c r="B135" s="185"/>
      <c r="C135" s="186"/>
      <c r="D135" s="175" t="s">
        <v>122</v>
      </c>
      <c r="E135" s="187" t="s">
        <v>21</v>
      </c>
      <c r="F135" s="188" t="s">
        <v>125</v>
      </c>
      <c r="G135" s="186"/>
      <c r="H135" s="189">
        <v>8.9</v>
      </c>
      <c r="I135" s="190"/>
      <c r="J135" s="186"/>
      <c r="K135" s="186"/>
      <c r="L135" s="191"/>
      <c r="M135" s="192"/>
      <c r="N135" s="186"/>
      <c r="O135" s="186"/>
      <c r="P135" s="186"/>
      <c r="Q135" s="186"/>
      <c r="R135" s="186"/>
      <c r="S135" s="186"/>
      <c r="T135" s="193"/>
      <c r="AT135" s="194" t="s">
        <v>122</v>
      </c>
      <c r="AU135" s="194" t="s">
        <v>82</v>
      </c>
      <c r="AV135" s="184" t="s">
        <v>118</v>
      </c>
      <c r="AW135" s="184" t="s">
        <v>36</v>
      </c>
      <c r="AX135" s="184" t="s">
        <v>80</v>
      </c>
      <c r="AY135" s="194" t="s">
        <v>111</v>
      </c>
    </row>
    <row r="136" spans="2:65" s="20" customFormat="1" ht="24.2" customHeight="1">
      <c r="B136" s="21"/>
      <c r="C136" s="155" t="s">
        <v>177</v>
      </c>
      <c r="D136" s="155" t="s">
        <v>113</v>
      </c>
      <c r="E136" s="156" t="s">
        <v>178</v>
      </c>
      <c r="F136" s="157" t="s">
        <v>179</v>
      </c>
      <c r="G136" s="158" t="s">
        <v>180</v>
      </c>
      <c r="H136" s="159">
        <v>277.214</v>
      </c>
      <c r="I136" s="160"/>
      <c r="J136" s="161">
        <f>ROUND(I136*H136,2)</f>
        <v>0</v>
      </c>
      <c r="K136" s="157" t="s">
        <v>149</v>
      </c>
      <c r="L136" s="25"/>
      <c r="M136" s="162" t="s">
        <v>21</v>
      </c>
      <c r="N136" s="163" t="s">
        <v>46</v>
      </c>
      <c r="O136" s="22"/>
      <c r="P136" s="164">
        <f>O136*H136</f>
        <v>0</v>
      </c>
      <c r="Q136" s="164">
        <v>5.8E-4</v>
      </c>
      <c r="R136" s="164">
        <f>Q136*H136</f>
        <v>0.16078412</v>
      </c>
      <c r="S136" s="164">
        <v>0</v>
      </c>
      <c r="T136" s="165">
        <f>S136*H136</f>
        <v>0</v>
      </c>
      <c r="AR136" s="166" t="s">
        <v>118</v>
      </c>
      <c r="AT136" s="166" t="s">
        <v>113</v>
      </c>
      <c r="AU136" s="166" t="s">
        <v>82</v>
      </c>
      <c r="AY136" s="3" t="s">
        <v>111</v>
      </c>
      <c r="BE136" s="167">
        <f>IF(N136="základní",J136,0)</f>
        <v>0</v>
      </c>
      <c r="BF136" s="167">
        <f>IF(N136="snížená",J136,0)</f>
        <v>0</v>
      </c>
      <c r="BG136" s="167">
        <f>IF(N136="zákl. přenesená",J136,0)</f>
        <v>0</v>
      </c>
      <c r="BH136" s="167">
        <f>IF(N136="sníž. přenesená",J136,0)</f>
        <v>0</v>
      </c>
      <c r="BI136" s="167">
        <f>IF(N136="nulová",J136,0)</f>
        <v>0</v>
      </c>
      <c r="BJ136" s="3" t="s">
        <v>80</v>
      </c>
      <c r="BK136" s="167">
        <f>ROUND(I136*H136,2)</f>
        <v>0</v>
      </c>
      <c r="BL136" s="3" t="s">
        <v>118</v>
      </c>
      <c r="BM136" s="166" t="s">
        <v>181</v>
      </c>
    </row>
    <row r="137" spans="2:65" s="20" customFormat="1">
      <c r="B137" s="21"/>
      <c r="C137" s="22"/>
      <c r="D137" s="168" t="s">
        <v>120</v>
      </c>
      <c r="E137" s="22"/>
      <c r="F137" s="169" t="s">
        <v>182</v>
      </c>
      <c r="G137" s="22"/>
      <c r="H137" s="22"/>
      <c r="I137" s="170"/>
      <c r="J137" s="22"/>
      <c r="K137" s="22"/>
      <c r="L137" s="25"/>
      <c r="M137" s="171"/>
      <c r="N137" s="22"/>
      <c r="O137" s="22"/>
      <c r="P137" s="22"/>
      <c r="Q137" s="22"/>
      <c r="R137" s="22"/>
      <c r="S137" s="22"/>
      <c r="T137" s="53"/>
      <c r="AT137" s="3" t="s">
        <v>120</v>
      </c>
      <c r="AU137" s="3" t="s">
        <v>82</v>
      </c>
    </row>
    <row r="138" spans="2:65" s="172" customFormat="1">
      <c r="B138" s="173"/>
      <c r="C138" s="174"/>
      <c r="D138" s="175" t="s">
        <v>122</v>
      </c>
      <c r="E138" s="176" t="s">
        <v>21</v>
      </c>
      <c r="F138" s="177" t="s">
        <v>183</v>
      </c>
      <c r="G138" s="174"/>
      <c r="H138" s="178">
        <v>35.448999999999998</v>
      </c>
      <c r="I138" s="179"/>
      <c r="J138" s="174"/>
      <c r="K138" s="174"/>
      <c r="L138" s="180"/>
      <c r="M138" s="181"/>
      <c r="N138" s="174"/>
      <c r="O138" s="174"/>
      <c r="P138" s="174"/>
      <c r="Q138" s="174"/>
      <c r="R138" s="174"/>
      <c r="S138" s="174"/>
      <c r="T138" s="182"/>
      <c r="AT138" s="183" t="s">
        <v>122</v>
      </c>
      <c r="AU138" s="183" t="s">
        <v>82</v>
      </c>
      <c r="AV138" s="172" t="s">
        <v>82</v>
      </c>
      <c r="AW138" s="172" t="s">
        <v>36</v>
      </c>
      <c r="AX138" s="172" t="s">
        <v>75</v>
      </c>
      <c r="AY138" s="183" t="s">
        <v>111</v>
      </c>
    </row>
    <row r="139" spans="2:65" s="172" customFormat="1">
      <c r="B139" s="173"/>
      <c r="C139" s="174"/>
      <c r="D139" s="175" t="s">
        <v>122</v>
      </c>
      <c r="E139" s="176" t="s">
        <v>21</v>
      </c>
      <c r="F139" s="177" t="s">
        <v>184</v>
      </c>
      <c r="G139" s="174"/>
      <c r="H139" s="178">
        <v>160.45699999999999</v>
      </c>
      <c r="I139" s="179"/>
      <c r="J139" s="174"/>
      <c r="K139" s="174"/>
      <c r="L139" s="180"/>
      <c r="M139" s="181"/>
      <c r="N139" s="174"/>
      <c r="O139" s="174"/>
      <c r="P139" s="174"/>
      <c r="Q139" s="174"/>
      <c r="R139" s="174"/>
      <c r="S139" s="174"/>
      <c r="T139" s="182"/>
      <c r="AT139" s="183" t="s">
        <v>122</v>
      </c>
      <c r="AU139" s="183" t="s">
        <v>82</v>
      </c>
      <c r="AV139" s="172" t="s">
        <v>82</v>
      </c>
      <c r="AW139" s="172" t="s">
        <v>36</v>
      </c>
      <c r="AX139" s="172" t="s">
        <v>75</v>
      </c>
      <c r="AY139" s="183" t="s">
        <v>111</v>
      </c>
    </row>
    <row r="140" spans="2:65" s="172" customFormat="1">
      <c r="B140" s="173"/>
      <c r="C140" s="174"/>
      <c r="D140" s="175" t="s">
        <v>122</v>
      </c>
      <c r="E140" s="176" t="s">
        <v>21</v>
      </c>
      <c r="F140" s="177" t="s">
        <v>185</v>
      </c>
      <c r="G140" s="174"/>
      <c r="H140" s="178">
        <v>43.808</v>
      </c>
      <c r="I140" s="179"/>
      <c r="J140" s="174"/>
      <c r="K140" s="174"/>
      <c r="L140" s="180"/>
      <c r="M140" s="181"/>
      <c r="N140" s="174"/>
      <c r="O140" s="174"/>
      <c r="P140" s="174"/>
      <c r="Q140" s="174"/>
      <c r="R140" s="174"/>
      <c r="S140" s="174"/>
      <c r="T140" s="182"/>
      <c r="AT140" s="183" t="s">
        <v>122</v>
      </c>
      <c r="AU140" s="183" t="s">
        <v>82</v>
      </c>
      <c r="AV140" s="172" t="s">
        <v>82</v>
      </c>
      <c r="AW140" s="172" t="s">
        <v>36</v>
      </c>
      <c r="AX140" s="172" t="s">
        <v>75</v>
      </c>
      <c r="AY140" s="183" t="s">
        <v>111</v>
      </c>
    </row>
    <row r="141" spans="2:65" s="172" customFormat="1">
      <c r="B141" s="173"/>
      <c r="C141" s="174"/>
      <c r="D141" s="175" t="s">
        <v>122</v>
      </c>
      <c r="E141" s="176" t="s">
        <v>21</v>
      </c>
      <c r="F141" s="177" t="s">
        <v>186</v>
      </c>
      <c r="G141" s="174"/>
      <c r="H141" s="178">
        <v>5</v>
      </c>
      <c r="I141" s="179"/>
      <c r="J141" s="174"/>
      <c r="K141" s="174"/>
      <c r="L141" s="180"/>
      <c r="M141" s="181"/>
      <c r="N141" s="174"/>
      <c r="O141" s="174"/>
      <c r="P141" s="174"/>
      <c r="Q141" s="174"/>
      <c r="R141" s="174"/>
      <c r="S141" s="174"/>
      <c r="T141" s="182"/>
      <c r="AT141" s="183" t="s">
        <v>122</v>
      </c>
      <c r="AU141" s="183" t="s">
        <v>82</v>
      </c>
      <c r="AV141" s="172" t="s">
        <v>82</v>
      </c>
      <c r="AW141" s="172" t="s">
        <v>36</v>
      </c>
      <c r="AX141" s="172" t="s">
        <v>75</v>
      </c>
      <c r="AY141" s="183" t="s">
        <v>111</v>
      </c>
    </row>
    <row r="142" spans="2:65" s="172" customFormat="1">
      <c r="B142" s="173"/>
      <c r="C142" s="174"/>
      <c r="D142" s="175" t="s">
        <v>122</v>
      </c>
      <c r="E142" s="176" t="s">
        <v>21</v>
      </c>
      <c r="F142" s="177" t="s">
        <v>187</v>
      </c>
      <c r="G142" s="174"/>
      <c r="H142" s="178">
        <v>32.5</v>
      </c>
      <c r="I142" s="179"/>
      <c r="J142" s="174"/>
      <c r="K142" s="174"/>
      <c r="L142" s="180"/>
      <c r="M142" s="181"/>
      <c r="N142" s="174"/>
      <c r="O142" s="174"/>
      <c r="P142" s="174"/>
      <c r="Q142" s="174"/>
      <c r="R142" s="174"/>
      <c r="S142" s="174"/>
      <c r="T142" s="182"/>
      <c r="AT142" s="183" t="s">
        <v>122</v>
      </c>
      <c r="AU142" s="183" t="s">
        <v>82</v>
      </c>
      <c r="AV142" s="172" t="s">
        <v>82</v>
      </c>
      <c r="AW142" s="172" t="s">
        <v>36</v>
      </c>
      <c r="AX142" s="172" t="s">
        <v>75</v>
      </c>
      <c r="AY142" s="183" t="s">
        <v>111</v>
      </c>
    </row>
    <row r="143" spans="2:65" s="184" customFormat="1">
      <c r="B143" s="185"/>
      <c r="C143" s="186"/>
      <c r="D143" s="175" t="s">
        <v>122</v>
      </c>
      <c r="E143" s="187" t="s">
        <v>21</v>
      </c>
      <c r="F143" s="188" t="s">
        <v>125</v>
      </c>
      <c r="G143" s="186"/>
      <c r="H143" s="189">
        <v>277.214</v>
      </c>
      <c r="I143" s="190"/>
      <c r="J143" s="186"/>
      <c r="K143" s="186"/>
      <c r="L143" s="191"/>
      <c r="M143" s="192"/>
      <c r="N143" s="186"/>
      <c r="O143" s="186"/>
      <c r="P143" s="186"/>
      <c r="Q143" s="186"/>
      <c r="R143" s="186"/>
      <c r="S143" s="186"/>
      <c r="T143" s="193"/>
      <c r="AT143" s="194" t="s">
        <v>122</v>
      </c>
      <c r="AU143" s="194" t="s">
        <v>82</v>
      </c>
      <c r="AV143" s="184" t="s">
        <v>118</v>
      </c>
      <c r="AW143" s="184" t="s">
        <v>36</v>
      </c>
      <c r="AX143" s="184" t="s">
        <v>80</v>
      </c>
      <c r="AY143" s="194" t="s">
        <v>111</v>
      </c>
    </row>
    <row r="144" spans="2:65" s="20" customFormat="1" ht="24.2" customHeight="1">
      <c r="B144" s="21"/>
      <c r="C144" s="155" t="s">
        <v>188</v>
      </c>
      <c r="D144" s="155" t="s">
        <v>113</v>
      </c>
      <c r="E144" s="156" t="s">
        <v>189</v>
      </c>
      <c r="F144" s="157" t="s">
        <v>190</v>
      </c>
      <c r="G144" s="158" t="s">
        <v>180</v>
      </c>
      <c r="H144" s="159">
        <v>277.214</v>
      </c>
      <c r="I144" s="160"/>
      <c r="J144" s="161">
        <f>ROUND(I144*H144,2)</f>
        <v>0</v>
      </c>
      <c r="K144" s="157" t="s">
        <v>149</v>
      </c>
      <c r="L144" s="25"/>
      <c r="M144" s="162" t="s">
        <v>21</v>
      </c>
      <c r="N144" s="163" t="s">
        <v>46</v>
      </c>
      <c r="O144" s="22"/>
      <c r="P144" s="164">
        <f>O144*H144</f>
        <v>0</v>
      </c>
      <c r="Q144" s="164">
        <v>6.3000000000000003E-4</v>
      </c>
      <c r="R144" s="164">
        <f>Q144*H144</f>
        <v>0.17464482000000001</v>
      </c>
      <c r="S144" s="164">
        <v>0</v>
      </c>
      <c r="T144" s="165">
        <f>S144*H144</f>
        <v>0</v>
      </c>
      <c r="AR144" s="166" t="s">
        <v>118</v>
      </c>
      <c r="AT144" s="166" t="s">
        <v>113</v>
      </c>
      <c r="AU144" s="166" t="s">
        <v>82</v>
      </c>
      <c r="AY144" s="3" t="s">
        <v>111</v>
      </c>
      <c r="BE144" s="167">
        <f>IF(N144="základní",J144,0)</f>
        <v>0</v>
      </c>
      <c r="BF144" s="167">
        <f>IF(N144="snížená",J144,0)</f>
        <v>0</v>
      </c>
      <c r="BG144" s="167">
        <f>IF(N144="zákl. přenesená",J144,0)</f>
        <v>0</v>
      </c>
      <c r="BH144" s="167">
        <f>IF(N144="sníž. přenesená",J144,0)</f>
        <v>0</v>
      </c>
      <c r="BI144" s="167">
        <f>IF(N144="nulová",J144,0)</f>
        <v>0</v>
      </c>
      <c r="BJ144" s="3" t="s">
        <v>80</v>
      </c>
      <c r="BK144" s="167">
        <f>ROUND(I144*H144,2)</f>
        <v>0</v>
      </c>
      <c r="BL144" s="3" t="s">
        <v>118</v>
      </c>
      <c r="BM144" s="166" t="s">
        <v>191</v>
      </c>
    </row>
    <row r="145" spans="2:65" s="20" customFormat="1">
      <c r="B145" s="21"/>
      <c r="C145" s="22"/>
      <c r="D145" s="168" t="s">
        <v>120</v>
      </c>
      <c r="E145" s="22"/>
      <c r="F145" s="169" t="s">
        <v>192</v>
      </c>
      <c r="G145" s="22"/>
      <c r="H145" s="22"/>
      <c r="I145" s="170"/>
      <c r="J145" s="22"/>
      <c r="K145" s="22"/>
      <c r="L145" s="25"/>
      <c r="M145" s="171"/>
      <c r="N145" s="22"/>
      <c r="O145" s="22"/>
      <c r="P145" s="22"/>
      <c r="Q145" s="22"/>
      <c r="R145" s="22"/>
      <c r="S145" s="22"/>
      <c r="T145" s="53"/>
      <c r="AT145" s="3" t="s">
        <v>120</v>
      </c>
      <c r="AU145" s="3" t="s">
        <v>82</v>
      </c>
    </row>
    <row r="146" spans="2:65" s="172" customFormat="1">
      <c r="B146" s="173"/>
      <c r="C146" s="174"/>
      <c r="D146" s="175" t="s">
        <v>122</v>
      </c>
      <c r="E146" s="176" t="s">
        <v>21</v>
      </c>
      <c r="F146" s="177" t="s">
        <v>183</v>
      </c>
      <c r="G146" s="174"/>
      <c r="H146" s="178">
        <v>35.448999999999998</v>
      </c>
      <c r="I146" s="179"/>
      <c r="J146" s="174"/>
      <c r="K146" s="174"/>
      <c r="L146" s="180"/>
      <c r="M146" s="181"/>
      <c r="N146" s="174"/>
      <c r="O146" s="174"/>
      <c r="P146" s="174"/>
      <c r="Q146" s="174"/>
      <c r="R146" s="174"/>
      <c r="S146" s="174"/>
      <c r="T146" s="182"/>
      <c r="AT146" s="183" t="s">
        <v>122</v>
      </c>
      <c r="AU146" s="183" t="s">
        <v>82</v>
      </c>
      <c r="AV146" s="172" t="s">
        <v>82</v>
      </c>
      <c r="AW146" s="172" t="s">
        <v>36</v>
      </c>
      <c r="AX146" s="172" t="s">
        <v>75</v>
      </c>
      <c r="AY146" s="183" t="s">
        <v>111</v>
      </c>
    </row>
    <row r="147" spans="2:65" s="172" customFormat="1">
      <c r="B147" s="173"/>
      <c r="C147" s="174"/>
      <c r="D147" s="175" t="s">
        <v>122</v>
      </c>
      <c r="E147" s="176" t="s">
        <v>21</v>
      </c>
      <c r="F147" s="177" t="s">
        <v>184</v>
      </c>
      <c r="G147" s="174"/>
      <c r="H147" s="178">
        <v>160.45699999999999</v>
      </c>
      <c r="I147" s="179"/>
      <c r="J147" s="174"/>
      <c r="K147" s="174"/>
      <c r="L147" s="180"/>
      <c r="M147" s="181"/>
      <c r="N147" s="174"/>
      <c r="O147" s="174"/>
      <c r="P147" s="174"/>
      <c r="Q147" s="174"/>
      <c r="R147" s="174"/>
      <c r="S147" s="174"/>
      <c r="T147" s="182"/>
      <c r="AT147" s="183" t="s">
        <v>122</v>
      </c>
      <c r="AU147" s="183" t="s">
        <v>82</v>
      </c>
      <c r="AV147" s="172" t="s">
        <v>82</v>
      </c>
      <c r="AW147" s="172" t="s">
        <v>36</v>
      </c>
      <c r="AX147" s="172" t="s">
        <v>75</v>
      </c>
      <c r="AY147" s="183" t="s">
        <v>111</v>
      </c>
    </row>
    <row r="148" spans="2:65" s="172" customFormat="1">
      <c r="B148" s="173"/>
      <c r="C148" s="174"/>
      <c r="D148" s="175" t="s">
        <v>122</v>
      </c>
      <c r="E148" s="176" t="s">
        <v>21</v>
      </c>
      <c r="F148" s="177" t="s">
        <v>185</v>
      </c>
      <c r="G148" s="174"/>
      <c r="H148" s="178">
        <v>43.808</v>
      </c>
      <c r="I148" s="179"/>
      <c r="J148" s="174"/>
      <c r="K148" s="174"/>
      <c r="L148" s="180"/>
      <c r="M148" s="181"/>
      <c r="N148" s="174"/>
      <c r="O148" s="174"/>
      <c r="P148" s="174"/>
      <c r="Q148" s="174"/>
      <c r="R148" s="174"/>
      <c r="S148" s="174"/>
      <c r="T148" s="182"/>
      <c r="AT148" s="183" t="s">
        <v>122</v>
      </c>
      <c r="AU148" s="183" t="s">
        <v>82</v>
      </c>
      <c r="AV148" s="172" t="s">
        <v>82</v>
      </c>
      <c r="AW148" s="172" t="s">
        <v>36</v>
      </c>
      <c r="AX148" s="172" t="s">
        <v>75</v>
      </c>
      <c r="AY148" s="183" t="s">
        <v>111</v>
      </c>
    </row>
    <row r="149" spans="2:65" s="172" customFormat="1">
      <c r="B149" s="173"/>
      <c r="C149" s="174"/>
      <c r="D149" s="175" t="s">
        <v>122</v>
      </c>
      <c r="E149" s="176" t="s">
        <v>21</v>
      </c>
      <c r="F149" s="177" t="s">
        <v>186</v>
      </c>
      <c r="G149" s="174"/>
      <c r="H149" s="178">
        <v>5</v>
      </c>
      <c r="I149" s="179"/>
      <c r="J149" s="174"/>
      <c r="K149" s="174"/>
      <c r="L149" s="180"/>
      <c r="M149" s="181"/>
      <c r="N149" s="174"/>
      <c r="O149" s="174"/>
      <c r="P149" s="174"/>
      <c r="Q149" s="174"/>
      <c r="R149" s="174"/>
      <c r="S149" s="174"/>
      <c r="T149" s="182"/>
      <c r="AT149" s="183" t="s">
        <v>122</v>
      </c>
      <c r="AU149" s="183" t="s">
        <v>82</v>
      </c>
      <c r="AV149" s="172" t="s">
        <v>82</v>
      </c>
      <c r="AW149" s="172" t="s">
        <v>36</v>
      </c>
      <c r="AX149" s="172" t="s">
        <v>75</v>
      </c>
      <c r="AY149" s="183" t="s">
        <v>111</v>
      </c>
    </row>
    <row r="150" spans="2:65" s="172" customFormat="1">
      <c r="B150" s="173"/>
      <c r="C150" s="174"/>
      <c r="D150" s="175" t="s">
        <v>122</v>
      </c>
      <c r="E150" s="176" t="s">
        <v>21</v>
      </c>
      <c r="F150" s="177" t="s">
        <v>187</v>
      </c>
      <c r="G150" s="174"/>
      <c r="H150" s="178">
        <v>32.5</v>
      </c>
      <c r="I150" s="179"/>
      <c r="J150" s="174"/>
      <c r="K150" s="174"/>
      <c r="L150" s="180"/>
      <c r="M150" s="181"/>
      <c r="N150" s="174"/>
      <c r="O150" s="174"/>
      <c r="P150" s="174"/>
      <c r="Q150" s="174"/>
      <c r="R150" s="174"/>
      <c r="S150" s="174"/>
      <c r="T150" s="182"/>
      <c r="AT150" s="183" t="s">
        <v>122</v>
      </c>
      <c r="AU150" s="183" t="s">
        <v>82</v>
      </c>
      <c r="AV150" s="172" t="s">
        <v>82</v>
      </c>
      <c r="AW150" s="172" t="s">
        <v>36</v>
      </c>
      <c r="AX150" s="172" t="s">
        <v>75</v>
      </c>
      <c r="AY150" s="183" t="s">
        <v>111</v>
      </c>
    </row>
    <row r="151" spans="2:65" s="184" customFormat="1">
      <c r="B151" s="185"/>
      <c r="C151" s="186"/>
      <c r="D151" s="175" t="s">
        <v>122</v>
      </c>
      <c r="E151" s="187" t="s">
        <v>21</v>
      </c>
      <c r="F151" s="188" t="s">
        <v>125</v>
      </c>
      <c r="G151" s="186"/>
      <c r="H151" s="189">
        <v>277.214</v>
      </c>
      <c r="I151" s="190"/>
      <c r="J151" s="186"/>
      <c r="K151" s="186"/>
      <c r="L151" s="191"/>
      <c r="M151" s="192"/>
      <c r="N151" s="186"/>
      <c r="O151" s="186"/>
      <c r="P151" s="186"/>
      <c r="Q151" s="186"/>
      <c r="R151" s="186"/>
      <c r="S151" s="186"/>
      <c r="T151" s="193"/>
      <c r="AT151" s="194" t="s">
        <v>122</v>
      </c>
      <c r="AU151" s="194" t="s">
        <v>82</v>
      </c>
      <c r="AV151" s="184" t="s">
        <v>118</v>
      </c>
      <c r="AW151" s="184" t="s">
        <v>36</v>
      </c>
      <c r="AX151" s="184" t="s">
        <v>80</v>
      </c>
      <c r="AY151" s="194" t="s">
        <v>111</v>
      </c>
    </row>
    <row r="152" spans="2:65" s="20" customFormat="1" ht="24.2" customHeight="1">
      <c r="B152" s="21"/>
      <c r="C152" s="155" t="s">
        <v>193</v>
      </c>
      <c r="D152" s="155" t="s">
        <v>113</v>
      </c>
      <c r="E152" s="156" t="s">
        <v>194</v>
      </c>
      <c r="F152" s="157" t="s">
        <v>195</v>
      </c>
      <c r="G152" s="158" t="s">
        <v>180</v>
      </c>
      <c r="H152" s="159">
        <v>52.38</v>
      </c>
      <c r="I152" s="160"/>
      <c r="J152" s="161">
        <f>ROUND(I152*H152,2)</f>
        <v>0</v>
      </c>
      <c r="K152" s="157" t="s">
        <v>149</v>
      </c>
      <c r="L152" s="25"/>
      <c r="M152" s="162" t="s">
        <v>21</v>
      </c>
      <c r="N152" s="163" t="s">
        <v>46</v>
      </c>
      <c r="O152" s="22"/>
      <c r="P152" s="164">
        <f>O152*H152</f>
        <v>0</v>
      </c>
      <c r="Q152" s="164">
        <v>0</v>
      </c>
      <c r="R152" s="164">
        <f>Q152*H152</f>
        <v>0</v>
      </c>
      <c r="S152" s="164">
        <v>0</v>
      </c>
      <c r="T152" s="165">
        <f>S152*H152</f>
        <v>0</v>
      </c>
      <c r="AR152" s="166" t="s">
        <v>118</v>
      </c>
      <c r="AT152" s="166" t="s">
        <v>113</v>
      </c>
      <c r="AU152" s="166" t="s">
        <v>82</v>
      </c>
      <c r="AY152" s="3" t="s">
        <v>111</v>
      </c>
      <c r="BE152" s="167">
        <f>IF(N152="základní",J152,0)</f>
        <v>0</v>
      </c>
      <c r="BF152" s="167">
        <f>IF(N152="snížená",J152,0)</f>
        <v>0</v>
      </c>
      <c r="BG152" s="167">
        <f>IF(N152="zákl. přenesená",J152,0)</f>
        <v>0</v>
      </c>
      <c r="BH152" s="167">
        <f>IF(N152="sníž. přenesená",J152,0)</f>
        <v>0</v>
      </c>
      <c r="BI152" s="167">
        <f>IF(N152="nulová",J152,0)</f>
        <v>0</v>
      </c>
      <c r="BJ152" s="3" t="s">
        <v>80</v>
      </c>
      <c r="BK152" s="167">
        <f>ROUND(I152*H152,2)</f>
        <v>0</v>
      </c>
      <c r="BL152" s="3" t="s">
        <v>118</v>
      </c>
      <c r="BM152" s="166" t="s">
        <v>196</v>
      </c>
    </row>
    <row r="153" spans="2:65" s="20" customFormat="1">
      <c r="B153" s="21"/>
      <c r="C153" s="22"/>
      <c r="D153" s="168" t="s">
        <v>120</v>
      </c>
      <c r="E153" s="22"/>
      <c r="F153" s="169" t="s">
        <v>197</v>
      </c>
      <c r="G153" s="22"/>
      <c r="H153" s="22"/>
      <c r="I153" s="170"/>
      <c r="J153" s="22"/>
      <c r="K153" s="22"/>
      <c r="L153" s="25"/>
      <c r="M153" s="171"/>
      <c r="N153" s="22"/>
      <c r="O153" s="22"/>
      <c r="P153" s="22"/>
      <c r="Q153" s="22"/>
      <c r="R153" s="22"/>
      <c r="S153" s="22"/>
      <c r="T153" s="53"/>
      <c r="AT153" s="3" t="s">
        <v>120</v>
      </c>
      <c r="AU153" s="3" t="s">
        <v>82</v>
      </c>
    </row>
    <row r="154" spans="2:65" s="172" customFormat="1">
      <c r="B154" s="173"/>
      <c r="C154" s="174"/>
      <c r="D154" s="175" t="s">
        <v>122</v>
      </c>
      <c r="E154" s="176" t="s">
        <v>21</v>
      </c>
      <c r="F154" s="177" t="s">
        <v>198</v>
      </c>
      <c r="G154" s="174"/>
      <c r="H154" s="178">
        <v>19.86</v>
      </c>
      <c r="I154" s="179"/>
      <c r="J154" s="174"/>
      <c r="K154" s="174"/>
      <c r="L154" s="180"/>
      <c r="M154" s="181"/>
      <c r="N154" s="174"/>
      <c r="O154" s="174"/>
      <c r="P154" s="174"/>
      <c r="Q154" s="174"/>
      <c r="R154" s="174"/>
      <c r="S154" s="174"/>
      <c r="T154" s="182"/>
      <c r="AT154" s="183" t="s">
        <v>122</v>
      </c>
      <c r="AU154" s="183" t="s">
        <v>82</v>
      </c>
      <c r="AV154" s="172" t="s">
        <v>82</v>
      </c>
      <c r="AW154" s="172" t="s">
        <v>36</v>
      </c>
      <c r="AX154" s="172" t="s">
        <v>75</v>
      </c>
      <c r="AY154" s="183" t="s">
        <v>111</v>
      </c>
    </row>
    <row r="155" spans="2:65" s="172" customFormat="1">
      <c r="B155" s="173"/>
      <c r="C155" s="174"/>
      <c r="D155" s="175" t="s">
        <v>122</v>
      </c>
      <c r="E155" s="176" t="s">
        <v>21</v>
      </c>
      <c r="F155" s="177" t="s">
        <v>199</v>
      </c>
      <c r="G155" s="174"/>
      <c r="H155" s="178">
        <v>14.52</v>
      </c>
      <c r="I155" s="179"/>
      <c r="J155" s="174"/>
      <c r="K155" s="174"/>
      <c r="L155" s="180"/>
      <c r="M155" s="181"/>
      <c r="N155" s="174"/>
      <c r="O155" s="174"/>
      <c r="P155" s="174"/>
      <c r="Q155" s="174"/>
      <c r="R155" s="174"/>
      <c r="S155" s="174"/>
      <c r="T155" s="182"/>
      <c r="AT155" s="183" t="s">
        <v>122</v>
      </c>
      <c r="AU155" s="183" t="s">
        <v>82</v>
      </c>
      <c r="AV155" s="172" t="s">
        <v>82</v>
      </c>
      <c r="AW155" s="172" t="s">
        <v>36</v>
      </c>
      <c r="AX155" s="172" t="s">
        <v>75</v>
      </c>
      <c r="AY155" s="183" t="s">
        <v>111</v>
      </c>
    </row>
    <row r="156" spans="2:65" s="172" customFormat="1">
      <c r="B156" s="173"/>
      <c r="C156" s="174"/>
      <c r="D156" s="175" t="s">
        <v>122</v>
      </c>
      <c r="E156" s="176" t="s">
        <v>21</v>
      </c>
      <c r="F156" s="177" t="s">
        <v>200</v>
      </c>
      <c r="G156" s="174"/>
      <c r="H156" s="178">
        <v>18</v>
      </c>
      <c r="I156" s="179"/>
      <c r="J156" s="174"/>
      <c r="K156" s="174"/>
      <c r="L156" s="180"/>
      <c r="M156" s="181"/>
      <c r="N156" s="174"/>
      <c r="O156" s="174"/>
      <c r="P156" s="174"/>
      <c r="Q156" s="174"/>
      <c r="R156" s="174"/>
      <c r="S156" s="174"/>
      <c r="T156" s="182"/>
      <c r="AT156" s="183" t="s">
        <v>122</v>
      </c>
      <c r="AU156" s="183" t="s">
        <v>82</v>
      </c>
      <c r="AV156" s="172" t="s">
        <v>82</v>
      </c>
      <c r="AW156" s="172" t="s">
        <v>36</v>
      </c>
      <c r="AX156" s="172" t="s">
        <v>75</v>
      </c>
      <c r="AY156" s="183" t="s">
        <v>111</v>
      </c>
    </row>
    <row r="157" spans="2:65" s="184" customFormat="1">
      <c r="B157" s="185"/>
      <c r="C157" s="186"/>
      <c r="D157" s="175" t="s">
        <v>122</v>
      </c>
      <c r="E157" s="187" t="s">
        <v>21</v>
      </c>
      <c r="F157" s="188" t="s">
        <v>125</v>
      </c>
      <c r="G157" s="186"/>
      <c r="H157" s="189">
        <v>52.379999999999995</v>
      </c>
      <c r="I157" s="190"/>
      <c r="J157" s="186"/>
      <c r="K157" s="186"/>
      <c r="L157" s="191"/>
      <c r="M157" s="192"/>
      <c r="N157" s="186"/>
      <c r="O157" s="186"/>
      <c r="P157" s="186"/>
      <c r="Q157" s="186"/>
      <c r="R157" s="186"/>
      <c r="S157" s="186"/>
      <c r="T157" s="193"/>
      <c r="AT157" s="194" t="s">
        <v>122</v>
      </c>
      <c r="AU157" s="194" t="s">
        <v>82</v>
      </c>
      <c r="AV157" s="184" t="s">
        <v>118</v>
      </c>
      <c r="AW157" s="184" t="s">
        <v>36</v>
      </c>
      <c r="AX157" s="184" t="s">
        <v>80</v>
      </c>
      <c r="AY157" s="194" t="s">
        <v>111</v>
      </c>
    </row>
    <row r="158" spans="2:65" s="20" customFormat="1" ht="24.2" customHeight="1">
      <c r="B158" s="21"/>
      <c r="C158" s="155" t="s">
        <v>8</v>
      </c>
      <c r="D158" s="155" t="s">
        <v>113</v>
      </c>
      <c r="E158" s="156" t="s">
        <v>201</v>
      </c>
      <c r="F158" s="157" t="s">
        <v>202</v>
      </c>
      <c r="G158" s="158" t="s">
        <v>180</v>
      </c>
      <c r="H158" s="159">
        <v>52.38</v>
      </c>
      <c r="I158" s="160"/>
      <c r="J158" s="161">
        <f>ROUND(I158*H158,2)</f>
        <v>0</v>
      </c>
      <c r="K158" s="157" t="s">
        <v>149</v>
      </c>
      <c r="L158" s="25"/>
      <c r="M158" s="162" t="s">
        <v>21</v>
      </c>
      <c r="N158" s="163" t="s">
        <v>46</v>
      </c>
      <c r="O158" s="22"/>
      <c r="P158" s="164">
        <f>O158*H158</f>
        <v>0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AR158" s="166" t="s">
        <v>118</v>
      </c>
      <c r="AT158" s="166" t="s">
        <v>113</v>
      </c>
      <c r="AU158" s="166" t="s">
        <v>82</v>
      </c>
      <c r="AY158" s="3" t="s">
        <v>111</v>
      </c>
      <c r="BE158" s="167">
        <f>IF(N158="základní",J158,0)</f>
        <v>0</v>
      </c>
      <c r="BF158" s="167">
        <f>IF(N158="snížená",J158,0)</f>
        <v>0</v>
      </c>
      <c r="BG158" s="167">
        <f>IF(N158="zákl. přenesená",J158,0)</f>
        <v>0</v>
      </c>
      <c r="BH158" s="167">
        <f>IF(N158="sníž. přenesená",J158,0)</f>
        <v>0</v>
      </c>
      <c r="BI158" s="167">
        <f>IF(N158="nulová",J158,0)</f>
        <v>0</v>
      </c>
      <c r="BJ158" s="3" t="s">
        <v>80</v>
      </c>
      <c r="BK158" s="167">
        <f>ROUND(I158*H158,2)</f>
        <v>0</v>
      </c>
      <c r="BL158" s="3" t="s">
        <v>118</v>
      </c>
      <c r="BM158" s="166" t="s">
        <v>203</v>
      </c>
    </row>
    <row r="159" spans="2:65" s="20" customFormat="1">
      <c r="B159" s="21"/>
      <c r="C159" s="22"/>
      <c r="D159" s="168" t="s">
        <v>120</v>
      </c>
      <c r="E159" s="22"/>
      <c r="F159" s="169" t="s">
        <v>204</v>
      </c>
      <c r="G159" s="22"/>
      <c r="H159" s="22"/>
      <c r="I159" s="170"/>
      <c r="J159" s="22"/>
      <c r="K159" s="22"/>
      <c r="L159" s="25"/>
      <c r="M159" s="171"/>
      <c r="N159" s="22"/>
      <c r="O159" s="22"/>
      <c r="P159" s="22"/>
      <c r="Q159" s="22"/>
      <c r="R159" s="22"/>
      <c r="S159" s="22"/>
      <c r="T159" s="53"/>
      <c r="AT159" s="3" t="s">
        <v>120</v>
      </c>
      <c r="AU159" s="3" t="s">
        <v>82</v>
      </c>
    </row>
    <row r="160" spans="2:65" s="172" customFormat="1">
      <c r="B160" s="173"/>
      <c r="C160" s="174"/>
      <c r="D160" s="175" t="s">
        <v>122</v>
      </c>
      <c r="E160" s="176" t="s">
        <v>21</v>
      </c>
      <c r="F160" s="177" t="s">
        <v>198</v>
      </c>
      <c r="G160" s="174"/>
      <c r="H160" s="178">
        <v>19.86</v>
      </c>
      <c r="I160" s="179"/>
      <c r="J160" s="174"/>
      <c r="K160" s="174"/>
      <c r="L160" s="180"/>
      <c r="M160" s="181"/>
      <c r="N160" s="174"/>
      <c r="O160" s="174"/>
      <c r="P160" s="174"/>
      <c r="Q160" s="174"/>
      <c r="R160" s="174"/>
      <c r="S160" s="174"/>
      <c r="T160" s="182"/>
      <c r="AT160" s="183" t="s">
        <v>122</v>
      </c>
      <c r="AU160" s="183" t="s">
        <v>82</v>
      </c>
      <c r="AV160" s="172" t="s">
        <v>82</v>
      </c>
      <c r="AW160" s="172" t="s">
        <v>36</v>
      </c>
      <c r="AX160" s="172" t="s">
        <v>75</v>
      </c>
      <c r="AY160" s="183" t="s">
        <v>111</v>
      </c>
    </row>
    <row r="161" spans="2:65" s="172" customFormat="1">
      <c r="B161" s="173"/>
      <c r="C161" s="174"/>
      <c r="D161" s="175" t="s">
        <v>122</v>
      </c>
      <c r="E161" s="176" t="s">
        <v>21</v>
      </c>
      <c r="F161" s="177" t="s">
        <v>199</v>
      </c>
      <c r="G161" s="174"/>
      <c r="H161" s="178">
        <v>14.52</v>
      </c>
      <c r="I161" s="179"/>
      <c r="J161" s="174"/>
      <c r="K161" s="174"/>
      <c r="L161" s="180"/>
      <c r="M161" s="181"/>
      <c r="N161" s="174"/>
      <c r="O161" s="174"/>
      <c r="P161" s="174"/>
      <c r="Q161" s="174"/>
      <c r="R161" s="174"/>
      <c r="S161" s="174"/>
      <c r="T161" s="182"/>
      <c r="AT161" s="183" t="s">
        <v>122</v>
      </c>
      <c r="AU161" s="183" t="s">
        <v>82</v>
      </c>
      <c r="AV161" s="172" t="s">
        <v>82</v>
      </c>
      <c r="AW161" s="172" t="s">
        <v>36</v>
      </c>
      <c r="AX161" s="172" t="s">
        <v>75</v>
      </c>
      <c r="AY161" s="183" t="s">
        <v>111</v>
      </c>
    </row>
    <row r="162" spans="2:65" s="172" customFormat="1">
      <c r="B162" s="173"/>
      <c r="C162" s="174"/>
      <c r="D162" s="175" t="s">
        <v>122</v>
      </c>
      <c r="E162" s="176" t="s">
        <v>21</v>
      </c>
      <c r="F162" s="177" t="s">
        <v>200</v>
      </c>
      <c r="G162" s="174"/>
      <c r="H162" s="178">
        <v>18</v>
      </c>
      <c r="I162" s="179"/>
      <c r="J162" s="174"/>
      <c r="K162" s="174"/>
      <c r="L162" s="180"/>
      <c r="M162" s="181"/>
      <c r="N162" s="174"/>
      <c r="O162" s="174"/>
      <c r="P162" s="174"/>
      <c r="Q162" s="174"/>
      <c r="R162" s="174"/>
      <c r="S162" s="174"/>
      <c r="T162" s="182"/>
      <c r="AT162" s="183" t="s">
        <v>122</v>
      </c>
      <c r="AU162" s="183" t="s">
        <v>82</v>
      </c>
      <c r="AV162" s="172" t="s">
        <v>82</v>
      </c>
      <c r="AW162" s="172" t="s">
        <v>36</v>
      </c>
      <c r="AX162" s="172" t="s">
        <v>75</v>
      </c>
      <c r="AY162" s="183" t="s">
        <v>111</v>
      </c>
    </row>
    <row r="163" spans="2:65" s="184" customFormat="1">
      <c r="B163" s="185"/>
      <c r="C163" s="186"/>
      <c r="D163" s="175" t="s">
        <v>122</v>
      </c>
      <c r="E163" s="187" t="s">
        <v>21</v>
      </c>
      <c r="F163" s="188" t="s">
        <v>125</v>
      </c>
      <c r="G163" s="186"/>
      <c r="H163" s="189">
        <v>52.379999999999995</v>
      </c>
      <c r="I163" s="190"/>
      <c r="J163" s="186"/>
      <c r="K163" s="186"/>
      <c r="L163" s="191"/>
      <c r="M163" s="192"/>
      <c r="N163" s="186"/>
      <c r="O163" s="186"/>
      <c r="P163" s="186"/>
      <c r="Q163" s="186"/>
      <c r="R163" s="186"/>
      <c r="S163" s="186"/>
      <c r="T163" s="193"/>
      <c r="AT163" s="194" t="s">
        <v>122</v>
      </c>
      <c r="AU163" s="194" t="s">
        <v>82</v>
      </c>
      <c r="AV163" s="184" t="s">
        <v>118</v>
      </c>
      <c r="AW163" s="184" t="s">
        <v>36</v>
      </c>
      <c r="AX163" s="184" t="s">
        <v>80</v>
      </c>
      <c r="AY163" s="194" t="s">
        <v>111</v>
      </c>
    </row>
    <row r="164" spans="2:65" s="20" customFormat="1" ht="24.2" customHeight="1">
      <c r="B164" s="21"/>
      <c r="C164" s="155" t="s">
        <v>205</v>
      </c>
      <c r="D164" s="155" t="s">
        <v>113</v>
      </c>
      <c r="E164" s="156" t="s">
        <v>206</v>
      </c>
      <c r="F164" s="157" t="s">
        <v>207</v>
      </c>
      <c r="G164" s="158" t="s">
        <v>128</v>
      </c>
      <c r="H164" s="159">
        <v>130.88499999999999</v>
      </c>
      <c r="I164" s="160"/>
      <c r="J164" s="161">
        <f>ROUND(I164*H164,2)</f>
        <v>0</v>
      </c>
      <c r="K164" s="157" t="s">
        <v>117</v>
      </c>
      <c r="L164" s="25"/>
      <c r="M164" s="162" t="s">
        <v>21</v>
      </c>
      <c r="N164" s="163" t="s">
        <v>46</v>
      </c>
      <c r="O164" s="22"/>
      <c r="P164" s="164">
        <f>O164*H164</f>
        <v>0</v>
      </c>
      <c r="Q164" s="164">
        <v>0</v>
      </c>
      <c r="R164" s="164">
        <f>Q164*H164</f>
        <v>0</v>
      </c>
      <c r="S164" s="164">
        <v>0</v>
      </c>
      <c r="T164" s="165">
        <f>S164*H164</f>
        <v>0</v>
      </c>
      <c r="AR164" s="166" t="s">
        <v>118</v>
      </c>
      <c r="AT164" s="166" t="s">
        <v>113</v>
      </c>
      <c r="AU164" s="166" t="s">
        <v>82</v>
      </c>
      <c r="AY164" s="3" t="s">
        <v>111</v>
      </c>
      <c r="BE164" s="167">
        <f>IF(N164="základní",J164,0)</f>
        <v>0</v>
      </c>
      <c r="BF164" s="167">
        <f>IF(N164="snížená",J164,0)</f>
        <v>0</v>
      </c>
      <c r="BG164" s="167">
        <f>IF(N164="zákl. přenesená",J164,0)</f>
        <v>0</v>
      </c>
      <c r="BH164" s="167">
        <f>IF(N164="sníž. přenesená",J164,0)</f>
        <v>0</v>
      </c>
      <c r="BI164" s="167">
        <f>IF(N164="nulová",J164,0)</f>
        <v>0</v>
      </c>
      <c r="BJ164" s="3" t="s">
        <v>80</v>
      </c>
      <c r="BK164" s="167">
        <f>ROUND(I164*H164,2)</f>
        <v>0</v>
      </c>
      <c r="BL164" s="3" t="s">
        <v>118</v>
      </c>
      <c r="BM164" s="166" t="s">
        <v>208</v>
      </c>
    </row>
    <row r="165" spans="2:65" s="20" customFormat="1">
      <c r="B165" s="21"/>
      <c r="C165" s="22"/>
      <c r="D165" s="168" t="s">
        <v>120</v>
      </c>
      <c r="E165" s="22"/>
      <c r="F165" s="169" t="s">
        <v>209</v>
      </c>
      <c r="G165" s="22"/>
      <c r="H165" s="22"/>
      <c r="I165" s="170"/>
      <c r="J165" s="22"/>
      <c r="K165" s="22"/>
      <c r="L165" s="25"/>
      <c r="M165" s="171"/>
      <c r="N165" s="22"/>
      <c r="O165" s="22"/>
      <c r="P165" s="22"/>
      <c r="Q165" s="22"/>
      <c r="R165" s="22"/>
      <c r="S165" s="22"/>
      <c r="T165" s="53"/>
      <c r="AT165" s="3" t="s">
        <v>120</v>
      </c>
      <c r="AU165" s="3" t="s">
        <v>82</v>
      </c>
    </row>
    <row r="166" spans="2:65" s="172" customFormat="1">
      <c r="B166" s="173"/>
      <c r="C166" s="174"/>
      <c r="D166" s="175" t="s">
        <v>122</v>
      </c>
      <c r="E166" s="176" t="s">
        <v>21</v>
      </c>
      <c r="F166" s="177" t="s">
        <v>152</v>
      </c>
      <c r="G166" s="174"/>
      <c r="H166" s="178">
        <v>17.724</v>
      </c>
      <c r="I166" s="179"/>
      <c r="J166" s="174"/>
      <c r="K166" s="174"/>
      <c r="L166" s="180"/>
      <c r="M166" s="181"/>
      <c r="N166" s="174"/>
      <c r="O166" s="174"/>
      <c r="P166" s="174"/>
      <c r="Q166" s="174"/>
      <c r="R166" s="174"/>
      <c r="S166" s="174"/>
      <c r="T166" s="182"/>
      <c r="AT166" s="183" t="s">
        <v>122</v>
      </c>
      <c r="AU166" s="183" t="s">
        <v>82</v>
      </c>
      <c r="AV166" s="172" t="s">
        <v>82</v>
      </c>
      <c r="AW166" s="172" t="s">
        <v>36</v>
      </c>
      <c r="AX166" s="172" t="s">
        <v>75</v>
      </c>
      <c r="AY166" s="183" t="s">
        <v>111</v>
      </c>
    </row>
    <row r="167" spans="2:65" s="172" customFormat="1">
      <c r="B167" s="173"/>
      <c r="C167" s="174"/>
      <c r="D167" s="175" t="s">
        <v>122</v>
      </c>
      <c r="E167" s="176" t="s">
        <v>21</v>
      </c>
      <c r="F167" s="177" t="s">
        <v>153</v>
      </c>
      <c r="G167" s="174"/>
      <c r="H167" s="178">
        <v>80.228999999999999</v>
      </c>
      <c r="I167" s="179"/>
      <c r="J167" s="174"/>
      <c r="K167" s="174"/>
      <c r="L167" s="180"/>
      <c r="M167" s="181"/>
      <c r="N167" s="174"/>
      <c r="O167" s="174"/>
      <c r="P167" s="174"/>
      <c r="Q167" s="174"/>
      <c r="R167" s="174"/>
      <c r="S167" s="174"/>
      <c r="T167" s="182"/>
      <c r="AT167" s="183" t="s">
        <v>122</v>
      </c>
      <c r="AU167" s="183" t="s">
        <v>82</v>
      </c>
      <c r="AV167" s="172" t="s">
        <v>82</v>
      </c>
      <c r="AW167" s="172" t="s">
        <v>36</v>
      </c>
      <c r="AX167" s="172" t="s">
        <v>75</v>
      </c>
      <c r="AY167" s="183" t="s">
        <v>111</v>
      </c>
    </row>
    <row r="168" spans="2:65" s="172" customFormat="1">
      <c r="B168" s="173"/>
      <c r="C168" s="174"/>
      <c r="D168" s="175" t="s">
        <v>122</v>
      </c>
      <c r="E168" s="176" t="s">
        <v>21</v>
      </c>
      <c r="F168" s="177" t="s">
        <v>154</v>
      </c>
      <c r="G168" s="174"/>
      <c r="H168" s="178">
        <v>21.904</v>
      </c>
      <c r="I168" s="179"/>
      <c r="J168" s="174"/>
      <c r="K168" s="174"/>
      <c r="L168" s="180"/>
      <c r="M168" s="181"/>
      <c r="N168" s="174"/>
      <c r="O168" s="174"/>
      <c r="P168" s="174"/>
      <c r="Q168" s="174"/>
      <c r="R168" s="174"/>
      <c r="S168" s="174"/>
      <c r="T168" s="182"/>
      <c r="AT168" s="183" t="s">
        <v>122</v>
      </c>
      <c r="AU168" s="183" t="s">
        <v>82</v>
      </c>
      <c r="AV168" s="172" t="s">
        <v>82</v>
      </c>
      <c r="AW168" s="172" t="s">
        <v>36</v>
      </c>
      <c r="AX168" s="172" t="s">
        <v>75</v>
      </c>
      <c r="AY168" s="183" t="s">
        <v>111</v>
      </c>
    </row>
    <row r="169" spans="2:65" s="172" customFormat="1">
      <c r="B169" s="173"/>
      <c r="C169" s="174"/>
      <c r="D169" s="175" t="s">
        <v>122</v>
      </c>
      <c r="E169" s="176" t="s">
        <v>21</v>
      </c>
      <c r="F169" s="177" t="s">
        <v>155</v>
      </c>
      <c r="G169" s="174"/>
      <c r="H169" s="178">
        <v>2.5</v>
      </c>
      <c r="I169" s="179"/>
      <c r="J169" s="174"/>
      <c r="K169" s="174"/>
      <c r="L169" s="180"/>
      <c r="M169" s="181"/>
      <c r="N169" s="174"/>
      <c r="O169" s="174"/>
      <c r="P169" s="174"/>
      <c r="Q169" s="174"/>
      <c r="R169" s="174"/>
      <c r="S169" s="174"/>
      <c r="T169" s="182"/>
      <c r="AT169" s="183" t="s">
        <v>122</v>
      </c>
      <c r="AU169" s="183" t="s">
        <v>82</v>
      </c>
      <c r="AV169" s="172" t="s">
        <v>82</v>
      </c>
      <c r="AW169" s="172" t="s">
        <v>36</v>
      </c>
      <c r="AX169" s="172" t="s">
        <v>75</v>
      </c>
      <c r="AY169" s="183" t="s">
        <v>111</v>
      </c>
    </row>
    <row r="170" spans="2:65" s="195" customFormat="1">
      <c r="B170" s="196"/>
      <c r="C170" s="197"/>
      <c r="D170" s="175" t="s">
        <v>122</v>
      </c>
      <c r="E170" s="198" t="s">
        <v>21</v>
      </c>
      <c r="F170" s="199" t="s">
        <v>156</v>
      </c>
      <c r="G170" s="197"/>
      <c r="H170" s="198" t="s">
        <v>21</v>
      </c>
      <c r="I170" s="200"/>
      <c r="J170" s="197"/>
      <c r="K170" s="197"/>
      <c r="L170" s="201"/>
      <c r="M170" s="202"/>
      <c r="N170" s="197"/>
      <c r="O170" s="197"/>
      <c r="P170" s="197"/>
      <c r="Q170" s="197"/>
      <c r="R170" s="197"/>
      <c r="S170" s="197"/>
      <c r="T170" s="203"/>
      <c r="AT170" s="204" t="s">
        <v>122</v>
      </c>
      <c r="AU170" s="204" t="s">
        <v>82</v>
      </c>
      <c r="AV170" s="195" t="s">
        <v>80</v>
      </c>
      <c r="AW170" s="195" t="s">
        <v>36</v>
      </c>
      <c r="AX170" s="195" t="s">
        <v>75</v>
      </c>
      <c r="AY170" s="204" t="s">
        <v>111</v>
      </c>
    </row>
    <row r="171" spans="2:65" s="172" customFormat="1">
      <c r="B171" s="173"/>
      <c r="C171" s="174"/>
      <c r="D171" s="175" t="s">
        <v>122</v>
      </c>
      <c r="E171" s="176" t="s">
        <v>21</v>
      </c>
      <c r="F171" s="177" t="s">
        <v>210</v>
      </c>
      <c r="G171" s="174"/>
      <c r="H171" s="178">
        <v>16.25</v>
      </c>
      <c r="I171" s="179"/>
      <c r="J171" s="174"/>
      <c r="K171" s="174"/>
      <c r="L171" s="180"/>
      <c r="M171" s="181"/>
      <c r="N171" s="174"/>
      <c r="O171" s="174"/>
      <c r="P171" s="174"/>
      <c r="Q171" s="174"/>
      <c r="R171" s="174"/>
      <c r="S171" s="174"/>
      <c r="T171" s="182"/>
      <c r="AT171" s="183" t="s">
        <v>122</v>
      </c>
      <c r="AU171" s="183" t="s">
        <v>82</v>
      </c>
      <c r="AV171" s="172" t="s">
        <v>82</v>
      </c>
      <c r="AW171" s="172" t="s">
        <v>36</v>
      </c>
      <c r="AX171" s="172" t="s">
        <v>75</v>
      </c>
      <c r="AY171" s="183" t="s">
        <v>111</v>
      </c>
    </row>
    <row r="172" spans="2:65" s="215" customFormat="1">
      <c r="B172" s="216"/>
      <c r="C172" s="217"/>
      <c r="D172" s="175" t="s">
        <v>122</v>
      </c>
      <c r="E172" s="218" t="s">
        <v>21</v>
      </c>
      <c r="F172" s="219" t="s">
        <v>211</v>
      </c>
      <c r="G172" s="217"/>
      <c r="H172" s="220">
        <v>138.607</v>
      </c>
      <c r="I172" s="221"/>
      <c r="J172" s="217"/>
      <c r="K172" s="217"/>
      <c r="L172" s="222"/>
      <c r="M172" s="223"/>
      <c r="N172" s="217"/>
      <c r="O172" s="217"/>
      <c r="P172" s="217"/>
      <c r="Q172" s="217"/>
      <c r="R172" s="217"/>
      <c r="S172" s="217"/>
      <c r="T172" s="224"/>
      <c r="AT172" s="225" t="s">
        <v>122</v>
      </c>
      <c r="AU172" s="225" t="s">
        <v>82</v>
      </c>
      <c r="AV172" s="215" t="s">
        <v>132</v>
      </c>
      <c r="AW172" s="215" t="s">
        <v>36</v>
      </c>
      <c r="AX172" s="215" t="s">
        <v>75</v>
      </c>
      <c r="AY172" s="225" t="s">
        <v>111</v>
      </c>
    </row>
    <row r="173" spans="2:65" s="172" customFormat="1">
      <c r="B173" s="173"/>
      <c r="C173" s="174"/>
      <c r="D173" s="175" t="s">
        <v>122</v>
      </c>
      <c r="E173" s="176" t="s">
        <v>21</v>
      </c>
      <c r="F173" s="177" t="s">
        <v>137</v>
      </c>
      <c r="G173" s="174"/>
      <c r="H173" s="178">
        <v>7.4480000000000004</v>
      </c>
      <c r="I173" s="179"/>
      <c r="J173" s="174"/>
      <c r="K173" s="174"/>
      <c r="L173" s="180"/>
      <c r="M173" s="181"/>
      <c r="N173" s="174"/>
      <c r="O173" s="174"/>
      <c r="P173" s="174"/>
      <c r="Q173" s="174"/>
      <c r="R173" s="174"/>
      <c r="S173" s="174"/>
      <c r="T173" s="182"/>
      <c r="AT173" s="183" t="s">
        <v>122</v>
      </c>
      <c r="AU173" s="183" t="s">
        <v>82</v>
      </c>
      <c r="AV173" s="172" t="s">
        <v>82</v>
      </c>
      <c r="AW173" s="172" t="s">
        <v>36</v>
      </c>
      <c r="AX173" s="172" t="s">
        <v>75</v>
      </c>
      <c r="AY173" s="183" t="s">
        <v>111</v>
      </c>
    </row>
    <row r="174" spans="2:65" s="172" customFormat="1">
      <c r="B174" s="173"/>
      <c r="C174" s="174"/>
      <c r="D174" s="175" t="s">
        <v>122</v>
      </c>
      <c r="E174" s="176" t="s">
        <v>21</v>
      </c>
      <c r="F174" s="177" t="s">
        <v>138</v>
      </c>
      <c r="G174" s="174"/>
      <c r="H174" s="178">
        <v>5.4450000000000003</v>
      </c>
      <c r="I174" s="179"/>
      <c r="J174" s="174"/>
      <c r="K174" s="174"/>
      <c r="L174" s="180"/>
      <c r="M174" s="181"/>
      <c r="N174" s="174"/>
      <c r="O174" s="174"/>
      <c r="P174" s="174"/>
      <c r="Q174" s="174"/>
      <c r="R174" s="174"/>
      <c r="S174" s="174"/>
      <c r="T174" s="182"/>
      <c r="AT174" s="183" t="s">
        <v>122</v>
      </c>
      <c r="AU174" s="183" t="s">
        <v>82</v>
      </c>
      <c r="AV174" s="172" t="s">
        <v>82</v>
      </c>
      <c r="AW174" s="172" t="s">
        <v>36</v>
      </c>
      <c r="AX174" s="172" t="s">
        <v>75</v>
      </c>
      <c r="AY174" s="183" t="s">
        <v>111</v>
      </c>
    </row>
    <row r="175" spans="2:65" s="172" customFormat="1">
      <c r="B175" s="173"/>
      <c r="C175" s="174"/>
      <c r="D175" s="175" t="s">
        <v>122</v>
      </c>
      <c r="E175" s="176" t="s">
        <v>21</v>
      </c>
      <c r="F175" s="177" t="s">
        <v>139</v>
      </c>
      <c r="G175" s="174"/>
      <c r="H175" s="178">
        <v>6.75</v>
      </c>
      <c r="I175" s="179"/>
      <c r="J175" s="174"/>
      <c r="K175" s="174"/>
      <c r="L175" s="180"/>
      <c r="M175" s="181"/>
      <c r="N175" s="174"/>
      <c r="O175" s="174"/>
      <c r="P175" s="174"/>
      <c r="Q175" s="174"/>
      <c r="R175" s="174"/>
      <c r="S175" s="174"/>
      <c r="T175" s="182"/>
      <c r="AT175" s="183" t="s">
        <v>122</v>
      </c>
      <c r="AU175" s="183" t="s">
        <v>82</v>
      </c>
      <c r="AV175" s="172" t="s">
        <v>82</v>
      </c>
      <c r="AW175" s="172" t="s">
        <v>36</v>
      </c>
      <c r="AX175" s="172" t="s">
        <v>75</v>
      </c>
      <c r="AY175" s="183" t="s">
        <v>111</v>
      </c>
    </row>
    <row r="176" spans="2:65" s="215" customFormat="1">
      <c r="B176" s="216"/>
      <c r="C176" s="217"/>
      <c r="D176" s="175" t="s">
        <v>122</v>
      </c>
      <c r="E176" s="218" t="s">
        <v>21</v>
      </c>
      <c r="F176" s="219" t="s">
        <v>211</v>
      </c>
      <c r="G176" s="217"/>
      <c r="H176" s="220">
        <v>19.643000000000001</v>
      </c>
      <c r="I176" s="221"/>
      <c r="J176" s="217"/>
      <c r="K176" s="217"/>
      <c r="L176" s="222"/>
      <c r="M176" s="223"/>
      <c r="N176" s="217"/>
      <c r="O176" s="217"/>
      <c r="P176" s="217"/>
      <c r="Q176" s="217"/>
      <c r="R176" s="217"/>
      <c r="S176" s="217"/>
      <c r="T176" s="224"/>
      <c r="AT176" s="225" t="s">
        <v>122</v>
      </c>
      <c r="AU176" s="225" t="s">
        <v>82</v>
      </c>
      <c r="AV176" s="215" t="s">
        <v>132</v>
      </c>
      <c r="AW176" s="215" t="s">
        <v>36</v>
      </c>
      <c r="AX176" s="215" t="s">
        <v>75</v>
      </c>
      <c r="AY176" s="225" t="s">
        <v>111</v>
      </c>
    </row>
    <row r="177" spans="2:65" s="172" customFormat="1">
      <c r="B177" s="173"/>
      <c r="C177" s="174"/>
      <c r="D177" s="175" t="s">
        <v>122</v>
      </c>
      <c r="E177" s="176" t="s">
        <v>21</v>
      </c>
      <c r="F177" s="177" t="s">
        <v>212</v>
      </c>
      <c r="G177" s="174"/>
      <c r="H177" s="178">
        <v>-12.836</v>
      </c>
      <c r="I177" s="179"/>
      <c r="J177" s="174"/>
      <c r="K177" s="174"/>
      <c r="L177" s="180"/>
      <c r="M177" s="181"/>
      <c r="N177" s="174"/>
      <c r="O177" s="174"/>
      <c r="P177" s="174"/>
      <c r="Q177" s="174"/>
      <c r="R177" s="174"/>
      <c r="S177" s="174"/>
      <c r="T177" s="182"/>
      <c r="AT177" s="183" t="s">
        <v>122</v>
      </c>
      <c r="AU177" s="183" t="s">
        <v>82</v>
      </c>
      <c r="AV177" s="172" t="s">
        <v>82</v>
      </c>
      <c r="AW177" s="172" t="s">
        <v>36</v>
      </c>
      <c r="AX177" s="172" t="s">
        <v>75</v>
      </c>
      <c r="AY177" s="183" t="s">
        <v>111</v>
      </c>
    </row>
    <row r="178" spans="2:65" s="172" customFormat="1">
      <c r="B178" s="173"/>
      <c r="C178" s="174"/>
      <c r="D178" s="175" t="s">
        <v>122</v>
      </c>
      <c r="E178" s="176" t="s">
        <v>21</v>
      </c>
      <c r="F178" s="177" t="s">
        <v>213</v>
      </c>
      <c r="G178" s="174"/>
      <c r="H178" s="178">
        <v>-3.3919999999999999</v>
      </c>
      <c r="I178" s="179"/>
      <c r="J178" s="174"/>
      <c r="K178" s="174"/>
      <c r="L178" s="180"/>
      <c r="M178" s="181"/>
      <c r="N178" s="174"/>
      <c r="O178" s="174"/>
      <c r="P178" s="174"/>
      <c r="Q178" s="174"/>
      <c r="R178" s="174"/>
      <c r="S178" s="174"/>
      <c r="T178" s="182"/>
      <c r="AT178" s="183" t="s">
        <v>122</v>
      </c>
      <c r="AU178" s="183" t="s">
        <v>82</v>
      </c>
      <c r="AV178" s="172" t="s">
        <v>82</v>
      </c>
      <c r="AW178" s="172" t="s">
        <v>36</v>
      </c>
      <c r="AX178" s="172" t="s">
        <v>75</v>
      </c>
      <c r="AY178" s="183" t="s">
        <v>111</v>
      </c>
    </row>
    <row r="179" spans="2:65" s="172" customFormat="1">
      <c r="B179" s="173"/>
      <c r="C179" s="174"/>
      <c r="D179" s="175" t="s">
        <v>122</v>
      </c>
      <c r="E179" s="176" t="s">
        <v>21</v>
      </c>
      <c r="F179" s="177" t="s">
        <v>214</v>
      </c>
      <c r="G179" s="174"/>
      <c r="H179" s="178">
        <v>-2.2749999999999999</v>
      </c>
      <c r="I179" s="179"/>
      <c r="J179" s="174"/>
      <c r="K179" s="174"/>
      <c r="L179" s="180"/>
      <c r="M179" s="181"/>
      <c r="N179" s="174"/>
      <c r="O179" s="174"/>
      <c r="P179" s="174"/>
      <c r="Q179" s="174"/>
      <c r="R179" s="174"/>
      <c r="S179" s="174"/>
      <c r="T179" s="182"/>
      <c r="AT179" s="183" t="s">
        <v>122</v>
      </c>
      <c r="AU179" s="183" t="s">
        <v>82</v>
      </c>
      <c r="AV179" s="172" t="s">
        <v>82</v>
      </c>
      <c r="AW179" s="172" t="s">
        <v>36</v>
      </c>
      <c r="AX179" s="172" t="s">
        <v>75</v>
      </c>
      <c r="AY179" s="183" t="s">
        <v>111</v>
      </c>
    </row>
    <row r="180" spans="2:65" s="215" customFormat="1">
      <c r="B180" s="216"/>
      <c r="C180" s="217"/>
      <c r="D180" s="175" t="s">
        <v>122</v>
      </c>
      <c r="E180" s="218" t="s">
        <v>21</v>
      </c>
      <c r="F180" s="219" t="s">
        <v>215</v>
      </c>
      <c r="G180" s="217"/>
      <c r="H180" s="220">
        <v>-18.503</v>
      </c>
      <c r="I180" s="221"/>
      <c r="J180" s="217"/>
      <c r="K180" s="217"/>
      <c r="L180" s="222"/>
      <c r="M180" s="223"/>
      <c r="N180" s="217"/>
      <c r="O180" s="217"/>
      <c r="P180" s="217"/>
      <c r="Q180" s="217"/>
      <c r="R180" s="217"/>
      <c r="S180" s="217"/>
      <c r="T180" s="224"/>
      <c r="AT180" s="225" t="s">
        <v>122</v>
      </c>
      <c r="AU180" s="225" t="s">
        <v>82</v>
      </c>
      <c r="AV180" s="215" t="s">
        <v>132</v>
      </c>
      <c r="AW180" s="215" t="s">
        <v>36</v>
      </c>
      <c r="AX180" s="215" t="s">
        <v>75</v>
      </c>
      <c r="AY180" s="225" t="s">
        <v>111</v>
      </c>
    </row>
    <row r="181" spans="2:65" s="172" customFormat="1">
      <c r="B181" s="173"/>
      <c r="C181" s="174"/>
      <c r="D181" s="175" t="s">
        <v>122</v>
      </c>
      <c r="E181" s="176" t="s">
        <v>21</v>
      </c>
      <c r="F181" s="177" t="s">
        <v>216</v>
      </c>
      <c r="G181" s="174"/>
      <c r="H181" s="178">
        <v>-6.2670000000000003</v>
      </c>
      <c r="I181" s="179"/>
      <c r="J181" s="174"/>
      <c r="K181" s="174"/>
      <c r="L181" s="180"/>
      <c r="M181" s="181"/>
      <c r="N181" s="174"/>
      <c r="O181" s="174"/>
      <c r="P181" s="174"/>
      <c r="Q181" s="174"/>
      <c r="R181" s="174"/>
      <c r="S181" s="174"/>
      <c r="T181" s="182"/>
      <c r="AT181" s="183" t="s">
        <v>122</v>
      </c>
      <c r="AU181" s="183" t="s">
        <v>82</v>
      </c>
      <c r="AV181" s="172" t="s">
        <v>82</v>
      </c>
      <c r="AW181" s="172" t="s">
        <v>36</v>
      </c>
      <c r="AX181" s="172" t="s">
        <v>75</v>
      </c>
      <c r="AY181" s="183" t="s">
        <v>111</v>
      </c>
    </row>
    <row r="182" spans="2:65" s="172" customFormat="1">
      <c r="B182" s="173"/>
      <c r="C182" s="174"/>
      <c r="D182" s="175" t="s">
        <v>122</v>
      </c>
      <c r="E182" s="176" t="s">
        <v>21</v>
      </c>
      <c r="F182" s="177" t="s">
        <v>217</v>
      </c>
      <c r="G182" s="174"/>
      <c r="H182" s="178">
        <v>-0.97499999999999998</v>
      </c>
      <c r="I182" s="179"/>
      <c r="J182" s="174"/>
      <c r="K182" s="174"/>
      <c r="L182" s="180"/>
      <c r="M182" s="181"/>
      <c r="N182" s="174"/>
      <c r="O182" s="174"/>
      <c r="P182" s="174"/>
      <c r="Q182" s="174"/>
      <c r="R182" s="174"/>
      <c r="S182" s="174"/>
      <c r="T182" s="182"/>
      <c r="AT182" s="183" t="s">
        <v>122</v>
      </c>
      <c r="AU182" s="183" t="s">
        <v>82</v>
      </c>
      <c r="AV182" s="172" t="s">
        <v>82</v>
      </c>
      <c r="AW182" s="172" t="s">
        <v>36</v>
      </c>
      <c r="AX182" s="172" t="s">
        <v>75</v>
      </c>
      <c r="AY182" s="183" t="s">
        <v>111</v>
      </c>
    </row>
    <row r="183" spans="2:65" s="215" customFormat="1">
      <c r="B183" s="216"/>
      <c r="C183" s="217"/>
      <c r="D183" s="175" t="s">
        <v>122</v>
      </c>
      <c r="E183" s="218" t="s">
        <v>21</v>
      </c>
      <c r="F183" s="219" t="s">
        <v>218</v>
      </c>
      <c r="G183" s="217"/>
      <c r="H183" s="220">
        <v>-7.242</v>
      </c>
      <c r="I183" s="221"/>
      <c r="J183" s="217"/>
      <c r="K183" s="217"/>
      <c r="L183" s="222"/>
      <c r="M183" s="223"/>
      <c r="N183" s="217"/>
      <c r="O183" s="217"/>
      <c r="P183" s="217"/>
      <c r="Q183" s="217"/>
      <c r="R183" s="217"/>
      <c r="S183" s="217"/>
      <c r="T183" s="224"/>
      <c r="AT183" s="225" t="s">
        <v>122</v>
      </c>
      <c r="AU183" s="225" t="s">
        <v>82</v>
      </c>
      <c r="AV183" s="215" t="s">
        <v>132</v>
      </c>
      <c r="AW183" s="215" t="s">
        <v>36</v>
      </c>
      <c r="AX183" s="215" t="s">
        <v>75</v>
      </c>
      <c r="AY183" s="225" t="s">
        <v>111</v>
      </c>
    </row>
    <row r="184" spans="2:65" s="172" customFormat="1">
      <c r="B184" s="173"/>
      <c r="C184" s="174"/>
      <c r="D184" s="175" t="s">
        <v>122</v>
      </c>
      <c r="E184" s="176" t="s">
        <v>21</v>
      </c>
      <c r="F184" s="177" t="s">
        <v>219</v>
      </c>
      <c r="G184" s="174"/>
      <c r="H184" s="178">
        <v>-0.94</v>
      </c>
      <c r="I184" s="179"/>
      <c r="J184" s="174"/>
      <c r="K184" s="174"/>
      <c r="L184" s="180"/>
      <c r="M184" s="181"/>
      <c r="N184" s="174"/>
      <c r="O184" s="174"/>
      <c r="P184" s="174"/>
      <c r="Q184" s="174"/>
      <c r="R184" s="174"/>
      <c r="S184" s="174"/>
      <c r="T184" s="182"/>
      <c r="AT184" s="183" t="s">
        <v>122</v>
      </c>
      <c r="AU184" s="183" t="s">
        <v>82</v>
      </c>
      <c r="AV184" s="172" t="s">
        <v>82</v>
      </c>
      <c r="AW184" s="172" t="s">
        <v>36</v>
      </c>
      <c r="AX184" s="172" t="s">
        <v>75</v>
      </c>
      <c r="AY184" s="183" t="s">
        <v>111</v>
      </c>
    </row>
    <row r="185" spans="2:65" s="172" customFormat="1">
      <c r="B185" s="173"/>
      <c r="C185" s="174"/>
      <c r="D185" s="175" t="s">
        <v>122</v>
      </c>
      <c r="E185" s="176" t="s">
        <v>21</v>
      </c>
      <c r="F185" s="177" t="s">
        <v>220</v>
      </c>
      <c r="G185" s="174"/>
      <c r="H185" s="178">
        <v>-0.68</v>
      </c>
      <c r="I185" s="179"/>
      <c r="J185" s="174"/>
      <c r="K185" s="174"/>
      <c r="L185" s="180"/>
      <c r="M185" s="181"/>
      <c r="N185" s="174"/>
      <c r="O185" s="174"/>
      <c r="P185" s="174"/>
      <c r="Q185" s="174"/>
      <c r="R185" s="174"/>
      <c r="S185" s="174"/>
      <c r="T185" s="182"/>
      <c r="AT185" s="183" t="s">
        <v>122</v>
      </c>
      <c r="AU185" s="183" t="s">
        <v>82</v>
      </c>
      <c r="AV185" s="172" t="s">
        <v>82</v>
      </c>
      <c r="AW185" s="172" t="s">
        <v>36</v>
      </c>
      <c r="AX185" s="172" t="s">
        <v>75</v>
      </c>
      <c r="AY185" s="183" t="s">
        <v>111</v>
      </c>
    </row>
    <row r="186" spans="2:65" s="215" customFormat="1">
      <c r="B186" s="216"/>
      <c r="C186" s="217"/>
      <c r="D186" s="175" t="s">
        <v>122</v>
      </c>
      <c r="E186" s="218" t="s">
        <v>21</v>
      </c>
      <c r="F186" s="219" t="s">
        <v>211</v>
      </c>
      <c r="G186" s="217"/>
      <c r="H186" s="220">
        <v>-1.62</v>
      </c>
      <c r="I186" s="221"/>
      <c r="J186" s="217"/>
      <c r="K186" s="217"/>
      <c r="L186" s="222"/>
      <c r="M186" s="223"/>
      <c r="N186" s="217"/>
      <c r="O186" s="217"/>
      <c r="P186" s="217"/>
      <c r="Q186" s="217"/>
      <c r="R186" s="217"/>
      <c r="S186" s="217"/>
      <c r="T186" s="224"/>
      <c r="AT186" s="225" t="s">
        <v>122</v>
      </c>
      <c r="AU186" s="225" t="s">
        <v>82</v>
      </c>
      <c r="AV186" s="215" t="s">
        <v>132</v>
      </c>
      <c r="AW186" s="215" t="s">
        <v>36</v>
      </c>
      <c r="AX186" s="215" t="s">
        <v>75</v>
      </c>
      <c r="AY186" s="225" t="s">
        <v>111</v>
      </c>
    </row>
    <row r="187" spans="2:65" s="184" customFormat="1">
      <c r="B187" s="185"/>
      <c r="C187" s="186"/>
      <c r="D187" s="175" t="s">
        <v>122</v>
      </c>
      <c r="E187" s="187" t="s">
        <v>21</v>
      </c>
      <c r="F187" s="188" t="s">
        <v>125</v>
      </c>
      <c r="G187" s="186"/>
      <c r="H187" s="189">
        <v>130.88499999999999</v>
      </c>
      <c r="I187" s="190"/>
      <c r="J187" s="186"/>
      <c r="K187" s="186"/>
      <c r="L187" s="191"/>
      <c r="M187" s="192"/>
      <c r="N187" s="186"/>
      <c r="O187" s="186"/>
      <c r="P187" s="186"/>
      <c r="Q187" s="186"/>
      <c r="R187" s="186"/>
      <c r="S187" s="186"/>
      <c r="T187" s="193"/>
      <c r="AT187" s="194" t="s">
        <v>122</v>
      </c>
      <c r="AU187" s="194" t="s">
        <v>82</v>
      </c>
      <c r="AV187" s="184" t="s">
        <v>118</v>
      </c>
      <c r="AW187" s="184" t="s">
        <v>36</v>
      </c>
      <c r="AX187" s="184" t="s">
        <v>80</v>
      </c>
      <c r="AY187" s="194" t="s">
        <v>111</v>
      </c>
    </row>
    <row r="188" spans="2:65" s="20" customFormat="1" ht="37.9" customHeight="1">
      <c r="B188" s="21"/>
      <c r="C188" s="155" t="s">
        <v>221</v>
      </c>
      <c r="D188" s="155" t="s">
        <v>113</v>
      </c>
      <c r="E188" s="156" t="s">
        <v>222</v>
      </c>
      <c r="F188" s="157" t="s">
        <v>223</v>
      </c>
      <c r="G188" s="158" t="s">
        <v>128</v>
      </c>
      <c r="H188" s="159">
        <v>18.503</v>
      </c>
      <c r="I188" s="160"/>
      <c r="J188" s="161">
        <f>ROUND(I188*H188,2)</f>
        <v>0</v>
      </c>
      <c r="K188" s="157" t="s">
        <v>117</v>
      </c>
      <c r="L188" s="25"/>
      <c r="M188" s="162" t="s">
        <v>21</v>
      </c>
      <c r="N188" s="163" t="s">
        <v>46</v>
      </c>
      <c r="O188" s="22"/>
      <c r="P188" s="164">
        <f>O188*H188</f>
        <v>0</v>
      </c>
      <c r="Q188" s="164">
        <v>0</v>
      </c>
      <c r="R188" s="164">
        <f>Q188*H188</f>
        <v>0</v>
      </c>
      <c r="S188" s="164">
        <v>0</v>
      </c>
      <c r="T188" s="165">
        <f>S188*H188</f>
        <v>0</v>
      </c>
      <c r="AR188" s="166" t="s">
        <v>118</v>
      </c>
      <c r="AT188" s="166" t="s">
        <v>113</v>
      </c>
      <c r="AU188" s="166" t="s">
        <v>82</v>
      </c>
      <c r="AY188" s="3" t="s">
        <v>111</v>
      </c>
      <c r="BE188" s="167">
        <f>IF(N188="základní",J188,0)</f>
        <v>0</v>
      </c>
      <c r="BF188" s="167">
        <f>IF(N188="snížená",J188,0)</f>
        <v>0</v>
      </c>
      <c r="BG188" s="167">
        <f>IF(N188="zákl. přenesená",J188,0)</f>
        <v>0</v>
      </c>
      <c r="BH188" s="167">
        <f>IF(N188="sníž. přenesená",J188,0)</f>
        <v>0</v>
      </c>
      <c r="BI188" s="167">
        <f>IF(N188="nulová",J188,0)</f>
        <v>0</v>
      </c>
      <c r="BJ188" s="3" t="s">
        <v>80</v>
      </c>
      <c r="BK188" s="167">
        <f>ROUND(I188*H188,2)</f>
        <v>0</v>
      </c>
      <c r="BL188" s="3" t="s">
        <v>118</v>
      </c>
      <c r="BM188" s="166" t="s">
        <v>224</v>
      </c>
    </row>
    <row r="189" spans="2:65" s="20" customFormat="1">
      <c r="B189" s="21"/>
      <c r="C189" s="22"/>
      <c r="D189" s="168" t="s">
        <v>120</v>
      </c>
      <c r="E189" s="22"/>
      <c r="F189" s="169" t="s">
        <v>225</v>
      </c>
      <c r="G189" s="22"/>
      <c r="H189" s="22"/>
      <c r="I189" s="170"/>
      <c r="J189" s="22"/>
      <c r="K189" s="22"/>
      <c r="L189" s="25"/>
      <c r="M189" s="171"/>
      <c r="N189" s="22"/>
      <c r="O189" s="22"/>
      <c r="P189" s="22"/>
      <c r="Q189" s="22"/>
      <c r="R189" s="22"/>
      <c r="S189" s="22"/>
      <c r="T189" s="53"/>
      <c r="AT189" s="3" t="s">
        <v>120</v>
      </c>
      <c r="AU189" s="3" t="s">
        <v>82</v>
      </c>
    </row>
    <row r="190" spans="2:65" s="172" customFormat="1">
      <c r="B190" s="173"/>
      <c r="C190" s="174"/>
      <c r="D190" s="175" t="s">
        <v>122</v>
      </c>
      <c r="E190" s="176" t="s">
        <v>21</v>
      </c>
      <c r="F190" s="177" t="s">
        <v>226</v>
      </c>
      <c r="G190" s="174"/>
      <c r="H190" s="178">
        <v>12.836</v>
      </c>
      <c r="I190" s="179"/>
      <c r="J190" s="174"/>
      <c r="K190" s="174"/>
      <c r="L190" s="180"/>
      <c r="M190" s="181"/>
      <c r="N190" s="174"/>
      <c r="O190" s="174"/>
      <c r="P190" s="174"/>
      <c r="Q190" s="174"/>
      <c r="R190" s="174"/>
      <c r="S190" s="174"/>
      <c r="T190" s="182"/>
      <c r="AT190" s="183" t="s">
        <v>122</v>
      </c>
      <c r="AU190" s="183" t="s">
        <v>82</v>
      </c>
      <c r="AV190" s="172" t="s">
        <v>82</v>
      </c>
      <c r="AW190" s="172" t="s">
        <v>36</v>
      </c>
      <c r="AX190" s="172" t="s">
        <v>75</v>
      </c>
      <c r="AY190" s="183" t="s">
        <v>111</v>
      </c>
    </row>
    <row r="191" spans="2:65" s="172" customFormat="1">
      <c r="B191" s="173"/>
      <c r="C191" s="174"/>
      <c r="D191" s="175" t="s">
        <v>122</v>
      </c>
      <c r="E191" s="176" t="s">
        <v>21</v>
      </c>
      <c r="F191" s="177" t="s">
        <v>227</v>
      </c>
      <c r="G191" s="174"/>
      <c r="H191" s="178">
        <v>3.3919999999999999</v>
      </c>
      <c r="I191" s="179"/>
      <c r="J191" s="174"/>
      <c r="K191" s="174"/>
      <c r="L191" s="180"/>
      <c r="M191" s="181"/>
      <c r="N191" s="174"/>
      <c r="O191" s="174"/>
      <c r="P191" s="174"/>
      <c r="Q191" s="174"/>
      <c r="R191" s="174"/>
      <c r="S191" s="174"/>
      <c r="T191" s="182"/>
      <c r="AT191" s="183" t="s">
        <v>122</v>
      </c>
      <c r="AU191" s="183" t="s">
        <v>82</v>
      </c>
      <c r="AV191" s="172" t="s">
        <v>82</v>
      </c>
      <c r="AW191" s="172" t="s">
        <v>36</v>
      </c>
      <c r="AX191" s="172" t="s">
        <v>75</v>
      </c>
      <c r="AY191" s="183" t="s">
        <v>111</v>
      </c>
    </row>
    <row r="192" spans="2:65" s="172" customFormat="1">
      <c r="B192" s="173"/>
      <c r="C192" s="174"/>
      <c r="D192" s="175" t="s">
        <v>122</v>
      </c>
      <c r="E192" s="176" t="s">
        <v>21</v>
      </c>
      <c r="F192" s="177" t="s">
        <v>228</v>
      </c>
      <c r="G192" s="174"/>
      <c r="H192" s="178">
        <v>2.2749999999999999</v>
      </c>
      <c r="I192" s="179"/>
      <c r="J192" s="174"/>
      <c r="K192" s="174"/>
      <c r="L192" s="180"/>
      <c r="M192" s="181"/>
      <c r="N192" s="174"/>
      <c r="O192" s="174"/>
      <c r="P192" s="174"/>
      <c r="Q192" s="174"/>
      <c r="R192" s="174"/>
      <c r="S192" s="174"/>
      <c r="T192" s="182"/>
      <c r="AT192" s="183" t="s">
        <v>122</v>
      </c>
      <c r="AU192" s="183" t="s">
        <v>82</v>
      </c>
      <c r="AV192" s="172" t="s">
        <v>82</v>
      </c>
      <c r="AW192" s="172" t="s">
        <v>36</v>
      </c>
      <c r="AX192" s="172" t="s">
        <v>75</v>
      </c>
      <c r="AY192" s="183" t="s">
        <v>111</v>
      </c>
    </row>
    <row r="193" spans="2:65" s="184" customFormat="1">
      <c r="B193" s="185"/>
      <c r="C193" s="186"/>
      <c r="D193" s="175" t="s">
        <v>122</v>
      </c>
      <c r="E193" s="187" t="s">
        <v>21</v>
      </c>
      <c r="F193" s="188" t="s">
        <v>125</v>
      </c>
      <c r="G193" s="186"/>
      <c r="H193" s="189">
        <v>18.503</v>
      </c>
      <c r="I193" s="190"/>
      <c r="J193" s="186"/>
      <c r="K193" s="186"/>
      <c r="L193" s="191"/>
      <c r="M193" s="192"/>
      <c r="N193" s="186"/>
      <c r="O193" s="186"/>
      <c r="P193" s="186"/>
      <c r="Q193" s="186"/>
      <c r="R193" s="186"/>
      <c r="S193" s="186"/>
      <c r="T193" s="193"/>
      <c r="AT193" s="194" t="s">
        <v>122</v>
      </c>
      <c r="AU193" s="194" t="s">
        <v>82</v>
      </c>
      <c r="AV193" s="184" t="s">
        <v>118</v>
      </c>
      <c r="AW193" s="184" t="s">
        <v>36</v>
      </c>
      <c r="AX193" s="184" t="s">
        <v>80</v>
      </c>
      <c r="AY193" s="194" t="s">
        <v>111</v>
      </c>
    </row>
    <row r="194" spans="2:65" s="20" customFormat="1" ht="16.5" customHeight="1">
      <c r="B194" s="21"/>
      <c r="C194" s="205" t="s">
        <v>229</v>
      </c>
      <c r="D194" s="205" t="s">
        <v>173</v>
      </c>
      <c r="E194" s="206" t="s">
        <v>230</v>
      </c>
      <c r="F194" s="207" t="s">
        <v>231</v>
      </c>
      <c r="G194" s="208" t="s">
        <v>232</v>
      </c>
      <c r="H194" s="209">
        <v>29.605</v>
      </c>
      <c r="I194" s="210"/>
      <c r="J194" s="211">
        <f>ROUND(I194*H194,2)</f>
        <v>0</v>
      </c>
      <c r="K194" s="207" t="s">
        <v>117</v>
      </c>
      <c r="L194" s="212"/>
      <c r="M194" s="213" t="s">
        <v>21</v>
      </c>
      <c r="N194" s="214" t="s">
        <v>46</v>
      </c>
      <c r="O194" s="22"/>
      <c r="P194" s="164">
        <f>O194*H194</f>
        <v>0</v>
      </c>
      <c r="Q194" s="164">
        <v>1</v>
      </c>
      <c r="R194" s="164">
        <f>Q194*H194</f>
        <v>29.605</v>
      </c>
      <c r="S194" s="164">
        <v>0</v>
      </c>
      <c r="T194" s="165">
        <f>S194*H194</f>
        <v>0</v>
      </c>
      <c r="AR194" s="166" t="s">
        <v>172</v>
      </c>
      <c r="AT194" s="166" t="s">
        <v>173</v>
      </c>
      <c r="AU194" s="166" t="s">
        <v>82</v>
      </c>
      <c r="AY194" s="3" t="s">
        <v>111</v>
      </c>
      <c r="BE194" s="167">
        <f>IF(N194="základní",J194,0)</f>
        <v>0</v>
      </c>
      <c r="BF194" s="167">
        <f>IF(N194="snížená",J194,0)</f>
        <v>0</v>
      </c>
      <c r="BG194" s="167">
        <f>IF(N194="zákl. přenesená",J194,0)</f>
        <v>0</v>
      </c>
      <c r="BH194" s="167">
        <f>IF(N194="sníž. přenesená",J194,0)</f>
        <v>0</v>
      </c>
      <c r="BI194" s="167">
        <f>IF(N194="nulová",J194,0)</f>
        <v>0</v>
      </c>
      <c r="BJ194" s="3" t="s">
        <v>80</v>
      </c>
      <c r="BK194" s="167">
        <f>ROUND(I194*H194,2)</f>
        <v>0</v>
      </c>
      <c r="BL194" s="3" t="s">
        <v>118</v>
      </c>
      <c r="BM194" s="166" t="s">
        <v>233</v>
      </c>
    </row>
    <row r="195" spans="2:65" s="172" customFormat="1">
      <c r="B195" s="173"/>
      <c r="C195" s="174"/>
      <c r="D195" s="175" t="s">
        <v>122</v>
      </c>
      <c r="E195" s="176" t="s">
        <v>21</v>
      </c>
      <c r="F195" s="177" t="s">
        <v>226</v>
      </c>
      <c r="G195" s="174"/>
      <c r="H195" s="178">
        <v>12.836</v>
      </c>
      <c r="I195" s="179"/>
      <c r="J195" s="174"/>
      <c r="K195" s="174"/>
      <c r="L195" s="180"/>
      <c r="M195" s="181"/>
      <c r="N195" s="174"/>
      <c r="O195" s="174"/>
      <c r="P195" s="174"/>
      <c r="Q195" s="174"/>
      <c r="R195" s="174"/>
      <c r="S195" s="174"/>
      <c r="T195" s="182"/>
      <c r="AT195" s="183" t="s">
        <v>122</v>
      </c>
      <c r="AU195" s="183" t="s">
        <v>82</v>
      </c>
      <c r="AV195" s="172" t="s">
        <v>82</v>
      </c>
      <c r="AW195" s="172" t="s">
        <v>36</v>
      </c>
      <c r="AX195" s="172" t="s">
        <v>75</v>
      </c>
      <c r="AY195" s="183" t="s">
        <v>111</v>
      </c>
    </row>
    <row r="196" spans="2:65" s="172" customFormat="1">
      <c r="B196" s="173"/>
      <c r="C196" s="174"/>
      <c r="D196" s="175" t="s">
        <v>122</v>
      </c>
      <c r="E196" s="176" t="s">
        <v>21</v>
      </c>
      <c r="F196" s="177" t="s">
        <v>234</v>
      </c>
      <c r="G196" s="174"/>
      <c r="H196" s="178">
        <v>3.3919999999999999</v>
      </c>
      <c r="I196" s="179"/>
      <c r="J196" s="174"/>
      <c r="K196" s="174"/>
      <c r="L196" s="180"/>
      <c r="M196" s="181"/>
      <c r="N196" s="174"/>
      <c r="O196" s="174"/>
      <c r="P196" s="174"/>
      <c r="Q196" s="174"/>
      <c r="R196" s="174"/>
      <c r="S196" s="174"/>
      <c r="T196" s="182"/>
      <c r="AT196" s="183" t="s">
        <v>122</v>
      </c>
      <c r="AU196" s="183" t="s">
        <v>82</v>
      </c>
      <c r="AV196" s="172" t="s">
        <v>82</v>
      </c>
      <c r="AW196" s="172" t="s">
        <v>36</v>
      </c>
      <c r="AX196" s="172" t="s">
        <v>75</v>
      </c>
      <c r="AY196" s="183" t="s">
        <v>111</v>
      </c>
    </row>
    <row r="197" spans="2:65" s="172" customFormat="1">
      <c r="B197" s="173"/>
      <c r="C197" s="174"/>
      <c r="D197" s="175" t="s">
        <v>122</v>
      </c>
      <c r="E197" s="176" t="s">
        <v>21</v>
      </c>
      <c r="F197" s="177" t="s">
        <v>228</v>
      </c>
      <c r="G197" s="174"/>
      <c r="H197" s="178">
        <v>2.2749999999999999</v>
      </c>
      <c r="I197" s="179"/>
      <c r="J197" s="174"/>
      <c r="K197" s="174"/>
      <c r="L197" s="180"/>
      <c r="M197" s="181"/>
      <c r="N197" s="174"/>
      <c r="O197" s="174"/>
      <c r="P197" s="174"/>
      <c r="Q197" s="174"/>
      <c r="R197" s="174"/>
      <c r="S197" s="174"/>
      <c r="T197" s="182"/>
      <c r="AT197" s="183" t="s">
        <v>122</v>
      </c>
      <c r="AU197" s="183" t="s">
        <v>82</v>
      </c>
      <c r="AV197" s="172" t="s">
        <v>82</v>
      </c>
      <c r="AW197" s="172" t="s">
        <v>36</v>
      </c>
      <c r="AX197" s="172" t="s">
        <v>75</v>
      </c>
      <c r="AY197" s="183" t="s">
        <v>111</v>
      </c>
    </row>
    <row r="198" spans="2:65" s="184" customFormat="1">
      <c r="B198" s="185"/>
      <c r="C198" s="186"/>
      <c r="D198" s="175" t="s">
        <v>122</v>
      </c>
      <c r="E198" s="187" t="s">
        <v>21</v>
      </c>
      <c r="F198" s="188" t="s">
        <v>125</v>
      </c>
      <c r="G198" s="186"/>
      <c r="H198" s="189">
        <v>18.503</v>
      </c>
      <c r="I198" s="190"/>
      <c r="J198" s="186"/>
      <c r="K198" s="186"/>
      <c r="L198" s="191"/>
      <c r="M198" s="192"/>
      <c r="N198" s="186"/>
      <c r="O198" s="186"/>
      <c r="P198" s="186"/>
      <c r="Q198" s="186"/>
      <c r="R198" s="186"/>
      <c r="S198" s="186"/>
      <c r="T198" s="193"/>
      <c r="AT198" s="194" t="s">
        <v>122</v>
      </c>
      <c r="AU198" s="194" t="s">
        <v>82</v>
      </c>
      <c r="AV198" s="184" t="s">
        <v>118</v>
      </c>
      <c r="AW198" s="184" t="s">
        <v>36</v>
      </c>
      <c r="AX198" s="184" t="s">
        <v>75</v>
      </c>
      <c r="AY198" s="194" t="s">
        <v>111</v>
      </c>
    </row>
    <row r="199" spans="2:65" s="172" customFormat="1">
      <c r="B199" s="173"/>
      <c r="C199" s="174"/>
      <c r="D199" s="175" t="s">
        <v>122</v>
      </c>
      <c r="E199" s="176" t="s">
        <v>21</v>
      </c>
      <c r="F199" s="177" t="s">
        <v>235</v>
      </c>
      <c r="G199" s="174"/>
      <c r="H199" s="178">
        <v>29.605</v>
      </c>
      <c r="I199" s="179"/>
      <c r="J199" s="174"/>
      <c r="K199" s="174"/>
      <c r="L199" s="180"/>
      <c r="M199" s="181"/>
      <c r="N199" s="174"/>
      <c r="O199" s="174"/>
      <c r="P199" s="174"/>
      <c r="Q199" s="174"/>
      <c r="R199" s="174"/>
      <c r="S199" s="174"/>
      <c r="T199" s="182"/>
      <c r="AT199" s="183" t="s">
        <v>122</v>
      </c>
      <c r="AU199" s="183" t="s">
        <v>82</v>
      </c>
      <c r="AV199" s="172" t="s">
        <v>82</v>
      </c>
      <c r="AW199" s="172" t="s">
        <v>36</v>
      </c>
      <c r="AX199" s="172" t="s">
        <v>80</v>
      </c>
      <c r="AY199" s="183" t="s">
        <v>111</v>
      </c>
    </row>
    <row r="200" spans="2:65" s="139" customFormat="1" ht="22.9" customHeight="1">
      <c r="B200" s="140"/>
      <c r="C200" s="141"/>
      <c r="D200" s="142" t="s">
        <v>74</v>
      </c>
      <c r="E200" s="153" t="s">
        <v>82</v>
      </c>
      <c r="F200" s="153" t="s">
        <v>236</v>
      </c>
      <c r="G200" s="141"/>
      <c r="H200" s="141"/>
      <c r="I200" s="144"/>
      <c r="J200" s="154">
        <f>BK200</f>
        <v>0</v>
      </c>
      <c r="K200" s="141"/>
      <c r="L200" s="146"/>
      <c r="M200" s="147"/>
      <c r="N200" s="141"/>
      <c r="O200" s="141"/>
      <c r="P200" s="148">
        <f>SUM(P201:P205)</f>
        <v>0</v>
      </c>
      <c r="Q200" s="141"/>
      <c r="R200" s="148">
        <f>SUM(R201:R205)</f>
        <v>9.8727771999999998</v>
      </c>
      <c r="S200" s="141"/>
      <c r="T200" s="149">
        <f>SUM(T201:T205)</f>
        <v>0</v>
      </c>
      <c r="AR200" s="150" t="s">
        <v>80</v>
      </c>
      <c r="AT200" s="151" t="s">
        <v>74</v>
      </c>
      <c r="AU200" s="151" t="s">
        <v>80</v>
      </c>
      <c r="AY200" s="150" t="s">
        <v>111</v>
      </c>
      <c r="BK200" s="152">
        <f>SUM(BK201:BK205)</f>
        <v>0</v>
      </c>
    </row>
    <row r="201" spans="2:65" s="20" customFormat="1" ht="33" customHeight="1">
      <c r="B201" s="21"/>
      <c r="C201" s="155" t="s">
        <v>237</v>
      </c>
      <c r="D201" s="155" t="s">
        <v>113</v>
      </c>
      <c r="E201" s="156" t="s">
        <v>238</v>
      </c>
      <c r="F201" s="157" t="s">
        <v>239</v>
      </c>
      <c r="G201" s="158" t="s">
        <v>116</v>
      </c>
      <c r="H201" s="159">
        <v>48.28</v>
      </c>
      <c r="I201" s="160"/>
      <c r="J201" s="161">
        <f>ROUND(I201*H201,2)</f>
        <v>0</v>
      </c>
      <c r="K201" s="157" t="s">
        <v>117</v>
      </c>
      <c r="L201" s="25"/>
      <c r="M201" s="162" t="s">
        <v>21</v>
      </c>
      <c r="N201" s="163" t="s">
        <v>46</v>
      </c>
      <c r="O201" s="22"/>
      <c r="P201" s="164">
        <f>O201*H201</f>
        <v>0</v>
      </c>
      <c r="Q201" s="164">
        <v>0.20449000000000001</v>
      </c>
      <c r="R201" s="164">
        <f>Q201*H201</f>
        <v>9.8727771999999998</v>
      </c>
      <c r="S201" s="164">
        <v>0</v>
      </c>
      <c r="T201" s="165">
        <f>S201*H201</f>
        <v>0</v>
      </c>
      <c r="AR201" s="166" t="s">
        <v>118</v>
      </c>
      <c r="AT201" s="166" t="s">
        <v>113</v>
      </c>
      <c r="AU201" s="166" t="s">
        <v>82</v>
      </c>
      <c r="AY201" s="3" t="s">
        <v>111</v>
      </c>
      <c r="BE201" s="167">
        <f>IF(N201="základní",J201,0)</f>
        <v>0</v>
      </c>
      <c r="BF201" s="167">
        <f>IF(N201="snížená",J201,0)</f>
        <v>0</v>
      </c>
      <c r="BG201" s="167">
        <f>IF(N201="zákl. přenesená",J201,0)</f>
        <v>0</v>
      </c>
      <c r="BH201" s="167">
        <f>IF(N201="sníž. přenesená",J201,0)</f>
        <v>0</v>
      </c>
      <c r="BI201" s="167">
        <f>IF(N201="nulová",J201,0)</f>
        <v>0</v>
      </c>
      <c r="BJ201" s="3" t="s">
        <v>80</v>
      </c>
      <c r="BK201" s="167">
        <f>ROUND(I201*H201,2)</f>
        <v>0</v>
      </c>
      <c r="BL201" s="3" t="s">
        <v>118</v>
      </c>
      <c r="BM201" s="166" t="s">
        <v>240</v>
      </c>
    </row>
    <row r="202" spans="2:65" s="20" customFormat="1">
      <c r="B202" s="21"/>
      <c r="C202" s="22"/>
      <c r="D202" s="168" t="s">
        <v>120</v>
      </c>
      <c r="E202" s="22"/>
      <c r="F202" s="169" t="s">
        <v>241</v>
      </c>
      <c r="G202" s="22"/>
      <c r="H202" s="22"/>
      <c r="I202" s="170"/>
      <c r="J202" s="22"/>
      <c r="K202" s="22"/>
      <c r="L202" s="25"/>
      <c r="M202" s="171"/>
      <c r="N202" s="22"/>
      <c r="O202" s="22"/>
      <c r="P202" s="22"/>
      <c r="Q202" s="22"/>
      <c r="R202" s="22"/>
      <c r="S202" s="22"/>
      <c r="T202" s="53"/>
      <c r="AT202" s="3" t="s">
        <v>120</v>
      </c>
      <c r="AU202" s="3" t="s">
        <v>82</v>
      </c>
    </row>
    <row r="203" spans="2:65" s="172" customFormat="1">
      <c r="B203" s="173"/>
      <c r="C203" s="174"/>
      <c r="D203" s="175" t="s">
        <v>122</v>
      </c>
      <c r="E203" s="176" t="s">
        <v>21</v>
      </c>
      <c r="F203" s="177" t="s">
        <v>242</v>
      </c>
      <c r="G203" s="174"/>
      <c r="H203" s="178">
        <v>41.78</v>
      </c>
      <c r="I203" s="179"/>
      <c r="J203" s="174"/>
      <c r="K203" s="174"/>
      <c r="L203" s="180"/>
      <c r="M203" s="181"/>
      <c r="N203" s="174"/>
      <c r="O203" s="174"/>
      <c r="P203" s="174"/>
      <c r="Q203" s="174"/>
      <c r="R203" s="174"/>
      <c r="S203" s="174"/>
      <c r="T203" s="182"/>
      <c r="AT203" s="183" t="s">
        <v>122</v>
      </c>
      <c r="AU203" s="183" t="s">
        <v>82</v>
      </c>
      <c r="AV203" s="172" t="s">
        <v>82</v>
      </c>
      <c r="AW203" s="172" t="s">
        <v>36</v>
      </c>
      <c r="AX203" s="172" t="s">
        <v>75</v>
      </c>
      <c r="AY203" s="183" t="s">
        <v>111</v>
      </c>
    </row>
    <row r="204" spans="2:65" s="172" customFormat="1">
      <c r="B204" s="173"/>
      <c r="C204" s="174"/>
      <c r="D204" s="175" t="s">
        <v>122</v>
      </c>
      <c r="E204" s="176" t="s">
        <v>21</v>
      </c>
      <c r="F204" s="177" t="s">
        <v>243</v>
      </c>
      <c r="G204" s="174"/>
      <c r="H204" s="178">
        <v>6.5</v>
      </c>
      <c r="I204" s="179"/>
      <c r="J204" s="174"/>
      <c r="K204" s="174"/>
      <c r="L204" s="180"/>
      <c r="M204" s="181"/>
      <c r="N204" s="174"/>
      <c r="O204" s="174"/>
      <c r="P204" s="174"/>
      <c r="Q204" s="174"/>
      <c r="R204" s="174"/>
      <c r="S204" s="174"/>
      <c r="T204" s="182"/>
      <c r="AT204" s="183" t="s">
        <v>122</v>
      </c>
      <c r="AU204" s="183" t="s">
        <v>82</v>
      </c>
      <c r="AV204" s="172" t="s">
        <v>82</v>
      </c>
      <c r="AW204" s="172" t="s">
        <v>36</v>
      </c>
      <c r="AX204" s="172" t="s">
        <v>75</v>
      </c>
      <c r="AY204" s="183" t="s">
        <v>111</v>
      </c>
    </row>
    <row r="205" spans="2:65" s="184" customFormat="1">
      <c r="B205" s="185"/>
      <c r="C205" s="186"/>
      <c r="D205" s="175" t="s">
        <v>122</v>
      </c>
      <c r="E205" s="187" t="s">
        <v>21</v>
      </c>
      <c r="F205" s="188" t="s">
        <v>125</v>
      </c>
      <c r="G205" s="186"/>
      <c r="H205" s="189">
        <v>48.28</v>
      </c>
      <c r="I205" s="190"/>
      <c r="J205" s="186"/>
      <c r="K205" s="186"/>
      <c r="L205" s="191"/>
      <c r="M205" s="192"/>
      <c r="N205" s="186"/>
      <c r="O205" s="186"/>
      <c r="P205" s="186"/>
      <c r="Q205" s="186"/>
      <c r="R205" s="186"/>
      <c r="S205" s="186"/>
      <c r="T205" s="193"/>
      <c r="AT205" s="194" t="s">
        <v>122</v>
      </c>
      <c r="AU205" s="194" t="s">
        <v>82</v>
      </c>
      <c r="AV205" s="184" t="s">
        <v>118</v>
      </c>
      <c r="AW205" s="184" t="s">
        <v>36</v>
      </c>
      <c r="AX205" s="184" t="s">
        <v>80</v>
      </c>
      <c r="AY205" s="194" t="s">
        <v>111</v>
      </c>
    </row>
    <row r="206" spans="2:65" s="139" customFormat="1" ht="22.9" customHeight="1">
      <c r="B206" s="140"/>
      <c r="C206" s="141"/>
      <c r="D206" s="142" t="s">
        <v>74</v>
      </c>
      <c r="E206" s="153" t="s">
        <v>118</v>
      </c>
      <c r="F206" s="153" t="s">
        <v>244</v>
      </c>
      <c r="G206" s="141"/>
      <c r="H206" s="141"/>
      <c r="I206" s="144"/>
      <c r="J206" s="154">
        <f>BK206</f>
        <v>0</v>
      </c>
      <c r="K206" s="141"/>
      <c r="L206" s="146"/>
      <c r="M206" s="147"/>
      <c r="N206" s="141"/>
      <c r="O206" s="141"/>
      <c r="P206" s="148">
        <f>SUM(P207:P211)</f>
        <v>0</v>
      </c>
      <c r="Q206" s="141"/>
      <c r="R206" s="148">
        <f>SUM(R207:R211)</f>
        <v>0</v>
      </c>
      <c r="S206" s="141"/>
      <c r="T206" s="149">
        <f>SUM(T207:T211)</f>
        <v>0</v>
      </c>
      <c r="AR206" s="150" t="s">
        <v>80</v>
      </c>
      <c r="AT206" s="151" t="s">
        <v>74</v>
      </c>
      <c r="AU206" s="151" t="s">
        <v>80</v>
      </c>
      <c r="AY206" s="150" t="s">
        <v>111</v>
      </c>
      <c r="BK206" s="152">
        <f>SUM(BK207:BK211)</f>
        <v>0</v>
      </c>
    </row>
    <row r="207" spans="2:65" s="20" customFormat="1" ht="16.5" customHeight="1">
      <c r="B207" s="21"/>
      <c r="C207" s="155" t="s">
        <v>245</v>
      </c>
      <c r="D207" s="155" t="s">
        <v>113</v>
      </c>
      <c r="E207" s="156" t="s">
        <v>246</v>
      </c>
      <c r="F207" s="157" t="s">
        <v>247</v>
      </c>
      <c r="G207" s="158" t="s">
        <v>128</v>
      </c>
      <c r="H207" s="159">
        <v>7.242</v>
      </c>
      <c r="I207" s="160"/>
      <c r="J207" s="161">
        <f>ROUND(I207*H207,2)</f>
        <v>0</v>
      </c>
      <c r="K207" s="157" t="s">
        <v>117</v>
      </c>
      <c r="L207" s="25"/>
      <c r="M207" s="162" t="s">
        <v>21</v>
      </c>
      <c r="N207" s="163" t="s">
        <v>46</v>
      </c>
      <c r="O207" s="22"/>
      <c r="P207" s="164">
        <f>O207*H207</f>
        <v>0</v>
      </c>
      <c r="Q207" s="164">
        <v>0</v>
      </c>
      <c r="R207" s="164">
        <f>Q207*H207</f>
        <v>0</v>
      </c>
      <c r="S207" s="164">
        <v>0</v>
      </c>
      <c r="T207" s="165">
        <f>S207*H207</f>
        <v>0</v>
      </c>
      <c r="AR207" s="166" t="s">
        <v>118</v>
      </c>
      <c r="AT207" s="166" t="s">
        <v>113</v>
      </c>
      <c r="AU207" s="166" t="s">
        <v>82</v>
      </c>
      <c r="AY207" s="3" t="s">
        <v>111</v>
      </c>
      <c r="BE207" s="167">
        <f>IF(N207="základní",J207,0)</f>
        <v>0</v>
      </c>
      <c r="BF207" s="167">
        <f>IF(N207="snížená",J207,0)</f>
        <v>0</v>
      </c>
      <c r="BG207" s="167">
        <f>IF(N207="zákl. přenesená",J207,0)</f>
        <v>0</v>
      </c>
      <c r="BH207" s="167">
        <f>IF(N207="sníž. přenesená",J207,0)</f>
        <v>0</v>
      </c>
      <c r="BI207" s="167">
        <f>IF(N207="nulová",J207,0)</f>
        <v>0</v>
      </c>
      <c r="BJ207" s="3" t="s">
        <v>80</v>
      </c>
      <c r="BK207" s="167">
        <f>ROUND(I207*H207,2)</f>
        <v>0</v>
      </c>
      <c r="BL207" s="3" t="s">
        <v>118</v>
      </c>
      <c r="BM207" s="166" t="s">
        <v>248</v>
      </c>
    </row>
    <row r="208" spans="2:65" s="20" customFormat="1">
      <c r="B208" s="21"/>
      <c r="C208" s="22"/>
      <c r="D208" s="168" t="s">
        <v>120</v>
      </c>
      <c r="E208" s="22"/>
      <c r="F208" s="169" t="s">
        <v>249</v>
      </c>
      <c r="G208" s="22"/>
      <c r="H208" s="22"/>
      <c r="I208" s="170"/>
      <c r="J208" s="22"/>
      <c r="K208" s="22"/>
      <c r="L208" s="25"/>
      <c r="M208" s="171"/>
      <c r="N208" s="22"/>
      <c r="O208" s="22"/>
      <c r="P208" s="22"/>
      <c r="Q208" s="22"/>
      <c r="R208" s="22"/>
      <c r="S208" s="22"/>
      <c r="T208" s="53"/>
      <c r="AT208" s="3" t="s">
        <v>120</v>
      </c>
      <c r="AU208" s="3" t="s">
        <v>82</v>
      </c>
    </row>
    <row r="209" spans="2:65" s="172" customFormat="1">
      <c r="B209" s="173"/>
      <c r="C209" s="174"/>
      <c r="D209" s="175" t="s">
        <v>122</v>
      </c>
      <c r="E209" s="176" t="s">
        <v>21</v>
      </c>
      <c r="F209" s="177" t="s">
        <v>250</v>
      </c>
      <c r="G209" s="174"/>
      <c r="H209" s="178">
        <v>6.2670000000000003</v>
      </c>
      <c r="I209" s="179"/>
      <c r="J209" s="174"/>
      <c r="K209" s="174"/>
      <c r="L209" s="180"/>
      <c r="M209" s="181"/>
      <c r="N209" s="174"/>
      <c r="O209" s="174"/>
      <c r="P209" s="174"/>
      <c r="Q209" s="174"/>
      <c r="R209" s="174"/>
      <c r="S209" s="174"/>
      <c r="T209" s="182"/>
      <c r="AT209" s="183" t="s">
        <v>122</v>
      </c>
      <c r="AU209" s="183" t="s">
        <v>82</v>
      </c>
      <c r="AV209" s="172" t="s">
        <v>82</v>
      </c>
      <c r="AW209" s="172" t="s">
        <v>36</v>
      </c>
      <c r="AX209" s="172" t="s">
        <v>75</v>
      </c>
      <c r="AY209" s="183" t="s">
        <v>111</v>
      </c>
    </row>
    <row r="210" spans="2:65" s="172" customFormat="1">
      <c r="B210" s="173"/>
      <c r="C210" s="174"/>
      <c r="D210" s="175" t="s">
        <v>122</v>
      </c>
      <c r="E210" s="176" t="s">
        <v>21</v>
      </c>
      <c r="F210" s="177" t="s">
        <v>251</v>
      </c>
      <c r="G210" s="174"/>
      <c r="H210" s="178">
        <v>0.97499999999999998</v>
      </c>
      <c r="I210" s="179"/>
      <c r="J210" s="174"/>
      <c r="K210" s="174"/>
      <c r="L210" s="180"/>
      <c r="M210" s="181"/>
      <c r="N210" s="174"/>
      <c r="O210" s="174"/>
      <c r="P210" s="174"/>
      <c r="Q210" s="174"/>
      <c r="R210" s="174"/>
      <c r="S210" s="174"/>
      <c r="T210" s="182"/>
      <c r="AT210" s="183" t="s">
        <v>122</v>
      </c>
      <c r="AU210" s="183" t="s">
        <v>82</v>
      </c>
      <c r="AV210" s="172" t="s">
        <v>82</v>
      </c>
      <c r="AW210" s="172" t="s">
        <v>36</v>
      </c>
      <c r="AX210" s="172" t="s">
        <v>75</v>
      </c>
      <c r="AY210" s="183" t="s">
        <v>111</v>
      </c>
    </row>
    <row r="211" spans="2:65" s="184" customFormat="1">
      <c r="B211" s="185"/>
      <c r="C211" s="186"/>
      <c r="D211" s="175" t="s">
        <v>122</v>
      </c>
      <c r="E211" s="187" t="s">
        <v>21</v>
      </c>
      <c r="F211" s="188" t="s">
        <v>125</v>
      </c>
      <c r="G211" s="186"/>
      <c r="H211" s="189">
        <v>7.242</v>
      </c>
      <c r="I211" s="190"/>
      <c r="J211" s="186"/>
      <c r="K211" s="186"/>
      <c r="L211" s="191"/>
      <c r="M211" s="192"/>
      <c r="N211" s="186"/>
      <c r="O211" s="186"/>
      <c r="P211" s="186"/>
      <c r="Q211" s="186"/>
      <c r="R211" s="186"/>
      <c r="S211" s="186"/>
      <c r="T211" s="193"/>
      <c r="AT211" s="194" t="s">
        <v>122</v>
      </c>
      <c r="AU211" s="194" t="s">
        <v>82</v>
      </c>
      <c r="AV211" s="184" t="s">
        <v>118</v>
      </c>
      <c r="AW211" s="184" t="s">
        <v>36</v>
      </c>
      <c r="AX211" s="184" t="s">
        <v>80</v>
      </c>
      <c r="AY211" s="194" t="s">
        <v>111</v>
      </c>
    </row>
    <row r="212" spans="2:65" s="139" customFormat="1" ht="22.9" customHeight="1">
      <c r="B212" s="140"/>
      <c r="C212" s="141"/>
      <c r="D212" s="142" t="s">
        <v>74</v>
      </c>
      <c r="E212" s="153" t="s">
        <v>172</v>
      </c>
      <c r="F212" s="153" t="s">
        <v>252</v>
      </c>
      <c r="G212" s="141"/>
      <c r="H212" s="141"/>
      <c r="I212" s="144"/>
      <c r="J212" s="154">
        <f>BK212</f>
        <v>0</v>
      </c>
      <c r="K212" s="141"/>
      <c r="L212" s="146"/>
      <c r="M212" s="147"/>
      <c r="N212" s="141"/>
      <c r="O212" s="141"/>
      <c r="P212" s="148">
        <f>SUM(P213:P338)</f>
        <v>0</v>
      </c>
      <c r="Q212" s="141"/>
      <c r="R212" s="148">
        <f>SUM(R213:R338)</f>
        <v>10.928342950000001</v>
      </c>
      <c r="S212" s="141"/>
      <c r="T212" s="149">
        <f>SUM(T213:T338)</f>
        <v>7.5780000000000012</v>
      </c>
      <c r="AR212" s="150" t="s">
        <v>80</v>
      </c>
      <c r="AT212" s="151" t="s">
        <v>74</v>
      </c>
      <c r="AU212" s="151" t="s">
        <v>80</v>
      </c>
      <c r="AY212" s="150" t="s">
        <v>111</v>
      </c>
      <c r="BK212" s="152">
        <f>SUM(BK213:BK338)</f>
        <v>0</v>
      </c>
    </row>
    <row r="213" spans="2:65" s="20" customFormat="1" ht="16.5" customHeight="1">
      <c r="B213" s="21"/>
      <c r="C213" s="155" t="s">
        <v>253</v>
      </c>
      <c r="D213" s="155" t="s">
        <v>113</v>
      </c>
      <c r="E213" s="156" t="s">
        <v>254</v>
      </c>
      <c r="F213" s="157" t="s">
        <v>255</v>
      </c>
      <c r="G213" s="158" t="s">
        <v>256</v>
      </c>
      <c r="H213" s="159">
        <v>1</v>
      </c>
      <c r="I213" s="160"/>
      <c r="J213" s="161">
        <f>ROUND(I213*H213,2)</f>
        <v>0</v>
      </c>
      <c r="K213" s="157" t="s">
        <v>117</v>
      </c>
      <c r="L213" s="25"/>
      <c r="M213" s="162" t="s">
        <v>21</v>
      </c>
      <c r="N213" s="163" t="s">
        <v>46</v>
      </c>
      <c r="O213" s="22"/>
      <c r="P213" s="164">
        <f>O213*H213</f>
        <v>0</v>
      </c>
      <c r="Q213" s="164">
        <v>0</v>
      </c>
      <c r="R213" s="164">
        <f>Q213*H213</f>
        <v>0</v>
      </c>
      <c r="S213" s="164">
        <v>0</v>
      </c>
      <c r="T213" s="165">
        <f>S213*H213</f>
        <v>0</v>
      </c>
      <c r="AR213" s="166" t="s">
        <v>118</v>
      </c>
      <c r="AT213" s="166" t="s">
        <v>113</v>
      </c>
      <c r="AU213" s="166" t="s">
        <v>82</v>
      </c>
      <c r="AY213" s="3" t="s">
        <v>111</v>
      </c>
      <c r="BE213" s="167">
        <f>IF(N213="základní",J213,0)</f>
        <v>0</v>
      </c>
      <c r="BF213" s="167">
        <f>IF(N213="snížená",J213,0)</f>
        <v>0</v>
      </c>
      <c r="BG213" s="167">
        <f>IF(N213="zákl. přenesená",J213,0)</f>
        <v>0</v>
      </c>
      <c r="BH213" s="167">
        <f>IF(N213="sníž. přenesená",J213,0)</f>
        <v>0</v>
      </c>
      <c r="BI213" s="167">
        <f>IF(N213="nulová",J213,0)</f>
        <v>0</v>
      </c>
      <c r="BJ213" s="3" t="s">
        <v>80</v>
      </c>
      <c r="BK213" s="167">
        <f>ROUND(I213*H213,2)</f>
        <v>0</v>
      </c>
      <c r="BL213" s="3" t="s">
        <v>118</v>
      </c>
      <c r="BM213" s="166" t="s">
        <v>257</v>
      </c>
    </row>
    <row r="214" spans="2:65" s="20" customFormat="1">
      <c r="B214" s="21"/>
      <c r="C214" s="22"/>
      <c r="D214" s="168" t="s">
        <v>120</v>
      </c>
      <c r="E214" s="22"/>
      <c r="F214" s="169" t="s">
        <v>258</v>
      </c>
      <c r="G214" s="22"/>
      <c r="H214" s="22"/>
      <c r="I214" s="170"/>
      <c r="J214" s="22"/>
      <c r="K214" s="22"/>
      <c r="L214" s="25"/>
      <c r="M214" s="171"/>
      <c r="N214" s="22"/>
      <c r="O214" s="22"/>
      <c r="P214" s="22"/>
      <c r="Q214" s="22"/>
      <c r="R214" s="22"/>
      <c r="S214" s="22"/>
      <c r="T214" s="53"/>
      <c r="AT214" s="3" t="s">
        <v>120</v>
      </c>
      <c r="AU214" s="3" t="s">
        <v>82</v>
      </c>
    </row>
    <row r="215" spans="2:65" s="172" customFormat="1">
      <c r="B215" s="173"/>
      <c r="C215" s="174"/>
      <c r="D215" s="175" t="s">
        <v>122</v>
      </c>
      <c r="E215" s="176" t="s">
        <v>21</v>
      </c>
      <c r="F215" s="177" t="s">
        <v>80</v>
      </c>
      <c r="G215" s="174"/>
      <c r="H215" s="178">
        <v>1</v>
      </c>
      <c r="I215" s="179"/>
      <c r="J215" s="174"/>
      <c r="K215" s="174"/>
      <c r="L215" s="180"/>
      <c r="M215" s="181"/>
      <c r="N215" s="174"/>
      <c r="O215" s="174"/>
      <c r="P215" s="174"/>
      <c r="Q215" s="174"/>
      <c r="R215" s="174"/>
      <c r="S215" s="174"/>
      <c r="T215" s="182"/>
      <c r="AT215" s="183" t="s">
        <v>122</v>
      </c>
      <c r="AU215" s="183" t="s">
        <v>82</v>
      </c>
      <c r="AV215" s="172" t="s">
        <v>82</v>
      </c>
      <c r="AW215" s="172" t="s">
        <v>36</v>
      </c>
      <c r="AX215" s="172" t="s">
        <v>75</v>
      </c>
      <c r="AY215" s="183" t="s">
        <v>111</v>
      </c>
    </row>
    <row r="216" spans="2:65" s="184" customFormat="1">
      <c r="B216" s="185"/>
      <c r="C216" s="186"/>
      <c r="D216" s="175" t="s">
        <v>122</v>
      </c>
      <c r="E216" s="187" t="s">
        <v>21</v>
      </c>
      <c r="F216" s="188" t="s">
        <v>125</v>
      </c>
      <c r="G216" s="186"/>
      <c r="H216" s="189">
        <v>1</v>
      </c>
      <c r="I216" s="190"/>
      <c r="J216" s="186"/>
      <c r="K216" s="186"/>
      <c r="L216" s="191"/>
      <c r="M216" s="192"/>
      <c r="N216" s="186"/>
      <c r="O216" s="186"/>
      <c r="P216" s="186"/>
      <c r="Q216" s="186"/>
      <c r="R216" s="186"/>
      <c r="S216" s="186"/>
      <c r="T216" s="193"/>
      <c r="AT216" s="194" t="s">
        <v>122</v>
      </c>
      <c r="AU216" s="194" t="s">
        <v>82</v>
      </c>
      <c r="AV216" s="184" t="s">
        <v>118</v>
      </c>
      <c r="AW216" s="184" t="s">
        <v>36</v>
      </c>
      <c r="AX216" s="184" t="s">
        <v>80</v>
      </c>
      <c r="AY216" s="194" t="s">
        <v>111</v>
      </c>
    </row>
    <row r="217" spans="2:65" s="20" customFormat="1" ht="16.5" customHeight="1">
      <c r="B217" s="21"/>
      <c r="C217" s="155" t="s">
        <v>259</v>
      </c>
      <c r="D217" s="155" t="s">
        <v>113</v>
      </c>
      <c r="E217" s="156" t="s">
        <v>260</v>
      </c>
      <c r="F217" s="157" t="s">
        <v>261</v>
      </c>
      <c r="G217" s="158" t="s">
        <v>256</v>
      </c>
      <c r="H217" s="159">
        <v>1</v>
      </c>
      <c r="I217" s="160"/>
      <c r="J217" s="161">
        <f>ROUND(I217*H217,2)</f>
        <v>0</v>
      </c>
      <c r="K217" s="157" t="s">
        <v>149</v>
      </c>
      <c r="L217" s="25"/>
      <c r="M217" s="162" t="s">
        <v>21</v>
      </c>
      <c r="N217" s="163" t="s">
        <v>46</v>
      </c>
      <c r="O217" s="22"/>
      <c r="P217" s="164">
        <f>O217*H217</f>
        <v>0</v>
      </c>
      <c r="Q217" s="164">
        <v>0</v>
      </c>
      <c r="R217" s="164">
        <f>Q217*H217</f>
        <v>0</v>
      </c>
      <c r="S217" s="164">
        <v>0</v>
      </c>
      <c r="T217" s="165">
        <f>S217*H217</f>
        <v>0</v>
      </c>
      <c r="AR217" s="166" t="s">
        <v>262</v>
      </c>
      <c r="AT217" s="166" t="s">
        <v>113</v>
      </c>
      <c r="AU217" s="166" t="s">
        <v>82</v>
      </c>
      <c r="AY217" s="3" t="s">
        <v>111</v>
      </c>
      <c r="BE217" s="167">
        <f>IF(N217="základní",J217,0)</f>
        <v>0</v>
      </c>
      <c r="BF217" s="167">
        <f>IF(N217="snížená",J217,0)</f>
        <v>0</v>
      </c>
      <c r="BG217" s="167">
        <f>IF(N217="zákl. přenesená",J217,0)</f>
        <v>0</v>
      </c>
      <c r="BH217" s="167">
        <f>IF(N217="sníž. přenesená",J217,0)</f>
        <v>0</v>
      </c>
      <c r="BI217" s="167">
        <f>IF(N217="nulová",J217,0)</f>
        <v>0</v>
      </c>
      <c r="BJ217" s="3" t="s">
        <v>80</v>
      </c>
      <c r="BK217" s="167">
        <f>ROUND(I217*H217,2)</f>
        <v>0</v>
      </c>
      <c r="BL217" s="3" t="s">
        <v>262</v>
      </c>
      <c r="BM217" s="166" t="s">
        <v>263</v>
      </c>
    </row>
    <row r="218" spans="2:65" s="20" customFormat="1">
      <c r="B218" s="21"/>
      <c r="C218" s="22"/>
      <c r="D218" s="168" t="s">
        <v>120</v>
      </c>
      <c r="E218" s="22"/>
      <c r="F218" s="169" t="s">
        <v>264</v>
      </c>
      <c r="G218" s="22"/>
      <c r="H218" s="22"/>
      <c r="I218" s="170"/>
      <c r="J218" s="22"/>
      <c r="K218" s="22"/>
      <c r="L218" s="25"/>
      <c r="M218" s="171"/>
      <c r="N218" s="22"/>
      <c r="O218" s="22"/>
      <c r="P218" s="22"/>
      <c r="Q218" s="22"/>
      <c r="R218" s="22"/>
      <c r="S218" s="22"/>
      <c r="T218" s="53"/>
      <c r="AT218" s="3" t="s">
        <v>120</v>
      </c>
      <c r="AU218" s="3" t="s">
        <v>82</v>
      </c>
    </row>
    <row r="219" spans="2:65" s="172" customFormat="1">
      <c r="B219" s="173"/>
      <c r="C219" s="174"/>
      <c r="D219" s="175" t="s">
        <v>122</v>
      </c>
      <c r="E219" s="176" t="s">
        <v>21</v>
      </c>
      <c r="F219" s="177" t="s">
        <v>80</v>
      </c>
      <c r="G219" s="174"/>
      <c r="H219" s="178">
        <v>1</v>
      </c>
      <c r="I219" s="179"/>
      <c r="J219" s="174"/>
      <c r="K219" s="174"/>
      <c r="L219" s="180"/>
      <c r="M219" s="181"/>
      <c r="N219" s="174"/>
      <c r="O219" s="174"/>
      <c r="P219" s="174"/>
      <c r="Q219" s="174"/>
      <c r="R219" s="174"/>
      <c r="S219" s="174"/>
      <c r="T219" s="182"/>
      <c r="AT219" s="183" t="s">
        <v>122</v>
      </c>
      <c r="AU219" s="183" t="s">
        <v>82</v>
      </c>
      <c r="AV219" s="172" t="s">
        <v>82</v>
      </c>
      <c r="AW219" s="172" t="s">
        <v>36</v>
      </c>
      <c r="AX219" s="172" t="s">
        <v>75</v>
      </c>
      <c r="AY219" s="183" t="s">
        <v>111</v>
      </c>
    </row>
    <row r="220" spans="2:65" s="184" customFormat="1">
      <c r="B220" s="185"/>
      <c r="C220" s="186"/>
      <c r="D220" s="175" t="s">
        <v>122</v>
      </c>
      <c r="E220" s="187" t="s">
        <v>21</v>
      </c>
      <c r="F220" s="188" t="s">
        <v>125</v>
      </c>
      <c r="G220" s="186"/>
      <c r="H220" s="189">
        <v>1</v>
      </c>
      <c r="I220" s="190"/>
      <c r="J220" s="186"/>
      <c r="K220" s="186"/>
      <c r="L220" s="191"/>
      <c r="M220" s="192"/>
      <c r="N220" s="186"/>
      <c r="O220" s="186"/>
      <c r="P220" s="186"/>
      <c r="Q220" s="186"/>
      <c r="R220" s="186"/>
      <c r="S220" s="186"/>
      <c r="T220" s="193"/>
      <c r="AT220" s="194" t="s">
        <v>122</v>
      </c>
      <c r="AU220" s="194" t="s">
        <v>82</v>
      </c>
      <c r="AV220" s="184" t="s">
        <v>118</v>
      </c>
      <c r="AW220" s="184" t="s">
        <v>36</v>
      </c>
      <c r="AX220" s="184" t="s">
        <v>80</v>
      </c>
      <c r="AY220" s="194" t="s">
        <v>111</v>
      </c>
    </row>
    <row r="221" spans="2:65" s="20" customFormat="1" ht="16.5" customHeight="1">
      <c r="B221" s="21"/>
      <c r="C221" s="155" t="s">
        <v>265</v>
      </c>
      <c r="D221" s="155" t="s">
        <v>113</v>
      </c>
      <c r="E221" s="156" t="s">
        <v>266</v>
      </c>
      <c r="F221" s="157" t="s">
        <v>267</v>
      </c>
      <c r="G221" s="158" t="s">
        <v>116</v>
      </c>
      <c r="H221" s="159">
        <v>48.28</v>
      </c>
      <c r="I221" s="160"/>
      <c r="J221" s="161">
        <f>ROUND(I221*H221,2)</f>
        <v>0</v>
      </c>
      <c r="K221" s="157" t="s">
        <v>149</v>
      </c>
      <c r="L221" s="25"/>
      <c r="M221" s="162" t="s">
        <v>21</v>
      </c>
      <c r="N221" s="163" t="s">
        <v>46</v>
      </c>
      <c r="O221" s="22"/>
      <c r="P221" s="164">
        <f>O221*H221</f>
        <v>0</v>
      </c>
      <c r="Q221" s="164">
        <v>0</v>
      </c>
      <c r="R221" s="164">
        <f>Q221*H221</f>
        <v>0</v>
      </c>
      <c r="S221" s="164">
        <v>0</v>
      </c>
      <c r="T221" s="165">
        <f>S221*H221</f>
        <v>0</v>
      </c>
      <c r="AR221" s="166" t="s">
        <v>262</v>
      </c>
      <c r="AT221" s="166" t="s">
        <v>113</v>
      </c>
      <c r="AU221" s="166" t="s">
        <v>82</v>
      </c>
      <c r="AY221" s="3" t="s">
        <v>111</v>
      </c>
      <c r="BE221" s="167">
        <f>IF(N221="základní",J221,0)</f>
        <v>0</v>
      </c>
      <c r="BF221" s="167">
        <f>IF(N221="snížená",J221,0)</f>
        <v>0</v>
      </c>
      <c r="BG221" s="167">
        <f>IF(N221="zákl. přenesená",J221,0)</f>
        <v>0</v>
      </c>
      <c r="BH221" s="167">
        <f>IF(N221="sníž. přenesená",J221,0)</f>
        <v>0</v>
      </c>
      <c r="BI221" s="167">
        <f>IF(N221="nulová",J221,0)</f>
        <v>0</v>
      </c>
      <c r="BJ221" s="3" t="s">
        <v>80</v>
      </c>
      <c r="BK221" s="167">
        <f>ROUND(I221*H221,2)</f>
        <v>0</v>
      </c>
      <c r="BL221" s="3" t="s">
        <v>262</v>
      </c>
      <c r="BM221" s="166" t="s">
        <v>268</v>
      </c>
    </row>
    <row r="222" spans="2:65" s="20" customFormat="1">
      <c r="B222" s="21"/>
      <c r="C222" s="22"/>
      <c r="D222" s="168" t="s">
        <v>120</v>
      </c>
      <c r="E222" s="22"/>
      <c r="F222" s="169" t="s">
        <v>269</v>
      </c>
      <c r="G222" s="22"/>
      <c r="H222" s="22"/>
      <c r="I222" s="170"/>
      <c r="J222" s="22"/>
      <c r="K222" s="22"/>
      <c r="L222" s="25"/>
      <c r="M222" s="171"/>
      <c r="N222" s="22"/>
      <c r="O222" s="22"/>
      <c r="P222" s="22"/>
      <c r="Q222" s="22"/>
      <c r="R222" s="22"/>
      <c r="S222" s="22"/>
      <c r="T222" s="53"/>
      <c r="AT222" s="3" t="s">
        <v>120</v>
      </c>
      <c r="AU222" s="3" t="s">
        <v>82</v>
      </c>
    </row>
    <row r="223" spans="2:65" s="172" customFormat="1">
      <c r="B223" s="173"/>
      <c r="C223" s="174"/>
      <c r="D223" s="175" t="s">
        <v>122</v>
      </c>
      <c r="E223" s="176" t="s">
        <v>21</v>
      </c>
      <c r="F223" s="177" t="s">
        <v>270</v>
      </c>
      <c r="G223" s="174"/>
      <c r="H223" s="178">
        <v>41.78</v>
      </c>
      <c r="I223" s="179"/>
      <c r="J223" s="174"/>
      <c r="K223" s="174"/>
      <c r="L223" s="180"/>
      <c r="M223" s="181"/>
      <c r="N223" s="174"/>
      <c r="O223" s="174"/>
      <c r="P223" s="174"/>
      <c r="Q223" s="174"/>
      <c r="R223" s="174"/>
      <c r="S223" s="174"/>
      <c r="T223" s="182"/>
      <c r="AT223" s="183" t="s">
        <v>122</v>
      </c>
      <c r="AU223" s="183" t="s">
        <v>82</v>
      </c>
      <c r="AV223" s="172" t="s">
        <v>82</v>
      </c>
      <c r="AW223" s="172" t="s">
        <v>36</v>
      </c>
      <c r="AX223" s="172" t="s">
        <v>75</v>
      </c>
      <c r="AY223" s="183" t="s">
        <v>111</v>
      </c>
    </row>
    <row r="224" spans="2:65" s="172" customFormat="1">
      <c r="B224" s="173"/>
      <c r="C224" s="174"/>
      <c r="D224" s="175" t="s">
        <v>122</v>
      </c>
      <c r="E224" s="176" t="s">
        <v>21</v>
      </c>
      <c r="F224" s="177" t="s">
        <v>271</v>
      </c>
      <c r="G224" s="174"/>
      <c r="H224" s="178">
        <v>6.5</v>
      </c>
      <c r="I224" s="179"/>
      <c r="J224" s="174"/>
      <c r="K224" s="174"/>
      <c r="L224" s="180"/>
      <c r="M224" s="181"/>
      <c r="N224" s="174"/>
      <c r="O224" s="174"/>
      <c r="P224" s="174"/>
      <c r="Q224" s="174"/>
      <c r="R224" s="174"/>
      <c r="S224" s="174"/>
      <c r="T224" s="182"/>
      <c r="AT224" s="183" t="s">
        <v>122</v>
      </c>
      <c r="AU224" s="183" t="s">
        <v>82</v>
      </c>
      <c r="AV224" s="172" t="s">
        <v>82</v>
      </c>
      <c r="AW224" s="172" t="s">
        <v>36</v>
      </c>
      <c r="AX224" s="172" t="s">
        <v>75</v>
      </c>
      <c r="AY224" s="183" t="s">
        <v>111</v>
      </c>
    </row>
    <row r="225" spans="2:65" s="184" customFormat="1">
      <c r="B225" s="185"/>
      <c r="C225" s="186"/>
      <c r="D225" s="175" t="s">
        <v>122</v>
      </c>
      <c r="E225" s="187" t="s">
        <v>21</v>
      </c>
      <c r="F225" s="188" t="s">
        <v>125</v>
      </c>
      <c r="G225" s="186"/>
      <c r="H225" s="189">
        <v>48.28</v>
      </c>
      <c r="I225" s="190"/>
      <c r="J225" s="186"/>
      <c r="K225" s="186"/>
      <c r="L225" s="191"/>
      <c r="M225" s="192"/>
      <c r="N225" s="186"/>
      <c r="O225" s="186"/>
      <c r="P225" s="186"/>
      <c r="Q225" s="186"/>
      <c r="R225" s="186"/>
      <c r="S225" s="186"/>
      <c r="T225" s="193"/>
      <c r="AT225" s="194" t="s">
        <v>122</v>
      </c>
      <c r="AU225" s="194" t="s">
        <v>82</v>
      </c>
      <c r="AV225" s="184" t="s">
        <v>118</v>
      </c>
      <c r="AW225" s="184" t="s">
        <v>36</v>
      </c>
      <c r="AX225" s="184" t="s">
        <v>80</v>
      </c>
      <c r="AY225" s="194" t="s">
        <v>111</v>
      </c>
    </row>
    <row r="226" spans="2:65" s="20" customFormat="1" ht="16.5" customHeight="1">
      <c r="B226" s="21"/>
      <c r="C226" s="155" t="s">
        <v>7</v>
      </c>
      <c r="D226" s="155" t="s">
        <v>113</v>
      </c>
      <c r="E226" s="156" t="s">
        <v>272</v>
      </c>
      <c r="F226" s="157" t="s">
        <v>273</v>
      </c>
      <c r="G226" s="158" t="s">
        <v>116</v>
      </c>
      <c r="H226" s="159">
        <v>27.6</v>
      </c>
      <c r="I226" s="160"/>
      <c r="J226" s="161">
        <f>ROUND(I226*H226,2)</f>
        <v>0</v>
      </c>
      <c r="K226" s="157" t="s">
        <v>149</v>
      </c>
      <c r="L226" s="25"/>
      <c r="M226" s="162" t="s">
        <v>21</v>
      </c>
      <c r="N226" s="163" t="s">
        <v>46</v>
      </c>
      <c r="O226" s="22"/>
      <c r="P226" s="164">
        <f>O226*H226</f>
        <v>0</v>
      </c>
      <c r="Q226" s="164">
        <v>0</v>
      </c>
      <c r="R226" s="164">
        <f>Q226*H226</f>
        <v>0</v>
      </c>
      <c r="S226" s="164">
        <v>0.155</v>
      </c>
      <c r="T226" s="165">
        <f>S226*H226</f>
        <v>4.2780000000000005</v>
      </c>
      <c r="AR226" s="166" t="s">
        <v>118</v>
      </c>
      <c r="AT226" s="166" t="s">
        <v>113</v>
      </c>
      <c r="AU226" s="166" t="s">
        <v>82</v>
      </c>
      <c r="AY226" s="3" t="s">
        <v>111</v>
      </c>
      <c r="BE226" s="167">
        <f>IF(N226="základní",J226,0)</f>
        <v>0</v>
      </c>
      <c r="BF226" s="167">
        <f>IF(N226="snížená",J226,0)</f>
        <v>0</v>
      </c>
      <c r="BG226" s="167">
        <f>IF(N226="zákl. přenesená",J226,0)</f>
        <v>0</v>
      </c>
      <c r="BH226" s="167">
        <f>IF(N226="sníž. přenesená",J226,0)</f>
        <v>0</v>
      </c>
      <c r="BI226" s="167">
        <f>IF(N226="nulová",J226,0)</f>
        <v>0</v>
      </c>
      <c r="BJ226" s="3" t="s">
        <v>80</v>
      </c>
      <c r="BK226" s="167">
        <f>ROUND(I226*H226,2)</f>
        <v>0</v>
      </c>
      <c r="BL226" s="3" t="s">
        <v>118</v>
      </c>
      <c r="BM226" s="166" t="s">
        <v>274</v>
      </c>
    </row>
    <row r="227" spans="2:65" s="20" customFormat="1">
      <c r="B227" s="21"/>
      <c r="C227" s="22"/>
      <c r="D227" s="168" t="s">
        <v>120</v>
      </c>
      <c r="E227" s="22"/>
      <c r="F227" s="169" t="s">
        <v>275</v>
      </c>
      <c r="G227" s="22"/>
      <c r="H227" s="22"/>
      <c r="I227" s="170"/>
      <c r="J227" s="22"/>
      <c r="K227" s="22"/>
      <c r="L227" s="25"/>
      <c r="M227" s="171"/>
      <c r="N227" s="22"/>
      <c r="O227" s="22"/>
      <c r="P227" s="22"/>
      <c r="Q227" s="22"/>
      <c r="R227" s="22"/>
      <c r="S227" s="22"/>
      <c r="T227" s="53"/>
      <c r="AT227" s="3" t="s">
        <v>120</v>
      </c>
      <c r="AU227" s="3" t="s">
        <v>82</v>
      </c>
    </row>
    <row r="228" spans="2:65" s="172" customFormat="1">
      <c r="B228" s="173"/>
      <c r="C228" s="174"/>
      <c r="D228" s="175" t="s">
        <v>122</v>
      </c>
      <c r="E228" s="176" t="s">
        <v>21</v>
      </c>
      <c r="F228" s="177" t="s">
        <v>276</v>
      </c>
      <c r="G228" s="174"/>
      <c r="H228" s="178">
        <v>27.6</v>
      </c>
      <c r="I228" s="179"/>
      <c r="J228" s="174"/>
      <c r="K228" s="174"/>
      <c r="L228" s="180"/>
      <c r="M228" s="181"/>
      <c r="N228" s="174"/>
      <c r="O228" s="174"/>
      <c r="P228" s="174"/>
      <c r="Q228" s="174"/>
      <c r="R228" s="174"/>
      <c r="S228" s="174"/>
      <c r="T228" s="182"/>
      <c r="AT228" s="183" t="s">
        <v>122</v>
      </c>
      <c r="AU228" s="183" t="s">
        <v>82</v>
      </c>
      <c r="AV228" s="172" t="s">
        <v>82</v>
      </c>
      <c r="AW228" s="172" t="s">
        <v>36</v>
      </c>
      <c r="AX228" s="172" t="s">
        <v>75</v>
      </c>
      <c r="AY228" s="183" t="s">
        <v>111</v>
      </c>
    </row>
    <row r="229" spans="2:65" s="184" customFormat="1">
      <c r="B229" s="185"/>
      <c r="C229" s="186"/>
      <c r="D229" s="175" t="s">
        <v>122</v>
      </c>
      <c r="E229" s="187" t="s">
        <v>21</v>
      </c>
      <c r="F229" s="188" t="s">
        <v>125</v>
      </c>
      <c r="G229" s="186"/>
      <c r="H229" s="189">
        <v>27.6</v>
      </c>
      <c r="I229" s="190"/>
      <c r="J229" s="186"/>
      <c r="K229" s="186"/>
      <c r="L229" s="191"/>
      <c r="M229" s="192"/>
      <c r="N229" s="186"/>
      <c r="O229" s="186"/>
      <c r="P229" s="186"/>
      <c r="Q229" s="186"/>
      <c r="R229" s="186"/>
      <c r="S229" s="186"/>
      <c r="T229" s="193"/>
      <c r="AT229" s="194" t="s">
        <v>122</v>
      </c>
      <c r="AU229" s="194" t="s">
        <v>82</v>
      </c>
      <c r="AV229" s="184" t="s">
        <v>118</v>
      </c>
      <c r="AW229" s="184" t="s">
        <v>36</v>
      </c>
      <c r="AX229" s="184" t="s">
        <v>80</v>
      </c>
      <c r="AY229" s="194" t="s">
        <v>111</v>
      </c>
    </row>
    <row r="230" spans="2:65" s="20" customFormat="1" ht="16.5" customHeight="1">
      <c r="B230" s="21"/>
      <c r="C230" s="155" t="s">
        <v>277</v>
      </c>
      <c r="D230" s="155" t="s">
        <v>113</v>
      </c>
      <c r="E230" s="156" t="s">
        <v>278</v>
      </c>
      <c r="F230" s="157" t="s">
        <v>279</v>
      </c>
      <c r="G230" s="158" t="s">
        <v>116</v>
      </c>
      <c r="H230" s="159">
        <v>25.09</v>
      </c>
      <c r="I230" s="160"/>
      <c r="J230" s="161">
        <f>ROUND(I230*H230,2)</f>
        <v>0</v>
      </c>
      <c r="K230" s="157" t="s">
        <v>149</v>
      </c>
      <c r="L230" s="25"/>
      <c r="M230" s="162" t="s">
        <v>21</v>
      </c>
      <c r="N230" s="163" t="s">
        <v>46</v>
      </c>
      <c r="O230" s="22"/>
      <c r="P230" s="164">
        <f>O230*H230</f>
        <v>0</v>
      </c>
      <c r="Q230" s="164">
        <v>1.0000000000000001E-5</v>
      </c>
      <c r="R230" s="164">
        <f>Q230*H230</f>
        <v>2.5090000000000003E-4</v>
      </c>
      <c r="S230" s="164">
        <v>0</v>
      </c>
      <c r="T230" s="165">
        <f>S230*H230</f>
        <v>0</v>
      </c>
      <c r="AR230" s="166" t="s">
        <v>118</v>
      </c>
      <c r="AT230" s="166" t="s">
        <v>113</v>
      </c>
      <c r="AU230" s="166" t="s">
        <v>82</v>
      </c>
      <c r="AY230" s="3" t="s">
        <v>111</v>
      </c>
      <c r="BE230" s="167">
        <f>IF(N230="základní",J230,0)</f>
        <v>0</v>
      </c>
      <c r="BF230" s="167">
        <f>IF(N230="snížená",J230,0)</f>
        <v>0</v>
      </c>
      <c r="BG230" s="167">
        <f>IF(N230="zákl. přenesená",J230,0)</f>
        <v>0</v>
      </c>
      <c r="BH230" s="167">
        <f>IF(N230="sníž. přenesená",J230,0)</f>
        <v>0</v>
      </c>
      <c r="BI230" s="167">
        <f>IF(N230="nulová",J230,0)</f>
        <v>0</v>
      </c>
      <c r="BJ230" s="3" t="s">
        <v>80</v>
      </c>
      <c r="BK230" s="167">
        <f>ROUND(I230*H230,2)</f>
        <v>0</v>
      </c>
      <c r="BL230" s="3" t="s">
        <v>118</v>
      </c>
      <c r="BM230" s="166" t="s">
        <v>280</v>
      </c>
    </row>
    <row r="231" spans="2:65" s="20" customFormat="1">
      <c r="B231" s="21"/>
      <c r="C231" s="22"/>
      <c r="D231" s="168" t="s">
        <v>120</v>
      </c>
      <c r="E231" s="22"/>
      <c r="F231" s="169" t="s">
        <v>281</v>
      </c>
      <c r="G231" s="22"/>
      <c r="H231" s="22"/>
      <c r="I231" s="170"/>
      <c r="J231" s="22"/>
      <c r="K231" s="22"/>
      <c r="L231" s="25"/>
      <c r="M231" s="171"/>
      <c r="N231" s="22"/>
      <c r="O231" s="22"/>
      <c r="P231" s="22"/>
      <c r="Q231" s="22"/>
      <c r="R231" s="22"/>
      <c r="S231" s="22"/>
      <c r="T231" s="53"/>
      <c r="AT231" s="3" t="s">
        <v>120</v>
      </c>
      <c r="AU231" s="3" t="s">
        <v>82</v>
      </c>
    </row>
    <row r="232" spans="2:65" s="172" customFormat="1">
      <c r="B232" s="173"/>
      <c r="C232" s="174"/>
      <c r="D232" s="175" t="s">
        <v>122</v>
      </c>
      <c r="E232" s="176" t="s">
        <v>21</v>
      </c>
      <c r="F232" s="177" t="s">
        <v>282</v>
      </c>
      <c r="G232" s="174"/>
      <c r="H232" s="178">
        <v>18.59</v>
      </c>
      <c r="I232" s="179"/>
      <c r="J232" s="174"/>
      <c r="K232" s="174"/>
      <c r="L232" s="180"/>
      <c r="M232" s="181"/>
      <c r="N232" s="174"/>
      <c r="O232" s="174"/>
      <c r="P232" s="174"/>
      <c r="Q232" s="174"/>
      <c r="R232" s="174"/>
      <c r="S232" s="174"/>
      <c r="T232" s="182"/>
      <c r="AT232" s="183" t="s">
        <v>122</v>
      </c>
      <c r="AU232" s="183" t="s">
        <v>82</v>
      </c>
      <c r="AV232" s="172" t="s">
        <v>82</v>
      </c>
      <c r="AW232" s="172" t="s">
        <v>36</v>
      </c>
      <c r="AX232" s="172" t="s">
        <v>75</v>
      </c>
      <c r="AY232" s="183" t="s">
        <v>111</v>
      </c>
    </row>
    <row r="233" spans="2:65" s="172" customFormat="1">
      <c r="B233" s="173"/>
      <c r="C233" s="174"/>
      <c r="D233" s="175" t="s">
        <v>122</v>
      </c>
      <c r="E233" s="176" t="s">
        <v>21</v>
      </c>
      <c r="F233" s="177" t="s">
        <v>283</v>
      </c>
      <c r="G233" s="174"/>
      <c r="H233" s="178">
        <v>6.5</v>
      </c>
      <c r="I233" s="179"/>
      <c r="J233" s="174"/>
      <c r="K233" s="174"/>
      <c r="L233" s="180"/>
      <c r="M233" s="181"/>
      <c r="N233" s="174"/>
      <c r="O233" s="174"/>
      <c r="P233" s="174"/>
      <c r="Q233" s="174"/>
      <c r="R233" s="174"/>
      <c r="S233" s="174"/>
      <c r="T233" s="182"/>
      <c r="AT233" s="183" t="s">
        <v>122</v>
      </c>
      <c r="AU233" s="183" t="s">
        <v>82</v>
      </c>
      <c r="AV233" s="172" t="s">
        <v>82</v>
      </c>
      <c r="AW233" s="172" t="s">
        <v>36</v>
      </c>
      <c r="AX233" s="172" t="s">
        <v>75</v>
      </c>
      <c r="AY233" s="183" t="s">
        <v>111</v>
      </c>
    </row>
    <row r="234" spans="2:65" s="184" customFormat="1">
      <c r="B234" s="185"/>
      <c r="C234" s="186"/>
      <c r="D234" s="175" t="s">
        <v>122</v>
      </c>
      <c r="E234" s="187" t="s">
        <v>21</v>
      </c>
      <c r="F234" s="188" t="s">
        <v>125</v>
      </c>
      <c r="G234" s="186"/>
      <c r="H234" s="189">
        <v>25.09</v>
      </c>
      <c r="I234" s="190"/>
      <c r="J234" s="186"/>
      <c r="K234" s="186"/>
      <c r="L234" s="191"/>
      <c r="M234" s="192"/>
      <c r="N234" s="186"/>
      <c r="O234" s="186"/>
      <c r="P234" s="186"/>
      <c r="Q234" s="186"/>
      <c r="R234" s="186"/>
      <c r="S234" s="186"/>
      <c r="T234" s="193"/>
      <c r="AT234" s="194" t="s">
        <v>122</v>
      </c>
      <c r="AU234" s="194" t="s">
        <v>82</v>
      </c>
      <c r="AV234" s="184" t="s">
        <v>118</v>
      </c>
      <c r="AW234" s="184" t="s">
        <v>36</v>
      </c>
      <c r="AX234" s="184" t="s">
        <v>80</v>
      </c>
      <c r="AY234" s="194" t="s">
        <v>111</v>
      </c>
    </row>
    <row r="235" spans="2:65" s="20" customFormat="1" ht="16.5" customHeight="1">
      <c r="B235" s="21"/>
      <c r="C235" s="205" t="s">
        <v>284</v>
      </c>
      <c r="D235" s="205" t="s">
        <v>173</v>
      </c>
      <c r="E235" s="206" t="s">
        <v>285</v>
      </c>
      <c r="F235" s="207" t="s">
        <v>286</v>
      </c>
      <c r="G235" s="208" t="s">
        <v>116</v>
      </c>
      <c r="H235" s="209">
        <v>2</v>
      </c>
      <c r="I235" s="210"/>
      <c r="J235" s="211">
        <f>ROUND(I235*H235,2)</f>
        <v>0</v>
      </c>
      <c r="K235" s="207" t="s">
        <v>149</v>
      </c>
      <c r="L235" s="212"/>
      <c r="M235" s="213" t="s">
        <v>21</v>
      </c>
      <c r="N235" s="214" t="s">
        <v>46</v>
      </c>
      <c r="O235" s="22"/>
      <c r="P235" s="164">
        <f>O235*H235</f>
        <v>0</v>
      </c>
      <c r="Q235" s="164">
        <v>3.6099999999999999E-3</v>
      </c>
      <c r="R235" s="164">
        <f>Q235*H235</f>
        <v>7.2199999999999999E-3</v>
      </c>
      <c r="S235" s="164">
        <v>0</v>
      </c>
      <c r="T235" s="165">
        <f>S235*H235</f>
        <v>0</v>
      </c>
      <c r="AR235" s="166" t="s">
        <v>172</v>
      </c>
      <c r="AT235" s="166" t="s">
        <v>173</v>
      </c>
      <c r="AU235" s="166" t="s">
        <v>82</v>
      </c>
      <c r="AY235" s="3" t="s">
        <v>111</v>
      </c>
      <c r="BE235" s="167">
        <f>IF(N235="základní",J235,0)</f>
        <v>0</v>
      </c>
      <c r="BF235" s="167">
        <f>IF(N235="snížená",J235,0)</f>
        <v>0</v>
      </c>
      <c r="BG235" s="167">
        <f>IF(N235="zákl. přenesená",J235,0)</f>
        <v>0</v>
      </c>
      <c r="BH235" s="167">
        <f>IF(N235="sníž. přenesená",J235,0)</f>
        <v>0</v>
      </c>
      <c r="BI235" s="167">
        <f>IF(N235="nulová",J235,0)</f>
        <v>0</v>
      </c>
      <c r="BJ235" s="3" t="s">
        <v>80</v>
      </c>
      <c r="BK235" s="167">
        <f>ROUND(I235*H235,2)</f>
        <v>0</v>
      </c>
      <c r="BL235" s="3" t="s">
        <v>118</v>
      </c>
      <c r="BM235" s="166" t="s">
        <v>287</v>
      </c>
    </row>
    <row r="236" spans="2:65" s="172" customFormat="1">
      <c r="B236" s="173"/>
      <c r="C236" s="174"/>
      <c r="D236" s="175" t="s">
        <v>122</v>
      </c>
      <c r="E236" s="176" t="s">
        <v>21</v>
      </c>
      <c r="F236" s="177" t="s">
        <v>82</v>
      </c>
      <c r="G236" s="174"/>
      <c r="H236" s="178">
        <v>2</v>
      </c>
      <c r="I236" s="179"/>
      <c r="J236" s="174"/>
      <c r="K236" s="174"/>
      <c r="L236" s="180"/>
      <c r="M236" s="181"/>
      <c r="N236" s="174"/>
      <c r="O236" s="174"/>
      <c r="P236" s="174"/>
      <c r="Q236" s="174"/>
      <c r="R236" s="174"/>
      <c r="S236" s="174"/>
      <c r="T236" s="182"/>
      <c r="AT236" s="183" t="s">
        <v>122</v>
      </c>
      <c r="AU236" s="183" t="s">
        <v>82</v>
      </c>
      <c r="AV236" s="172" t="s">
        <v>82</v>
      </c>
      <c r="AW236" s="172" t="s">
        <v>36</v>
      </c>
      <c r="AX236" s="172" t="s">
        <v>75</v>
      </c>
      <c r="AY236" s="183" t="s">
        <v>111</v>
      </c>
    </row>
    <row r="237" spans="2:65" s="184" customFormat="1">
      <c r="B237" s="185"/>
      <c r="C237" s="186"/>
      <c r="D237" s="175" t="s">
        <v>122</v>
      </c>
      <c r="E237" s="187" t="s">
        <v>21</v>
      </c>
      <c r="F237" s="188" t="s">
        <v>125</v>
      </c>
      <c r="G237" s="186"/>
      <c r="H237" s="189">
        <v>2</v>
      </c>
      <c r="I237" s="190"/>
      <c r="J237" s="186"/>
      <c r="K237" s="186"/>
      <c r="L237" s="191"/>
      <c r="M237" s="192"/>
      <c r="N237" s="186"/>
      <c r="O237" s="186"/>
      <c r="P237" s="186"/>
      <c r="Q237" s="186"/>
      <c r="R237" s="186"/>
      <c r="S237" s="186"/>
      <c r="T237" s="193"/>
      <c r="AT237" s="194" t="s">
        <v>122</v>
      </c>
      <c r="AU237" s="194" t="s">
        <v>82</v>
      </c>
      <c r="AV237" s="184" t="s">
        <v>118</v>
      </c>
      <c r="AW237" s="184" t="s">
        <v>36</v>
      </c>
      <c r="AX237" s="184" t="s">
        <v>80</v>
      </c>
      <c r="AY237" s="194" t="s">
        <v>111</v>
      </c>
    </row>
    <row r="238" spans="2:65" s="20" customFormat="1" ht="16.5" customHeight="1">
      <c r="B238" s="21"/>
      <c r="C238" s="205" t="s">
        <v>288</v>
      </c>
      <c r="D238" s="205" t="s">
        <v>173</v>
      </c>
      <c r="E238" s="206" t="s">
        <v>289</v>
      </c>
      <c r="F238" s="207" t="s">
        <v>290</v>
      </c>
      <c r="G238" s="208" t="s">
        <v>116</v>
      </c>
      <c r="H238" s="209">
        <v>12</v>
      </c>
      <c r="I238" s="210"/>
      <c r="J238" s="211">
        <f>ROUND(I238*H238,2)</f>
        <v>0</v>
      </c>
      <c r="K238" s="207" t="s">
        <v>149</v>
      </c>
      <c r="L238" s="212"/>
      <c r="M238" s="213" t="s">
        <v>21</v>
      </c>
      <c r="N238" s="214" t="s">
        <v>46</v>
      </c>
      <c r="O238" s="22"/>
      <c r="P238" s="164">
        <f>O238*H238</f>
        <v>0</v>
      </c>
      <c r="Q238" s="164">
        <v>3.4199999999999999E-3</v>
      </c>
      <c r="R238" s="164">
        <f>Q238*H238</f>
        <v>4.104E-2</v>
      </c>
      <c r="S238" s="164">
        <v>0</v>
      </c>
      <c r="T238" s="165">
        <f>S238*H238</f>
        <v>0</v>
      </c>
      <c r="AR238" s="166" t="s">
        <v>172</v>
      </c>
      <c r="AT238" s="166" t="s">
        <v>173</v>
      </c>
      <c r="AU238" s="166" t="s">
        <v>82</v>
      </c>
      <c r="AY238" s="3" t="s">
        <v>111</v>
      </c>
      <c r="BE238" s="167">
        <f>IF(N238="základní",J238,0)</f>
        <v>0</v>
      </c>
      <c r="BF238" s="167">
        <f>IF(N238="snížená",J238,0)</f>
        <v>0</v>
      </c>
      <c r="BG238" s="167">
        <f>IF(N238="zákl. přenesená",J238,0)</f>
        <v>0</v>
      </c>
      <c r="BH238" s="167">
        <f>IF(N238="sníž. přenesená",J238,0)</f>
        <v>0</v>
      </c>
      <c r="BI238" s="167">
        <f>IF(N238="nulová",J238,0)</f>
        <v>0</v>
      </c>
      <c r="BJ238" s="3" t="s">
        <v>80</v>
      </c>
      <c r="BK238" s="167">
        <f>ROUND(I238*H238,2)</f>
        <v>0</v>
      </c>
      <c r="BL238" s="3" t="s">
        <v>118</v>
      </c>
      <c r="BM238" s="166" t="s">
        <v>291</v>
      </c>
    </row>
    <row r="239" spans="2:65" s="172" customFormat="1">
      <c r="B239" s="173"/>
      <c r="C239" s="174"/>
      <c r="D239" s="175" t="s">
        <v>122</v>
      </c>
      <c r="E239" s="176" t="s">
        <v>21</v>
      </c>
      <c r="F239" s="177" t="s">
        <v>8</v>
      </c>
      <c r="G239" s="174"/>
      <c r="H239" s="178">
        <v>12</v>
      </c>
      <c r="I239" s="179"/>
      <c r="J239" s="174"/>
      <c r="K239" s="174"/>
      <c r="L239" s="180"/>
      <c r="M239" s="181"/>
      <c r="N239" s="174"/>
      <c r="O239" s="174"/>
      <c r="P239" s="174"/>
      <c r="Q239" s="174"/>
      <c r="R239" s="174"/>
      <c r="S239" s="174"/>
      <c r="T239" s="182"/>
      <c r="AT239" s="183" t="s">
        <v>122</v>
      </c>
      <c r="AU239" s="183" t="s">
        <v>82</v>
      </c>
      <c r="AV239" s="172" t="s">
        <v>82</v>
      </c>
      <c r="AW239" s="172" t="s">
        <v>36</v>
      </c>
      <c r="AX239" s="172" t="s">
        <v>75</v>
      </c>
      <c r="AY239" s="183" t="s">
        <v>111</v>
      </c>
    </row>
    <row r="240" spans="2:65" s="184" customFormat="1">
      <c r="B240" s="185"/>
      <c r="C240" s="186"/>
      <c r="D240" s="175" t="s">
        <v>122</v>
      </c>
      <c r="E240" s="187" t="s">
        <v>21</v>
      </c>
      <c r="F240" s="188" t="s">
        <v>125</v>
      </c>
      <c r="G240" s="186"/>
      <c r="H240" s="189">
        <v>12</v>
      </c>
      <c r="I240" s="190"/>
      <c r="J240" s="186"/>
      <c r="K240" s="186"/>
      <c r="L240" s="191"/>
      <c r="M240" s="192"/>
      <c r="N240" s="186"/>
      <c r="O240" s="186"/>
      <c r="P240" s="186"/>
      <c r="Q240" s="186"/>
      <c r="R240" s="186"/>
      <c r="S240" s="186"/>
      <c r="T240" s="193"/>
      <c r="AT240" s="194" t="s">
        <v>122</v>
      </c>
      <c r="AU240" s="194" t="s">
        <v>82</v>
      </c>
      <c r="AV240" s="184" t="s">
        <v>118</v>
      </c>
      <c r="AW240" s="184" t="s">
        <v>36</v>
      </c>
      <c r="AX240" s="184" t="s">
        <v>80</v>
      </c>
      <c r="AY240" s="194" t="s">
        <v>111</v>
      </c>
    </row>
    <row r="241" spans="2:65" s="20" customFormat="1" ht="16.5" customHeight="1">
      <c r="B241" s="21"/>
      <c r="C241" s="205" t="s">
        <v>292</v>
      </c>
      <c r="D241" s="205" t="s">
        <v>173</v>
      </c>
      <c r="E241" s="206" t="s">
        <v>293</v>
      </c>
      <c r="F241" s="207" t="s">
        <v>294</v>
      </c>
      <c r="G241" s="208" t="s">
        <v>116</v>
      </c>
      <c r="H241" s="209">
        <v>12</v>
      </c>
      <c r="I241" s="210"/>
      <c r="J241" s="211">
        <f>ROUND(I241*H241,2)</f>
        <v>0</v>
      </c>
      <c r="K241" s="207" t="s">
        <v>149</v>
      </c>
      <c r="L241" s="212"/>
      <c r="M241" s="213" t="s">
        <v>21</v>
      </c>
      <c r="N241" s="214" t="s">
        <v>46</v>
      </c>
      <c r="O241" s="22"/>
      <c r="P241" s="164">
        <f>O241*H241</f>
        <v>0</v>
      </c>
      <c r="Q241" s="164">
        <v>4.0000000000000001E-3</v>
      </c>
      <c r="R241" s="164">
        <f>Q241*H241</f>
        <v>4.8000000000000001E-2</v>
      </c>
      <c r="S241" s="164">
        <v>0</v>
      </c>
      <c r="T241" s="165">
        <f>S241*H241</f>
        <v>0</v>
      </c>
      <c r="AR241" s="166" t="s">
        <v>172</v>
      </c>
      <c r="AT241" s="166" t="s">
        <v>173</v>
      </c>
      <c r="AU241" s="166" t="s">
        <v>82</v>
      </c>
      <c r="AY241" s="3" t="s">
        <v>111</v>
      </c>
      <c r="BE241" s="167">
        <f>IF(N241="základní",J241,0)</f>
        <v>0</v>
      </c>
      <c r="BF241" s="167">
        <f>IF(N241="snížená",J241,0)</f>
        <v>0</v>
      </c>
      <c r="BG241" s="167">
        <f>IF(N241="zákl. přenesená",J241,0)</f>
        <v>0</v>
      </c>
      <c r="BH241" s="167">
        <f>IF(N241="sníž. přenesená",J241,0)</f>
        <v>0</v>
      </c>
      <c r="BI241" s="167">
        <f>IF(N241="nulová",J241,0)</f>
        <v>0</v>
      </c>
      <c r="BJ241" s="3" t="s">
        <v>80</v>
      </c>
      <c r="BK241" s="167">
        <f>ROUND(I241*H241,2)</f>
        <v>0</v>
      </c>
      <c r="BL241" s="3" t="s">
        <v>118</v>
      </c>
      <c r="BM241" s="166" t="s">
        <v>295</v>
      </c>
    </row>
    <row r="242" spans="2:65" s="172" customFormat="1">
      <c r="B242" s="173"/>
      <c r="C242" s="174"/>
      <c r="D242" s="175" t="s">
        <v>122</v>
      </c>
      <c r="E242" s="176" t="s">
        <v>21</v>
      </c>
      <c r="F242" s="177" t="s">
        <v>8</v>
      </c>
      <c r="G242" s="174"/>
      <c r="H242" s="178">
        <v>12</v>
      </c>
      <c r="I242" s="179"/>
      <c r="J242" s="174"/>
      <c r="K242" s="174"/>
      <c r="L242" s="180"/>
      <c r="M242" s="181"/>
      <c r="N242" s="174"/>
      <c r="O242" s="174"/>
      <c r="P242" s="174"/>
      <c r="Q242" s="174"/>
      <c r="R242" s="174"/>
      <c r="S242" s="174"/>
      <c r="T242" s="182"/>
      <c r="AT242" s="183" t="s">
        <v>122</v>
      </c>
      <c r="AU242" s="183" t="s">
        <v>82</v>
      </c>
      <c r="AV242" s="172" t="s">
        <v>82</v>
      </c>
      <c r="AW242" s="172" t="s">
        <v>36</v>
      </c>
      <c r="AX242" s="172" t="s">
        <v>75</v>
      </c>
      <c r="AY242" s="183" t="s">
        <v>111</v>
      </c>
    </row>
    <row r="243" spans="2:65" s="184" customFormat="1">
      <c r="B243" s="185"/>
      <c r="C243" s="186"/>
      <c r="D243" s="175" t="s">
        <v>122</v>
      </c>
      <c r="E243" s="187" t="s">
        <v>21</v>
      </c>
      <c r="F243" s="188" t="s">
        <v>125</v>
      </c>
      <c r="G243" s="186"/>
      <c r="H243" s="189">
        <v>12</v>
      </c>
      <c r="I243" s="190"/>
      <c r="J243" s="186"/>
      <c r="K243" s="186"/>
      <c r="L243" s="191"/>
      <c r="M243" s="192"/>
      <c r="N243" s="186"/>
      <c r="O243" s="186"/>
      <c r="P243" s="186"/>
      <c r="Q243" s="186"/>
      <c r="R243" s="186"/>
      <c r="S243" s="186"/>
      <c r="T243" s="193"/>
      <c r="AT243" s="194" t="s">
        <v>122</v>
      </c>
      <c r="AU243" s="194" t="s">
        <v>82</v>
      </c>
      <c r="AV243" s="184" t="s">
        <v>118</v>
      </c>
      <c r="AW243" s="184" t="s">
        <v>36</v>
      </c>
      <c r="AX243" s="184" t="s">
        <v>80</v>
      </c>
      <c r="AY243" s="194" t="s">
        <v>111</v>
      </c>
    </row>
    <row r="244" spans="2:65" s="20" customFormat="1" ht="16.5" customHeight="1">
      <c r="B244" s="21"/>
      <c r="C244" s="155" t="s">
        <v>296</v>
      </c>
      <c r="D244" s="155" t="s">
        <v>113</v>
      </c>
      <c r="E244" s="156" t="s">
        <v>297</v>
      </c>
      <c r="F244" s="157" t="s">
        <v>298</v>
      </c>
      <c r="G244" s="158" t="s">
        <v>116</v>
      </c>
      <c r="H244" s="159">
        <v>32.090000000000003</v>
      </c>
      <c r="I244" s="160"/>
      <c r="J244" s="161">
        <f>ROUND(I244*H244,2)</f>
        <v>0</v>
      </c>
      <c r="K244" s="157" t="s">
        <v>149</v>
      </c>
      <c r="L244" s="25"/>
      <c r="M244" s="162" t="s">
        <v>21</v>
      </c>
      <c r="N244" s="163" t="s">
        <v>46</v>
      </c>
      <c r="O244" s="22"/>
      <c r="P244" s="164">
        <f>O244*H244</f>
        <v>0</v>
      </c>
      <c r="Q244" s="164">
        <v>1.0000000000000001E-5</v>
      </c>
      <c r="R244" s="164">
        <f>Q244*H244</f>
        <v>3.2090000000000005E-4</v>
      </c>
      <c r="S244" s="164">
        <v>0</v>
      </c>
      <c r="T244" s="165">
        <f>S244*H244</f>
        <v>0</v>
      </c>
      <c r="AR244" s="166" t="s">
        <v>118</v>
      </c>
      <c r="AT244" s="166" t="s">
        <v>113</v>
      </c>
      <c r="AU244" s="166" t="s">
        <v>82</v>
      </c>
      <c r="AY244" s="3" t="s">
        <v>111</v>
      </c>
      <c r="BE244" s="167">
        <f>IF(N244="základní",J244,0)</f>
        <v>0</v>
      </c>
      <c r="BF244" s="167">
        <f>IF(N244="snížená",J244,0)</f>
        <v>0</v>
      </c>
      <c r="BG244" s="167">
        <f>IF(N244="zákl. přenesená",J244,0)</f>
        <v>0</v>
      </c>
      <c r="BH244" s="167">
        <f>IF(N244="sníž. přenesená",J244,0)</f>
        <v>0</v>
      </c>
      <c r="BI244" s="167">
        <f>IF(N244="nulová",J244,0)</f>
        <v>0</v>
      </c>
      <c r="BJ244" s="3" t="s">
        <v>80</v>
      </c>
      <c r="BK244" s="167">
        <f>ROUND(I244*H244,2)</f>
        <v>0</v>
      </c>
      <c r="BL244" s="3" t="s">
        <v>118</v>
      </c>
      <c r="BM244" s="166" t="s">
        <v>299</v>
      </c>
    </row>
    <row r="245" spans="2:65" s="20" customFormat="1">
      <c r="B245" s="21"/>
      <c r="C245" s="22"/>
      <c r="D245" s="168" t="s">
        <v>120</v>
      </c>
      <c r="E245" s="22"/>
      <c r="F245" s="169" t="s">
        <v>300</v>
      </c>
      <c r="G245" s="22"/>
      <c r="H245" s="22"/>
      <c r="I245" s="170"/>
      <c r="J245" s="22"/>
      <c r="K245" s="22"/>
      <c r="L245" s="25"/>
      <c r="M245" s="171"/>
      <c r="N245" s="22"/>
      <c r="O245" s="22"/>
      <c r="P245" s="22"/>
      <c r="Q245" s="22"/>
      <c r="R245" s="22"/>
      <c r="S245" s="22"/>
      <c r="T245" s="53"/>
      <c r="AT245" s="3" t="s">
        <v>120</v>
      </c>
      <c r="AU245" s="3" t="s">
        <v>82</v>
      </c>
    </row>
    <row r="246" spans="2:65" s="172" customFormat="1">
      <c r="B246" s="173"/>
      <c r="C246" s="174"/>
      <c r="D246" s="175" t="s">
        <v>122</v>
      </c>
      <c r="E246" s="176" t="s">
        <v>21</v>
      </c>
      <c r="F246" s="177" t="s">
        <v>301</v>
      </c>
      <c r="G246" s="174"/>
      <c r="H246" s="178">
        <v>32.090000000000003</v>
      </c>
      <c r="I246" s="179"/>
      <c r="J246" s="174"/>
      <c r="K246" s="174"/>
      <c r="L246" s="180"/>
      <c r="M246" s="181"/>
      <c r="N246" s="174"/>
      <c r="O246" s="174"/>
      <c r="P246" s="174"/>
      <c r="Q246" s="174"/>
      <c r="R246" s="174"/>
      <c r="S246" s="174"/>
      <c r="T246" s="182"/>
      <c r="AT246" s="183" t="s">
        <v>122</v>
      </c>
      <c r="AU246" s="183" t="s">
        <v>82</v>
      </c>
      <c r="AV246" s="172" t="s">
        <v>82</v>
      </c>
      <c r="AW246" s="172" t="s">
        <v>36</v>
      </c>
      <c r="AX246" s="172" t="s">
        <v>75</v>
      </c>
      <c r="AY246" s="183" t="s">
        <v>111</v>
      </c>
    </row>
    <row r="247" spans="2:65" s="184" customFormat="1">
      <c r="B247" s="185"/>
      <c r="C247" s="186"/>
      <c r="D247" s="175" t="s">
        <v>122</v>
      </c>
      <c r="E247" s="187" t="s">
        <v>21</v>
      </c>
      <c r="F247" s="188" t="s">
        <v>125</v>
      </c>
      <c r="G247" s="186"/>
      <c r="H247" s="189">
        <v>32.090000000000003</v>
      </c>
      <c r="I247" s="190"/>
      <c r="J247" s="186"/>
      <c r="K247" s="186"/>
      <c r="L247" s="191"/>
      <c r="M247" s="192"/>
      <c r="N247" s="186"/>
      <c r="O247" s="186"/>
      <c r="P247" s="186"/>
      <c r="Q247" s="186"/>
      <c r="R247" s="186"/>
      <c r="S247" s="186"/>
      <c r="T247" s="193"/>
      <c r="AT247" s="194" t="s">
        <v>122</v>
      </c>
      <c r="AU247" s="194" t="s">
        <v>82</v>
      </c>
      <c r="AV247" s="184" t="s">
        <v>118</v>
      </c>
      <c r="AW247" s="184" t="s">
        <v>36</v>
      </c>
      <c r="AX247" s="184" t="s">
        <v>80</v>
      </c>
      <c r="AY247" s="194" t="s">
        <v>111</v>
      </c>
    </row>
    <row r="248" spans="2:65" s="20" customFormat="1" ht="16.5" customHeight="1">
      <c r="B248" s="21"/>
      <c r="C248" s="205" t="s">
        <v>302</v>
      </c>
      <c r="D248" s="205" t="s">
        <v>173</v>
      </c>
      <c r="E248" s="206" t="s">
        <v>303</v>
      </c>
      <c r="F248" s="207" t="s">
        <v>304</v>
      </c>
      <c r="G248" s="208" t="s">
        <v>116</v>
      </c>
      <c r="H248" s="209">
        <v>8</v>
      </c>
      <c r="I248" s="210"/>
      <c r="J248" s="211">
        <f>ROUND(I248*H248,2)</f>
        <v>0</v>
      </c>
      <c r="K248" s="207" t="s">
        <v>149</v>
      </c>
      <c r="L248" s="212"/>
      <c r="M248" s="213" t="s">
        <v>21</v>
      </c>
      <c r="N248" s="214" t="s">
        <v>46</v>
      </c>
      <c r="O248" s="22"/>
      <c r="P248" s="164">
        <f>O248*H248</f>
        <v>0</v>
      </c>
      <c r="Q248" s="164">
        <v>5.4000000000000003E-3</v>
      </c>
      <c r="R248" s="164">
        <f>Q248*H248</f>
        <v>4.3200000000000002E-2</v>
      </c>
      <c r="S248" s="164">
        <v>0</v>
      </c>
      <c r="T248" s="165">
        <f>S248*H248</f>
        <v>0</v>
      </c>
      <c r="AR248" s="166" t="s">
        <v>172</v>
      </c>
      <c r="AT248" s="166" t="s">
        <v>173</v>
      </c>
      <c r="AU248" s="166" t="s">
        <v>82</v>
      </c>
      <c r="AY248" s="3" t="s">
        <v>111</v>
      </c>
      <c r="BE248" s="167">
        <f>IF(N248="základní",J248,0)</f>
        <v>0</v>
      </c>
      <c r="BF248" s="167">
        <f>IF(N248="snížená",J248,0)</f>
        <v>0</v>
      </c>
      <c r="BG248" s="167">
        <f>IF(N248="zákl. přenesená",J248,0)</f>
        <v>0</v>
      </c>
      <c r="BH248" s="167">
        <f>IF(N248="sníž. přenesená",J248,0)</f>
        <v>0</v>
      </c>
      <c r="BI248" s="167">
        <f>IF(N248="nulová",J248,0)</f>
        <v>0</v>
      </c>
      <c r="BJ248" s="3" t="s">
        <v>80</v>
      </c>
      <c r="BK248" s="167">
        <f>ROUND(I248*H248,2)</f>
        <v>0</v>
      </c>
      <c r="BL248" s="3" t="s">
        <v>118</v>
      </c>
      <c r="BM248" s="166" t="s">
        <v>305</v>
      </c>
    </row>
    <row r="249" spans="2:65" s="172" customFormat="1">
      <c r="B249" s="173"/>
      <c r="C249" s="174"/>
      <c r="D249" s="175" t="s">
        <v>122</v>
      </c>
      <c r="E249" s="176" t="s">
        <v>21</v>
      </c>
      <c r="F249" s="177" t="s">
        <v>172</v>
      </c>
      <c r="G249" s="174"/>
      <c r="H249" s="178">
        <v>8</v>
      </c>
      <c r="I249" s="179"/>
      <c r="J249" s="174"/>
      <c r="K249" s="174"/>
      <c r="L249" s="180"/>
      <c r="M249" s="181"/>
      <c r="N249" s="174"/>
      <c r="O249" s="174"/>
      <c r="P249" s="174"/>
      <c r="Q249" s="174"/>
      <c r="R249" s="174"/>
      <c r="S249" s="174"/>
      <c r="T249" s="182"/>
      <c r="AT249" s="183" t="s">
        <v>122</v>
      </c>
      <c r="AU249" s="183" t="s">
        <v>82</v>
      </c>
      <c r="AV249" s="172" t="s">
        <v>82</v>
      </c>
      <c r="AW249" s="172" t="s">
        <v>36</v>
      </c>
      <c r="AX249" s="172" t="s">
        <v>75</v>
      </c>
      <c r="AY249" s="183" t="s">
        <v>111</v>
      </c>
    </row>
    <row r="250" spans="2:65" s="184" customFormat="1">
      <c r="B250" s="185"/>
      <c r="C250" s="186"/>
      <c r="D250" s="175" t="s">
        <v>122</v>
      </c>
      <c r="E250" s="187" t="s">
        <v>21</v>
      </c>
      <c r="F250" s="188" t="s">
        <v>125</v>
      </c>
      <c r="G250" s="186"/>
      <c r="H250" s="189">
        <v>8</v>
      </c>
      <c r="I250" s="190"/>
      <c r="J250" s="186"/>
      <c r="K250" s="186"/>
      <c r="L250" s="191"/>
      <c r="M250" s="192"/>
      <c r="N250" s="186"/>
      <c r="O250" s="186"/>
      <c r="P250" s="186"/>
      <c r="Q250" s="186"/>
      <c r="R250" s="186"/>
      <c r="S250" s="186"/>
      <c r="T250" s="193"/>
      <c r="AT250" s="194" t="s">
        <v>122</v>
      </c>
      <c r="AU250" s="194" t="s">
        <v>82</v>
      </c>
      <c r="AV250" s="184" t="s">
        <v>118</v>
      </c>
      <c r="AW250" s="184" t="s">
        <v>36</v>
      </c>
      <c r="AX250" s="184" t="s">
        <v>80</v>
      </c>
      <c r="AY250" s="194" t="s">
        <v>111</v>
      </c>
    </row>
    <row r="251" spans="2:65" s="20" customFormat="1" ht="16.5" customHeight="1">
      <c r="B251" s="21"/>
      <c r="C251" s="205" t="s">
        <v>306</v>
      </c>
      <c r="D251" s="205" t="s">
        <v>173</v>
      </c>
      <c r="E251" s="206" t="s">
        <v>307</v>
      </c>
      <c r="F251" s="207" t="s">
        <v>308</v>
      </c>
      <c r="G251" s="208" t="s">
        <v>116</v>
      </c>
      <c r="H251" s="209">
        <v>24</v>
      </c>
      <c r="I251" s="210"/>
      <c r="J251" s="211">
        <f>ROUND(I251*H251,2)</f>
        <v>0</v>
      </c>
      <c r="K251" s="207" t="s">
        <v>149</v>
      </c>
      <c r="L251" s="212"/>
      <c r="M251" s="213" t="s">
        <v>21</v>
      </c>
      <c r="N251" s="214" t="s">
        <v>46</v>
      </c>
      <c r="O251" s="22"/>
      <c r="P251" s="164">
        <f>O251*H251</f>
        <v>0</v>
      </c>
      <c r="Q251" s="164">
        <v>4.8199999999999996E-3</v>
      </c>
      <c r="R251" s="164">
        <f>Q251*H251</f>
        <v>0.11567999999999999</v>
      </c>
      <c r="S251" s="164">
        <v>0</v>
      </c>
      <c r="T251" s="165">
        <f>S251*H251</f>
        <v>0</v>
      </c>
      <c r="AR251" s="166" t="s">
        <v>172</v>
      </c>
      <c r="AT251" s="166" t="s">
        <v>173</v>
      </c>
      <c r="AU251" s="166" t="s">
        <v>82</v>
      </c>
      <c r="AY251" s="3" t="s">
        <v>111</v>
      </c>
      <c r="BE251" s="167">
        <f>IF(N251="základní",J251,0)</f>
        <v>0</v>
      </c>
      <c r="BF251" s="167">
        <f>IF(N251="snížená",J251,0)</f>
        <v>0</v>
      </c>
      <c r="BG251" s="167">
        <f>IF(N251="zákl. přenesená",J251,0)</f>
        <v>0</v>
      </c>
      <c r="BH251" s="167">
        <f>IF(N251="sníž. přenesená",J251,0)</f>
        <v>0</v>
      </c>
      <c r="BI251" s="167">
        <f>IF(N251="nulová",J251,0)</f>
        <v>0</v>
      </c>
      <c r="BJ251" s="3" t="s">
        <v>80</v>
      </c>
      <c r="BK251" s="167">
        <f>ROUND(I251*H251,2)</f>
        <v>0</v>
      </c>
      <c r="BL251" s="3" t="s">
        <v>118</v>
      </c>
      <c r="BM251" s="166" t="s">
        <v>309</v>
      </c>
    </row>
    <row r="252" spans="2:65" s="172" customFormat="1">
      <c r="B252" s="173"/>
      <c r="C252" s="174"/>
      <c r="D252" s="175" t="s">
        <v>122</v>
      </c>
      <c r="E252" s="176" t="s">
        <v>21</v>
      </c>
      <c r="F252" s="177" t="s">
        <v>288</v>
      </c>
      <c r="G252" s="174"/>
      <c r="H252" s="178">
        <v>24</v>
      </c>
      <c r="I252" s="179"/>
      <c r="J252" s="174"/>
      <c r="K252" s="174"/>
      <c r="L252" s="180"/>
      <c r="M252" s="181"/>
      <c r="N252" s="174"/>
      <c r="O252" s="174"/>
      <c r="P252" s="174"/>
      <c r="Q252" s="174"/>
      <c r="R252" s="174"/>
      <c r="S252" s="174"/>
      <c r="T252" s="182"/>
      <c r="AT252" s="183" t="s">
        <v>122</v>
      </c>
      <c r="AU252" s="183" t="s">
        <v>82</v>
      </c>
      <c r="AV252" s="172" t="s">
        <v>82</v>
      </c>
      <c r="AW252" s="172" t="s">
        <v>36</v>
      </c>
      <c r="AX252" s="172" t="s">
        <v>75</v>
      </c>
      <c r="AY252" s="183" t="s">
        <v>111</v>
      </c>
    </row>
    <row r="253" spans="2:65" s="184" customFormat="1">
      <c r="B253" s="185"/>
      <c r="C253" s="186"/>
      <c r="D253" s="175" t="s">
        <v>122</v>
      </c>
      <c r="E253" s="187" t="s">
        <v>21</v>
      </c>
      <c r="F253" s="188" t="s">
        <v>125</v>
      </c>
      <c r="G253" s="186"/>
      <c r="H253" s="189">
        <v>24</v>
      </c>
      <c r="I253" s="190"/>
      <c r="J253" s="186"/>
      <c r="K253" s="186"/>
      <c r="L253" s="191"/>
      <c r="M253" s="192"/>
      <c r="N253" s="186"/>
      <c r="O253" s="186"/>
      <c r="P253" s="186"/>
      <c r="Q253" s="186"/>
      <c r="R253" s="186"/>
      <c r="S253" s="186"/>
      <c r="T253" s="193"/>
      <c r="AT253" s="194" t="s">
        <v>122</v>
      </c>
      <c r="AU253" s="194" t="s">
        <v>82</v>
      </c>
      <c r="AV253" s="184" t="s">
        <v>118</v>
      </c>
      <c r="AW253" s="184" t="s">
        <v>36</v>
      </c>
      <c r="AX253" s="184" t="s">
        <v>80</v>
      </c>
      <c r="AY253" s="194" t="s">
        <v>111</v>
      </c>
    </row>
    <row r="254" spans="2:65" s="20" customFormat="1" ht="24.2" customHeight="1">
      <c r="B254" s="21"/>
      <c r="C254" s="155" t="s">
        <v>310</v>
      </c>
      <c r="D254" s="155" t="s">
        <v>113</v>
      </c>
      <c r="E254" s="156" t="s">
        <v>311</v>
      </c>
      <c r="F254" s="157" t="s">
        <v>312</v>
      </c>
      <c r="G254" s="158" t="s">
        <v>313</v>
      </c>
      <c r="H254" s="159">
        <v>5</v>
      </c>
      <c r="I254" s="160"/>
      <c r="J254" s="161">
        <f>ROUND(I254*H254,2)</f>
        <v>0</v>
      </c>
      <c r="K254" s="157" t="s">
        <v>149</v>
      </c>
      <c r="L254" s="25"/>
      <c r="M254" s="162" t="s">
        <v>21</v>
      </c>
      <c r="N254" s="163" t="s">
        <v>46</v>
      </c>
      <c r="O254" s="22"/>
      <c r="P254" s="164">
        <f>O254*H254</f>
        <v>0</v>
      </c>
      <c r="Q254" s="164">
        <v>0</v>
      </c>
      <c r="R254" s="164">
        <f>Q254*H254</f>
        <v>0</v>
      </c>
      <c r="S254" s="164">
        <v>0</v>
      </c>
      <c r="T254" s="165">
        <f>S254*H254</f>
        <v>0</v>
      </c>
      <c r="AR254" s="166" t="s">
        <v>118</v>
      </c>
      <c r="AT254" s="166" t="s">
        <v>113</v>
      </c>
      <c r="AU254" s="166" t="s">
        <v>82</v>
      </c>
      <c r="AY254" s="3" t="s">
        <v>111</v>
      </c>
      <c r="BE254" s="167">
        <f>IF(N254="základní",J254,0)</f>
        <v>0</v>
      </c>
      <c r="BF254" s="167">
        <f>IF(N254="snížená",J254,0)</f>
        <v>0</v>
      </c>
      <c r="BG254" s="167">
        <f>IF(N254="zákl. přenesená",J254,0)</f>
        <v>0</v>
      </c>
      <c r="BH254" s="167">
        <f>IF(N254="sníž. přenesená",J254,0)</f>
        <v>0</v>
      </c>
      <c r="BI254" s="167">
        <f>IF(N254="nulová",J254,0)</f>
        <v>0</v>
      </c>
      <c r="BJ254" s="3" t="s">
        <v>80</v>
      </c>
      <c r="BK254" s="167">
        <f>ROUND(I254*H254,2)</f>
        <v>0</v>
      </c>
      <c r="BL254" s="3" t="s">
        <v>118</v>
      </c>
      <c r="BM254" s="166" t="s">
        <v>314</v>
      </c>
    </row>
    <row r="255" spans="2:65" s="20" customFormat="1">
      <c r="B255" s="21"/>
      <c r="C255" s="22"/>
      <c r="D255" s="168" t="s">
        <v>120</v>
      </c>
      <c r="E255" s="22"/>
      <c r="F255" s="169" t="s">
        <v>315</v>
      </c>
      <c r="G255" s="22"/>
      <c r="H255" s="22"/>
      <c r="I255" s="170"/>
      <c r="J255" s="22"/>
      <c r="K255" s="22"/>
      <c r="L255" s="25"/>
      <c r="M255" s="171"/>
      <c r="N255" s="22"/>
      <c r="O255" s="22"/>
      <c r="P255" s="22"/>
      <c r="Q255" s="22"/>
      <c r="R255" s="22"/>
      <c r="S255" s="22"/>
      <c r="T255" s="53"/>
      <c r="AT255" s="3" t="s">
        <v>120</v>
      </c>
      <c r="AU255" s="3" t="s">
        <v>82</v>
      </c>
    </row>
    <row r="256" spans="2:65" s="172" customFormat="1">
      <c r="B256" s="173"/>
      <c r="C256" s="174"/>
      <c r="D256" s="175" t="s">
        <v>122</v>
      </c>
      <c r="E256" s="176" t="s">
        <v>21</v>
      </c>
      <c r="F256" s="177" t="s">
        <v>316</v>
      </c>
      <c r="G256" s="174"/>
      <c r="H256" s="178">
        <v>5</v>
      </c>
      <c r="I256" s="179"/>
      <c r="J256" s="174"/>
      <c r="K256" s="174"/>
      <c r="L256" s="180"/>
      <c r="M256" s="181"/>
      <c r="N256" s="174"/>
      <c r="O256" s="174"/>
      <c r="P256" s="174"/>
      <c r="Q256" s="174"/>
      <c r="R256" s="174"/>
      <c r="S256" s="174"/>
      <c r="T256" s="182"/>
      <c r="AT256" s="183" t="s">
        <v>122</v>
      </c>
      <c r="AU256" s="183" t="s">
        <v>82</v>
      </c>
      <c r="AV256" s="172" t="s">
        <v>82</v>
      </c>
      <c r="AW256" s="172" t="s">
        <v>36</v>
      </c>
      <c r="AX256" s="172" t="s">
        <v>75</v>
      </c>
      <c r="AY256" s="183" t="s">
        <v>111</v>
      </c>
    </row>
    <row r="257" spans="2:65" s="184" customFormat="1">
      <c r="B257" s="185"/>
      <c r="C257" s="186"/>
      <c r="D257" s="175" t="s">
        <v>122</v>
      </c>
      <c r="E257" s="187" t="s">
        <v>21</v>
      </c>
      <c r="F257" s="188" t="s">
        <v>125</v>
      </c>
      <c r="G257" s="186"/>
      <c r="H257" s="189">
        <v>5</v>
      </c>
      <c r="I257" s="190"/>
      <c r="J257" s="186"/>
      <c r="K257" s="186"/>
      <c r="L257" s="191"/>
      <c r="M257" s="192"/>
      <c r="N257" s="186"/>
      <c r="O257" s="186"/>
      <c r="P257" s="186"/>
      <c r="Q257" s="186"/>
      <c r="R257" s="186"/>
      <c r="S257" s="186"/>
      <c r="T257" s="193"/>
      <c r="AT257" s="194" t="s">
        <v>122</v>
      </c>
      <c r="AU257" s="194" t="s">
        <v>82</v>
      </c>
      <c r="AV257" s="184" t="s">
        <v>118</v>
      </c>
      <c r="AW257" s="184" t="s">
        <v>36</v>
      </c>
      <c r="AX257" s="184" t="s">
        <v>80</v>
      </c>
      <c r="AY257" s="194" t="s">
        <v>111</v>
      </c>
    </row>
    <row r="258" spans="2:65" s="20" customFormat="1" ht="16.5" customHeight="1">
      <c r="B258" s="21"/>
      <c r="C258" s="205" t="s">
        <v>317</v>
      </c>
      <c r="D258" s="205" t="s">
        <v>173</v>
      </c>
      <c r="E258" s="206" t="s">
        <v>318</v>
      </c>
      <c r="F258" s="207" t="s">
        <v>319</v>
      </c>
      <c r="G258" s="208" t="s">
        <v>313</v>
      </c>
      <c r="H258" s="209">
        <v>4</v>
      </c>
      <c r="I258" s="210"/>
      <c r="J258" s="211">
        <f>ROUND(I258*H258,2)</f>
        <v>0</v>
      </c>
      <c r="K258" s="207" t="s">
        <v>149</v>
      </c>
      <c r="L258" s="212"/>
      <c r="M258" s="213" t="s">
        <v>21</v>
      </c>
      <c r="N258" s="214" t="s">
        <v>46</v>
      </c>
      <c r="O258" s="22"/>
      <c r="P258" s="164">
        <f>O258*H258</f>
        <v>0</v>
      </c>
      <c r="Q258" s="164">
        <v>6.9999999999999999E-4</v>
      </c>
      <c r="R258" s="164">
        <f>Q258*H258</f>
        <v>2.8E-3</v>
      </c>
      <c r="S258" s="164">
        <v>0</v>
      </c>
      <c r="T258" s="165">
        <f>S258*H258</f>
        <v>0</v>
      </c>
      <c r="AR258" s="166" t="s">
        <v>172</v>
      </c>
      <c r="AT258" s="166" t="s">
        <v>173</v>
      </c>
      <c r="AU258" s="166" t="s">
        <v>82</v>
      </c>
      <c r="AY258" s="3" t="s">
        <v>111</v>
      </c>
      <c r="BE258" s="167">
        <f>IF(N258="základní",J258,0)</f>
        <v>0</v>
      </c>
      <c r="BF258" s="167">
        <f>IF(N258="snížená",J258,0)</f>
        <v>0</v>
      </c>
      <c r="BG258" s="167">
        <f>IF(N258="zákl. přenesená",J258,0)</f>
        <v>0</v>
      </c>
      <c r="BH258" s="167">
        <f>IF(N258="sníž. přenesená",J258,0)</f>
        <v>0</v>
      </c>
      <c r="BI258" s="167">
        <f>IF(N258="nulová",J258,0)</f>
        <v>0</v>
      </c>
      <c r="BJ258" s="3" t="s">
        <v>80</v>
      </c>
      <c r="BK258" s="167">
        <f>ROUND(I258*H258,2)</f>
        <v>0</v>
      </c>
      <c r="BL258" s="3" t="s">
        <v>118</v>
      </c>
      <c r="BM258" s="166" t="s">
        <v>320</v>
      </c>
    </row>
    <row r="259" spans="2:65" s="172" customFormat="1">
      <c r="B259" s="173"/>
      <c r="C259" s="174"/>
      <c r="D259" s="175" t="s">
        <v>122</v>
      </c>
      <c r="E259" s="176" t="s">
        <v>21</v>
      </c>
      <c r="F259" s="177" t="s">
        <v>321</v>
      </c>
      <c r="G259" s="174"/>
      <c r="H259" s="178">
        <v>4</v>
      </c>
      <c r="I259" s="179"/>
      <c r="J259" s="174"/>
      <c r="K259" s="174"/>
      <c r="L259" s="180"/>
      <c r="M259" s="181"/>
      <c r="N259" s="174"/>
      <c r="O259" s="174"/>
      <c r="P259" s="174"/>
      <c r="Q259" s="174"/>
      <c r="R259" s="174"/>
      <c r="S259" s="174"/>
      <c r="T259" s="182"/>
      <c r="AT259" s="183" t="s">
        <v>122</v>
      </c>
      <c r="AU259" s="183" t="s">
        <v>82</v>
      </c>
      <c r="AV259" s="172" t="s">
        <v>82</v>
      </c>
      <c r="AW259" s="172" t="s">
        <v>36</v>
      </c>
      <c r="AX259" s="172" t="s">
        <v>75</v>
      </c>
      <c r="AY259" s="183" t="s">
        <v>111</v>
      </c>
    </row>
    <row r="260" spans="2:65" s="184" customFormat="1">
      <c r="B260" s="185"/>
      <c r="C260" s="186"/>
      <c r="D260" s="175" t="s">
        <v>122</v>
      </c>
      <c r="E260" s="187" t="s">
        <v>21</v>
      </c>
      <c r="F260" s="188" t="s">
        <v>125</v>
      </c>
      <c r="G260" s="186"/>
      <c r="H260" s="189">
        <v>4</v>
      </c>
      <c r="I260" s="190"/>
      <c r="J260" s="186"/>
      <c r="K260" s="186"/>
      <c r="L260" s="191"/>
      <c r="M260" s="192"/>
      <c r="N260" s="186"/>
      <c r="O260" s="186"/>
      <c r="P260" s="186"/>
      <c r="Q260" s="186"/>
      <c r="R260" s="186"/>
      <c r="S260" s="186"/>
      <c r="T260" s="193"/>
      <c r="AT260" s="194" t="s">
        <v>122</v>
      </c>
      <c r="AU260" s="194" t="s">
        <v>82</v>
      </c>
      <c r="AV260" s="184" t="s">
        <v>118</v>
      </c>
      <c r="AW260" s="184" t="s">
        <v>36</v>
      </c>
      <c r="AX260" s="184" t="s">
        <v>80</v>
      </c>
      <c r="AY260" s="194" t="s">
        <v>111</v>
      </c>
    </row>
    <row r="261" spans="2:65" s="20" customFormat="1" ht="16.5" customHeight="1">
      <c r="B261" s="21"/>
      <c r="C261" s="205" t="s">
        <v>322</v>
      </c>
      <c r="D261" s="205" t="s">
        <v>173</v>
      </c>
      <c r="E261" s="206" t="s">
        <v>323</v>
      </c>
      <c r="F261" s="207" t="s">
        <v>324</v>
      </c>
      <c r="G261" s="208" t="s">
        <v>313</v>
      </c>
      <c r="H261" s="209">
        <v>2</v>
      </c>
      <c r="I261" s="210"/>
      <c r="J261" s="211">
        <f>ROUND(I261*H261,2)</f>
        <v>0</v>
      </c>
      <c r="K261" s="207" t="s">
        <v>149</v>
      </c>
      <c r="L261" s="212"/>
      <c r="M261" s="213" t="s">
        <v>21</v>
      </c>
      <c r="N261" s="214" t="s">
        <v>46</v>
      </c>
      <c r="O261" s="22"/>
      <c r="P261" s="164">
        <f>O261*H261</f>
        <v>0</v>
      </c>
      <c r="Q261" s="164">
        <v>8.0000000000000004E-4</v>
      </c>
      <c r="R261" s="164">
        <f>Q261*H261</f>
        <v>1.6000000000000001E-3</v>
      </c>
      <c r="S261" s="164">
        <v>0</v>
      </c>
      <c r="T261" s="165">
        <f>S261*H261</f>
        <v>0</v>
      </c>
      <c r="AR261" s="166" t="s">
        <v>172</v>
      </c>
      <c r="AT261" s="166" t="s">
        <v>173</v>
      </c>
      <c r="AU261" s="166" t="s">
        <v>82</v>
      </c>
      <c r="AY261" s="3" t="s">
        <v>111</v>
      </c>
      <c r="BE261" s="167">
        <f>IF(N261="základní",J261,0)</f>
        <v>0</v>
      </c>
      <c r="BF261" s="167">
        <f>IF(N261="snížená",J261,0)</f>
        <v>0</v>
      </c>
      <c r="BG261" s="167">
        <f>IF(N261="zákl. přenesená",J261,0)</f>
        <v>0</v>
      </c>
      <c r="BH261" s="167">
        <f>IF(N261="sníž. přenesená",J261,0)</f>
        <v>0</v>
      </c>
      <c r="BI261" s="167">
        <f>IF(N261="nulová",J261,0)</f>
        <v>0</v>
      </c>
      <c r="BJ261" s="3" t="s">
        <v>80</v>
      </c>
      <c r="BK261" s="167">
        <f>ROUND(I261*H261,2)</f>
        <v>0</v>
      </c>
      <c r="BL261" s="3" t="s">
        <v>118</v>
      </c>
      <c r="BM261" s="166" t="s">
        <v>325</v>
      </c>
    </row>
    <row r="262" spans="2:65" s="172" customFormat="1">
      <c r="B262" s="173"/>
      <c r="C262" s="174"/>
      <c r="D262" s="175" t="s">
        <v>122</v>
      </c>
      <c r="E262" s="176" t="s">
        <v>21</v>
      </c>
      <c r="F262" s="177" t="s">
        <v>326</v>
      </c>
      <c r="G262" s="174"/>
      <c r="H262" s="178">
        <v>2</v>
      </c>
      <c r="I262" s="179"/>
      <c r="J262" s="174"/>
      <c r="K262" s="174"/>
      <c r="L262" s="180"/>
      <c r="M262" s="181"/>
      <c r="N262" s="174"/>
      <c r="O262" s="174"/>
      <c r="P262" s="174"/>
      <c r="Q262" s="174"/>
      <c r="R262" s="174"/>
      <c r="S262" s="174"/>
      <c r="T262" s="182"/>
      <c r="AT262" s="183" t="s">
        <v>122</v>
      </c>
      <c r="AU262" s="183" t="s">
        <v>82</v>
      </c>
      <c r="AV262" s="172" t="s">
        <v>82</v>
      </c>
      <c r="AW262" s="172" t="s">
        <v>36</v>
      </c>
      <c r="AX262" s="172" t="s">
        <v>75</v>
      </c>
      <c r="AY262" s="183" t="s">
        <v>111</v>
      </c>
    </row>
    <row r="263" spans="2:65" s="184" customFormat="1">
      <c r="B263" s="185"/>
      <c r="C263" s="186"/>
      <c r="D263" s="175" t="s">
        <v>122</v>
      </c>
      <c r="E263" s="187" t="s">
        <v>21</v>
      </c>
      <c r="F263" s="188" t="s">
        <v>125</v>
      </c>
      <c r="G263" s="186"/>
      <c r="H263" s="189">
        <v>2</v>
      </c>
      <c r="I263" s="190"/>
      <c r="J263" s="186"/>
      <c r="K263" s="186"/>
      <c r="L263" s="191"/>
      <c r="M263" s="192"/>
      <c r="N263" s="186"/>
      <c r="O263" s="186"/>
      <c r="P263" s="186"/>
      <c r="Q263" s="186"/>
      <c r="R263" s="186"/>
      <c r="S263" s="186"/>
      <c r="T263" s="193"/>
      <c r="AT263" s="194" t="s">
        <v>122</v>
      </c>
      <c r="AU263" s="194" t="s">
        <v>82</v>
      </c>
      <c r="AV263" s="184" t="s">
        <v>118</v>
      </c>
      <c r="AW263" s="184" t="s">
        <v>36</v>
      </c>
      <c r="AX263" s="184" t="s">
        <v>80</v>
      </c>
      <c r="AY263" s="194" t="s">
        <v>111</v>
      </c>
    </row>
    <row r="264" spans="2:65" s="20" customFormat="1" ht="24.2" customHeight="1">
      <c r="B264" s="21"/>
      <c r="C264" s="155" t="s">
        <v>327</v>
      </c>
      <c r="D264" s="155" t="s">
        <v>113</v>
      </c>
      <c r="E264" s="156" t="s">
        <v>328</v>
      </c>
      <c r="F264" s="157" t="s">
        <v>329</v>
      </c>
      <c r="G264" s="158" t="s">
        <v>313</v>
      </c>
      <c r="H264" s="159">
        <v>1</v>
      </c>
      <c r="I264" s="160"/>
      <c r="J264" s="161">
        <f>ROUND(I264*H264,2)</f>
        <v>0</v>
      </c>
      <c r="K264" s="157" t="s">
        <v>149</v>
      </c>
      <c r="L264" s="25"/>
      <c r="M264" s="162" t="s">
        <v>21</v>
      </c>
      <c r="N264" s="163" t="s">
        <v>46</v>
      </c>
      <c r="O264" s="22"/>
      <c r="P264" s="164">
        <f>O264*H264</f>
        <v>0</v>
      </c>
      <c r="Q264" s="164">
        <v>0</v>
      </c>
      <c r="R264" s="164">
        <f>Q264*H264</f>
        <v>0</v>
      </c>
      <c r="S264" s="164">
        <v>0</v>
      </c>
      <c r="T264" s="165">
        <f>S264*H264</f>
        <v>0</v>
      </c>
      <c r="AR264" s="166" t="s">
        <v>118</v>
      </c>
      <c r="AT264" s="166" t="s">
        <v>113</v>
      </c>
      <c r="AU264" s="166" t="s">
        <v>82</v>
      </c>
      <c r="AY264" s="3" t="s">
        <v>111</v>
      </c>
      <c r="BE264" s="167">
        <f>IF(N264="základní",J264,0)</f>
        <v>0</v>
      </c>
      <c r="BF264" s="167">
        <f>IF(N264="snížená",J264,0)</f>
        <v>0</v>
      </c>
      <c r="BG264" s="167">
        <f>IF(N264="zákl. přenesená",J264,0)</f>
        <v>0</v>
      </c>
      <c r="BH264" s="167">
        <f>IF(N264="sníž. přenesená",J264,0)</f>
        <v>0</v>
      </c>
      <c r="BI264" s="167">
        <f>IF(N264="nulová",J264,0)</f>
        <v>0</v>
      </c>
      <c r="BJ264" s="3" t="s">
        <v>80</v>
      </c>
      <c r="BK264" s="167">
        <f>ROUND(I264*H264,2)</f>
        <v>0</v>
      </c>
      <c r="BL264" s="3" t="s">
        <v>118</v>
      </c>
      <c r="BM264" s="166" t="s">
        <v>330</v>
      </c>
    </row>
    <row r="265" spans="2:65" s="20" customFormat="1">
      <c r="B265" s="21"/>
      <c r="C265" s="22"/>
      <c r="D265" s="168" t="s">
        <v>120</v>
      </c>
      <c r="E265" s="22"/>
      <c r="F265" s="169" t="s">
        <v>331</v>
      </c>
      <c r="G265" s="22"/>
      <c r="H265" s="22"/>
      <c r="I265" s="170"/>
      <c r="J265" s="22"/>
      <c r="K265" s="22"/>
      <c r="L265" s="25"/>
      <c r="M265" s="171"/>
      <c r="N265" s="22"/>
      <c r="O265" s="22"/>
      <c r="P265" s="22"/>
      <c r="Q265" s="22"/>
      <c r="R265" s="22"/>
      <c r="S265" s="22"/>
      <c r="T265" s="53"/>
      <c r="AT265" s="3" t="s">
        <v>120</v>
      </c>
      <c r="AU265" s="3" t="s">
        <v>82</v>
      </c>
    </row>
    <row r="266" spans="2:65" s="172" customFormat="1">
      <c r="B266" s="173"/>
      <c r="C266" s="174"/>
      <c r="D266" s="175" t="s">
        <v>122</v>
      </c>
      <c r="E266" s="176" t="s">
        <v>21</v>
      </c>
      <c r="F266" s="177" t="s">
        <v>80</v>
      </c>
      <c r="G266" s="174"/>
      <c r="H266" s="178">
        <v>1</v>
      </c>
      <c r="I266" s="179"/>
      <c r="J266" s="174"/>
      <c r="K266" s="174"/>
      <c r="L266" s="180"/>
      <c r="M266" s="181"/>
      <c r="N266" s="174"/>
      <c r="O266" s="174"/>
      <c r="P266" s="174"/>
      <c r="Q266" s="174"/>
      <c r="R266" s="174"/>
      <c r="S266" s="174"/>
      <c r="T266" s="182"/>
      <c r="AT266" s="183" t="s">
        <v>122</v>
      </c>
      <c r="AU266" s="183" t="s">
        <v>82</v>
      </c>
      <c r="AV266" s="172" t="s">
        <v>82</v>
      </c>
      <c r="AW266" s="172" t="s">
        <v>36</v>
      </c>
      <c r="AX266" s="172" t="s">
        <v>75</v>
      </c>
      <c r="AY266" s="183" t="s">
        <v>111</v>
      </c>
    </row>
    <row r="267" spans="2:65" s="184" customFormat="1">
      <c r="B267" s="185"/>
      <c r="C267" s="186"/>
      <c r="D267" s="175" t="s">
        <v>122</v>
      </c>
      <c r="E267" s="187" t="s">
        <v>21</v>
      </c>
      <c r="F267" s="188" t="s">
        <v>125</v>
      </c>
      <c r="G267" s="186"/>
      <c r="H267" s="189">
        <v>1</v>
      </c>
      <c r="I267" s="190"/>
      <c r="J267" s="186"/>
      <c r="K267" s="186"/>
      <c r="L267" s="191"/>
      <c r="M267" s="192"/>
      <c r="N267" s="186"/>
      <c r="O267" s="186"/>
      <c r="P267" s="186"/>
      <c r="Q267" s="186"/>
      <c r="R267" s="186"/>
      <c r="S267" s="186"/>
      <c r="T267" s="193"/>
      <c r="AT267" s="194" t="s">
        <v>122</v>
      </c>
      <c r="AU267" s="194" t="s">
        <v>82</v>
      </c>
      <c r="AV267" s="184" t="s">
        <v>118</v>
      </c>
      <c r="AW267" s="184" t="s">
        <v>36</v>
      </c>
      <c r="AX267" s="184" t="s">
        <v>80</v>
      </c>
      <c r="AY267" s="194" t="s">
        <v>111</v>
      </c>
    </row>
    <row r="268" spans="2:65" s="20" customFormat="1" ht="16.5" customHeight="1">
      <c r="B268" s="21"/>
      <c r="C268" s="205" t="s">
        <v>332</v>
      </c>
      <c r="D268" s="205" t="s">
        <v>173</v>
      </c>
      <c r="E268" s="206" t="s">
        <v>333</v>
      </c>
      <c r="F268" s="207" t="s">
        <v>334</v>
      </c>
      <c r="G268" s="208" t="s">
        <v>313</v>
      </c>
      <c r="H268" s="209">
        <v>1</v>
      </c>
      <c r="I268" s="210"/>
      <c r="J268" s="211">
        <f t="shared" ref="J268:J329" si="3">ROUND(I268*H268,2)</f>
        <v>0</v>
      </c>
      <c r="K268" s="207" t="s">
        <v>149</v>
      </c>
      <c r="L268" s="212"/>
      <c r="M268" s="213" t="s">
        <v>21</v>
      </c>
      <c r="N268" s="214" t="s">
        <v>46</v>
      </c>
      <c r="O268" s="22"/>
      <c r="P268" s="164">
        <f t="shared" ref="P268:P329" si="4">O268*H268</f>
        <v>0</v>
      </c>
      <c r="Q268" s="164">
        <v>1.5399999999999999E-3</v>
      </c>
      <c r="R268" s="164">
        <f t="shared" ref="R268:R329" si="5">Q268*H268</f>
        <v>1.5399999999999999E-3</v>
      </c>
      <c r="S268" s="164">
        <v>0</v>
      </c>
      <c r="T268" s="165">
        <f t="shared" ref="T268:T329" si="6">S268*H268</f>
        <v>0</v>
      </c>
      <c r="AR268" s="166" t="s">
        <v>172</v>
      </c>
      <c r="AT268" s="166" t="s">
        <v>173</v>
      </c>
      <c r="AU268" s="166" t="s">
        <v>82</v>
      </c>
      <c r="AY268" s="3" t="s">
        <v>111</v>
      </c>
      <c r="BE268" s="167">
        <f t="shared" ref="BE268:BE329" si="7">IF(N268="základní",J268,0)</f>
        <v>0</v>
      </c>
      <c r="BF268" s="167">
        <f t="shared" ref="BF268:BF329" si="8">IF(N268="snížená",J268,0)</f>
        <v>0</v>
      </c>
      <c r="BG268" s="167">
        <f t="shared" ref="BG268:BG329" si="9">IF(N268="zákl. přenesená",J268,0)</f>
        <v>0</v>
      </c>
      <c r="BH268" s="167">
        <f t="shared" ref="BH268:BH329" si="10">IF(N268="sníž. přenesená",J268,0)</f>
        <v>0</v>
      </c>
      <c r="BI268" s="167">
        <f t="shared" ref="BI268:BI329" si="11">IF(N268="nulová",J268,0)</f>
        <v>0</v>
      </c>
      <c r="BJ268" s="3" t="s">
        <v>80</v>
      </c>
      <c r="BK268" s="167">
        <f t="shared" ref="BK268:BK329" si="12">ROUND(I268*H268,2)</f>
        <v>0</v>
      </c>
      <c r="BL268" s="3" t="s">
        <v>118</v>
      </c>
      <c r="BM268" s="166" t="s">
        <v>335</v>
      </c>
    </row>
    <row r="269" spans="2:65" s="20" customFormat="1" ht="24.2" customHeight="1">
      <c r="B269" s="21"/>
      <c r="C269" s="155" t="s">
        <v>336</v>
      </c>
      <c r="D269" s="155" t="s">
        <v>113</v>
      </c>
      <c r="E269" s="156" t="s">
        <v>337</v>
      </c>
      <c r="F269" s="157" t="s">
        <v>338</v>
      </c>
      <c r="G269" s="158" t="s">
        <v>313</v>
      </c>
      <c r="H269" s="159">
        <v>3</v>
      </c>
      <c r="I269" s="160"/>
      <c r="J269" s="161">
        <f t="shared" si="3"/>
        <v>0</v>
      </c>
      <c r="K269" s="157" t="s">
        <v>149</v>
      </c>
      <c r="L269" s="25"/>
      <c r="M269" s="162" t="s">
        <v>21</v>
      </c>
      <c r="N269" s="163" t="s">
        <v>46</v>
      </c>
      <c r="O269" s="22"/>
      <c r="P269" s="164">
        <f t="shared" si="4"/>
        <v>0</v>
      </c>
      <c r="Q269" s="164">
        <v>0</v>
      </c>
      <c r="R269" s="164">
        <f t="shared" si="5"/>
        <v>0</v>
      </c>
      <c r="S269" s="164">
        <v>0</v>
      </c>
      <c r="T269" s="165">
        <f t="shared" si="6"/>
        <v>0</v>
      </c>
      <c r="AR269" s="166" t="s">
        <v>118</v>
      </c>
      <c r="AT269" s="166" t="s">
        <v>113</v>
      </c>
      <c r="AU269" s="166" t="s">
        <v>82</v>
      </c>
      <c r="AY269" s="3" t="s">
        <v>111</v>
      </c>
      <c r="BE269" s="167">
        <f t="shared" si="7"/>
        <v>0</v>
      </c>
      <c r="BF269" s="167">
        <f t="shared" si="8"/>
        <v>0</v>
      </c>
      <c r="BG269" s="167">
        <f t="shared" si="9"/>
        <v>0</v>
      </c>
      <c r="BH269" s="167">
        <f t="shared" si="10"/>
        <v>0</v>
      </c>
      <c r="BI269" s="167">
        <f t="shared" si="11"/>
        <v>0</v>
      </c>
      <c r="BJ269" s="3" t="s">
        <v>80</v>
      </c>
      <c r="BK269" s="167">
        <f t="shared" si="12"/>
        <v>0</v>
      </c>
      <c r="BL269" s="3" t="s">
        <v>118</v>
      </c>
      <c r="BM269" s="166" t="s">
        <v>339</v>
      </c>
    </row>
    <row r="270" spans="2:65" s="20" customFormat="1">
      <c r="B270" s="21"/>
      <c r="C270" s="22"/>
      <c r="D270" s="168" t="s">
        <v>120</v>
      </c>
      <c r="E270" s="22"/>
      <c r="F270" s="169" t="s">
        <v>340</v>
      </c>
      <c r="G270" s="22"/>
      <c r="H270" s="22"/>
      <c r="I270" s="170"/>
      <c r="J270" s="22"/>
      <c r="K270" s="22"/>
      <c r="L270" s="25"/>
      <c r="M270" s="171"/>
      <c r="N270" s="22"/>
      <c r="O270" s="22"/>
      <c r="P270" s="22"/>
      <c r="Q270" s="22"/>
      <c r="R270" s="22"/>
      <c r="S270" s="22"/>
      <c r="T270" s="53"/>
      <c r="AT270" s="3" t="s">
        <v>120</v>
      </c>
      <c r="AU270" s="3" t="s">
        <v>82</v>
      </c>
    </row>
    <row r="271" spans="2:65" s="172" customFormat="1">
      <c r="B271" s="173"/>
      <c r="C271" s="174"/>
      <c r="D271" s="175" t="s">
        <v>122</v>
      </c>
      <c r="E271" s="176" t="s">
        <v>21</v>
      </c>
      <c r="F271" s="177" t="s">
        <v>341</v>
      </c>
      <c r="G271" s="174"/>
      <c r="H271" s="178">
        <v>3</v>
      </c>
      <c r="I271" s="179"/>
      <c r="J271" s="174"/>
      <c r="K271" s="174"/>
      <c r="L271" s="180"/>
      <c r="M271" s="181"/>
      <c r="N271" s="174"/>
      <c r="O271" s="174"/>
      <c r="P271" s="174"/>
      <c r="Q271" s="174"/>
      <c r="R271" s="174"/>
      <c r="S271" s="174"/>
      <c r="T271" s="182"/>
      <c r="AT271" s="183" t="s">
        <v>122</v>
      </c>
      <c r="AU271" s="183" t="s">
        <v>82</v>
      </c>
      <c r="AV271" s="172" t="s">
        <v>82</v>
      </c>
      <c r="AW271" s="172" t="s">
        <v>36</v>
      </c>
      <c r="AX271" s="172" t="s">
        <v>75</v>
      </c>
      <c r="AY271" s="183" t="s">
        <v>111</v>
      </c>
    </row>
    <row r="272" spans="2:65" s="184" customFormat="1">
      <c r="B272" s="185"/>
      <c r="C272" s="186"/>
      <c r="D272" s="175" t="s">
        <v>122</v>
      </c>
      <c r="E272" s="187" t="s">
        <v>21</v>
      </c>
      <c r="F272" s="188" t="s">
        <v>125</v>
      </c>
      <c r="G272" s="186"/>
      <c r="H272" s="189">
        <v>3</v>
      </c>
      <c r="I272" s="190"/>
      <c r="J272" s="186"/>
      <c r="K272" s="186"/>
      <c r="L272" s="191"/>
      <c r="M272" s="192"/>
      <c r="N272" s="186"/>
      <c r="O272" s="186"/>
      <c r="P272" s="186"/>
      <c r="Q272" s="186"/>
      <c r="R272" s="186"/>
      <c r="S272" s="186"/>
      <c r="T272" s="193"/>
      <c r="AT272" s="194" t="s">
        <v>122</v>
      </c>
      <c r="AU272" s="194" t="s">
        <v>82</v>
      </c>
      <c r="AV272" s="184" t="s">
        <v>118</v>
      </c>
      <c r="AW272" s="184" t="s">
        <v>36</v>
      </c>
      <c r="AX272" s="184" t="s">
        <v>80</v>
      </c>
      <c r="AY272" s="194" t="s">
        <v>111</v>
      </c>
    </row>
    <row r="273" spans="2:65" s="20" customFormat="1" ht="16.5" customHeight="1">
      <c r="B273" s="21"/>
      <c r="C273" s="205" t="s">
        <v>342</v>
      </c>
      <c r="D273" s="205" t="s">
        <v>173</v>
      </c>
      <c r="E273" s="206" t="s">
        <v>343</v>
      </c>
      <c r="F273" s="207" t="s">
        <v>344</v>
      </c>
      <c r="G273" s="208" t="s">
        <v>313</v>
      </c>
      <c r="H273" s="209">
        <v>3</v>
      </c>
      <c r="I273" s="210"/>
      <c r="J273" s="211">
        <f t="shared" si="3"/>
        <v>0</v>
      </c>
      <c r="K273" s="207" t="s">
        <v>149</v>
      </c>
      <c r="L273" s="212"/>
      <c r="M273" s="213" t="s">
        <v>21</v>
      </c>
      <c r="N273" s="214" t="s">
        <v>46</v>
      </c>
      <c r="O273" s="22"/>
      <c r="P273" s="164">
        <f t="shared" si="4"/>
        <v>0</v>
      </c>
      <c r="Q273" s="164">
        <v>8.0000000000000004E-4</v>
      </c>
      <c r="R273" s="164">
        <f t="shared" si="5"/>
        <v>2.4000000000000002E-3</v>
      </c>
      <c r="S273" s="164">
        <v>0</v>
      </c>
      <c r="T273" s="165">
        <f t="shared" si="6"/>
        <v>0</v>
      </c>
      <c r="AR273" s="166" t="s">
        <v>172</v>
      </c>
      <c r="AT273" s="166" t="s">
        <v>173</v>
      </c>
      <c r="AU273" s="166" t="s">
        <v>82</v>
      </c>
      <c r="AY273" s="3" t="s">
        <v>111</v>
      </c>
      <c r="BE273" s="167">
        <f t="shared" si="7"/>
        <v>0</v>
      </c>
      <c r="BF273" s="167">
        <f t="shared" si="8"/>
        <v>0</v>
      </c>
      <c r="BG273" s="167">
        <f t="shared" si="9"/>
        <v>0</v>
      </c>
      <c r="BH273" s="167">
        <f t="shared" si="10"/>
        <v>0</v>
      </c>
      <c r="BI273" s="167">
        <f t="shared" si="11"/>
        <v>0</v>
      </c>
      <c r="BJ273" s="3" t="s">
        <v>80</v>
      </c>
      <c r="BK273" s="167">
        <f t="shared" si="12"/>
        <v>0</v>
      </c>
      <c r="BL273" s="3" t="s">
        <v>118</v>
      </c>
      <c r="BM273" s="166" t="s">
        <v>345</v>
      </c>
    </row>
    <row r="274" spans="2:65" s="20" customFormat="1" ht="24.2" customHeight="1">
      <c r="B274" s="21"/>
      <c r="C274" s="155" t="s">
        <v>346</v>
      </c>
      <c r="D274" s="155" t="s">
        <v>113</v>
      </c>
      <c r="E274" s="156" t="s">
        <v>347</v>
      </c>
      <c r="F274" s="157" t="s">
        <v>348</v>
      </c>
      <c r="G274" s="158" t="s">
        <v>313</v>
      </c>
      <c r="H274" s="159">
        <v>1</v>
      </c>
      <c r="I274" s="160"/>
      <c r="J274" s="161">
        <f t="shared" si="3"/>
        <v>0</v>
      </c>
      <c r="K274" s="157" t="s">
        <v>149</v>
      </c>
      <c r="L274" s="25"/>
      <c r="M274" s="162" t="s">
        <v>21</v>
      </c>
      <c r="N274" s="163" t="s">
        <v>46</v>
      </c>
      <c r="O274" s="22"/>
      <c r="P274" s="164">
        <f t="shared" si="4"/>
        <v>0</v>
      </c>
      <c r="Q274" s="164">
        <v>0</v>
      </c>
      <c r="R274" s="164">
        <f t="shared" si="5"/>
        <v>0</v>
      </c>
      <c r="S274" s="164">
        <v>0</v>
      </c>
      <c r="T274" s="165">
        <f t="shared" si="6"/>
        <v>0</v>
      </c>
      <c r="AR274" s="166" t="s">
        <v>118</v>
      </c>
      <c r="AT274" s="166" t="s">
        <v>113</v>
      </c>
      <c r="AU274" s="166" t="s">
        <v>82</v>
      </c>
      <c r="AY274" s="3" t="s">
        <v>111</v>
      </c>
      <c r="BE274" s="167">
        <f t="shared" si="7"/>
        <v>0</v>
      </c>
      <c r="BF274" s="167">
        <f t="shared" si="8"/>
        <v>0</v>
      </c>
      <c r="BG274" s="167">
        <f t="shared" si="9"/>
        <v>0</v>
      </c>
      <c r="BH274" s="167">
        <f t="shared" si="10"/>
        <v>0</v>
      </c>
      <c r="BI274" s="167">
        <f t="shared" si="11"/>
        <v>0</v>
      </c>
      <c r="BJ274" s="3" t="s">
        <v>80</v>
      </c>
      <c r="BK274" s="167">
        <f t="shared" si="12"/>
        <v>0</v>
      </c>
      <c r="BL274" s="3" t="s">
        <v>118</v>
      </c>
      <c r="BM274" s="166" t="s">
        <v>349</v>
      </c>
    </row>
    <row r="275" spans="2:65" s="20" customFormat="1">
      <c r="B275" s="21"/>
      <c r="C275" s="22"/>
      <c r="D275" s="168" t="s">
        <v>120</v>
      </c>
      <c r="E275" s="22"/>
      <c r="F275" s="169" t="s">
        <v>350</v>
      </c>
      <c r="G275" s="22"/>
      <c r="H275" s="22"/>
      <c r="I275" s="170"/>
      <c r="J275" s="22"/>
      <c r="K275" s="22"/>
      <c r="L275" s="25"/>
      <c r="M275" s="171"/>
      <c r="N275" s="22"/>
      <c r="O275" s="22"/>
      <c r="P275" s="22"/>
      <c r="Q275" s="22"/>
      <c r="R275" s="22"/>
      <c r="S275" s="22"/>
      <c r="T275" s="53"/>
      <c r="AT275" s="3" t="s">
        <v>120</v>
      </c>
      <c r="AU275" s="3" t="s">
        <v>82</v>
      </c>
    </row>
    <row r="276" spans="2:65" s="172" customFormat="1">
      <c r="B276" s="173"/>
      <c r="C276" s="174"/>
      <c r="D276" s="175" t="s">
        <v>122</v>
      </c>
      <c r="E276" s="176" t="s">
        <v>21</v>
      </c>
      <c r="F276" s="177" t="s">
        <v>351</v>
      </c>
      <c r="G276" s="174"/>
      <c r="H276" s="178">
        <v>1</v>
      </c>
      <c r="I276" s="179"/>
      <c r="J276" s="174"/>
      <c r="K276" s="174"/>
      <c r="L276" s="180"/>
      <c r="M276" s="181"/>
      <c r="N276" s="174"/>
      <c r="O276" s="174"/>
      <c r="P276" s="174"/>
      <c r="Q276" s="174"/>
      <c r="R276" s="174"/>
      <c r="S276" s="174"/>
      <c r="T276" s="182"/>
      <c r="AT276" s="183" t="s">
        <v>122</v>
      </c>
      <c r="AU276" s="183" t="s">
        <v>82</v>
      </c>
      <c r="AV276" s="172" t="s">
        <v>82</v>
      </c>
      <c r="AW276" s="172" t="s">
        <v>36</v>
      </c>
      <c r="AX276" s="172" t="s">
        <v>75</v>
      </c>
      <c r="AY276" s="183" t="s">
        <v>111</v>
      </c>
    </row>
    <row r="277" spans="2:65" s="184" customFormat="1">
      <c r="B277" s="185"/>
      <c r="C277" s="186"/>
      <c r="D277" s="175" t="s">
        <v>122</v>
      </c>
      <c r="E277" s="187" t="s">
        <v>21</v>
      </c>
      <c r="F277" s="188" t="s">
        <v>125</v>
      </c>
      <c r="G277" s="186"/>
      <c r="H277" s="189">
        <v>1</v>
      </c>
      <c r="I277" s="190"/>
      <c r="J277" s="186"/>
      <c r="K277" s="186"/>
      <c r="L277" s="191"/>
      <c r="M277" s="192"/>
      <c r="N277" s="186"/>
      <c r="O277" s="186"/>
      <c r="P277" s="186"/>
      <c r="Q277" s="186"/>
      <c r="R277" s="186"/>
      <c r="S277" s="186"/>
      <c r="T277" s="193"/>
      <c r="AT277" s="194" t="s">
        <v>122</v>
      </c>
      <c r="AU277" s="194" t="s">
        <v>82</v>
      </c>
      <c r="AV277" s="184" t="s">
        <v>118</v>
      </c>
      <c r="AW277" s="184" t="s">
        <v>36</v>
      </c>
      <c r="AX277" s="184" t="s">
        <v>80</v>
      </c>
      <c r="AY277" s="194" t="s">
        <v>111</v>
      </c>
    </row>
    <row r="278" spans="2:65" s="20" customFormat="1" ht="16.5" customHeight="1">
      <c r="B278" s="21"/>
      <c r="C278" s="205" t="s">
        <v>352</v>
      </c>
      <c r="D278" s="205" t="s">
        <v>173</v>
      </c>
      <c r="E278" s="206" t="s">
        <v>353</v>
      </c>
      <c r="F278" s="207" t="s">
        <v>354</v>
      </c>
      <c r="G278" s="208" t="s">
        <v>313</v>
      </c>
      <c r="H278" s="209">
        <v>1</v>
      </c>
      <c r="I278" s="210"/>
      <c r="J278" s="211">
        <f t="shared" si="3"/>
        <v>0</v>
      </c>
      <c r="K278" s="207" t="s">
        <v>149</v>
      </c>
      <c r="L278" s="212"/>
      <c r="M278" s="213" t="s">
        <v>21</v>
      </c>
      <c r="N278" s="214" t="s">
        <v>46</v>
      </c>
      <c r="O278" s="22"/>
      <c r="P278" s="164">
        <f t="shared" si="4"/>
        <v>0</v>
      </c>
      <c r="Q278" s="164">
        <v>1.9E-3</v>
      </c>
      <c r="R278" s="164">
        <f t="shared" si="5"/>
        <v>1.9E-3</v>
      </c>
      <c r="S278" s="164">
        <v>0</v>
      </c>
      <c r="T278" s="165">
        <f t="shared" si="6"/>
        <v>0</v>
      </c>
      <c r="AR278" s="166" t="s">
        <v>172</v>
      </c>
      <c r="AT278" s="166" t="s">
        <v>173</v>
      </c>
      <c r="AU278" s="166" t="s">
        <v>82</v>
      </c>
      <c r="AY278" s="3" t="s">
        <v>111</v>
      </c>
      <c r="BE278" s="167">
        <f t="shared" si="7"/>
        <v>0</v>
      </c>
      <c r="BF278" s="167">
        <f t="shared" si="8"/>
        <v>0</v>
      </c>
      <c r="BG278" s="167">
        <f t="shared" si="9"/>
        <v>0</v>
      </c>
      <c r="BH278" s="167">
        <f t="shared" si="10"/>
        <v>0</v>
      </c>
      <c r="BI278" s="167">
        <f t="shared" si="11"/>
        <v>0</v>
      </c>
      <c r="BJ278" s="3" t="s">
        <v>80</v>
      </c>
      <c r="BK278" s="167">
        <f t="shared" si="12"/>
        <v>0</v>
      </c>
      <c r="BL278" s="3" t="s">
        <v>118</v>
      </c>
      <c r="BM278" s="166" t="s">
        <v>355</v>
      </c>
    </row>
    <row r="279" spans="2:65" s="172" customFormat="1">
      <c r="B279" s="173"/>
      <c r="C279" s="174"/>
      <c r="D279" s="175" t="s">
        <v>122</v>
      </c>
      <c r="E279" s="176" t="s">
        <v>21</v>
      </c>
      <c r="F279" s="177" t="s">
        <v>80</v>
      </c>
      <c r="G279" s="174"/>
      <c r="H279" s="178">
        <v>1</v>
      </c>
      <c r="I279" s="179"/>
      <c r="J279" s="174"/>
      <c r="K279" s="174"/>
      <c r="L279" s="180"/>
      <c r="M279" s="181"/>
      <c r="N279" s="174"/>
      <c r="O279" s="174"/>
      <c r="P279" s="174"/>
      <c r="Q279" s="174"/>
      <c r="R279" s="174"/>
      <c r="S279" s="174"/>
      <c r="T279" s="182"/>
      <c r="AT279" s="183" t="s">
        <v>122</v>
      </c>
      <c r="AU279" s="183" t="s">
        <v>82</v>
      </c>
      <c r="AV279" s="172" t="s">
        <v>82</v>
      </c>
      <c r="AW279" s="172" t="s">
        <v>36</v>
      </c>
      <c r="AX279" s="172" t="s">
        <v>75</v>
      </c>
      <c r="AY279" s="183" t="s">
        <v>111</v>
      </c>
    </row>
    <row r="280" spans="2:65" s="184" customFormat="1">
      <c r="B280" s="185"/>
      <c r="C280" s="186"/>
      <c r="D280" s="175" t="s">
        <v>122</v>
      </c>
      <c r="E280" s="187" t="s">
        <v>21</v>
      </c>
      <c r="F280" s="188" t="s">
        <v>125</v>
      </c>
      <c r="G280" s="186"/>
      <c r="H280" s="189">
        <v>1</v>
      </c>
      <c r="I280" s="190"/>
      <c r="J280" s="186"/>
      <c r="K280" s="186"/>
      <c r="L280" s="191"/>
      <c r="M280" s="192"/>
      <c r="N280" s="186"/>
      <c r="O280" s="186"/>
      <c r="P280" s="186"/>
      <c r="Q280" s="186"/>
      <c r="R280" s="186"/>
      <c r="S280" s="186"/>
      <c r="T280" s="193"/>
      <c r="AT280" s="194" t="s">
        <v>122</v>
      </c>
      <c r="AU280" s="194" t="s">
        <v>82</v>
      </c>
      <c r="AV280" s="184" t="s">
        <v>118</v>
      </c>
      <c r="AW280" s="184" t="s">
        <v>36</v>
      </c>
      <c r="AX280" s="184" t="s">
        <v>80</v>
      </c>
      <c r="AY280" s="194" t="s">
        <v>111</v>
      </c>
    </row>
    <row r="281" spans="2:65" s="20" customFormat="1" ht="16.5" customHeight="1">
      <c r="B281" s="21"/>
      <c r="C281" s="205" t="s">
        <v>356</v>
      </c>
      <c r="D281" s="205" t="s">
        <v>173</v>
      </c>
      <c r="E281" s="206" t="s">
        <v>357</v>
      </c>
      <c r="F281" s="207" t="s">
        <v>358</v>
      </c>
      <c r="G281" s="208" t="s">
        <v>313</v>
      </c>
      <c r="H281" s="209">
        <v>1</v>
      </c>
      <c r="I281" s="210"/>
      <c r="J281" s="211">
        <f t="shared" si="3"/>
        <v>0</v>
      </c>
      <c r="K281" s="207" t="s">
        <v>149</v>
      </c>
      <c r="L281" s="212"/>
      <c r="M281" s="213" t="s">
        <v>21</v>
      </c>
      <c r="N281" s="214" t="s">
        <v>46</v>
      </c>
      <c r="O281" s="22"/>
      <c r="P281" s="164">
        <f t="shared" si="4"/>
        <v>0</v>
      </c>
      <c r="Q281" s="164">
        <v>1.9E-3</v>
      </c>
      <c r="R281" s="164">
        <f t="shared" si="5"/>
        <v>1.9E-3</v>
      </c>
      <c r="S281" s="164">
        <v>0</v>
      </c>
      <c r="T281" s="165">
        <f t="shared" si="6"/>
        <v>0</v>
      </c>
      <c r="AR281" s="166" t="s">
        <v>172</v>
      </c>
      <c r="AT281" s="166" t="s">
        <v>173</v>
      </c>
      <c r="AU281" s="166" t="s">
        <v>82</v>
      </c>
      <c r="AY281" s="3" t="s">
        <v>111</v>
      </c>
      <c r="BE281" s="167">
        <f t="shared" si="7"/>
        <v>0</v>
      </c>
      <c r="BF281" s="167">
        <f t="shared" si="8"/>
        <v>0</v>
      </c>
      <c r="BG281" s="167">
        <f t="shared" si="9"/>
        <v>0</v>
      </c>
      <c r="BH281" s="167">
        <f t="shared" si="10"/>
        <v>0</v>
      </c>
      <c r="BI281" s="167">
        <f t="shared" si="11"/>
        <v>0</v>
      </c>
      <c r="BJ281" s="3" t="s">
        <v>80</v>
      </c>
      <c r="BK281" s="167">
        <f t="shared" si="12"/>
        <v>0</v>
      </c>
      <c r="BL281" s="3" t="s">
        <v>118</v>
      </c>
      <c r="BM281" s="166" t="s">
        <v>359</v>
      </c>
    </row>
    <row r="282" spans="2:65" s="172" customFormat="1">
      <c r="B282" s="173"/>
      <c r="C282" s="174"/>
      <c r="D282" s="175" t="s">
        <v>122</v>
      </c>
      <c r="E282" s="176" t="s">
        <v>21</v>
      </c>
      <c r="F282" s="177" t="s">
        <v>80</v>
      </c>
      <c r="G282" s="174"/>
      <c r="H282" s="178">
        <v>1</v>
      </c>
      <c r="I282" s="179"/>
      <c r="J282" s="174"/>
      <c r="K282" s="174"/>
      <c r="L282" s="180"/>
      <c r="M282" s="181"/>
      <c r="N282" s="174"/>
      <c r="O282" s="174"/>
      <c r="P282" s="174"/>
      <c r="Q282" s="174"/>
      <c r="R282" s="174"/>
      <c r="S282" s="174"/>
      <c r="T282" s="182"/>
      <c r="AT282" s="183" t="s">
        <v>122</v>
      </c>
      <c r="AU282" s="183" t="s">
        <v>82</v>
      </c>
      <c r="AV282" s="172" t="s">
        <v>82</v>
      </c>
      <c r="AW282" s="172" t="s">
        <v>36</v>
      </c>
      <c r="AX282" s="172" t="s">
        <v>75</v>
      </c>
      <c r="AY282" s="183" t="s">
        <v>111</v>
      </c>
    </row>
    <row r="283" spans="2:65" s="184" customFormat="1">
      <c r="B283" s="185"/>
      <c r="C283" s="186"/>
      <c r="D283" s="175" t="s">
        <v>122</v>
      </c>
      <c r="E283" s="187" t="s">
        <v>21</v>
      </c>
      <c r="F283" s="188" t="s">
        <v>125</v>
      </c>
      <c r="G283" s="186"/>
      <c r="H283" s="189">
        <v>1</v>
      </c>
      <c r="I283" s="190"/>
      <c r="J283" s="186"/>
      <c r="K283" s="186"/>
      <c r="L283" s="191"/>
      <c r="M283" s="192"/>
      <c r="N283" s="186"/>
      <c r="O283" s="186"/>
      <c r="P283" s="186"/>
      <c r="Q283" s="186"/>
      <c r="R283" s="186"/>
      <c r="S283" s="186"/>
      <c r="T283" s="193"/>
      <c r="AT283" s="194" t="s">
        <v>122</v>
      </c>
      <c r="AU283" s="194" t="s">
        <v>82</v>
      </c>
      <c r="AV283" s="184" t="s">
        <v>118</v>
      </c>
      <c r="AW283" s="184" t="s">
        <v>36</v>
      </c>
      <c r="AX283" s="184" t="s">
        <v>80</v>
      </c>
      <c r="AY283" s="194" t="s">
        <v>111</v>
      </c>
    </row>
    <row r="284" spans="2:65" s="20" customFormat="1" ht="16.5" customHeight="1">
      <c r="B284" s="21"/>
      <c r="C284" s="155" t="s">
        <v>360</v>
      </c>
      <c r="D284" s="155" t="s">
        <v>113</v>
      </c>
      <c r="E284" s="156" t="s">
        <v>361</v>
      </c>
      <c r="F284" s="157" t="s">
        <v>362</v>
      </c>
      <c r="G284" s="158" t="s">
        <v>313</v>
      </c>
      <c r="H284" s="159">
        <v>1</v>
      </c>
      <c r="I284" s="160"/>
      <c r="J284" s="161">
        <f t="shared" si="3"/>
        <v>0</v>
      </c>
      <c r="K284" s="157" t="s">
        <v>21</v>
      </c>
      <c r="L284" s="25"/>
      <c r="M284" s="162" t="s">
        <v>21</v>
      </c>
      <c r="N284" s="163" t="s">
        <v>46</v>
      </c>
      <c r="O284" s="22"/>
      <c r="P284" s="164">
        <f t="shared" si="4"/>
        <v>0</v>
      </c>
      <c r="Q284" s="164">
        <v>6.8949999999999997E-2</v>
      </c>
      <c r="R284" s="164">
        <f t="shared" si="5"/>
        <v>6.8949999999999997E-2</v>
      </c>
      <c r="S284" s="164">
        <v>0</v>
      </c>
      <c r="T284" s="165">
        <f t="shared" si="6"/>
        <v>0</v>
      </c>
      <c r="AR284" s="166" t="s">
        <v>118</v>
      </c>
      <c r="AT284" s="166" t="s">
        <v>113</v>
      </c>
      <c r="AU284" s="166" t="s">
        <v>82</v>
      </c>
      <c r="AY284" s="3" t="s">
        <v>111</v>
      </c>
      <c r="BE284" s="167">
        <f t="shared" si="7"/>
        <v>0</v>
      </c>
      <c r="BF284" s="167">
        <f t="shared" si="8"/>
        <v>0</v>
      </c>
      <c r="BG284" s="167">
        <f t="shared" si="9"/>
        <v>0</v>
      </c>
      <c r="BH284" s="167">
        <f t="shared" si="10"/>
        <v>0</v>
      </c>
      <c r="BI284" s="167">
        <f t="shared" si="11"/>
        <v>0</v>
      </c>
      <c r="BJ284" s="3" t="s">
        <v>80</v>
      </c>
      <c r="BK284" s="167">
        <f t="shared" si="12"/>
        <v>0</v>
      </c>
      <c r="BL284" s="3" t="s">
        <v>118</v>
      </c>
      <c r="BM284" s="166" t="s">
        <v>363</v>
      </c>
    </row>
    <row r="285" spans="2:65" s="172" customFormat="1">
      <c r="B285" s="173"/>
      <c r="C285" s="174"/>
      <c r="D285" s="175" t="s">
        <v>122</v>
      </c>
      <c r="E285" s="176" t="s">
        <v>21</v>
      </c>
      <c r="F285" s="177" t="s">
        <v>80</v>
      </c>
      <c r="G285" s="174"/>
      <c r="H285" s="178">
        <v>1</v>
      </c>
      <c r="I285" s="179"/>
      <c r="J285" s="174"/>
      <c r="K285" s="174"/>
      <c r="L285" s="180"/>
      <c r="M285" s="181"/>
      <c r="N285" s="174"/>
      <c r="O285" s="174"/>
      <c r="P285" s="174"/>
      <c r="Q285" s="174"/>
      <c r="R285" s="174"/>
      <c r="S285" s="174"/>
      <c r="T285" s="182"/>
      <c r="AT285" s="183" t="s">
        <v>122</v>
      </c>
      <c r="AU285" s="183" t="s">
        <v>82</v>
      </c>
      <c r="AV285" s="172" t="s">
        <v>82</v>
      </c>
      <c r="AW285" s="172" t="s">
        <v>36</v>
      </c>
      <c r="AX285" s="172" t="s">
        <v>75</v>
      </c>
      <c r="AY285" s="183" t="s">
        <v>111</v>
      </c>
    </row>
    <row r="286" spans="2:65" s="184" customFormat="1">
      <c r="B286" s="185"/>
      <c r="C286" s="186"/>
      <c r="D286" s="175" t="s">
        <v>122</v>
      </c>
      <c r="E286" s="187" t="s">
        <v>21</v>
      </c>
      <c r="F286" s="188" t="s">
        <v>125</v>
      </c>
      <c r="G286" s="186"/>
      <c r="H286" s="189">
        <v>1</v>
      </c>
      <c r="I286" s="190"/>
      <c r="J286" s="186"/>
      <c r="K286" s="186"/>
      <c r="L286" s="191"/>
      <c r="M286" s="192"/>
      <c r="N286" s="186"/>
      <c r="O286" s="186"/>
      <c r="P286" s="186"/>
      <c r="Q286" s="186"/>
      <c r="R286" s="186"/>
      <c r="S286" s="186"/>
      <c r="T286" s="193"/>
      <c r="AT286" s="194" t="s">
        <v>122</v>
      </c>
      <c r="AU286" s="194" t="s">
        <v>82</v>
      </c>
      <c r="AV286" s="184" t="s">
        <v>118</v>
      </c>
      <c r="AW286" s="184" t="s">
        <v>36</v>
      </c>
      <c r="AX286" s="184" t="s">
        <v>80</v>
      </c>
      <c r="AY286" s="194" t="s">
        <v>111</v>
      </c>
    </row>
    <row r="287" spans="2:65" s="20" customFormat="1" ht="16.5" customHeight="1">
      <c r="B287" s="21"/>
      <c r="C287" s="155" t="s">
        <v>364</v>
      </c>
      <c r="D287" s="155" t="s">
        <v>113</v>
      </c>
      <c r="E287" s="156" t="s">
        <v>365</v>
      </c>
      <c r="F287" s="157" t="s">
        <v>366</v>
      </c>
      <c r="G287" s="158" t="s">
        <v>313</v>
      </c>
      <c r="H287" s="159">
        <v>1</v>
      </c>
      <c r="I287" s="160"/>
      <c r="J287" s="161">
        <f t="shared" si="3"/>
        <v>0</v>
      </c>
      <c r="K287" s="157" t="s">
        <v>21</v>
      </c>
      <c r="L287" s="25"/>
      <c r="M287" s="162" t="s">
        <v>21</v>
      </c>
      <c r="N287" s="163" t="s">
        <v>46</v>
      </c>
      <c r="O287" s="22"/>
      <c r="P287" s="164">
        <f t="shared" si="4"/>
        <v>0</v>
      </c>
      <c r="Q287" s="164">
        <v>6.8760000000000002E-2</v>
      </c>
      <c r="R287" s="164">
        <f t="shared" si="5"/>
        <v>6.8760000000000002E-2</v>
      </c>
      <c r="S287" s="164">
        <v>0</v>
      </c>
      <c r="T287" s="165">
        <f t="shared" si="6"/>
        <v>0</v>
      </c>
      <c r="AR287" s="166" t="s">
        <v>118</v>
      </c>
      <c r="AT287" s="166" t="s">
        <v>113</v>
      </c>
      <c r="AU287" s="166" t="s">
        <v>82</v>
      </c>
      <c r="AY287" s="3" t="s">
        <v>111</v>
      </c>
      <c r="BE287" s="167">
        <f t="shared" si="7"/>
        <v>0</v>
      </c>
      <c r="BF287" s="167">
        <f t="shared" si="8"/>
        <v>0</v>
      </c>
      <c r="BG287" s="167">
        <f t="shared" si="9"/>
        <v>0</v>
      </c>
      <c r="BH287" s="167">
        <f t="shared" si="10"/>
        <v>0</v>
      </c>
      <c r="BI287" s="167">
        <f t="shared" si="11"/>
        <v>0</v>
      </c>
      <c r="BJ287" s="3" t="s">
        <v>80</v>
      </c>
      <c r="BK287" s="167">
        <f t="shared" si="12"/>
        <v>0</v>
      </c>
      <c r="BL287" s="3" t="s">
        <v>118</v>
      </c>
      <c r="BM287" s="166" t="s">
        <v>367</v>
      </c>
    </row>
    <row r="288" spans="2:65" s="172" customFormat="1">
      <c r="B288" s="173"/>
      <c r="C288" s="174"/>
      <c r="D288" s="175" t="s">
        <v>122</v>
      </c>
      <c r="E288" s="176" t="s">
        <v>21</v>
      </c>
      <c r="F288" s="177" t="s">
        <v>80</v>
      </c>
      <c r="G288" s="174"/>
      <c r="H288" s="178">
        <v>1</v>
      </c>
      <c r="I288" s="179"/>
      <c r="J288" s="174"/>
      <c r="K288" s="174"/>
      <c r="L288" s="180"/>
      <c r="M288" s="181"/>
      <c r="N288" s="174"/>
      <c r="O288" s="174"/>
      <c r="P288" s="174"/>
      <c r="Q288" s="174"/>
      <c r="R288" s="174"/>
      <c r="S288" s="174"/>
      <c r="T288" s="182"/>
      <c r="AT288" s="183" t="s">
        <v>122</v>
      </c>
      <c r="AU288" s="183" t="s">
        <v>82</v>
      </c>
      <c r="AV288" s="172" t="s">
        <v>82</v>
      </c>
      <c r="AW288" s="172" t="s">
        <v>36</v>
      </c>
      <c r="AX288" s="172" t="s">
        <v>75</v>
      </c>
      <c r="AY288" s="183" t="s">
        <v>111</v>
      </c>
    </row>
    <row r="289" spans="2:65" s="184" customFormat="1">
      <c r="B289" s="185"/>
      <c r="C289" s="186"/>
      <c r="D289" s="175" t="s">
        <v>122</v>
      </c>
      <c r="E289" s="187" t="s">
        <v>21</v>
      </c>
      <c r="F289" s="188" t="s">
        <v>125</v>
      </c>
      <c r="G289" s="186"/>
      <c r="H289" s="189">
        <v>1</v>
      </c>
      <c r="I289" s="190"/>
      <c r="J289" s="186"/>
      <c r="K289" s="186"/>
      <c r="L289" s="191"/>
      <c r="M289" s="192"/>
      <c r="N289" s="186"/>
      <c r="O289" s="186"/>
      <c r="P289" s="186"/>
      <c r="Q289" s="186"/>
      <c r="R289" s="186"/>
      <c r="S289" s="186"/>
      <c r="T289" s="193"/>
      <c r="AT289" s="194" t="s">
        <v>122</v>
      </c>
      <c r="AU289" s="194" t="s">
        <v>82</v>
      </c>
      <c r="AV289" s="184" t="s">
        <v>118</v>
      </c>
      <c r="AW289" s="184" t="s">
        <v>36</v>
      </c>
      <c r="AX289" s="184" t="s">
        <v>80</v>
      </c>
      <c r="AY289" s="194" t="s">
        <v>111</v>
      </c>
    </row>
    <row r="290" spans="2:65" s="20" customFormat="1" ht="21.75" customHeight="1">
      <c r="B290" s="21"/>
      <c r="C290" s="155" t="s">
        <v>368</v>
      </c>
      <c r="D290" s="155" t="s">
        <v>113</v>
      </c>
      <c r="E290" s="156" t="s">
        <v>369</v>
      </c>
      <c r="F290" s="157" t="s">
        <v>370</v>
      </c>
      <c r="G290" s="158" t="s">
        <v>313</v>
      </c>
      <c r="H290" s="159">
        <v>2</v>
      </c>
      <c r="I290" s="160"/>
      <c r="J290" s="161">
        <f t="shared" si="3"/>
        <v>0</v>
      </c>
      <c r="K290" s="157" t="s">
        <v>21</v>
      </c>
      <c r="L290" s="25"/>
      <c r="M290" s="162" t="s">
        <v>21</v>
      </c>
      <c r="N290" s="163" t="s">
        <v>46</v>
      </c>
      <c r="O290" s="22"/>
      <c r="P290" s="164">
        <f t="shared" si="4"/>
        <v>0</v>
      </c>
      <c r="Q290" s="164">
        <v>2.6720000000000001E-2</v>
      </c>
      <c r="R290" s="164">
        <f t="shared" si="5"/>
        <v>5.3440000000000001E-2</v>
      </c>
      <c r="S290" s="164">
        <v>0</v>
      </c>
      <c r="T290" s="165">
        <f t="shared" si="6"/>
        <v>0</v>
      </c>
      <c r="AR290" s="166" t="s">
        <v>118</v>
      </c>
      <c r="AT290" s="166" t="s">
        <v>113</v>
      </c>
      <c r="AU290" s="166" t="s">
        <v>82</v>
      </c>
      <c r="AY290" s="3" t="s">
        <v>111</v>
      </c>
      <c r="BE290" s="167">
        <f t="shared" si="7"/>
        <v>0</v>
      </c>
      <c r="BF290" s="167">
        <f t="shared" si="8"/>
        <v>0</v>
      </c>
      <c r="BG290" s="167">
        <f t="shared" si="9"/>
        <v>0</v>
      </c>
      <c r="BH290" s="167">
        <f t="shared" si="10"/>
        <v>0</v>
      </c>
      <c r="BI290" s="167">
        <f t="shared" si="11"/>
        <v>0</v>
      </c>
      <c r="BJ290" s="3" t="s">
        <v>80</v>
      </c>
      <c r="BK290" s="167">
        <f t="shared" si="12"/>
        <v>0</v>
      </c>
      <c r="BL290" s="3" t="s">
        <v>118</v>
      </c>
      <c r="BM290" s="166" t="s">
        <v>371</v>
      </c>
    </row>
    <row r="291" spans="2:65" s="172" customFormat="1">
      <c r="B291" s="173"/>
      <c r="C291" s="174"/>
      <c r="D291" s="175" t="s">
        <v>122</v>
      </c>
      <c r="E291" s="176" t="s">
        <v>21</v>
      </c>
      <c r="F291" s="177" t="s">
        <v>326</v>
      </c>
      <c r="G291" s="174"/>
      <c r="H291" s="178">
        <v>2</v>
      </c>
      <c r="I291" s="179"/>
      <c r="J291" s="174"/>
      <c r="K291" s="174"/>
      <c r="L291" s="180"/>
      <c r="M291" s="181"/>
      <c r="N291" s="174"/>
      <c r="O291" s="174"/>
      <c r="P291" s="174"/>
      <c r="Q291" s="174"/>
      <c r="R291" s="174"/>
      <c r="S291" s="174"/>
      <c r="T291" s="182"/>
      <c r="AT291" s="183" t="s">
        <v>122</v>
      </c>
      <c r="AU291" s="183" t="s">
        <v>82</v>
      </c>
      <c r="AV291" s="172" t="s">
        <v>82</v>
      </c>
      <c r="AW291" s="172" t="s">
        <v>36</v>
      </c>
      <c r="AX291" s="172" t="s">
        <v>75</v>
      </c>
      <c r="AY291" s="183" t="s">
        <v>111</v>
      </c>
    </row>
    <row r="292" spans="2:65" s="184" customFormat="1">
      <c r="B292" s="185"/>
      <c r="C292" s="186"/>
      <c r="D292" s="175" t="s">
        <v>122</v>
      </c>
      <c r="E292" s="187" t="s">
        <v>21</v>
      </c>
      <c r="F292" s="188" t="s">
        <v>125</v>
      </c>
      <c r="G292" s="186"/>
      <c r="H292" s="189">
        <v>2</v>
      </c>
      <c r="I292" s="190"/>
      <c r="J292" s="186"/>
      <c r="K292" s="186"/>
      <c r="L292" s="191"/>
      <c r="M292" s="192"/>
      <c r="N292" s="186"/>
      <c r="O292" s="186"/>
      <c r="P292" s="186"/>
      <c r="Q292" s="186"/>
      <c r="R292" s="186"/>
      <c r="S292" s="186"/>
      <c r="T292" s="193"/>
      <c r="AT292" s="194" t="s">
        <v>122</v>
      </c>
      <c r="AU292" s="194" t="s">
        <v>82</v>
      </c>
      <c r="AV292" s="184" t="s">
        <v>118</v>
      </c>
      <c r="AW292" s="184" t="s">
        <v>36</v>
      </c>
      <c r="AX292" s="184" t="s">
        <v>80</v>
      </c>
      <c r="AY292" s="194" t="s">
        <v>111</v>
      </c>
    </row>
    <row r="293" spans="2:65" s="20" customFormat="1" ht="21.75" customHeight="1">
      <c r="B293" s="21"/>
      <c r="C293" s="155" t="s">
        <v>372</v>
      </c>
      <c r="D293" s="155" t="s">
        <v>113</v>
      </c>
      <c r="E293" s="156" t="s">
        <v>373</v>
      </c>
      <c r="F293" s="157" t="s">
        <v>374</v>
      </c>
      <c r="G293" s="158" t="s">
        <v>313</v>
      </c>
      <c r="H293" s="159">
        <v>2</v>
      </c>
      <c r="I293" s="160"/>
      <c r="J293" s="161">
        <f t="shared" si="3"/>
        <v>0</v>
      </c>
      <c r="K293" s="157" t="s">
        <v>21</v>
      </c>
      <c r="L293" s="25"/>
      <c r="M293" s="162" t="s">
        <v>21</v>
      </c>
      <c r="N293" s="163" t="s">
        <v>46</v>
      </c>
      <c r="O293" s="22"/>
      <c r="P293" s="164">
        <f t="shared" si="4"/>
        <v>0</v>
      </c>
      <c r="Q293" s="164">
        <v>6.2100000000000002E-3</v>
      </c>
      <c r="R293" s="164">
        <f t="shared" si="5"/>
        <v>1.242E-2</v>
      </c>
      <c r="S293" s="164">
        <v>0</v>
      </c>
      <c r="T293" s="165">
        <f t="shared" si="6"/>
        <v>0</v>
      </c>
      <c r="AR293" s="166" t="s">
        <v>118</v>
      </c>
      <c r="AT293" s="166" t="s">
        <v>113</v>
      </c>
      <c r="AU293" s="166" t="s">
        <v>82</v>
      </c>
      <c r="AY293" s="3" t="s">
        <v>111</v>
      </c>
      <c r="BE293" s="167">
        <f t="shared" si="7"/>
        <v>0</v>
      </c>
      <c r="BF293" s="167">
        <f t="shared" si="8"/>
        <v>0</v>
      </c>
      <c r="BG293" s="167">
        <f t="shared" si="9"/>
        <v>0</v>
      </c>
      <c r="BH293" s="167">
        <f t="shared" si="10"/>
        <v>0</v>
      </c>
      <c r="BI293" s="167">
        <f t="shared" si="11"/>
        <v>0</v>
      </c>
      <c r="BJ293" s="3" t="s">
        <v>80</v>
      </c>
      <c r="BK293" s="167">
        <f t="shared" si="12"/>
        <v>0</v>
      </c>
      <c r="BL293" s="3" t="s">
        <v>118</v>
      </c>
      <c r="BM293" s="166" t="s">
        <v>375</v>
      </c>
    </row>
    <row r="294" spans="2:65" s="172" customFormat="1">
      <c r="B294" s="173"/>
      <c r="C294" s="174"/>
      <c r="D294" s="175" t="s">
        <v>122</v>
      </c>
      <c r="E294" s="176" t="s">
        <v>21</v>
      </c>
      <c r="F294" s="177" t="s">
        <v>326</v>
      </c>
      <c r="G294" s="174"/>
      <c r="H294" s="178">
        <v>2</v>
      </c>
      <c r="I294" s="179"/>
      <c r="J294" s="174"/>
      <c r="K294" s="174"/>
      <c r="L294" s="180"/>
      <c r="M294" s="181"/>
      <c r="N294" s="174"/>
      <c r="O294" s="174"/>
      <c r="P294" s="174"/>
      <c r="Q294" s="174"/>
      <c r="R294" s="174"/>
      <c r="S294" s="174"/>
      <c r="T294" s="182"/>
      <c r="AT294" s="183" t="s">
        <v>122</v>
      </c>
      <c r="AU294" s="183" t="s">
        <v>82</v>
      </c>
      <c r="AV294" s="172" t="s">
        <v>82</v>
      </c>
      <c r="AW294" s="172" t="s">
        <v>36</v>
      </c>
      <c r="AX294" s="172" t="s">
        <v>75</v>
      </c>
      <c r="AY294" s="183" t="s">
        <v>111</v>
      </c>
    </row>
    <row r="295" spans="2:65" s="184" customFormat="1">
      <c r="B295" s="185"/>
      <c r="C295" s="186"/>
      <c r="D295" s="175" t="s">
        <v>122</v>
      </c>
      <c r="E295" s="187" t="s">
        <v>21</v>
      </c>
      <c r="F295" s="188" t="s">
        <v>125</v>
      </c>
      <c r="G295" s="186"/>
      <c r="H295" s="189">
        <v>2</v>
      </c>
      <c r="I295" s="190"/>
      <c r="J295" s="186"/>
      <c r="K295" s="186"/>
      <c r="L295" s="191"/>
      <c r="M295" s="192"/>
      <c r="N295" s="186"/>
      <c r="O295" s="186"/>
      <c r="P295" s="186"/>
      <c r="Q295" s="186"/>
      <c r="R295" s="186"/>
      <c r="S295" s="186"/>
      <c r="T295" s="193"/>
      <c r="AT295" s="194" t="s">
        <v>122</v>
      </c>
      <c r="AU295" s="194" t="s">
        <v>82</v>
      </c>
      <c r="AV295" s="184" t="s">
        <v>118</v>
      </c>
      <c r="AW295" s="184" t="s">
        <v>36</v>
      </c>
      <c r="AX295" s="184" t="s">
        <v>80</v>
      </c>
      <c r="AY295" s="194" t="s">
        <v>111</v>
      </c>
    </row>
    <row r="296" spans="2:65" s="20" customFormat="1" ht="24.2" customHeight="1">
      <c r="B296" s="21"/>
      <c r="C296" s="155" t="s">
        <v>376</v>
      </c>
      <c r="D296" s="155" t="s">
        <v>113</v>
      </c>
      <c r="E296" s="156" t="s">
        <v>377</v>
      </c>
      <c r="F296" s="157" t="s">
        <v>378</v>
      </c>
      <c r="G296" s="158" t="s">
        <v>313</v>
      </c>
      <c r="H296" s="159">
        <v>2</v>
      </c>
      <c r="I296" s="160"/>
      <c r="J296" s="161">
        <f t="shared" si="3"/>
        <v>0</v>
      </c>
      <c r="K296" s="157" t="s">
        <v>149</v>
      </c>
      <c r="L296" s="25"/>
      <c r="M296" s="162" t="s">
        <v>21</v>
      </c>
      <c r="N296" s="163" t="s">
        <v>46</v>
      </c>
      <c r="O296" s="22"/>
      <c r="P296" s="164">
        <f t="shared" si="4"/>
        <v>0</v>
      </c>
      <c r="Q296" s="164">
        <v>0</v>
      </c>
      <c r="R296" s="164">
        <f t="shared" si="5"/>
        <v>0</v>
      </c>
      <c r="S296" s="164">
        <v>0</v>
      </c>
      <c r="T296" s="165">
        <f t="shared" si="6"/>
        <v>0</v>
      </c>
      <c r="AR296" s="166" t="s">
        <v>118</v>
      </c>
      <c r="AT296" s="166" t="s">
        <v>113</v>
      </c>
      <c r="AU296" s="166" t="s">
        <v>82</v>
      </c>
      <c r="AY296" s="3" t="s">
        <v>111</v>
      </c>
      <c r="BE296" s="167">
        <f t="shared" si="7"/>
        <v>0</v>
      </c>
      <c r="BF296" s="167">
        <f t="shared" si="8"/>
        <v>0</v>
      </c>
      <c r="BG296" s="167">
        <f t="shared" si="9"/>
        <v>0</v>
      </c>
      <c r="BH296" s="167">
        <f t="shared" si="10"/>
        <v>0</v>
      </c>
      <c r="BI296" s="167">
        <f t="shared" si="11"/>
        <v>0</v>
      </c>
      <c r="BJ296" s="3" t="s">
        <v>80</v>
      </c>
      <c r="BK296" s="167">
        <f t="shared" si="12"/>
        <v>0</v>
      </c>
      <c r="BL296" s="3" t="s">
        <v>118</v>
      </c>
      <c r="BM296" s="166" t="s">
        <v>379</v>
      </c>
    </row>
    <row r="297" spans="2:65" s="20" customFormat="1">
      <c r="B297" s="21"/>
      <c r="C297" s="22"/>
      <c r="D297" s="168" t="s">
        <v>120</v>
      </c>
      <c r="E297" s="22"/>
      <c r="F297" s="169" t="s">
        <v>380</v>
      </c>
      <c r="G297" s="22"/>
      <c r="H297" s="22"/>
      <c r="I297" s="170"/>
      <c r="J297" s="22"/>
      <c r="K297" s="22"/>
      <c r="L297" s="25"/>
      <c r="M297" s="171"/>
      <c r="N297" s="22"/>
      <c r="O297" s="22"/>
      <c r="P297" s="22"/>
      <c r="Q297" s="22"/>
      <c r="R297" s="22"/>
      <c r="S297" s="22"/>
      <c r="T297" s="53"/>
      <c r="AT297" s="3" t="s">
        <v>120</v>
      </c>
      <c r="AU297" s="3" t="s">
        <v>82</v>
      </c>
    </row>
    <row r="298" spans="2:65" s="172" customFormat="1">
      <c r="B298" s="173"/>
      <c r="C298" s="174"/>
      <c r="D298" s="175" t="s">
        <v>122</v>
      </c>
      <c r="E298" s="176" t="s">
        <v>21</v>
      </c>
      <c r="F298" s="177" t="s">
        <v>326</v>
      </c>
      <c r="G298" s="174"/>
      <c r="H298" s="178">
        <v>2</v>
      </c>
      <c r="I298" s="179"/>
      <c r="J298" s="174"/>
      <c r="K298" s="174"/>
      <c r="L298" s="180"/>
      <c r="M298" s="181"/>
      <c r="N298" s="174"/>
      <c r="O298" s="174"/>
      <c r="P298" s="174"/>
      <c r="Q298" s="174"/>
      <c r="R298" s="174"/>
      <c r="S298" s="174"/>
      <c r="T298" s="182"/>
      <c r="AT298" s="183" t="s">
        <v>122</v>
      </c>
      <c r="AU298" s="183" t="s">
        <v>82</v>
      </c>
      <c r="AV298" s="172" t="s">
        <v>82</v>
      </c>
      <c r="AW298" s="172" t="s">
        <v>36</v>
      </c>
      <c r="AX298" s="172" t="s">
        <v>75</v>
      </c>
      <c r="AY298" s="183" t="s">
        <v>111</v>
      </c>
    </row>
    <row r="299" spans="2:65" s="184" customFormat="1">
      <c r="B299" s="185"/>
      <c r="C299" s="186"/>
      <c r="D299" s="175" t="s">
        <v>122</v>
      </c>
      <c r="E299" s="187" t="s">
        <v>21</v>
      </c>
      <c r="F299" s="188" t="s">
        <v>125</v>
      </c>
      <c r="G299" s="186"/>
      <c r="H299" s="189">
        <v>2</v>
      </c>
      <c r="I299" s="190"/>
      <c r="J299" s="186"/>
      <c r="K299" s="186"/>
      <c r="L299" s="191"/>
      <c r="M299" s="192"/>
      <c r="N299" s="186"/>
      <c r="O299" s="186"/>
      <c r="P299" s="186"/>
      <c r="Q299" s="186"/>
      <c r="R299" s="186"/>
      <c r="S299" s="186"/>
      <c r="T299" s="193"/>
      <c r="AT299" s="194" t="s">
        <v>122</v>
      </c>
      <c r="AU299" s="194" t="s">
        <v>82</v>
      </c>
      <c r="AV299" s="184" t="s">
        <v>118</v>
      </c>
      <c r="AW299" s="184" t="s">
        <v>36</v>
      </c>
      <c r="AX299" s="184" t="s">
        <v>80</v>
      </c>
      <c r="AY299" s="194" t="s">
        <v>111</v>
      </c>
    </row>
    <row r="300" spans="2:65" s="20" customFormat="1" ht="21.75" customHeight="1">
      <c r="B300" s="21"/>
      <c r="C300" s="155" t="s">
        <v>381</v>
      </c>
      <c r="D300" s="155" t="s">
        <v>113</v>
      </c>
      <c r="E300" s="156" t="s">
        <v>382</v>
      </c>
      <c r="F300" s="157" t="s">
        <v>383</v>
      </c>
      <c r="G300" s="158" t="s">
        <v>313</v>
      </c>
      <c r="H300" s="159">
        <v>2</v>
      </c>
      <c r="I300" s="160"/>
      <c r="J300" s="161">
        <f t="shared" si="3"/>
        <v>0</v>
      </c>
      <c r="K300" s="157" t="s">
        <v>21</v>
      </c>
      <c r="L300" s="25"/>
      <c r="M300" s="162" t="s">
        <v>21</v>
      </c>
      <c r="N300" s="163" t="s">
        <v>46</v>
      </c>
      <c r="O300" s="22"/>
      <c r="P300" s="164">
        <f t="shared" si="4"/>
        <v>0</v>
      </c>
      <c r="Q300" s="164">
        <v>5.4539999999999998E-2</v>
      </c>
      <c r="R300" s="164">
        <f t="shared" si="5"/>
        <v>0.10908</v>
      </c>
      <c r="S300" s="164">
        <v>0</v>
      </c>
      <c r="T300" s="165">
        <f t="shared" si="6"/>
        <v>0</v>
      </c>
      <c r="AR300" s="166" t="s">
        <v>118</v>
      </c>
      <c r="AT300" s="166" t="s">
        <v>113</v>
      </c>
      <c r="AU300" s="166" t="s">
        <v>82</v>
      </c>
      <c r="AY300" s="3" t="s">
        <v>111</v>
      </c>
      <c r="BE300" s="167">
        <f t="shared" si="7"/>
        <v>0</v>
      </c>
      <c r="BF300" s="167">
        <f t="shared" si="8"/>
        <v>0</v>
      </c>
      <c r="BG300" s="167">
        <f t="shared" si="9"/>
        <v>0</v>
      </c>
      <c r="BH300" s="167">
        <f t="shared" si="10"/>
        <v>0</v>
      </c>
      <c r="BI300" s="167">
        <f t="shared" si="11"/>
        <v>0</v>
      </c>
      <c r="BJ300" s="3" t="s">
        <v>80</v>
      </c>
      <c r="BK300" s="167">
        <f t="shared" si="12"/>
        <v>0</v>
      </c>
      <c r="BL300" s="3" t="s">
        <v>118</v>
      </c>
      <c r="BM300" s="166" t="s">
        <v>384</v>
      </c>
    </row>
    <row r="301" spans="2:65" s="172" customFormat="1">
      <c r="B301" s="173"/>
      <c r="C301" s="174"/>
      <c r="D301" s="175" t="s">
        <v>122</v>
      </c>
      <c r="E301" s="176" t="s">
        <v>21</v>
      </c>
      <c r="F301" s="177" t="s">
        <v>326</v>
      </c>
      <c r="G301" s="174"/>
      <c r="H301" s="178">
        <v>2</v>
      </c>
      <c r="I301" s="179"/>
      <c r="J301" s="174"/>
      <c r="K301" s="174"/>
      <c r="L301" s="180"/>
      <c r="M301" s="181"/>
      <c r="N301" s="174"/>
      <c r="O301" s="174"/>
      <c r="P301" s="174"/>
      <c r="Q301" s="174"/>
      <c r="R301" s="174"/>
      <c r="S301" s="174"/>
      <c r="T301" s="182"/>
      <c r="AT301" s="183" t="s">
        <v>122</v>
      </c>
      <c r="AU301" s="183" t="s">
        <v>82</v>
      </c>
      <c r="AV301" s="172" t="s">
        <v>82</v>
      </c>
      <c r="AW301" s="172" t="s">
        <v>36</v>
      </c>
      <c r="AX301" s="172" t="s">
        <v>75</v>
      </c>
      <c r="AY301" s="183" t="s">
        <v>111</v>
      </c>
    </row>
    <row r="302" spans="2:65" s="184" customFormat="1">
      <c r="B302" s="185"/>
      <c r="C302" s="186"/>
      <c r="D302" s="175" t="s">
        <v>122</v>
      </c>
      <c r="E302" s="187" t="s">
        <v>21</v>
      </c>
      <c r="F302" s="188" t="s">
        <v>125</v>
      </c>
      <c r="G302" s="186"/>
      <c r="H302" s="189">
        <v>2</v>
      </c>
      <c r="I302" s="190"/>
      <c r="J302" s="186"/>
      <c r="K302" s="186"/>
      <c r="L302" s="191"/>
      <c r="M302" s="192"/>
      <c r="N302" s="186"/>
      <c r="O302" s="186"/>
      <c r="P302" s="186"/>
      <c r="Q302" s="186"/>
      <c r="R302" s="186"/>
      <c r="S302" s="186"/>
      <c r="T302" s="193"/>
      <c r="AT302" s="194" t="s">
        <v>122</v>
      </c>
      <c r="AU302" s="194" t="s">
        <v>82</v>
      </c>
      <c r="AV302" s="184" t="s">
        <v>118</v>
      </c>
      <c r="AW302" s="184" t="s">
        <v>36</v>
      </c>
      <c r="AX302" s="184" t="s">
        <v>80</v>
      </c>
      <c r="AY302" s="194" t="s">
        <v>111</v>
      </c>
    </row>
    <row r="303" spans="2:65" s="20" customFormat="1" ht="16.5" customHeight="1">
      <c r="B303" s="21"/>
      <c r="C303" s="155" t="s">
        <v>385</v>
      </c>
      <c r="D303" s="155" t="s">
        <v>113</v>
      </c>
      <c r="E303" s="156" t="s">
        <v>386</v>
      </c>
      <c r="F303" s="157" t="s">
        <v>387</v>
      </c>
      <c r="G303" s="158" t="s">
        <v>313</v>
      </c>
      <c r="H303" s="159">
        <v>2</v>
      </c>
      <c r="I303" s="160"/>
      <c r="J303" s="161">
        <f t="shared" si="3"/>
        <v>0</v>
      </c>
      <c r="K303" s="157" t="s">
        <v>21</v>
      </c>
      <c r="L303" s="25"/>
      <c r="M303" s="162" t="s">
        <v>21</v>
      </c>
      <c r="N303" s="163" t="s">
        <v>46</v>
      </c>
      <c r="O303" s="22"/>
      <c r="P303" s="164">
        <f t="shared" si="4"/>
        <v>0</v>
      </c>
      <c r="Q303" s="164">
        <v>0.10761</v>
      </c>
      <c r="R303" s="164">
        <f t="shared" si="5"/>
        <v>0.21521999999999999</v>
      </c>
      <c r="S303" s="164">
        <v>0</v>
      </c>
      <c r="T303" s="165">
        <f t="shared" si="6"/>
        <v>0</v>
      </c>
      <c r="AR303" s="166" t="s">
        <v>118</v>
      </c>
      <c r="AT303" s="166" t="s">
        <v>113</v>
      </c>
      <c r="AU303" s="166" t="s">
        <v>82</v>
      </c>
      <c r="AY303" s="3" t="s">
        <v>111</v>
      </c>
      <c r="BE303" s="167">
        <f t="shared" si="7"/>
        <v>0</v>
      </c>
      <c r="BF303" s="167">
        <f t="shared" si="8"/>
        <v>0</v>
      </c>
      <c r="BG303" s="167">
        <f t="shared" si="9"/>
        <v>0</v>
      </c>
      <c r="BH303" s="167">
        <f t="shared" si="10"/>
        <v>0</v>
      </c>
      <c r="BI303" s="167">
        <f t="shared" si="11"/>
        <v>0</v>
      </c>
      <c r="BJ303" s="3" t="s">
        <v>80</v>
      </c>
      <c r="BK303" s="167">
        <f t="shared" si="12"/>
        <v>0</v>
      </c>
      <c r="BL303" s="3" t="s">
        <v>118</v>
      </c>
      <c r="BM303" s="166" t="s">
        <v>388</v>
      </c>
    </row>
    <row r="304" spans="2:65" s="172" customFormat="1">
      <c r="B304" s="173"/>
      <c r="C304" s="174"/>
      <c r="D304" s="175" t="s">
        <v>122</v>
      </c>
      <c r="E304" s="176" t="s">
        <v>21</v>
      </c>
      <c r="F304" s="177" t="s">
        <v>389</v>
      </c>
      <c r="G304" s="174"/>
      <c r="H304" s="178">
        <v>2</v>
      </c>
      <c r="I304" s="179"/>
      <c r="J304" s="174"/>
      <c r="K304" s="174"/>
      <c r="L304" s="180"/>
      <c r="M304" s="181"/>
      <c r="N304" s="174"/>
      <c r="O304" s="174"/>
      <c r="P304" s="174"/>
      <c r="Q304" s="174"/>
      <c r="R304" s="174"/>
      <c r="S304" s="174"/>
      <c r="T304" s="182"/>
      <c r="AT304" s="183" t="s">
        <v>122</v>
      </c>
      <c r="AU304" s="183" t="s">
        <v>82</v>
      </c>
      <c r="AV304" s="172" t="s">
        <v>82</v>
      </c>
      <c r="AW304" s="172" t="s">
        <v>36</v>
      </c>
      <c r="AX304" s="172" t="s">
        <v>75</v>
      </c>
      <c r="AY304" s="183" t="s">
        <v>111</v>
      </c>
    </row>
    <row r="305" spans="2:65" s="184" customFormat="1">
      <c r="B305" s="185"/>
      <c r="C305" s="186"/>
      <c r="D305" s="175" t="s">
        <v>122</v>
      </c>
      <c r="E305" s="187" t="s">
        <v>21</v>
      </c>
      <c r="F305" s="188" t="s">
        <v>125</v>
      </c>
      <c r="G305" s="186"/>
      <c r="H305" s="189">
        <v>2</v>
      </c>
      <c r="I305" s="190"/>
      <c r="J305" s="186"/>
      <c r="K305" s="186"/>
      <c r="L305" s="191"/>
      <c r="M305" s="192"/>
      <c r="N305" s="186"/>
      <c r="O305" s="186"/>
      <c r="P305" s="186"/>
      <c r="Q305" s="186"/>
      <c r="R305" s="186"/>
      <c r="S305" s="186"/>
      <c r="T305" s="193"/>
      <c r="AT305" s="194" t="s">
        <v>122</v>
      </c>
      <c r="AU305" s="194" t="s">
        <v>82</v>
      </c>
      <c r="AV305" s="184" t="s">
        <v>118</v>
      </c>
      <c r="AW305" s="184" t="s">
        <v>36</v>
      </c>
      <c r="AX305" s="184" t="s">
        <v>80</v>
      </c>
      <c r="AY305" s="194" t="s">
        <v>111</v>
      </c>
    </row>
    <row r="306" spans="2:65" s="20" customFormat="1" ht="21.75" customHeight="1">
      <c r="B306" s="21"/>
      <c r="C306" s="155" t="s">
        <v>390</v>
      </c>
      <c r="D306" s="155" t="s">
        <v>113</v>
      </c>
      <c r="E306" s="156" t="s">
        <v>391</v>
      </c>
      <c r="F306" s="157" t="s">
        <v>392</v>
      </c>
      <c r="G306" s="158" t="s">
        <v>313</v>
      </c>
      <c r="H306" s="159">
        <v>1</v>
      </c>
      <c r="I306" s="160"/>
      <c r="J306" s="161">
        <f t="shared" si="3"/>
        <v>0</v>
      </c>
      <c r="K306" s="157" t="s">
        <v>21</v>
      </c>
      <c r="L306" s="25"/>
      <c r="M306" s="162" t="s">
        <v>21</v>
      </c>
      <c r="N306" s="163" t="s">
        <v>46</v>
      </c>
      <c r="O306" s="22"/>
      <c r="P306" s="164">
        <f t="shared" si="4"/>
        <v>0</v>
      </c>
      <c r="Q306" s="164">
        <v>3.637E-2</v>
      </c>
      <c r="R306" s="164">
        <f t="shared" si="5"/>
        <v>3.637E-2</v>
      </c>
      <c r="S306" s="164">
        <v>0</v>
      </c>
      <c r="T306" s="165">
        <f t="shared" si="6"/>
        <v>0</v>
      </c>
      <c r="AR306" s="166" t="s">
        <v>118</v>
      </c>
      <c r="AT306" s="166" t="s">
        <v>113</v>
      </c>
      <c r="AU306" s="166" t="s">
        <v>82</v>
      </c>
      <c r="AY306" s="3" t="s">
        <v>111</v>
      </c>
      <c r="BE306" s="167">
        <f t="shared" si="7"/>
        <v>0</v>
      </c>
      <c r="BF306" s="167">
        <f t="shared" si="8"/>
        <v>0</v>
      </c>
      <c r="BG306" s="167">
        <f t="shared" si="9"/>
        <v>0</v>
      </c>
      <c r="BH306" s="167">
        <f t="shared" si="10"/>
        <v>0</v>
      </c>
      <c r="BI306" s="167">
        <f t="shared" si="11"/>
        <v>0</v>
      </c>
      <c r="BJ306" s="3" t="s">
        <v>80</v>
      </c>
      <c r="BK306" s="167">
        <f t="shared" si="12"/>
        <v>0</v>
      </c>
      <c r="BL306" s="3" t="s">
        <v>118</v>
      </c>
      <c r="BM306" s="166" t="s">
        <v>393</v>
      </c>
    </row>
    <row r="307" spans="2:65" s="172" customFormat="1">
      <c r="B307" s="173"/>
      <c r="C307" s="174"/>
      <c r="D307" s="175" t="s">
        <v>122</v>
      </c>
      <c r="E307" s="176" t="s">
        <v>21</v>
      </c>
      <c r="F307" s="177" t="s">
        <v>394</v>
      </c>
      <c r="G307" s="174"/>
      <c r="H307" s="178">
        <v>1</v>
      </c>
      <c r="I307" s="179"/>
      <c r="J307" s="174"/>
      <c r="K307" s="174"/>
      <c r="L307" s="180"/>
      <c r="M307" s="181"/>
      <c r="N307" s="174"/>
      <c r="O307" s="174"/>
      <c r="P307" s="174"/>
      <c r="Q307" s="174"/>
      <c r="R307" s="174"/>
      <c r="S307" s="174"/>
      <c r="T307" s="182"/>
      <c r="AT307" s="183" t="s">
        <v>122</v>
      </c>
      <c r="AU307" s="183" t="s">
        <v>82</v>
      </c>
      <c r="AV307" s="172" t="s">
        <v>82</v>
      </c>
      <c r="AW307" s="172" t="s">
        <v>36</v>
      </c>
      <c r="AX307" s="172" t="s">
        <v>75</v>
      </c>
      <c r="AY307" s="183" t="s">
        <v>111</v>
      </c>
    </row>
    <row r="308" spans="2:65" s="184" customFormat="1">
      <c r="B308" s="185"/>
      <c r="C308" s="186"/>
      <c r="D308" s="175" t="s">
        <v>122</v>
      </c>
      <c r="E308" s="187" t="s">
        <v>21</v>
      </c>
      <c r="F308" s="188" t="s">
        <v>125</v>
      </c>
      <c r="G308" s="186"/>
      <c r="H308" s="189">
        <v>1</v>
      </c>
      <c r="I308" s="190"/>
      <c r="J308" s="186"/>
      <c r="K308" s="186"/>
      <c r="L308" s="191"/>
      <c r="M308" s="192"/>
      <c r="N308" s="186"/>
      <c r="O308" s="186"/>
      <c r="P308" s="186"/>
      <c r="Q308" s="186"/>
      <c r="R308" s="186"/>
      <c r="S308" s="186"/>
      <c r="T308" s="193"/>
      <c r="AT308" s="194" t="s">
        <v>122</v>
      </c>
      <c r="AU308" s="194" t="s">
        <v>82</v>
      </c>
      <c r="AV308" s="184" t="s">
        <v>118</v>
      </c>
      <c r="AW308" s="184" t="s">
        <v>36</v>
      </c>
      <c r="AX308" s="184" t="s">
        <v>80</v>
      </c>
      <c r="AY308" s="194" t="s">
        <v>111</v>
      </c>
    </row>
    <row r="309" spans="2:65" s="20" customFormat="1" ht="21.75" customHeight="1">
      <c r="B309" s="21"/>
      <c r="C309" s="155" t="s">
        <v>395</v>
      </c>
      <c r="D309" s="155" t="s">
        <v>113</v>
      </c>
      <c r="E309" s="156" t="s">
        <v>396</v>
      </c>
      <c r="F309" s="157" t="s">
        <v>397</v>
      </c>
      <c r="G309" s="158" t="s">
        <v>313</v>
      </c>
      <c r="H309" s="159">
        <v>1</v>
      </c>
      <c r="I309" s="160"/>
      <c r="J309" s="161">
        <f t="shared" si="3"/>
        <v>0</v>
      </c>
      <c r="K309" s="157" t="s">
        <v>21</v>
      </c>
      <c r="L309" s="25"/>
      <c r="M309" s="162" t="s">
        <v>21</v>
      </c>
      <c r="N309" s="163" t="s">
        <v>46</v>
      </c>
      <c r="O309" s="22"/>
      <c r="P309" s="164">
        <f t="shared" si="4"/>
        <v>0</v>
      </c>
      <c r="Q309" s="164">
        <v>7.2480000000000003E-2</v>
      </c>
      <c r="R309" s="164">
        <f t="shared" si="5"/>
        <v>7.2480000000000003E-2</v>
      </c>
      <c r="S309" s="164">
        <v>0</v>
      </c>
      <c r="T309" s="165">
        <f t="shared" si="6"/>
        <v>0</v>
      </c>
      <c r="AR309" s="166" t="s">
        <v>118</v>
      </c>
      <c r="AT309" s="166" t="s">
        <v>113</v>
      </c>
      <c r="AU309" s="166" t="s">
        <v>82</v>
      </c>
      <c r="AY309" s="3" t="s">
        <v>111</v>
      </c>
      <c r="BE309" s="167">
        <f t="shared" si="7"/>
        <v>0</v>
      </c>
      <c r="BF309" s="167">
        <f t="shared" si="8"/>
        <v>0</v>
      </c>
      <c r="BG309" s="167">
        <f t="shared" si="9"/>
        <v>0</v>
      </c>
      <c r="BH309" s="167">
        <f t="shared" si="10"/>
        <v>0</v>
      </c>
      <c r="BI309" s="167">
        <f t="shared" si="11"/>
        <v>0</v>
      </c>
      <c r="BJ309" s="3" t="s">
        <v>80</v>
      </c>
      <c r="BK309" s="167">
        <f t="shared" si="12"/>
        <v>0</v>
      </c>
      <c r="BL309" s="3" t="s">
        <v>118</v>
      </c>
      <c r="BM309" s="166" t="s">
        <v>398</v>
      </c>
    </row>
    <row r="310" spans="2:65" s="172" customFormat="1">
      <c r="B310" s="173"/>
      <c r="C310" s="174"/>
      <c r="D310" s="175" t="s">
        <v>122</v>
      </c>
      <c r="E310" s="176" t="s">
        <v>21</v>
      </c>
      <c r="F310" s="177" t="s">
        <v>399</v>
      </c>
      <c r="G310" s="174"/>
      <c r="H310" s="178">
        <v>1</v>
      </c>
      <c r="I310" s="179"/>
      <c r="J310" s="174"/>
      <c r="K310" s="174"/>
      <c r="L310" s="180"/>
      <c r="M310" s="181"/>
      <c r="N310" s="174"/>
      <c r="O310" s="174"/>
      <c r="P310" s="174"/>
      <c r="Q310" s="174"/>
      <c r="R310" s="174"/>
      <c r="S310" s="174"/>
      <c r="T310" s="182"/>
      <c r="AT310" s="183" t="s">
        <v>122</v>
      </c>
      <c r="AU310" s="183" t="s">
        <v>82</v>
      </c>
      <c r="AV310" s="172" t="s">
        <v>82</v>
      </c>
      <c r="AW310" s="172" t="s">
        <v>36</v>
      </c>
      <c r="AX310" s="172" t="s">
        <v>75</v>
      </c>
      <c r="AY310" s="183" t="s">
        <v>111</v>
      </c>
    </row>
    <row r="311" spans="2:65" s="184" customFormat="1">
      <c r="B311" s="185"/>
      <c r="C311" s="186"/>
      <c r="D311" s="175" t="s">
        <v>122</v>
      </c>
      <c r="E311" s="187" t="s">
        <v>21</v>
      </c>
      <c r="F311" s="188" t="s">
        <v>125</v>
      </c>
      <c r="G311" s="186"/>
      <c r="H311" s="189">
        <v>1</v>
      </c>
      <c r="I311" s="190"/>
      <c r="J311" s="186"/>
      <c r="K311" s="186"/>
      <c r="L311" s="191"/>
      <c r="M311" s="192"/>
      <c r="N311" s="186"/>
      <c r="O311" s="186"/>
      <c r="P311" s="186"/>
      <c r="Q311" s="186"/>
      <c r="R311" s="186"/>
      <c r="S311" s="186"/>
      <c r="T311" s="193"/>
      <c r="AT311" s="194" t="s">
        <v>122</v>
      </c>
      <c r="AU311" s="194" t="s">
        <v>82</v>
      </c>
      <c r="AV311" s="184" t="s">
        <v>118</v>
      </c>
      <c r="AW311" s="184" t="s">
        <v>36</v>
      </c>
      <c r="AX311" s="184" t="s">
        <v>80</v>
      </c>
      <c r="AY311" s="194" t="s">
        <v>111</v>
      </c>
    </row>
    <row r="312" spans="2:65" s="20" customFormat="1" ht="24.2" customHeight="1">
      <c r="B312" s="21"/>
      <c r="C312" s="155" t="s">
        <v>400</v>
      </c>
      <c r="D312" s="155" t="s">
        <v>113</v>
      </c>
      <c r="E312" s="156" t="s">
        <v>401</v>
      </c>
      <c r="F312" s="157" t="s">
        <v>402</v>
      </c>
      <c r="G312" s="158" t="s">
        <v>313</v>
      </c>
      <c r="H312" s="159">
        <v>2</v>
      </c>
      <c r="I312" s="160"/>
      <c r="J312" s="161">
        <f t="shared" si="3"/>
        <v>0</v>
      </c>
      <c r="K312" s="157" t="s">
        <v>149</v>
      </c>
      <c r="L312" s="25"/>
      <c r="M312" s="162" t="s">
        <v>21</v>
      </c>
      <c r="N312" s="163" t="s">
        <v>46</v>
      </c>
      <c r="O312" s="22"/>
      <c r="P312" s="164">
        <f t="shared" si="4"/>
        <v>0</v>
      </c>
      <c r="Q312" s="164">
        <v>0</v>
      </c>
      <c r="R312" s="164">
        <f t="shared" si="5"/>
        <v>0</v>
      </c>
      <c r="S312" s="164">
        <v>0</v>
      </c>
      <c r="T312" s="165">
        <f t="shared" si="6"/>
        <v>0</v>
      </c>
      <c r="AR312" s="166" t="s">
        <v>118</v>
      </c>
      <c r="AT312" s="166" t="s">
        <v>113</v>
      </c>
      <c r="AU312" s="166" t="s">
        <v>82</v>
      </c>
      <c r="AY312" s="3" t="s">
        <v>111</v>
      </c>
      <c r="BE312" s="167">
        <f t="shared" si="7"/>
        <v>0</v>
      </c>
      <c r="BF312" s="167">
        <f t="shared" si="8"/>
        <v>0</v>
      </c>
      <c r="BG312" s="167">
        <f t="shared" si="9"/>
        <v>0</v>
      </c>
      <c r="BH312" s="167">
        <f t="shared" si="10"/>
        <v>0</v>
      </c>
      <c r="BI312" s="167">
        <f t="shared" si="11"/>
        <v>0</v>
      </c>
      <c r="BJ312" s="3" t="s">
        <v>80</v>
      </c>
      <c r="BK312" s="167">
        <f t="shared" si="12"/>
        <v>0</v>
      </c>
      <c r="BL312" s="3" t="s">
        <v>118</v>
      </c>
      <c r="BM312" s="166" t="s">
        <v>403</v>
      </c>
    </row>
    <row r="313" spans="2:65" s="20" customFormat="1">
      <c r="B313" s="21"/>
      <c r="C313" s="22"/>
      <c r="D313" s="168" t="s">
        <v>120</v>
      </c>
      <c r="E313" s="22"/>
      <c r="F313" s="169" t="s">
        <v>404</v>
      </c>
      <c r="G313" s="22"/>
      <c r="H313" s="22"/>
      <c r="I313" s="170"/>
      <c r="J313" s="22"/>
      <c r="K313" s="22"/>
      <c r="L313" s="25"/>
      <c r="M313" s="171"/>
      <c r="N313" s="22"/>
      <c r="O313" s="22"/>
      <c r="P313" s="22"/>
      <c r="Q313" s="22"/>
      <c r="R313" s="22"/>
      <c r="S313" s="22"/>
      <c r="T313" s="53"/>
      <c r="AT313" s="3" t="s">
        <v>120</v>
      </c>
      <c r="AU313" s="3" t="s">
        <v>82</v>
      </c>
    </row>
    <row r="314" spans="2:65" s="172" customFormat="1">
      <c r="B314" s="173"/>
      <c r="C314" s="174"/>
      <c r="D314" s="175" t="s">
        <v>122</v>
      </c>
      <c r="E314" s="176" t="s">
        <v>21</v>
      </c>
      <c r="F314" s="177" t="s">
        <v>326</v>
      </c>
      <c r="G314" s="174"/>
      <c r="H314" s="178">
        <v>2</v>
      </c>
      <c r="I314" s="179"/>
      <c r="J314" s="174"/>
      <c r="K314" s="174"/>
      <c r="L314" s="180"/>
      <c r="M314" s="181"/>
      <c r="N314" s="174"/>
      <c r="O314" s="174"/>
      <c r="P314" s="174"/>
      <c r="Q314" s="174"/>
      <c r="R314" s="174"/>
      <c r="S314" s="174"/>
      <c r="T314" s="182"/>
      <c r="AT314" s="183" t="s">
        <v>122</v>
      </c>
      <c r="AU314" s="183" t="s">
        <v>82</v>
      </c>
      <c r="AV314" s="172" t="s">
        <v>82</v>
      </c>
      <c r="AW314" s="172" t="s">
        <v>36</v>
      </c>
      <c r="AX314" s="172" t="s">
        <v>75</v>
      </c>
      <c r="AY314" s="183" t="s">
        <v>111</v>
      </c>
    </row>
    <row r="315" spans="2:65" s="184" customFormat="1">
      <c r="B315" s="185"/>
      <c r="C315" s="186"/>
      <c r="D315" s="175" t="s">
        <v>122</v>
      </c>
      <c r="E315" s="187" t="s">
        <v>21</v>
      </c>
      <c r="F315" s="188" t="s">
        <v>125</v>
      </c>
      <c r="G315" s="186"/>
      <c r="H315" s="189">
        <v>2</v>
      </c>
      <c r="I315" s="190"/>
      <c r="J315" s="186"/>
      <c r="K315" s="186"/>
      <c r="L315" s="191"/>
      <c r="M315" s="192"/>
      <c r="N315" s="186"/>
      <c r="O315" s="186"/>
      <c r="P315" s="186"/>
      <c r="Q315" s="186"/>
      <c r="R315" s="186"/>
      <c r="S315" s="186"/>
      <c r="T315" s="193"/>
      <c r="AT315" s="194" t="s">
        <v>122</v>
      </c>
      <c r="AU315" s="194" t="s">
        <v>82</v>
      </c>
      <c r="AV315" s="184" t="s">
        <v>118</v>
      </c>
      <c r="AW315" s="184" t="s">
        <v>36</v>
      </c>
      <c r="AX315" s="184" t="s">
        <v>80</v>
      </c>
      <c r="AY315" s="194" t="s">
        <v>111</v>
      </c>
    </row>
    <row r="316" spans="2:65" s="20" customFormat="1" ht="21.75" customHeight="1">
      <c r="B316" s="21"/>
      <c r="C316" s="155" t="s">
        <v>405</v>
      </c>
      <c r="D316" s="155" t="s">
        <v>113</v>
      </c>
      <c r="E316" s="156" t="s">
        <v>406</v>
      </c>
      <c r="F316" s="157" t="s">
        <v>407</v>
      </c>
      <c r="G316" s="158" t="s">
        <v>313</v>
      </c>
      <c r="H316" s="159">
        <v>2</v>
      </c>
      <c r="I316" s="160"/>
      <c r="J316" s="161">
        <f t="shared" si="3"/>
        <v>0</v>
      </c>
      <c r="K316" s="157" t="s">
        <v>21</v>
      </c>
      <c r="L316" s="25"/>
      <c r="M316" s="162" t="s">
        <v>21</v>
      </c>
      <c r="N316" s="163" t="s">
        <v>46</v>
      </c>
      <c r="O316" s="22"/>
      <c r="P316" s="164">
        <f t="shared" si="4"/>
        <v>0</v>
      </c>
      <c r="Q316" s="164">
        <v>0.21007999999999999</v>
      </c>
      <c r="R316" s="164">
        <f t="shared" si="5"/>
        <v>0.42015999999999998</v>
      </c>
      <c r="S316" s="164">
        <v>0</v>
      </c>
      <c r="T316" s="165">
        <f t="shared" si="6"/>
        <v>0</v>
      </c>
      <c r="AR316" s="166" t="s">
        <v>118</v>
      </c>
      <c r="AT316" s="166" t="s">
        <v>113</v>
      </c>
      <c r="AU316" s="166" t="s">
        <v>82</v>
      </c>
      <c r="AY316" s="3" t="s">
        <v>111</v>
      </c>
      <c r="BE316" s="167">
        <f t="shared" si="7"/>
        <v>0</v>
      </c>
      <c r="BF316" s="167">
        <f t="shared" si="8"/>
        <v>0</v>
      </c>
      <c r="BG316" s="167">
        <f t="shared" si="9"/>
        <v>0</v>
      </c>
      <c r="BH316" s="167">
        <f t="shared" si="10"/>
        <v>0</v>
      </c>
      <c r="BI316" s="167">
        <f t="shared" si="11"/>
        <v>0</v>
      </c>
      <c r="BJ316" s="3" t="s">
        <v>80</v>
      </c>
      <c r="BK316" s="167">
        <f t="shared" si="12"/>
        <v>0</v>
      </c>
      <c r="BL316" s="3" t="s">
        <v>118</v>
      </c>
      <c r="BM316" s="166" t="s">
        <v>408</v>
      </c>
    </row>
    <row r="317" spans="2:65" s="172" customFormat="1">
      <c r="B317" s="173"/>
      <c r="C317" s="174"/>
      <c r="D317" s="175" t="s">
        <v>122</v>
      </c>
      <c r="E317" s="176" t="s">
        <v>21</v>
      </c>
      <c r="F317" s="177" t="s">
        <v>326</v>
      </c>
      <c r="G317" s="174"/>
      <c r="H317" s="178">
        <v>2</v>
      </c>
      <c r="I317" s="179"/>
      <c r="J317" s="174"/>
      <c r="K317" s="174"/>
      <c r="L317" s="180"/>
      <c r="M317" s="181"/>
      <c r="N317" s="174"/>
      <c r="O317" s="174"/>
      <c r="P317" s="174"/>
      <c r="Q317" s="174"/>
      <c r="R317" s="174"/>
      <c r="S317" s="174"/>
      <c r="T317" s="182"/>
      <c r="AT317" s="183" t="s">
        <v>122</v>
      </c>
      <c r="AU317" s="183" t="s">
        <v>82</v>
      </c>
      <c r="AV317" s="172" t="s">
        <v>82</v>
      </c>
      <c r="AW317" s="172" t="s">
        <v>36</v>
      </c>
      <c r="AX317" s="172" t="s">
        <v>75</v>
      </c>
      <c r="AY317" s="183" t="s">
        <v>111</v>
      </c>
    </row>
    <row r="318" spans="2:65" s="184" customFormat="1">
      <c r="B318" s="185"/>
      <c r="C318" s="186"/>
      <c r="D318" s="175" t="s">
        <v>122</v>
      </c>
      <c r="E318" s="187" t="s">
        <v>21</v>
      </c>
      <c r="F318" s="188" t="s">
        <v>125</v>
      </c>
      <c r="G318" s="186"/>
      <c r="H318" s="189">
        <v>2</v>
      </c>
      <c r="I318" s="190"/>
      <c r="J318" s="186"/>
      <c r="K318" s="186"/>
      <c r="L318" s="191"/>
      <c r="M318" s="192"/>
      <c r="N318" s="186"/>
      <c r="O318" s="186"/>
      <c r="P318" s="186"/>
      <c r="Q318" s="186"/>
      <c r="R318" s="186"/>
      <c r="S318" s="186"/>
      <c r="T318" s="193"/>
      <c r="AT318" s="194" t="s">
        <v>122</v>
      </c>
      <c r="AU318" s="194" t="s">
        <v>82</v>
      </c>
      <c r="AV318" s="184" t="s">
        <v>118</v>
      </c>
      <c r="AW318" s="184" t="s">
        <v>36</v>
      </c>
      <c r="AX318" s="184" t="s">
        <v>80</v>
      </c>
      <c r="AY318" s="194" t="s">
        <v>111</v>
      </c>
    </row>
    <row r="319" spans="2:65" s="20" customFormat="1" ht="24.2" customHeight="1">
      <c r="B319" s="21"/>
      <c r="C319" s="155" t="s">
        <v>409</v>
      </c>
      <c r="D319" s="155" t="s">
        <v>113</v>
      </c>
      <c r="E319" s="156" t="s">
        <v>410</v>
      </c>
      <c r="F319" s="157" t="s">
        <v>411</v>
      </c>
      <c r="G319" s="158" t="s">
        <v>116</v>
      </c>
      <c r="H319" s="159">
        <v>1</v>
      </c>
      <c r="I319" s="160"/>
      <c r="J319" s="161">
        <f t="shared" si="3"/>
        <v>0</v>
      </c>
      <c r="K319" s="157" t="s">
        <v>149</v>
      </c>
      <c r="L319" s="25"/>
      <c r="M319" s="162" t="s">
        <v>21</v>
      </c>
      <c r="N319" s="163" t="s">
        <v>46</v>
      </c>
      <c r="O319" s="22"/>
      <c r="P319" s="164">
        <f t="shared" si="4"/>
        <v>0</v>
      </c>
      <c r="Q319" s="164">
        <v>2.828E-2</v>
      </c>
      <c r="R319" s="164">
        <f t="shared" si="5"/>
        <v>2.828E-2</v>
      </c>
      <c r="S319" s="164">
        <v>0</v>
      </c>
      <c r="T319" s="165">
        <f t="shared" si="6"/>
        <v>0</v>
      </c>
      <c r="AR319" s="166" t="s">
        <v>118</v>
      </c>
      <c r="AT319" s="166" t="s">
        <v>113</v>
      </c>
      <c r="AU319" s="166" t="s">
        <v>82</v>
      </c>
      <c r="AY319" s="3" t="s">
        <v>111</v>
      </c>
      <c r="BE319" s="167">
        <f t="shared" si="7"/>
        <v>0</v>
      </c>
      <c r="BF319" s="167">
        <f t="shared" si="8"/>
        <v>0</v>
      </c>
      <c r="BG319" s="167">
        <f t="shared" si="9"/>
        <v>0</v>
      </c>
      <c r="BH319" s="167">
        <f t="shared" si="10"/>
        <v>0</v>
      </c>
      <c r="BI319" s="167">
        <f t="shared" si="11"/>
        <v>0</v>
      </c>
      <c r="BJ319" s="3" t="s">
        <v>80</v>
      </c>
      <c r="BK319" s="167">
        <f t="shared" si="12"/>
        <v>0</v>
      </c>
      <c r="BL319" s="3" t="s">
        <v>118</v>
      </c>
      <c r="BM319" s="166" t="s">
        <v>412</v>
      </c>
    </row>
    <row r="320" spans="2:65" s="20" customFormat="1">
      <c r="B320" s="21"/>
      <c r="C320" s="22"/>
      <c r="D320" s="168" t="s">
        <v>120</v>
      </c>
      <c r="E320" s="22"/>
      <c r="F320" s="169" t="s">
        <v>413</v>
      </c>
      <c r="G320" s="22"/>
      <c r="H320" s="22"/>
      <c r="I320" s="170"/>
      <c r="J320" s="22"/>
      <c r="K320" s="22"/>
      <c r="L320" s="25"/>
      <c r="M320" s="171"/>
      <c r="N320" s="22"/>
      <c r="O320" s="22"/>
      <c r="P320" s="22"/>
      <c r="Q320" s="22"/>
      <c r="R320" s="22"/>
      <c r="S320" s="22"/>
      <c r="T320" s="53"/>
      <c r="AT320" s="3" t="s">
        <v>120</v>
      </c>
      <c r="AU320" s="3" t="s">
        <v>82</v>
      </c>
    </row>
    <row r="321" spans="2:65" s="172" customFormat="1">
      <c r="B321" s="173"/>
      <c r="C321" s="174"/>
      <c r="D321" s="175" t="s">
        <v>122</v>
      </c>
      <c r="E321" s="176" t="s">
        <v>21</v>
      </c>
      <c r="F321" s="177" t="s">
        <v>414</v>
      </c>
      <c r="G321" s="174"/>
      <c r="H321" s="178">
        <v>1</v>
      </c>
      <c r="I321" s="179"/>
      <c r="J321" s="174"/>
      <c r="K321" s="174"/>
      <c r="L321" s="180"/>
      <c r="M321" s="181"/>
      <c r="N321" s="174"/>
      <c r="O321" s="174"/>
      <c r="P321" s="174"/>
      <c r="Q321" s="174"/>
      <c r="R321" s="174"/>
      <c r="S321" s="174"/>
      <c r="T321" s="182"/>
      <c r="AT321" s="183" t="s">
        <v>122</v>
      </c>
      <c r="AU321" s="183" t="s">
        <v>82</v>
      </c>
      <c r="AV321" s="172" t="s">
        <v>82</v>
      </c>
      <c r="AW321" s="172" t="s">
        <v>36</v>
      </c>
      <c r="AX321" s="172" t="s">
        <v>75</v>
      </c>
      <c r="AY321" s="183" t="s">
        <v>111</v>
      </c>
    </row>
    <row r="322" spans="2:65" s="184" customFormat="1">
      <c r="B322" s="185"/>
      <c r="C322" s="186"/>
      <c r="D322" s="175" t="s">
        <v>122</v>
      </c>
      <c r="E322" s="187" t="s">
        <v>21</v>
      </c>
      <c r="F322" s="188" t="s">
        <v>125</v>
      </c>
      <c r="G322" s="186"/>
      <c r="H322" s="189">
        <v>1</v>
      </c>
      <c r="I322" s="190"/>
      <c r="J322" s="186"/>
      <c r="K322" s="186"/>
      <c r="L322" s="191"/>
      <c r="M322" s="192"/>
      <c r="N322" s="186"/>
      <c r="O322" s="186"/>
      <c r="P322" s="186"/>
      <c r="Q322" s="186"/>
      <c r="R322" s="186"/>
      <c r="S322" s="186"/>
      <c r="T322" s="193"/>
      <c r="AT322" s="194" t="s">
        <v>122</v>
      </c>
      <c r="AU322" s="194" t="s">
        <v>82</v>
      </c>
      <c r="AV322" s="184" t="s">
        <v>118</v>
      </c>
      <c r="AW322" s="184" t="s">
        <v>36</v>
      </c>
      <c r="AX322" s="184" t="s">
        <v>80</v>
      </c>
      <c r="AY322" s="194" t="s">
        <v>111</v>
      </c>
    </row>
    <row r="323" spans="2:65" s="20" customFormat="1" ht="24.2" customHeight="1">
      <c r="B323" s="21"/>
      <c r="C323" s="155" t="s">
        <v>415</v>
      </c>
      <c r="D323" s="155" t="s">
        <v>113</v>
      </c>
      <c r="E323" s="156" t="s">
        <v>416</v>
      </c>
      <c r="F323" s="157" t="s">
        <v>417</v>
      </c>
      <c r="G323" s="158" t="s">
        <v>128</v>
      </c>
      <c r="H323" s="159">
        <v>6.2590000000000003</v>
      </c>
      <c r="I323" s="160"/>
      <c r="J323" s="161">
        <f t="shared" si="3"/>
        <v>0</v>
      </c>
      <c r="K323" s="157" t="s">
        <v>149</v>
      </c>
      <c r="L323" s="25"/>
      <c r="M323" s="162" t="s">
        <v>21</v>
      </c>
      <c r="N323" s="163" t="s">
        <v>46</v>
      </c>
      <c r="O323" s="22"/>
      <c r="P323" s="164">
        <f t="shared" si="4"/>
        <v>0</v>
      </c>
      <c r="Q323" s="164">
        <v>1.5298499999999999</v>
      </c>
      <c r="R323" s="164">
        <f t="shared" si="5"/>
        <v>9.5753311500000002</v>
      </c>
      <c r="S323" s="164">
        <v>0</v>
      </c>
      <c r="T323" s="165">
        <f t="shared" si="6"/>
        <v>0</v>
      </c>
      <c r="AR323" s="166" t="s">
        <v>118</v>
      </c>
      <c r="AT323" s="166" t="s">
        <v>113</v>
      </c>
      <c r="AU323" s="166" t="s">
        <v>82</v>
      </c>
      <c r="AY323" s="3" t="s">
        <v>111</v>
      </c>
      <c r="BE323" s="167">
        <f t="shared" si="7"/>
        <v>0</v>
      </c>
      <c r="BF323" s="167">
        <f t="shared" si="8"/>
        <v>0</v>
      </c>
      <c r="BG323" s="167">
        <f t="shared" si="9"/>
        <v>0</v>
      </c>
      <c r="BH323" s="167">
        <f t="shared" si="10"/>
        <v>0</v>
      </c>
      <c r="BI323" s="167">
        <f t="shared" si="11"/>
        <v>0</v>
      </c>
      <c r="BJ323" s="3" t="s">
        <v>80</v>
      </c>
      <c r="BK323" s="167">
        <f t="shared" si="12"/>
        <v>0</v>
      </c>
      <c r="BL323" s="3" t="s">
        <v>118</v>
      </c>
      <c r="BM323" s="166" t="s">
        <v>418</v>
      </c>
    </row>
    <row r="324" spans="2:65" s="20" customFormat="1">
      <c r="B324" s="21"/>
      <c r="C324" s="22"/>
      <c r="D324" s="168" t="s">
        <v>120</v>
      </c>
      <c r="E324" s="22"/>
      <c r="F324" s="169" t="s">
        <v>419</v>
      </c>
      <c r="G324" s="22"/>
      <c r="H324" s="22"/>
      <c r="I324" s="170"/>
      <c r="J324" s="22"/>
      <c r="K324" s="22"/>
      <c r="L324" s="25"/>
      <c r="M324" s="171"/>
      <c r="N324" s="22"/>
      <c r="O324" s="22"/>
      <c r="P324" s="22"/>
      <c r="Q324" s="22"/>
      <c r="R324" s="22"/>
      <c r="S324" s="22"/>
      <c r="T324" s="53"/>
      <c r="AT324" s="3" t="s">
        <v>120</v>
      </c>
      <c r="AU324" s="3" t="s">
        <v>82</v>
      </c>
    </row>
    <row r="325" spans="2:65" s="172" customFormat="1">
      <c r="B325" s="173"/>
      <c r="C325" s="174"/>
      <c r="D325" s="175" t="s">
        <v>122</v>
      </c>
      <c r="E325" s="176" t="s">
        <v>21</v>
      </c>
      <c r="F325" s="177" t="s">
        <v>420</v>
      </c>
      <c r="G325" s="174"/>
      <c r="H325" s="178">
        <v>3.1789999999999998</v>
      </c>
      <c r="I325" s="179"/>
      <c r="J325" s="174"/>
      <c r="K325" s="174"/>
      <c r="L325" s="180"/>
      <c r="M325" s="181"/>
      <c r="N325" s="174"/>
      <c r="O325" s="174"/>
      <c r="P325" s="174"/>
      <c r="Q325" s="174"/>
      <c r="R325" s="174"/>
      <c r="S325" s="174"/>
      <c r="T325" s="182"/>
      <c r="AT325" s="183" t="s">
        <v>122</v>
      </c>
      <c r="AU325" s="183" t="s">
        <v>82</v>
      </c>
      <c r="AV325" s="172" t="s">
        <v>82</v>
      </c>
      <c r="AW325" s="172" t="s">
        <v>36</v>
      </c>
      <c r="AX325" s="172" t="s">
        <v>75</v>
      </c>
      <c r="AY325" s="183" t="s">
        <v>111</v>
      </c>
    </row>
    <row r="326" spans="2:65" s="172" customFormat="1">
      <c r="B326" s="173"/>
      <c r="C326" s="174"/>
      <c r="D326" s="175" t="s">
        <v>122</v>
      </c>
      <c r="E326" s="176" t="s">
        <v>21</v>
      </c>
      <c r="F326" s="177" t="s">
        <v>421</v>
      </c>
      <c r="G326" s="174"/>
      <c r="H326" s="178">
        <v>1.95</v>
      </c>
      <c r="I326" s="179"/>
      <c r="J326" s="174"/>
      <c r="K326" s="174"/>
      <c r="L326" s="180"/>
      <c r="M326" s="181"/>
      <c r="N326" s="174"/>
      <c r="O326" s="174"/>
      <c r="P326" s="174"/>
      <c r="Q326" s="174"/>
      <c r="R326" s="174"/>
      <c r="S326" s="174"/>
      <c r="T326" s="182"/>
      <c r="AT326" s="183" t="s">
        <v>122</v>
      </c>
      <c r="AU326" s="183" t="s">
        <v>82</v>
      </c>
      <c r="AV326" s="172" t="s">
        <v>82</v>
      </c>
      <c r="AW326" s="172" t="s">
        <v>36</v>
      </c>
      <c r="AX326" s="172" t="s">
        <v>75</v>
      </c>
      <c r="AY326" s="183" t="s">
        <v>111</v>
      </c>
    </row>
    <row r="327" spans="2:65" s="172" customFormat="1">
      <c r="B327" s="173"/>
      <c r="C327" s="174"/>
      <c r="D327" s="175" t="s">
        <v>122</v>
      </c>
      <c r="E327" s="176" t="s">
        <v>21</v>
      </c>
      <c r="F327" s="177" t="s">
        <v>422</v>
      </c>
      <c r="G327" s="174"/>
      <c r="H327" s="178">
        <v>1.1299999999999999</v>
      </c>
      <c r="I327" s="179"/>
      <c r="J327" s="174"/>
      <c r="K327" s="174"/>
      <c r="L327" s="180"/>
      <c r="M327" s="181"/>
      <c r="N327" s="174"/>
      <c r="O327" s="174"/>
      <c r="P327" s="174"/>
      <c r="Q327" s="174"/>
      <c r="R327" s="174"/>
      <c r="S327" s="174"/>
      <c r="T327" s="182"/>
      <c r="AT327" s="183" t="s">
        <v>122</v>
      </c>
      <c r="AU327" s="183" t="s">
        <v>82</v>
      </c>
      <c r="AV327" s="172" t="s">
        <v>82</v>
      </c>
      <c r="AW327" s="172" t="s">
        <v>36</v>
      </c>
      <c r="AX327" s="172" t="s">
        <v>75</v>
      </c>
      <c r="AY327" s="183" t="s">
        <v>111</v>
      </c>
    </row>
    <row r="328" spans="2:65" s="184" customFormat="1">
      <c r="B328" s="185"/>
      <c r="C328" s="186"/>
      <c r="D328" s="175" t="s">
        <v>122</v>
      </c>
      <c r="E328" s="187" t="s">
        <v>21</v>
      </c>
      <c r="F328" s="188" t="s">
        <v>125</v>
      </c>
      <c r="G328" s="186"/>
      <c r="H328" s="189">
        <v>6.2589999999999995</v>
      </c>
      <c r="I328" s="190"/>
      <c r="J328" s="186"/>
      <c r="K328" s="186"/>
      <c r="L328" s="191"/>
      <c r="M328" s="192"/>
      <c r="N328" s="186"/>
      <c r="O328" s="186"/>
      <c r="P328" s="186"/>
      <c r="Q328" s="186"/>
      <c r="R328" s="186"/>
      <c r="S328" s="186"/>
      <c r="T328" s="193"/>
      <c r="AT328" s="194" t="s">
        <v>122</v>
      </c>
      <c r="AU328" s="194" t="s">
        <v>82</v>
      </c>
      <c r="AV328" s="184" t="s">
        <v>118</v>
      </c>
      <c r="AW328" s="184" t="s">
        <v>36</v>
      </c>
      <c r="AX328" s="184" t="s">
        <v>80</v>
      </c>
      <c r="AY328" s="194" t="s">
        <v>111</v>
      </c>
    </row>
    <row r="329" spans="2:65" s="20" customFormat="1" ht="21.75" customHeight="1">
      <c r="B329" s="21"/>
      <c r="C329" s="155" t="s">
        <v>423</v>
      </c>
      <c r="D329" s="155" t="s">
        <v>113</v>
      </c>
      <c r="E329" s="156" t="s">
        <v>424</v>
      </c>
      <c r="F329" s="157" t="s">
        <v>425</v>
      </c>
      <c r="G329" s="158" t="s">
        <v>128</v>
      </c>
      <c r="H329" s="159">
        <v>6</v>
      </c>
      <c r="I329" s="160"/>
      <c r="J329" s="161">
        <f t="shared" si="3"/>
        <v>0</v>
      </c>
      <c r="K329" s="157" t="s">
        <v>149</v>
      </c>
      <c r="L329" s="25"/>
      <c r="M329" s="162" t="s">
        <v>21</v>
      </c>
      <c r="N329" s="163" t="s">
        <v>46</v>
      </c>
      <c r="O329" s="22"/>
      <c r="P329" s="164">
        <f t="shared" si="4"/>
        <v>0</v>
      </c>
      <c r="Q329" s="164">
        <v>0</v>
      </c>
      <c r="R329" s="164">
        <f t="shared" si="5"/>
        <v>0</v>
      </c>
      <c r="S329" s="164">
        <v>0.55000000000000004</v>
      </c>
      <c r="T329" s="165">
        <f t="shared" si="6"/>
        <v>3.3000000000000003</v>
      </c>
      <c r="AR329" s="166" t="s">
        <v>118</v>
      </c>
      <c r="AT329" s="166" t="s">
        <v>113</v>
      </c>
      <c r="AU329" s="166" t="s">
        <v>82</v>
      </c>
      <c r="AY329" s="3" t="s">
        <v>111</v>
      </c>
      <c r="BE329" s="167">
        <f t="shared" si="7"/>
        <v>0</v>
      </c>
      <c r="BF329" s="167">
        <f t="shared" si="8"/>
        <v>0</v>
      </c>
      <c r="BG329" s="167">
        <f t="shared" si="9"/>
        <v>0</v>
      </c>
      <c r="BH329" s="167">
        <f t="shared" si="10"/>
        <v>0</v>
      </c>
      <c r="BI329" s="167">
        <f t="shared" si="11"/>
        <v>0</v>
      </c>
      <c r="BJ329" s="3" t="s">
        <v>80</v>
      </c>
      <c r="BK329" s="167">
        <f t="shared" si="12"/>
        <v>0</v>
      </c>
      <c r="BL329" s="3" t="s">
        <v>118</v>
      </c>
      <c r="BM329" s="166" t="s">
        <v>426</v>
      </c>
    </row>
    <row r="330" spans="2:65" s="20" customFormat="1">
      <c r="B330" s="21"/>
      <c r="C330" s="22"/>
      <c r="D330" s="168" t="s">
        <v>120</v>
      </c>
      <c r="E330" s="22"/>
      <c r="F330" s="169" t="s">
        <v>427</v>
      </c>
      <c r="G330" s="22"/>
      <c r="H330" s="22"/>
      <c r="I330" s="170"/>
      <c r="J330" s="22"/>
      <c r="K330" s="22"/>
      <c r="L330" s="25"/>
      <c r="M330" s="171"/>
      <c r="N330" s="22"/>
      <c r="O330" s="22"/>
      <c r="P330" s="22"/>
      <c r="Q330" s="22"/>
      <c r="R330" s="22"/>
      <c r="S330" s="22"/>
      <c r="T330" s="53"/>
      <c r="AT330" s="3" t="s">
        <v>120</v>
      </c>
      <c r="AU330" s="3" t="s">
        <v>82</v>
      </c>
    </row>
    <row r="331" spans="2:65" s="172" customFormat="1">
      <c r="B331" s="173"/>
      <c r="C331" s="174"/>
      <c r="D331" s="175" t="s">
        <v>122</v>
      </c>
      <c r="E331" s="176" t="s">
        <v>21</v>
      </c>
      <c r="F331" s="177" t="s">
        <v>428</v>
      </c>
      <c r="G331" s="174"/>
      <c r="H331" s="178">
        <v>6</v>
      </c>
      <c r="I331" s="179"/>
      <c r="J331" s="174"/>
      <c r="K331" s="174"/>
      <c r="L331" s="180"/>
      <c r="M331" s="181"/>
      <c r="N331" s="174"/>
      <c r="O331" s="174"/>
      <c r="P331" s="174"/>
      <c r="Q331" s="174"/>
      <c r="R331" s="174"/>
      <c r="S331" s="174"/>
      <c r="T331" s="182"/>
      <c r="AT331" s="183" t="s">
        <v>122</v>
      </c>
      <c r="AU331" s="183" t="s">
        <v>82</v>
      </c>
      <c r="AV331" s="172" t="s">
        <v>82</v>
      </c>
      <c r="AW331" s="172" t="s">
        <v>36</v>
      </c>
      <c r="AX331" s="172" t="s">
        <v>75</v>
      </c>
      <c r="AY331" s="183" t="s">
        <v>111</v>
      </c>
    </row>
    <row r="332" spans="2:65" s="184" customFormat="1">
      <c r="B332" s="185"/>
      <c r="C332" s="186"/>
      <c r="D332" s="175" t="s">
        <v>122</v>
      </c>
      <c r="E332" s="187" t="s">
        <v>21</v>
      </c>
      <c r="F332" s="188" t="s">
        <v>125</v>
      </c>
      <c r="G332" s="186"/>
      <c r="H332" s="189">
        <v>6</v>
      </c>
      <c r="I332" s="190"/>
      <c r="J332" s="186"/>
      <c r="K332" s="186"/>
      <c r="L332" s="191"/>
      <c r="M332" s="192"/>
      <c r="N332" s="186"/>
      <c r="O332" s="186"/>
      <c r="P332" s="186"/>
      <c r="Q332" s="186"/>
      <c r="R332" s="186"/>
      <c r="S332" s="186"/>
      <c r="T332" s="193"/>
      <c r="AT332" s="194" t="s">
        <v>122</v>
      </c>
      <c r="AU332" s="194" t="s">
        <v>82</v>
      </c>
      <c r="AV332" s="184" t="s">
        <v>118</v>
      </c>
      <c r="AW332" s="184" t="s">
        <v>36</v>
      </c>
      <c r="AX332" s="184" t="s">
        <v>80</v>
      </c>
      <c r="AY332" s="194" t="s">
        <v>111</v>
      </c>
    </row>
    <row r="333" spans="2:65" s="20" customFormat="1" ht="16.5" customHeight="1">
      <c r="B333" s="21"/>
      <c r="C333" s="155" t="s">
        <v>429</v>
      </c>
      <c r="D333" s="155" t="s">
        <v>113</v>
      </c>
      <c r="E333" s="156" t="s">
        <v>430</v>
      </c>
      <c r="F333" s="157" t="s">
        <v>431</v>
      </c>
      <c r="G333" s="158" t="s">
        <v>432</v>
      </c>
      <c r="H333" s="159">
        <v>4</v>
      </c>
      <c r="I333" s="160"/>
      <c r="J333" s="161">
        <f t="shared" ref="J333:J336" si="13">ROUND(I333*H333,2)</f>
        <v>0</v>
      </c>
      <c r="K333" s="157" t="s">
        <v>21</v>
      </c>
      <c r="L333" s="25"/>
      <c r="M333" s="162" t="s">
        <v>21</v>
      </c>
      <c r="N333" s="163" t="s">
        <v>46</v>
      </c>
      <c r="O333" s="22"/>
      <c r="P333" s="164">
        <f t="shared" ref="P333:P336" si="14">O333*H333</f>
        <v>0</v>
      </c>
      <c r="Q333" s="164">
        <v>0</v>
      </c>
      <c r="R333" s="164">
        <f t="shared" ref="R333:R336" si="15">Q333*H333</f>
        <v>0</v>
      </c>
      <c r="S333" s="164">
        <v>0</v>
      </c>
      <c r="T333" s="165">
        <f t="shared" ref="T333:T336" si="16">S333*H333</f>
        <v>0</v>
      </c>
      <c r="AR333" s="166" t="s">
        <v>118</v>
      </c>
      <c r="AT333" s="166" t="s">
        <v>113</v>
      </c>
      <c r="AU333" s="166" t="s">
        <v>82</v>
      </c>
      <c r="AY333" s="3" t="s">
        <v>111</v>
      </c>
      <c r="BE333" s="167">
        <f t="shared" ref="BE333:BE373" si="17">IF(N333="základní",J333,0)</f>
        <v>0</v>
      </c>
      <c r="BF333" s="167">
        <f t="shared" ref="BF333:BF373" si="18">IF(N333="snížená",J333,0)</f>
        <v>0</v>
      </c>
      <c r="BG333" s="167">
        <f t="shared" ref="BG333:BG373" si="19">IF(N333="zákl. přenesená",J333,0)</f>
        <v>0</v>
      </c>
      <c r="BH333" s="167">
        <f t="shared" ref="BH333:BH373" si="20">IF(N333="sníž. přenesená",J333,0)</f>
        <v>0</v>
      </c>
      <c r="BI333" s="167">
        <f t="shared" ref="BI333:BI373" si="21">IF(N333="nulová",J333,0)</f>
        <v>0</v>
      </c>
      <c r="BJ333" s="3" t="s">
        <v>80</v>
      </c>
      <c r="BK333" s="167">
        <f t="shared" ref="BK333:BK336" si="22">ROUND(I333*H333,2)</f>
        <v>0</v>
      </c>
      <c r="BL333" s="3" t="s">
        <v>118</v>
      </c>
      <c r="BM333" s="166" t="s">
        <v>433</v>
      </c>
    </row>
    <row r="334" spans="2:65" s="172" customFormat="1">
      <c r="B334" s="173"/>
      <c r="C334" s="174"/>
      <c r="D334" s="175" t="s">
        <v>122</v>
      </c>
      <c r="E334" s="176" t="s">
        <v>21</v>
      </c>
      <c r="F334" s="177" t="s">
        <v>321</v>
      </c>
      <c r="G334" s="174"/>
      <c r="H334" s="178">
        <v>4</v>
      </c>
      <c r="I334" s="179"/>
      <c r="J334" s="174"/>
      <c r="K334" s="174"/>
      <c r="L334" s="180"/>
      <c r="M334" s="181"/>
      <c r="N334" s="174"/>
      <c r="O334" s="174"/>
      <c r="P334" s="174"/>
      <c r="Q334" s="174"/>
      <c r="R334" s="174"/>
      <c r="S334" s="174"/>
      <c r="T334" s="182"/>
      <c r="AT334" s="183" t="s">
        <v>122</v>
      </c>
      <c r="AU334" s="183" t="s">
        <v>82</v>
      </c>
      <c r="AV334" s="172" t="s">
        <v>82</v>
      </c>
      <c r="AW334" s="172" t="s">
        <v>36</v>
      </c>
      <c r="AX334" s="172" t="s">
        <v>75</v>
      </c>
      <c r="AY334" s="183" t="s">
        <v>111</v>
      </c>
    </row>
    <row r="335" spans="2:65" s="184" customFormat="1">
      <c r="B335" s="185"/>
      <c r="C335" s="186"/>
      <c r="D335" s="175" t="s">
        <v>122</v>
      </c>
      <c r="E335" s="187" t="s">
        <v>21</v>
      </c>
      <c r="F335" s="188" t="s">
        <v>125</v>
      </c>
      <c r="G335" s="186"/>
      <c r="H335" s="189">
        <v>4</v>
      </c>
      <c r="I335" s="190"/>
      <c r="J335" s="186"/>
      <c r="K335" s="186"/>
      <c r="L335" s="191"/>
      <c r="M335" s="192"/>
      <c r="N335" s="186"/>
      <c r="O335" s="186"/>
      <c r="P335" s="186"/>
      <c r="Q335" s="186"/>
      <c r="R335" s="186"/>
      <c r="S335" s="186"/>
      <c r="T335" s="193"/>
      <c r="AT335" s="194" t="s">
        <v>122</v>
      </c>
      <c r="AU335" s="194" t="s">
        <v>82</v>
      </c>
      <c r="AV335" s="184" t="s">
        <v>118</v>
      </c>
      <c r="AW335" s="184" t="s">
        <v>36</v>
      </c>
      <c r="AX335" s="184" t="s">
        <v>80</v>
      </c>
      <c r="AY335" s="194" t="s">
        <v>111</v>
      </c>
    </row>
    <row r="336" spans="2:65" s="20" customFormat="1" ht="16.5" customHeight="1">
      <c r="B336" s="21"/>
      <c r="C336" s="155" t="s">
        <v>434</v>
      </c>
      <c r="D336" s="155" t="s">
        <v>113</v>
      </c>
      <c r="E336" s="156" t="s">
        <v>435</v>
      </c>
      <c r="F336" s="157" t="s">
        <v>436</v>
      </c>
      <c r="G336" s="158" t="s">
        <v>432</v>
      </c>
      <c r="H336" s="159">
        <v>3</v>
      </c>
      <c r="I336" s="160"/>
      <c r="J336" s="161">
        <f t="shared" si="13"/>
        <v>0</v>
      </c>
      <c r="K336" s="157" t="s">
        <v>21</v>
      </c>
      <c r="L336" s="25"/>
      <c r="M336" s="162" t="s">
        <v>21</v>
      </c>
      <c r="N336" s="163" t="s">
        <v>46</v>
      </c>
      <c r="O336" s="22"/>
      <c r="P336" s="164">
        <f t="shared" si="14"/>
        <v>0</v>
      </c>
      <c r="Q336" s="164">
        <v>0</v>
      </c>
      <c r="R336" s="164">
        <f t="shared" si="15"/>
        <v>0</v>
      </c>
      <c r="S336" s="164">
        <v>0</v>
      </c>
      <c r="T336" s="165">
        <f t="shared" si="16"/>
        <v>0</v>
      </c>
      <c r="AR336" s="166" t="s">
        <v>118</v>
      </c>
      <c r="AT336" s="166" t="s">
        <v>113</v>
      </c>
      <c r="AU336" s="166" t="s">
        <v>82</v>
      </c>
      <c r="AY336" s="3" t="s">
        <v>111</v>
      </c>
      <c r="BE336" s="167">
        <f t="shared" si="17"/>
        <v>0</v>
      </c>
      <c r="BF336" s="167">
        <f t="shared" si="18"/>
        <v>0</v>
      </c>
      <c r="BG336" s="167">
        <f t="shared" si="19"/>
        <v>0</v>
      </c>
      <c r="BH336" s="167">
        <f t="shared" si="20"/>
        <v>0</v>
      </c>
      <c r="BI336" s="167">
        <f t="shared" si="21"/>
        <v>0</v>
      </c>
      <c r="BJ336" s="3" t="s">
        <v>80</v>
      </c>
      <c r="BK336" s="167">
        <f t="shared" si="22"/>
        <v>0</v>
      </c>
      <c r="BL336" s="3" t="s">
        <v>118</v>
      </c>
      <c r="BM336" s="166" t="s">
        <v>437</v>
      </c>
    </row>
    <row r="337" spans="2:65" s="172" customFormat="1">
      <c r="B337" s="173"/>
      <c r="C337" s="174"/>
      <c r="D337" s="175" t="s">
        <v>122</v>
      </c>
      <c r="E337" s="176" t="s">
        <v>21</v>
      </c>
      <c r="F337" s="177" t="s">
        <v>341</v>
      </c>
      <c r="G337" s="174"/>
      <c r="H337" s="178">
        <v>3</v>
      </c>
      <c r="I337" s="179"/>
      <c r="J337" s="174"/>
      <c r="K337" s="174"/>
      <c r="L337" s="180"/>
      <c r="M337" s="181"/>
      <c r="N337" s="174"/>
      <c r="O337" s="174"/>
      <c r="P337" s="174"/>
      <c r="Q337" s="174"/>
      <c r="R337" s="174"/>
      <c r="S337" s="174"/>
      <c r="T337" s="182"/>
      <c r="AT337" s="183" t="s">
        <v>122</v>
      </c>
      <c r="AU337" s="183" t="s">
        <v>82</v>
      </c>
      <c r="AV337" s="172" t="s">
        <v>82</v>
      </c>
      <c r="AW337" s="172" t="s">
        <v>36</v>
      </c>
      <c r="AX337" s="172" t="s">
        <v>75</v>
      </c>
      <c r="AY337" s="183" t="s">
        <v>111</v>
      </c>
    </row>
    <row r="338" spans="2:65" s="184" customFormat="1">
      <c r="B338" s="185"/>
      <c r="C338" s="186"/>
      <c r="D338" s="175" t="s">
        <v>122</v>
      </c>
      <c r="E338" s="187" t="s">
        <v>21</v>
      </c>
      <c r="F338" s="188" t="s">
        <v>125</v>
      </c>
      <c r="G338" s="186"/>
      <c r="H338" s="189">
        <v>3</v>
      </c>
      <c r="I338" s="190"/>
      <c r="J338" s="186"/>
      <c r="K338" s="186"/>
      <c r="L338" s="191"/>
      <c r="M338" s="192"/>
      <c r="N338" s="186"/>
      <c r="O338" s="186"/>
      <c r="P338" s="186"/>
      <c r="Q338" s="186"/>
      <c r="R338" s="186"/>
      <c r="S338" s="186"/>
      <c r="T338" s="193"/>
      <c r="AT338" s="194" t="s">
        <v>122</v>
      </c>
      <c r="AU338" s="194" t="s">
        <v>82</v>
      </c>
      <c r="AV338" s="184" t="s">
        <v>118</v>
      </c>
      <c r="AW338" s="184" t="s">
        <v>36</v>
      </c>
      <c r="AX338" s="184" t="s">
        <v>80</v>
      </c>
      <c r="AY338" s="194" t="s">
        <v>111</v>
      </c>
    </row>
    <row r="339" spans="2:65" s="139" customFormat="1" ht="22.9" customHeight="1">
      <c r="B339" s="140"/>
      <c r="C339" s="141"/>
      <c r="D339" s="142" t="s">
        <v>74</v>
      </c>
      <c r="E339" s="153" t="s">
        <v>438</v>
      </c>
      <c r="F339" s="153" t="s">
        <v>439</v>
      </c>
      <c r="G339" s="141"/>
      <c r="H339" s="141"/>
      <c r="I339" s="144"/>
      <c r="J339" s="154">
        <f>BK339</f>
        <v>0</v>
      </c>
      <c r="K339" s="141"/>
      <c r="L339" s="146"/>
      <c r="M339" s="147"/>
      <c r="N339" s="141"/>
      <c r="O339" s="141"/>
      <c r="P339" s="148">
        <f>SUM(P340:P351)</f>
        <v>0</v>
      </c>
      <c r="Q339" s="141"/>
      <c r="R339" s="148">
        <f>SUM(R340:R351)</f>
        <v>0</v>
      </c>
      <c r="S339" s="141"/>
      <c r="T339" s="149">
        <f>SUM(T340:T351)</f>
        <v>0</v>
      </c>
      <c r="AR339" s="150" t="s">
        <v>80</v>
      </c>
      <c r="AT339" s="151" t="s">
        <v>74</v>
      </c>
      <c r="AU339" s="151" t="s">
        <v>80</v>
      </c>
      <c r="AY339" s="150" t="s">
        <v>111</v>
      </c>
      <c r="BK339" s="152">
        <f>SUM(BK340:BK351)</f>
        <v>0</v>
      </c>
    </row>
    <row r="340" spans="2:65" s="20" customFormat="1" ht="24.2" customHeight="1">
      <c r="B340" s="21"/>
      <c r="C340" s="155" t="s">
        <v>440</v>
      </c>
      <c r="D340" s="155" t="s">
        <v>113</v>
      </c>
      <c r="E340" s="156" t="s">
        <v>441</v>
      </c>
      <c r="F340" s="157" t="s">
        <v>442</v>
      </c>
      <c r="G340" s="158" t="s">
        <v>232</v>
      </c>
      <c r="H340" s="159">
        <v>7.5780000000000003</v>
      </c>
      <c r="I340" s="160"/>
      <c r="J340" s="161">
        <f>ROUND(I340*H340,2)</f>
        <v>0</v>
      </c>
      <c r="K340" s="157" t="s">
        <v>149</v>
      </c>
      <c r="L340" s="25"/>
      <c r="M340" s="162" t="s">
        <v>21</v>
      </c>
      <c r="N340" s="163" t="s">
        <v>46</v>
      </c>
      <c r="O340" s="22"/>
      <c r="P340" s="164">
        <f>O340*H340</f>
        <v>0</v>
      </c>
      <c r="Q340" s="164">
        <v>0</v>
      </c>
      <c r="R340" s="164">
        <f>Q340*H340</f>
        <v>0</v>
      </c>
      <c r="S340" s="164">
        <v>0</v>
      </c>
      <c r="T340" s="165">
        <f>S340*H340</f>
        <v>0</v>
      </c>
      <c r="AR340" s="166" t="s">
        <v>118</v>
      </c>
      <c r="AT340" s="166" t="s">
        <v>113</v>
      </c>
      <c r="AU340" s="166" t="s">
        <v>82</v>
      </c>
      <c r="AY340" s="3" t="s">
        <v>111</v>
      </c>
      <c r="BE340" s="167">
        <f t="shared" si="17"/>
        <v>0</v>
      </c>
      <c r="BF340" s="167">
        <f t="shared" si="18"/>
        <v>0</v>
      </c>
      <c r="BG340" s="167">
        <f t="shared" si="19"/>
        <v>0</v>
      </c>
      <c r="BH340" s="167">
        <f t="shared" si="20"/>
        <v>0</v>
      </c>
      <c r="BI340" s="167">
        <f t="shared" si="21"/>
        <v>0</v>
      </c>
      <c r="BJ340" s="3" t="s">
        <v>80</v>
      </c>
      <c r="BK340" s="167">
        <f>ROUND(I340*H340,2)</f>
        <v>0</v>
      </c>
      <c r="BL340" s="3" t="s">
        <v>118</v>
      </c>
      <c r="BM340" s="166" t="s">
        <v>443</v>
      </c>
    </row>
    <row r="341" spans="2:65" s="20" customFormat="1">
      <c r="B341" s="21"/>
      <c r="C341" s="22"/>
      <c r="D341" s="168" t="s">
        <v>120</v>
      </c>
      <c r="E341" s="22"/>
      <c r="F341" s="169" t="s">
        <v>444</v>
      </c>
      <c r="G341" s="22"/>
      <c r="H341" s="22"/>
      <c r="I341" s="170"/>
      <c r="J341" s="22"/>
      <c r="K341" s="22"/>
      <c r="L341" s="25"/>
      <c r="M341" s="171"/>
      <c r="N341" s="22"/>
      <c r="O341" s="22"/>
      <c r="P341" s="22"/>
      <c r="Q341" s="22"/>
      <c r="R341" s="22"/>
      <c r="S341" s="22"/>
      <c r="T341" s="53"/>
      <c r="AT341" s="3" t="s">
        <v>120</v>
      </c>
      <c r="AU341" s="3" t="s">
        <v>82</v>
      </c>
    </row>
    <row r="342" spans="2:65" s="172" customFormat="1">
      <c r="B342" s="173"/>
      <c r="C342" s="174"/>
      <c r="D342" s="175" t="s">
        <v>122</v>
      </c>
      <c r="E342" s="176" t="s">
        <v>21</v>
      </c>
      <c r="F342" s="177" t="s">
        <v>445</v>
      </c>
      <c r="G342" s="174"/>
      <c r="H342" s="178">
        <v>7.5780000000000003</v>
      </c>
      <c r="I342" s="179"/>
      <c r="J342" s="174"/>
      <c r="K342" s="174"/>
      <c r="L342" s="180"/>
      <c r="M342" s="181"/>
      <c r="N342" s="174"/>
      <c r="O342" s="174"/>
      <c r="P342" s="174"/>
      <c r="Q342" s="174"/>
      <c r="R342" s="174"/>
      <c r="S342" s="174"/>
      <c r="T342" s="182"/>
      <c r="AT342" s="183" t="s">
        <v>122</v>
      </c>
      <c r="AU342" s="183" t="s">
        <v>82</v>
      </c>
      <c r="AV342" s="172" t="s">
        <v>82</v>
      </c>
      <c r="AW342" s="172" t="s">
        <v>36</v>
      </c>
      <c r="AX342" s="172" t="s">
        <v>75</v>
      </c>
      <c r="AY342" s="183" t="s">
        <v>111</v>
      </c>
    </row>
    <row r="343" spans="2:65" s="184" customFormat="1">
      <c r="B343" s="185"/>
      <c r="C343" s="186"/>
      <c r="D343" s="175" t="s">
        <v>122</v>
      </c>
      <c r="E343" s="187" t="s">
        <v>21</v>
      </c>
      <c r="F343" s="188" t="s">
        <v>125</v>
      </c>
      <c r="G343" s="186"/>
      <c r="H343" s="189">
        <v>7.5780000000000003</v>
      </c>
      <c r="I343" s="190"/>
      <c r="J343" s="186"/>
      <c r="K343" s="186"/>
      <c r="L343" s="191"/>
      <c r="M343" s="192"/>
      <c r="N343" s="186"/>
      <c r="O343" s="186"/>
      <c r="P343" s="186"/>
      <c r="Q343" s="186"/>
      <c r="R343" s="186"/>
      <c r="S343" s="186"/>
      <c r="T343" s="193"/>
      <c r="AT343" s="194" t="s">
        <v>122</v>
      </c>
      <c r="AU343" s="194" t="s">
        <v>82</v>
      </c>
      <c r="AV343" s="184" t="s">
        <v>118</v>
      </c>
      <c r="AW343" s="184" t="s">
        <v>36</v>
      </c>
      <c r="AX343" s="184" t="s">
        <v>80</v>
      </c>
      <c r="AY343" s="194" t="s">
        <v>111</v>
      </c>
    </row>
    <row r="344" spans="2:65" s="20" customFormat="1" ht="24.2" customHeight="1">
      <c r="B344" s="21"/>
      <c r="C344" s="155" t="s">
        <v>446</v>
      </c>
      <c r="D344" s="155" t="s">
        <v>113</v>
      </c>
      <c r="E344" s="156" t="s">
        <v>447</v>
      </c>
      <c r="F344" s="157" t="s">
        <v>448</v>
      </c>
      <c r="G344" s="158" t="s">
        <v>232</v>
      </c>
      <c r="H344" s="159">
        <v>7.5780000000000003</v>
      </c>
      <c r="I344" s="160"/>
      <c r="J344" s="161">
        <f>ROUND(I344*H344,2)</f>
        <v>0</v>
      </c>
      <c r="K344" s="157" t="s">
        <v>149</v>
      </c>
      <c r="L344" s="25"/>
      <c r="M344" s="162" t="s">
        <v>21</v>
      </c>
      <c r="N344" s="163" t="s">
        <v>46</v>
      </c>
      <c r="O344" s="22"/>
      <c r="P344" s="164">
        <f>O344*H344</f>
        <v>0</v>
      </c>
      <c r="Q344" s="164">
        <v>0</v>
      </c>
      <c r="R344" s="164">
        <f>Q344*H344</f>
        <v>0</v>
      </c>
      <c r="S344" s="164">
        <v>0</v>
      </c>
      <c r="T344" s="165">
        <f>S344*H344</f>
        <v>0</v>
      </c>
      <c r="AR344" s="166" t="s">
        <v>118</v>
      </c>
      <c r="AT344" s="166" t="s">
        <v>113</v>
      </c>
      <c r="AU344" s="166" t="s">
        <v>82</v>
      </c>
      <c r="AY344" s="3" t="s">
        <v>111</v>
      </c>
      <c r="BE344" s="167">
        <f t="shared" si="17"/>
        <v>0</v>
      </c>
      <c r="BF344" s="167">
        <f t="shared" si="18"/>
        <v>0</v>
      </c>
      <c r="BG344" s="167">
        <f t="shared" si="19"/>
        <v>0</v>
      </c>
      <c r="BH344" s="167">
        <f t="shared" si="20"/>
        <v>0</v>
      </c>
      <c r="BI344" s="167">
        <f t="shared" si="21"/>
        <v>0</v>
      </c>
      <c r="BJ344" s="3" t="s">
        <v>80</v>
      </c>
      <c r="BK344" s="167">
        <f>ROUND(I344*H344,2)</f>
        <v>0</v>
      </c>
      <c r="BL344" s="3" t="s">
        <v>118</v>
      </c>
      <c r="BM344" s="166" t="s">
        <v>449</v>
      </c>
    </row>
    <row r="345" spans="2:65" s="20" customFormat="1">
      <c r="B345" s="21"/>
      <c r="C345" s="22"/>
      <c r="D345" s="168" t="s">
        <v>120</v>
      </c>
      <c r="E345" s="22"/>
      <c r="F345" s="169" t="s">
        <v>450</v>
      </c>
      <c r="G345" s="22"/>
      <c r="H345" s="22"/>
      <c r="I345" s="170"/>
      <c r="J345" s="22"/>
      <c r="K345" s="22"/>
      <c r="L345" s="25"/>
      <c r="M345" s="171"/>
      <c r="N345" s="22"/>
      <c r="O345" s="22"/>
      <c r="P345" s="22"/>
      <c r="Q345" s="22"/>
      <c r="R345" s="22"/>
      <c r="S345" s="22"/>
      <c r="T345" s="53"/>
      <c r="AT345" s="3" t="s">
        <v>120</v>
      </c>
      <c r="AU345" s="3" t="s">
        <v>82</v>
      </c>
    </row>
    <row r="346" spans="2:65" s="172" customFormat="1">
      <c r="B346" s="173"/>
      <c r="C346" s="174"/>
      <c r="D346" s="175" t="s">
        <v>122</v>
      </c>
      <c r="E346" s="176" t="s">
        <v>21</v>
      </c>
      <c r="F346" s="177" t="s">
        <v>445</v>
      </c>
      <c r="G346" s="174"/>
      <c r="H346" s="178">
        <v>7.5780000000000003</v>
      </c>
      <c r="I346" s="179"/>
      <c r="J346" s="174"/>
      <c r="K346" s="174"/>
      <c r="L346" s="180"/>
      <c r="M346" s="181"/>
      <c r="N346" s="174"/>
      <c r="O346" s="174"/>
      <c r="P346" s="174"/>
      <c r="Q346" s="174"/>
      <c r="R346" s="174"/>
      <c r="S346" s="174"/>
      <c r="T346" s="182"/>
      <c r="AT346" s="183" t="s">
        <v>122</v>
      </c>
      <c r="AU346" s="183" t="s">
        <v>82</v>
      </c>
      <c r="AV346" s="172" t="s">
        <v>82</v>
      </c>
      <c r="AW346" s="172" t="s">
        <v>36</v>
      </c>
      <c r="AX346" s="172" t="s">
        <v>75</v>
      </c>
      <c r="AY346" s="183" t="s">
        <v>111</v>
      </c>
    </row>
    <row r="347" spans="2:65" s="184" customFormat="1">
      <c r="B347" s="185"/>
      <c r="C347" s="186"/>
      <c r="D347" s="175" t="s">
        <v>122</v>
      </c>
      <c r="E347" s="187" t="s">
        <v>21</v>
      </c>
      <c r="F347" s="188" t="s">
        <v>125</v>
      </c>
      <c r="G347" s="186"/>
      <c r="H347" s="189">
        <v>7.5780000000000003</v>
      </c>
      <c r="I347" s="190"/>
      <c r="J347" s="186"/>
      <c r="K347" s="186"/>
      <c r="L347" s="191"/>
      <c r="M347" s="192"/>
      <c r="N347" s="186"/>
      <c r="O347" s="186"/>
      <c r="P347" s="186"/>
      <c r="Q347" s="186"/>
      <c r="R347" s="186"/>
      <c r="S347" s="186"/>
      <c r="T347" s="193"/>
      <c r="AT347" s="194" t="s">
        <v>122</v>
      </c>
      <c r="AU347" s="194" t="s">
        <v>82</v>
      </c>
      <c r="AV347" s="184" t="s">
        <v>118</v>
      </c>
      <c r="AW347" s="184" t="s">
        <v>36</v>
      </c>
      <c r="AX347" s="184" t="s">
        <v>80</v>
      </c>
      <c r="AY347" s="194" t="s">
        <v>111</v>
      </c>
    </row>
    <row r="348" spans="2:65" s="20" customFormat="1" ht="24.2" customHeight="1">
      <c r="B348" s="21"/>
      <c r="C348" s="155" t="s">
        <v>451</v>
      </c>
      <c r="D348" s="155" t="s">
        <v>113</v>
      </c>
      <c r="E348" s="156" t="s">
        <v>452</v>
      </c>
      <c r="F348" s="157" t="s">
        <v>453</v>
      </c>
      <c r="G348" s="158" t="s">
        <v>232</v>
      </c>
      <c r="H348" s="159">
        <v>7.5780000000000003</v>
      </c>
      <c r="I348" s="160"/>
      <c r="J348" s="161">
        <f>ROUND(I348*H348,2)</f>
        <v>0</v>
      </c>
      <c r="K348" s="157" t="s">
        <v>117</v>
      </c>
      <c r="L348" s="25"/>
      <c r="M348" s="162" t="s">
        <v>21</v>
      </c>
      <c r="N348" s="163" t="s">
        <v>46</v>
      </c>
      <c r="O348" s="22"/>
      <c r="P348" s="164">
        <f>O348*H348</f>
        <v>0</v>
      </c>
      <c r="Q348" s="164">
        <v>0</v>
      </c>
      <c r="R348" s="164">
        <f>Q348*H348</f>
        <v>0</v>
      </c>
      <c r="S348" s="164">
        <v>0</v>
      </c>
      <c r="T348" s="165">
        <f>S348*H348</f>
        <v>0</v>
      </c>
      <c r="AR348" s="166" t="s">
        <v>118</v>
      </c>
      <c r="AT348" s="166" t="s">
        <v>113</v>
      </c>
      <c r="AU348" s="166" t="s">
        <v>82</v>
      </c>
      <c r="AY348" s="3" t="s">
        <v>111</v>
      </c>
      <c r="BE348" s="167">
        <f t="shared" si="17"/>
        <v>0</v>
      </c>
      <c r="BF348" s="167">
        <f t="shared" si="18"/>
        <v>0</v>
      </c>
      <c r="BG348" s="167">
        <f t="shared" si="19"/>
        <v>0</v>
      </c>
      <c r="BH348" s="167">
        <f t="shared" si="20"/>
        <v>0</v>
      </c>
      <c r="BI348" s="167">
        <f t="shared" si="21"/>
        <v>0</v>
      </c>
      <c r="BJ348" s="3" t="s">
        <v>80</v>
      </c>
      <c r="BK348" s="167">
        <f>ROUND(I348*H348,2)</f>
        <v>0</v>
      </c>
      <c r="BL348" s="3" t="s">
        <v>118</v>
      </c>
      <c r="BM348" s="166" t="s">
        <v>454</v>
      </c>
    </row>
    <row r="349" spans="2:65" s="20" customFormat="1">
      <c r="B349" s="21"/>
      <c r="C349" s="22"/>
      <c r="D349" s="168" t="s">
        <v>120</v>
      </c>
      <c r="E349" s="22"/>
      <c r="F349" s="169" t="s">
        <v>455</v>
      </c>
      <c r="G349" s="22"/>
      <c r="H349" s="22"/>
      <c r="I349" s="170"/>
      <c r="J349" s="22"/>
      <c r="K349" s="22"/>
      <c r="L349" s="25"/>
      <c r="M349" s="171"/>
      <c r="N349" s="22"/>
      <c r="O349" s="22"/>
      <c r="P349" s="22"/>
      <c r="Q349" s="22"/>
      <c r="R349" s="22"/>
      <c r="S349" s="22"/>
      <c r="T349" s="53"/>
      <c r="AT349" s="3" t="s">
        <v>120</v>
      </c>
      <c r="AU349" s="3" t="s">
        <v>82</v>
      </c>
    </row>
    <row r="350" spans="2:65" s="172" customFormat="1">
      <c r="B350" s="173"/>
      <c r="C350" s="174"/>
      <c r="D350" s="175" t="s">
        <v>122</v>
      </c>
      <c r="E350" s="176" t="s">
        <v>21</v>
      </c>
      <c r="F350" s="177" t="s">
        <v>445</v>
      </c>
      <c r="G350" s="174"/>
      <c r="H350" s="178">
        <v>7.5780000000000003</v>
      </c>
      <c r="I350" s="179"/>
      <c r="J350" s="174"/>
      <c r="K350" s="174"/>
      <c r="L350" s="180"/>
      <c r="M350" s="181"/>
      <c r="N350" s="174"/>
      <c r="O350" s="174"/>
      <c r="P350" s="174"/>
      <c r="Q350" s="174"/>
      <c r="R350" s="174"/>
      <c r="S350" s="174"/>
      <c r="T350" s="182"/>
      <c r="AT350" s="183" t="s">
        <v>122</v>
      </c>
      <c r="AU350" s="183" t="s">
        <v>82</v>
      </c>
      <c r="AV350" s="172" t="s">
        <v>82</v>
      </c>
      <c r="AW350" s="172" t="s">
        <v>36</v>
      </c>
      <c r="AX350" s="172" t="s">
        <v>75</v>
      </c>
      <c r="AY350" s="183" t="s">
        <v>111</v>
      </c>
    </row>
    <row r="351" spans="2:65" s="184" customFormat="1">
      <c r="B351" s="185"/>
      <c r="C351" s="186"/>
      <c r="D351" s="175" t="s">
        <v>122</v>
      </c>
      <c r="E351" s="187" t="s">
        <v>21</v>
      </c>
      <c r="F351" s="188" t="s">
        <v>125</v>
      </c>
      <c r="G351" s="186"/>
      <c r="H351" s="189">
        <v>7.5780000000000003</v>
      </c>
      <c r="I351" s="190"/>
      <c r="J351" s="186"/>
      <c r="K351" s="186"/>
      <c r="L351" s="191"/>
      <c r="M351" s="192"/>
      <c r="N351" s="186"/>
      <c r="O351" s="186"/>
      <c r="P351" s="186"/>
      <c r="Q351" s="186"/>
      <c r="R351" s="186"/>
      <c r="S351" s="186"/>
      <c r="T351" s="193"/>
      <c r="AT351" s="194" t="s">
        <v>122</v>
      </c>
      <c r="AU351" s="194" t="s">
        <v>82</v>
      </c>
      <c r="AV351" s="184" t="s">
        <v>118</v>
      </c>
      <c r="AW351" s="184" t="s">
        <v>36</v>
      </c>
      <c r="AX351" s="184" t="s">
        <v>80</v>
      </c>
      <c r="AY351" s="194" t="s">
        <v>111</v>
      </c>
    </row>
    <row r="352" spans="2:65" s="139" customFormat="1" ht="22.9" customHeight="1">
      <c r="B352" s="140"/>
      <c r="C352" s="141"/>
      <c r="D352" s="142" t="s">
        <v>74</v>
      </c>
      <c r="E352" s="153" t="s">
        <v>456</v>
      </c>
      <c r="F352" s="153" t="s">
        <v>457</v>
      </c>
      <c r="G352" s="141"/>
      <c r="H352" s="141"/>
      <c r="I352" s="144"/>
      <c r="J352" s="154">
        <f>BK352</f>
        <v>0</v>
      </c>
      <c r="K352" s="141"/>
      <c r="L352" s="146"/>
      <c r="M352" s="147"/>
      <c r="N352" s="141"/>
      <c r="O352" s="141"/>
      <c r="P352" s="148">
        <f>SUM(P353:P366)</f>
        <v>0</v>
      </c>
      <c r="Q352" s="141"/>
      <c r="R352" s="148">
        <f>SUM(R353:R366)</f>
        <v>0</v>
      </c>
      <c r="S352" s="141"/>
      <c r="T352" s="149">
        <f>SUM(T353:T366)</f>
        <v>0</v>
      </c>
      <c r="AR352" s="150" t="s">
        <v>80</v>
      </c>
      <c r="AT352" s="151" t="s">
        <v>74</v>
      </c>
      <c r="AU352" s="151" t="s">
        <v>80</v>
      </c>
      <c r="AY352" s="150" t="s">
        <v>111</v>
      </c>
      <c r="BK352" s="152">
        <f>SUM(BK353:BK366)</f>
        <v>0</v>
      </c>
    </row>
    <row r="353" spans="2:65" s="20" customFormat="1" ht="24.2" customHeight="1">
      <c r="B353" s="21"/>
      <c r="C353" s="155" t="s">
        <v>458</v>
      </c>
      <c r="D353" s="155" t="s">
        <v>113</v>
      </c>
      <c r="E353" s="156" t="s">
        <v>459</v>
      </c>
      <c r="F353" s="157" t="s">
        <v>460</v>
      </c>
      <c r="G353" s="158" t="s">
        <v>232</v>
      </c>
      <c r="H353" s="159">
        <v>40.594000000000001</v>
      </c>
      <c r="I353" s="160"/>
      <c r="J353" s="161">
        <f>ROUND(I353*H353,2)</f>
        <v>0</v>
      </c>
      <c r="K353" s="157" t="s">
        <v>21</v>
      </c>
      <c r="L353" s="25"/>
      <c r="M353" s="162" t="s">
        <v>21</v>
      </c>
      <c r="N353" s="163" t="s">
        <v>46</v>
      </c>
      <c r="O353" s="22"/>
      <c r="P353" s="164">
        <f>O353*H353</f>
        <v>0</v>
      </c>
      <c r="Q353" s="164">
        <v>0</v>
      </c>
      <c r="R353" s="164">
        <f>Q353*H353</f>
        <v>0</v>
      </c>
      <c r="S353" s="164">
        <v>0</v>
      </c>
      <c r="T353" s="165">
        <f>S353*H353</f>
        <v>0</v>
      </c>
      <c r="AR353" s="166" t="s">
        <v>118</v>
      </c>
      <c r="AT353" s="166" t="s">
        <v>113</v>
      </c>
      <c r="AU353" s="166" t="s">
        <v>82</v>
      </c>
      <c r="AY353" s="3" t="s">
        <v>111</v>
      </c>
      <c r="BE353" s="167">
        <f t="shared" si="17"/>
        <v>0</v>
      </c>
      <c r="BF353" s="167">
        <f t="shared" si="18"/>
        <v>0</v>
      </c>
      <c r="BG353" s="167">
        <f t="shared" si="19"/>
        <v>0</v>
      </c>
      <c r="BH353" s="167">
        <f t="shared" si="20"/>
        <v>0</v>
      </c>
      <c r="BI353" s="167">
        <f t="shared" si="21"/>
        <v>0</v>
      </c>
      <c r="BJ353" s="3" t="s">
        <v>80</v>
      </c>
      <c r="BK353" s="167">
        <f>ROUND(I353*H353,2)</f>
        <v>0</v>
      </c>
      <c r="BL353" s="3" t="s">
        <v>118</v>
      </c>
      <c r="BM353" s="166" t="s">
        <v>461</v>
      </c>
    </row>
    <row r="354" spans="2:65" s="172" customFormat="1">
      <c r="B354" s="173"/>
      <c r="C354" s="174"/>
      <c r="D354" s="175" t="s">
        <v>122</v>
      </c>
      <c r="E354" s="176" t="s">
        <v>21</v>
      </c>
      <c r="F354" s="177" t="s">
        <v>462</v>
      </c>
      <c r="G354" s="174"/>
      <c r="H354" s="178">
        <v>40.594000000000001</v>
      </c>
      <c r="I354" s="179"/>
      <c r="J354" s="174"/>
      <c r="K354" s="174"/>
      <c r="L354" s="180"/>
      <c r="M354" s="181"/>
      <c r="N354" s="174"/>
      <c r="O354" s="174"/>
      <c r="P354" s="174"/>
      <c r="Q354" s="174"/>
      <c r="R354" s="174"/>
      <c r="S354" s="174"/>
      <c r="T354" s="182"/>
      <c r="AT354" s="183" t="s">
        <v>122</v>
      </c>
      <c r="AU354" s="183" t="s">
        <v>82</v>
      </c>
      <c r="AV354" s="172" t="s">
        <v>82</v>
      </c>
      <c r="AW354" s="172" t="s">
        <v>36</v>
      </c>
      <c r="AX354" s="172" t="s">
        <v>75</v>
      </c>
      <c r="AY354" s="183" t="s">
        <v>111</v>
      </c>
    </row>
    <row r="355" spans="2:65" s="184" customFormat="1">
      <c r="B355" s="185"/>
      <c r="C355" s="186"/>
      <c r="D355" s="175" t="s">
        <v>122</v>
      </c>
      <c r="E355" s="187" t="s">
        <v>21</v>
      </c>
      <c r="F355" s="188" t="s">
        <v>125</v>
      </c>
      <c r="G355" s="186"/>
      <c r="H355" s="189">
        <v>40.594000000000001</v>
      </c>
      <c r="I355" s="190"/>
      <c r="J355" s="186"/>
      <c r="K355" s="186"/>
      <c r="L355" s="191"/>
      <c r="M355" s="192"/>
      <c r="N355" s="186"/>
      <c r="O355" s="186"/>
      <c r="P355" s="186"/>
      <c r="Q355" s="186"/>
      <c r="R355" s="186"/>
      <c r="S355" s="186"/>
      <c r="T355" s="193"/>
      <c r="AT355" s="194" t="s">
        <v>122</v>
      </c>
      <c r="AU355" s="194" t="s">
        <v>82</v>
      </c>
      <c r="AV355" s="184" t="s">
        <v>118</v>
      </c>
      <c r="AW355" s="184" t="s">
        <v>36</v>
      </c>
      <c r="AX355" s="184" t="s">
        <v>80</v>
      </c>
      <c r="AY355" s="194" t="s">
        <v>111</v>
      </c>
    </row>
    <row r="356" spans="2:65" s="20" customFormat="1" ht="24.2" customHeight="1">
      <c r="B356" s="21"/>
      <c r="C356" s="155" t="s">
        <v>463</v>
      </c>
      <c r="D356" s="155" t="s">
        <v>113</v>
      </c>
      <c r="E356" s="156" t="s">
        <v>464</v>
      </c>
      <c r="F356" s="157" t="s">
        <v>465</v>
      </c>
      <c r="G356" s="158" t="s">
        <v>232</v>
      </c>
      <c r="H356" s="159">
        <v>40.594000000000001</v>
      </c>
      <c r="I356" s="160"/>
      <c r="J356" s="161">
        <f>ROUND(I356*H356,2)</f>
        <v>0</v>
      </c>
      <c r="K356" s="157" t="s">
        <v>117</v>
      </c>
      <c r="L356" s="25"/>
      <c r="M356" s="162" t="s">
        <v>21</v>
      </c>
      <c r="N356" s="163" t="s">
        <v>46</v>
      </c>
      <c r="O356" s="22"/>
      <c r="P356" s="164">
        <f>O356*H356</f>
        <v>0</v>
      </c>
      <c r="Q356" s="164">
        <v>0</v>
      </c>
      <c r="R356" s="164">
        <f>Q356*H356</f>
        <v>0</v>
      </c>
      <c r="S356" s="164">
        <v>0</v>
      </c>
      <c r="T356" s="165">
        <f>S356*H356</f>
        <v>0</v>
      </c>
      <c r="AR356" s="166" t="s">
        <v>118</v>
      </c>
      <c r="AT356" s="166" t="s">
        <v>113</v>
      </c>
      <c r="AU356" s="166" t="s">
        <v>82</v>
      </c>
      <c r="AY356" s="3" t="s">
        <v>111</v>
      </c>
      <c r="BE356" s="167">
        <f t="shared" si="17"/>
        <v>0</v>
      </c>
      <c r="BF356" s="167">
        <f t="shared" si="18"/>
        <v>0</v>
      </c>
      <c r="BG356" s="167">
        <f t="shared" si="19"/>
        <v>0</v>
      </c>
      <c r="BH356" s="167">
        <f t="shared" si="20"/>
        <v>0</v>
      </c>
      <c r="BI356" s="167">
        <f t="shared" si="21"/>
        <v>0</v>
      </c>
      <c r="BJ356" s="3" t="s">
        <v>80</v>
      </c>
      <c r="BK356" s="167">
        <f>ROUND(I356*H356,2)</f>
        <v>0</v>
      </c>
      <c r="BL356" s="3" t="s">
        <v>118</v>
      </c>
      <c r="BM356" s="166" t="s">
        <v>466</v>
      </c>
    </row>
    <row r="357" spans="2:65" s="20" customFormat="1">
      <c r="B357" s="21"/>
      <c r="C357" s="22"/>
      <c r="D357" s="168" t="s">
        <v>120</v>
      </c>
      <c r="E357" s="22"/>
      <c r="F357" s="169" t="s">
        <v>467</v>
      </c>
      <c r="G357" s="22"/>
      <c r="H357" s="22"/>
      <c r="I357" s="170"/>
      <c r="J357" s="22"/>
      <c r="K357" s="22"/>
      <c r="L357" s="25"/>
      <c r="M357" s="171"/>
      <c r="N357" s="22"/>
      <c r="O357" s="22"/>
      <c r="P357" s="22"/>
      <c r="Q357" s="22"/>
      <c r="R357" s="22"/>
      <c r="S357" s="22"/>
      <c r="T357" s="53"/>
      <c r="AT357" s="3" t="s">
        <v>120</v>
      </c>
      <c r="AU357" s="3" t="s">
        <v>82</v>
      </c>
    </row>
    <row r="358" spans="2:65" s="172" customFormat="1">
      <c r="B358" s="173"/>
      <c r="C358" s="174"/>
      <c r="D358" s="175" t="s">
        <v>122</v>
      </c>
      <c r="E358" s="176" t="s">
        <v>21</v>
      </c>
      <c r="F358" s="177" t="s">
        <v>462</v>
      </c>
      <c r="G358" s="174"/>
      <c r="H358" s="178">
        <v>40.594000000000001</v>
      </c>
      <c r="I358" s="179"/>
      <c r="J358" s="174"/>
      <c r="K358" s="174"/>
      <c r="L358" s="180"/>
      <c r="M358" s="181"/>
      <c r="N358" s="174"/>
      <c r="O358" s="174"/>
      <c r="P358" s="174"/>
      <c r="Q358" s="174"/>
      <c r="R358" s="174"/>
      <c r="S358" s="174"/>
      <c r="T358" s="182"/>
      <c r="AT358" s="183" t="s">
        <v>122</v>
      </c>
      <c r="AU358" s="183" t="s">
        <v>82</v>
      </c>
      <c r="AV358" s="172" t="s">
        <v>82</v>
      </c>
      <c r="AW358" s="172" t="s">
        <v>36</v>
      </c>
      <c r="AX358" s="172" t="s">
        <v>75</v>
      </c>
      <c r="AY358" s="183" t="s">
        <v>111</v>
      </c>
    </row>
    <row r="359" spans="2:65" s="184" customFormat="1">
      <c r="B359" s="185"/>
      <c r="C359" s="186"/>
      <c r="D359" s="175" t="s">
        <v>122</v>
      </c>
      <c r="E359" s="187" t="s">
        <v>21</v>
      </c>
      <c r="F359" s="188" t="s">
        <v>125</v>
      </c>
      <c r="G359" s="186"/>
      <c r="H359" s="189">
        <v>40.594000000000001</v>
      </c>
      <c r="I359" s="190"/>
      <c r="J359" s="186"/>
      <c r="K359" s="186"/>
      <c r="L359" s="191"/>
      <c r="M359" s="192"/>
      <c r="N359" s="186"/>
      <c r="O359" s="186"/>
      <c r="P359" s="186"/>
      <c r="Q359" s="186"/>
      <c r="R359" s="186"/>
      <c r="S359" s="186"/>
      <c r="T359" s="193"/>
      <c r="AT359" s="194" t="s">
        <v>122</v>
      </c>
      <c r="AU359" s="194" t="s">
        <v>82</v>
      </c>
      <c r="AV359" s="184" t="s">
        <v>118</v>
      </c>
      <c r="AW359" s="184" t="s">
        <v>36</v>
      </c>
      <c r="AX359" s="184" t="s">
        <v>80</v>
      </c>
      <c r="AY359" s="194" t="s">
        <v>111</v>
      </c>
    </row>
    <row r="360" spans="2:65" s="20" customFormat="1" ht="24.2" customHeight="1">
      <c r="B360" s="21"/>
      <c r="C360" s="155" t="s">
        <v>468</v>
      </c>
      <c r="D360" s="155" t="s">
        <v>113</v>
      </c>
      <c r="E360" s="156" t="s">
        <v>469</v>
      </c>
      <c r="F360" s="157" t="s">
        <v>470</v>
      </c>
      <c r="G360" s="158" t="s">
        <v>232</v>
      </c>
      <c r="H360" s="159">
        <v>10.394</v>
      </c>
      <c r="I360" s="160"/>
      <c r="J360" s="161">
        <f>ROUND(I360*H360,2)</f>
        <v>0</v>
      </c>
      <c r="K360" s="157" t="s">
        <v>21</v>
      </c>
      <c r="L360" s="25"/>
      <c r="M360" s="162" t="s">
        <v>21</v>
      </c>
      <c r="N360" s="163" t="s">
        <v>46</v>
      </c>
      <c r="O360" s="22"/>
      <c r="P360" s="164">
        <f>O360*H360</f>
        <v>0</v>
      </c>
      <c r="Q360" s="164">
        <v>0</v>
      </c>
      <c r="R360" s="164">
        <f>Q360*H360</f>
        <v>0</v>
      </c>
      <c r="S360" s="164">
        <v>0</v>
      </c>
      <c r="T360" s="165">
        <f>S360*H360</f>
        <v>0</v>
      </c>
      <c r="AR360" s="166" t="s">
        <v>118</v>
      </c>
      <c r="AT360" s="166" t="s">
        <v>113</v>
      </c>
      <c r="AU360" s="166" t="s">
        <v>82</v>
      </c>
      <c r="AY360" s="3" t="s">
        <v>111</v>
      </c>
      <c r="BE360" s="167">
        <f t="shared" si="17"/>
        <v>0</v>
      </c>
      <c r="BF360" s="167">
        <f t="shared" si="18"/>
        <v>0</v>
      </c>
      <c r="BG360" s="167">
        <f t="shared" si="19"/>
        <v>0</v>
      </c>
      <c r="BH360" s="167">
        <f t="shared" si="20"/>
        <v>0</v>
      </c>
      <c r="BI360" s="167">
        <f t="shared" si="21"/>
        <v>0</v>
      </c>
      <c r="BJ360" s="3" t="s">
        <v>80</v>
      </c>
      <c r="BK360" s="167">
        <f>ROUND(I360*H360,2)</f>
        <v>0</v>
      </c>
      <c r="BL360" s="3" t="s">
        <v>118</v>
      </c>
      <c r="BM360" s="166" t="s">
        <v>471</v>
      </c>
    </row>
    <row r="361" spans="2:65" s="172" customFormat="1">
      <c r="B361" s="173"/>
      <c r="C361" s="174"/>
      <c r="D361" s="175" t="s">
        <v>122</v>
      </c>
      <c r="E361" s="176" t="s">
        <v>21</v>
      </c>
      <c r="F361" s="177" t="s">
        <v>472</v>
      </c>
      <c r="G361" s="174"/>
      <c r="H361" s="178">
        <v>10.394</v>
      </c>
      <c r="I361" s="179"/>
      <c r="J361" s="174"/>
      <c r="K361" s="174"/>
      <c r="L361" s="180"/>
      <c r="M361" s="181"/>
      <c r="N361" s="174"/>
      <c r="O361" s="174"/>
      <c r="P361" s="174"/>
      <c r="Q361" s="174"/>
      <c r="R361" s="174"/>
      <c r="S361" s="174"/>
      <c r="T361" s="182"/>
      <c r="AT361" s="183" t="s">
        <v>122</v>
      </c>
      <c r="AU361" s="183" t="s">
        <v>82</v>
      </c>
      <c r="AV361" s="172" t="s">
        <v>82</v>
      </c>
      <c r="AW361" s="172" t="s">
        <v>36</v>
      </c>
      <c r="AX361" s="172" t="s">
        <v>75</v>
      </c>
      <c r="AY361" s="183" t="s">
        <v>111</v>
      </c>
    </row>
    <row r="362" spans="2:65" s="184" customFormat="1">
      <c r="B362" s="185"/>
      <c r="C362" s="186"/>
      <c r="D362" s="175" t="s">
        <v>122</v>
      </c>
      <c r="E362" s="187" t="s">
        <v>21</v>
      </c>
      <c r="F362" s="188" t="s">
        <v>125</v>
      </c>
      <c r="G362" s="186"/>
      <c r="H362" s="189">
        <v>10.394</v>
      </c>
      <c r="I362" s="190"/>
      <c r="J362" s="186"/>
      <c r="K362" s="186"/>
      <c r="L362" s="191"/>
      <c r="M362" s="192"/>
      <c r="N362" s="186"/>
      <c r="O362" s="186"/>
      <c r="P362" s="186"/>
      <c r="Q362" s="186"/>
      <c r="R362" s="186"/>
      <c r="S362" s="186"/>
      <c r="T362" s="193"/>
      <c r="AT362" s="194" t="s">
        <v>122</v>
      </c>
      <c r="AU362" s="194" t="s">
        <v>82</v>
      </c>
      <c r="AV362" s="184" t="s">
        <v>118</v>
      </c>
      <c r="AW362" s="184" t="s">
        <v>36</v>
      </c>
      <c r="AX362" s="184" t="s">
        <v>80</v>
      </c>
      <c r="AY362" s="194" t="s">
        <v>111</v>
      </c>
    </row>
    <row r="363" spans="2:65" s="20" customFormat="1" ht="33" customHeight="1">
      <c r="B363" s="21"/>
      <c r="C363" s="155" t="s">
        <v>473</v>
      </c>
      <c r="D363" s="155" t="s">
        <v>113</v>
      </c>
      <c r="E363" s="156" t="s">
        <v>474</v>
      </c>
      <c r="F363" s="157" t="s">
        <v>475</v>
      </c>
      <c r="G363" s="158" t="s">
        <v>232</v>
      </c>
      <c r="H363" s="159">
        <v>10.394</v>
      </c>
      <c r="I363" s="160"/>
      <c r="J363" s="161">
        <f>ROUND(I363*H363,2)</f>
        <v>0</v>
      </c>
      <c r="K363" s="157" t="s">
        <v>117</v>
      </c>
      <c r="L363" s="25"/>
      <c r="M363" s="162" t="s">
        <v>21</v>
      </c>
      <c r="N363" s="163" t="s">
        <v>46</v>
      </c>
      <c r="O363" s="22"/>
      <c r="P363" s="164">
        <f>O363*H363</f>
        <v>0</v>
      </c>
      <c r="Q363" s="164">
        <v>0</v>
      </c>
      <c r="R363" s="164">
        <f>Q363*H363</f>
        <v>0</v>
      </c>
      <c r="S363" s="164">
        <v>0</v>
      </c>
      <c r="T363" s="165">
        <f>S363*H363</f>
        <v>0</v>
      </c>
      <c r="AR363" s="166" t="s">
        <v>118</v>
      </c>
      <c r="AT363" s="166" t="s">
        <v>113</v>
      </c>
      <c r="AU363" s="166" t="s">
        <v>82</v>
      </c>
      <c r="AY363" s="3" t="s">
        <v>111</v>
      </c>
      <c r="BE363" s="167">
        <f t="shared" si="17"/>
        <v>0</v>
      </c>
      <c r="BF363" s="167">
        <f t="shared" si="18"/>
        <v>0</v>
      </c>
      <c r="BG363" s="167">
        <f t="shared" si="19"/>
        <v>0</v>
      </c>
      <c r="BH363" s="167">
        <f t="shared" si="20"/>
        <v>0</v>
      </c>
      <c r="BI363" s="167">
        <f t="shared" si="21"/>
        <v>0</v>
      </c>
      <c r="BJ363" s="3" t="s">
        <v>80</v>
      </c>
      <c r="BK363" s="167">
        <f>ROUND(I363*H363,2)</f>
        <v>0</v>
      </c>
      <c r="BL363" s="3" t="s">
        <v>118</v>
      </c>
      <c r="BM363" s="166" t="s">
        <v>476</v>
      </c>
    </row>
    <row r="364" spans="2:65" s="20" customFormat="1">
      <c r="B364" s="21"/>
      <c r="C364" s="22"/>
      <c r="D364" s="168" t="s">
        <v>120</v>
      </c>
      <c r="E364" s="22"/>
      <c r="F364" s="169" t="s">
        <v>477</v>
      </c>
      <c r="G364" s="22"/>
      <c r="H364" s="22"/>
      <c r="I364" s="170"/>
      <c r="J364" s="22"/>
      <c r="K364" s="22"/>
      <c r="L364" s="25"/>
      <c r="M364" s="171"/>
      <c r="N364" s="22"/>
      <c r="O364" s="22"/>
      <c r="P364" s="22"/>
      <c r="Q364" s="22"/>
      <c r="R364" s="22"/>
      <c r="S364" s="22"/>
      <c r="T364" s="53"/>
      <c r="AT364" s="3" t="s">
        <v>120</v>
      </c>
      <c r="AU364" s="3" t="s">
        <v>82</v>
      </c>
    </row>
    <row r="365" spans="2:65" s="172" customFormat="1">
      <c r="B365" s="173"/>
      <c r="C365" s="174"/>
      <c r="D365" s="175" t="s">
        <v>122</v>
      </c>
      <c r="E365" s="176" t="s">
        <v>21</v>
      </c>
      <c r="F365" s="177" t="s">
        <v>472</v>
      </c>
      <c r="G365" s="174"/>
      <c r="H365" s="178">
        <v>10.394</v>
      </c>
      <c r="I365" s="179"/>
      <c r="J365" s="174"/>
      <c r="K365" s="174"/>
      <c r="L365" s="180"/>
      <c r="M365" s="181"/>
      <c r="N365" s="174"/>
      <c r="O365" s="174"/>
      <c r="P365" s="174"/>
      <c r="Q365" s="174"/>
      <c r="R365" s="174"/>
      <c r="S365" s="174"/>
      <c r="T365" s="182"/>
      <c r="AT365" s="183" t="s">
        <v>122</v>
      </c>
      <c r="AU365" s="183" t="s">
        <v>82</v>
      </c>
      <c r="AV365" s="172" t="s">
        <v>82</v>
      </c>
      <c r="AW365" s="172" t="s">
        <v>36</v>
      </c>
      <c r="AX365" s="172" t="s">
        <v>75</v>
      </c>
      <c r="AY365" s="183" t="s">
        <v>111</v>
      </c>
    </row>
    <row r="366" spans="2:65" s="184" customFormat="1">
      <c r="B366" s="185"/>
      <c r="C366" s="186"/>
      <c r="D366" s="175" t="s">
        <v>122</v>
      </c>
      <c r="E366" s="187" t="s">
        <v>21</v>
      </c>
      <c r="F366" s="188" t="s">
        <v>125</v>
      </c>
      <c r="G366" s="186"/>
      <c r="H366" s="189">
        <v>10.394</v>
      </c>
      <c r="I366" s="190"/>
      <c r="J366" s="186"/>
      <c r="K366" s="186"/>
      <c r="L366" s="191"/>
      <c r="M366" s="192"/>
      <c r="N366" s="186"/>
      <c r="O366" s="186"/>
      <c r="P366" s="186"/>
      <c r="Q366" s="186"/>
      <c r="R366" s="186"/>
      <c r="S366" s="186"/>
      <c r="T366" s="193"/>
      <c r="AT366" s="194" t="s">
        <v>122</v>
      </c>
      <c r="AU366" s="194" t="s">
        <v>82</v>
      </c>
      <c r="AV366" s="184" t="s">
        <v>118</v>
      </c>
      <c r="AW366" s="184" t="s">
        <v>36</v>
      </c>
      <c r="AX366" s="184" t="s">
        <v>80</v>
      </c>
      <c r="AY366" s="194" t="s">
        <v>111</v>
      </c>
    </row>
    <row r="367" spans="2:65" s="139" customFormat="1" ht="25.9" customHeight="1">
      <c r="B367" s="140"/>
      <c r="C367" s="141"/>
      <c r="D367" s="142" t="s">
        <v>74</v>
      </c>
      <c r="E367" s="143" t="s">
        <v>478</v>
      </c>
      <c r="F367" s="143" t="s">
        <v>479</v>
      </c>
      <c r="G367" s="141"/>
      <c r="H367" s="141"/>
      <c r="I367" s="144"/>
      <c r="J367" s="145">
        <f>BK367</f>
        <v>0</v>
      </c>
      <c r="K367" s="141"/>
      <c r="L367" s="146"/>
      <c r="M367" s="147"/>
      <c r="N367" s="141"/>
      <c r="O367" s="141"/>
      <c r="P367" s="148">
        <f>SUM(P368:P373)</f>
        <v>0</v>
      </c>
      <c r="Q367" s="141"/>
      <c r="R367" s="148">
        <f>SUM(R368:R373)</f>
        <v>0</v>
      </c>
      <c r="S367" s="141"/>
      <c r="T367" s="149">
        <f>SUM(T368:T373)</f>
        <v>0</v>
      </c>
      <c r="AR367" s="150" t="s">
        <v>118</v>
      </c>
      <c r="AT367" s="151" t="s">
        <v>74</v>
      </c>
      <c r="AU367" s="151" t="s">
        <v>75</v>
      </c>
      <c r="AY367" s="150" t="s">
        <v>111</v>
      </c>
      <c r="BK367" s="152">
        <f>SUM(BK368:BK373)</f>
        <v>0</v>
      </c>
    </row>
    <row r="368" spans="2:65" s="20" customFormat="1" ht="16.5" customHeight="1">
      <c r="B368" s="21"/>
      <c r="C368" s="155" t="s">
        <v>480</v>
      </c>
      <c r="D368" s="155" t="s">
        <v>113</v>
      </c>
      <c r="E368" s="156" t="s">
        <v>481</v>
      </c>
      <c r="F368" s="157" t="s">
        <v>482</v>
      </c>
      <c r="G368" s="158" t="s">
        <v>483</v>
      </c>
      <c r="H368" s="159">
        <v>1</v>
      </c>
      <c r="I368" s="160"/>
      <c r="J368" s="161">
        <f t="shared" ref="J368:J373" si="23">ROUND(I368*H368,2)</f>
        <v>0</v>
      </c>
      <c r="K368" s="157" t="s">
        <v>21</v>
      </c>
      <c r="L368" s="25"/>
      <c r="M368" s="162" t="s">
        <v>21</v>
      </c>
      <c r="N368" s="163" t="s">
        <v>46</v>
      </c>
      <c r="O368" s="22"/>
      <c r="P368" s="164">
        <f t="shared" ref="P368:P373" si="24">O368*H368</f>
        <v>0</v>
      </c>
      <c r="Q368" s="164">
        <v>0</v>
      </c>
      <c r="R368" s="164">
        <f t="shared" ref="R368:R373" si="25">Q368*H368</f>
        <v>0</v>
      </c>
      <c r="S368" s="164">
        <v>0</v>
      </c>
      <c r="T368" s="165">
        <f t="shared" ref="T368:T373" si="26">S368*H368</f>
        <v>0</v>
      </c>
      <c r="AR368" s="166" t="s">
        <v>118</v>
      </c>
      <c r="AT368" s="166" t="s">
        <v>113</v>
      </c>
      <c r="AU368" s="166" t="s">
        <v>80</v>
      </c>
      <c r="AY368" s="3" t="s">
        <v>111</v>
      </c>
      <c r="BE368" s="167">
        <f t="shared" si="17"/>
        <v>0</v>
      </c>
      <c r="BF368" s="167">
        <f t="shared" si="18"/>
        <v>0</v>
      </c>
      <c r="BG368" s="167">
        <f t="shared" si="19"/>
        <v>0</v>
      </c>
      <c r="BH368" s="167">
        <f t="shared" si="20"/>
        <v>0</v>
      </c>
      <c r="BI368" s="167">
        <f t="shared" si="21"/>
        <v>0</v>
      </c>
      <c r="BJ368" s="3" t="s">
        <v>80</v>
      </c>
      <c r="BK368" s="167">
        <f t="shared" ref="BK368:BK373" si="27">ROUND(I368*H368,2)</f>
        <v>0</v>
      </c>
      <c r="BL368" s="3" t="s">
        <v>118</v>
      </c>
      <c r="BM368" s="166" t="s">
        <v>484</v>
      </c>
    </row>
    <row r="369" spans="2:65" s="20" customFormat="1" ht="16.5" customHeight="1">
      <c r="B369" s="21"/>
      <c r="C369" s="155" t="s">
        <v>485</v>
      </c>
      <c r="D369" s="155" t="s">
        <v>113</v>
      </c>
      <c r="E369" s="156" t="s">
        <v>486</v>
      </c>
      <c r="F369" s="157" t="s">
        <v>487</v>
      </c>
      <c r="G369" s="158" t="s">
        <v>483</v>
      </c>
      <c r="H369" s="159">
        <v>1</v>
      </c>
      <c r="I369" s="160"/>
      <c r="J369" s="161">
        <f t="shared" si="23"/>
        <v>0</v>
      </c>
      <c r="K369" s="157" t="s">
        <v>21</v>
      </c>
      <c r="L369" s="25"/>
      <c r="M369" s="162" t="s">
        <v>21</v>
      </c>
      <c r="N369" s="163" t="s">
        <v>46</v>
      </c>
      <c r="O369" s="22"/>
      <c r="P369" s="164">
        <f t="shared" si="24"/>
        <v>0</v>
      </c>
      <c r="Q369" s="164">
        <v>0</v>
      </c>
      <c r="R369" s="164">
        <f t="shared" si="25"/>
        <v>0</v>
      </c>
      <c r="S369" s="164">
        <v>0</v>
      </c>
      <c r="T369" s="165">
        <f t="shared" si="26"/>
        <v>0</v>
      </c>
      <c r="AR369" s="166" t="s">
        <v>118</v>
      </c>
      <c r="AT369" s="166" t="s">
        <v>113</v>
      </c>
      <c r="AU369" s="166" t="s">
        <v>80</v>
      </c>
      <c r="AY369" s="3" t="s">
        <v>111</v>
      </c>
      <c r="BE369" s="167">
        <f t="shared" si="17"/>
        <v>0</v>
      </c>
      <c r="BF369" s="167">
        <f t="shared" si="18"/>
        <v>0</v>
      </c>
      <c r="BG369" s="167">
        <f t="shared" si="19"/>
        <v>0</v>
      </c>
      <c r="BH369" s="167">
        <f t="shared" si="20"/>
        <v>0</v>
      </c>
      <c r="BI369" s="167">
        <f t="shared" si="21"/>
        <v>0</v>
      </c>
      <c r="BJ369" s="3" t="s">
        <v>80</v>
      </c>
      <c r="BK369" s="167">
        <f t="shared" si="27"/>
        <v>0</v>
      </c>
      <c r="BL369" s="3" t="s">
        <v>118</v>
      </c>
      <c r="BM369" s="166" t="s">
        <v>488</v>
      </c>
    </row>
    <row r="370" spans="2:65" s="20" customFormat="1" ht="16.5" customHeight="1">
      <c r="B370" s="21"/>
      <c r="C370" s="155" t="s">
        <v>262</v>
      </c>
      <c r="D370" s="155" t="s">
        <v>113</v>
      </c>
      <c r="E370" s="156" t="s">
        <v>489</v>
      </c>
      <c r="F370" s="157" t="s">
        <v>490</v>
      </c>
      <c r="G370" s="158" t="s">
        <v>483</v>
      </c>
      <c r="H370" s="159">
        <v>1</v>
      </c>
      <c r="I370" s="160"/>
      <c r="J370" s="161">
        <f t="shared" si="23"/>
        <v>0</v>
      </c>
      <c r="K370" s="157" t="s">
        <v>21</v>
      </c>
      <c r="L370" s="25"/>
      <c r="M370" s="162" t="s">
        <v>21</v>
      </c>
      <c r="N370" s="163" t="s">
        <v>46</v>
      </c>
      <c r="O370" s="22"/>
      <c r="P370" s="164">
        <f t="shared" si="24"/>
        <v>0</v>
      </c>
      <c r="Q370" s="164">
        <v>0</v>
      </c>
      <c r="R370" s="164">
        <f t="shared" si="25"/>
        <v>0</v>
      </c>
      <c r="S370" s="164">
        <v>0</v>
      </c>
      <c r="T370" s="165">
        <f t="shared" si="26"/>
        <v>0</v>
      </c>
      <c r="AR370" s="166" t="s">
        <v>118</v>
      </c>
      <c r="AT370" s="166" t="s">
        <v>113</v>
      </c>
      <c r="AU370" s="166" t="s">
        <v>80</v>
      </c>
      <c r="AY370" s="3" t="s">
        <v>111</v>
      </c>
      <c r="BE370" s="167">
        <f t="shared" si="17"/>
        <v>0</v>
      </c>
      <c r="BF370" s="167">
        <f t="shared" si="18"/>
        <v>0</v>
      </c>
      <c r="BG370" s="167">
        <f t="shared" si="19"/>
        <v>0</v>
      </c>
      <c r="BH370" s="167">
        <f t="shared" si="20"/>
        <v>0</v>
      </c>
      <c r="BI370" s="167">
        <f t="shared" si="21"/>
        <v>0</v>
      </c>
      <c r="BJ370" s="3" t="s">
        <v>80</v>
      </c>
      <c r="BK370" s="167">
        <f t="shared" si="27"/>
        <v>0</v>
      </c>
      <c r="BL370" s="3" t="s">
        <v>118</v>
      </c>
      <c r="BM370" s="166" t="s">
        <v>491</v>
      </c>
    </row>
    <row r="371" spans="2:65" s="20" customFormat="1" ht="16.5" customHeight="1">
      <c r="B371" s="21"/>
      <c r="C371" s="155" t="s">
        <v>492</v>
      </c>
      <c r="D371" s="155" t="s">
        <v>113</v>
      </c>
      <c r="E371" s="156" t="s">
        <v>493</v>
      </c>
      <c r="F371" s="157" t="s">
        <v>494</v>
      </c>
      <c r="G371" s="158" t="s">
        <v>483</v>
      </c>
      <c r="H371" s="159">
        <v>1</v>
      </c>
      <c r="I371" s="160"/>
      <c r="J371" s="161">
        <f t="shared" si="23"/>
        <v>0</v>
      </c>
      <c r="K371" s="157" t="s">
        <v>21</v>
      </c>
      <c r="L371" s="25"/>
      <c r="M371" s="162" t="s">
        <v>21</v>
      </c>
      <c r="N371" s="163" t="s">
        <v>46</v>
      </c>
      <c r="O371" s="22"/>
      <c r="P371" s="164">
        <f t="shared" si="24"/>
        <v>0</v>
      </c>
      <c r="Q371" s="164">
        <v>0</v>
      </c>
      <c r="R371" s="164">
        <f t="shared" si="25"/>
        <v>0</v>
      </c>
      <c r="S371" s="164">
        <v>0</v>
      </c>
      <c r="T371" s="165">
        <f t="shared" si="26"/>
        <v>0</v>
      </c>
      <c r="AR371" s="166" t="s">
        <v>118</v>
      </c>
      <c r="AT371" s="166" t="s">
        <v>113</v>
      </c>
      <c r="AU371" s="166" t="s">
        <v>80</v>
      </c>
      <c r="AY371" s="3" t="s">
        <v>111</v>
      </c>
      <c r="BE371" s="167">
        <f t="shared" si="17"/>
        <v>0</v>
      </c>
      <c r="BF371" s="167">
        <f t="shared" si="18"/>
        <v>0</v>
      </c>
      <c r="BG371" s="167">
        <f t="shared" si="19"/>
        <v>0</v>
      </c>
      <c r="BH371" s="167">
        <f t="shared" si="20"/>
        <v>0</v>
      </c>
      <c r="BI371" s="167">
        <f t="shared" si="21"/>
        <v>0</v>
      </c>
      <c r="BJ371" s="3" t="s">
        <v>80</v>
      </c>
      <c r="BK371" s="167">
        <f t="shared" si="27"/>
        <v>0</v>
      </c>
      <c r="BL371" s="3" t="s">
        <v>118</v>
      </c>
      <c r="BM371" s="166" t="s">
        <v>495</v>
      </c>
    </row>
    <row r="372" spans="2:65" s="20" customFormat="1" ht="16.5" customHeight="1">
      <c r="B372" s="21"/>
      <c r="C372" s="155" t="s">
        <v>496</v>
      </c>
      <c r="D372" s="155" t="s">
        <v>113</v>
      </c>
      <c r="E372" s="156" t="s">
        <v>497</v>
      </c>
      <c r="F372" s="157" t="s">
        <v>498</v>
      </c>
      <c r="G372" s="158" t="s">
        <v>483</v>
      </c>
      <c r="H372" s="159">
        <v>1</v>
      </c>
      <c r="I372" s="160"/>
      <c r="J372" s="161">
        <f t="shared" si="23"/>
        <v>0</v>
      </c>
      <c r="K372" s="157" t="s">
        <v>21</v>
      </c>
      <c r="L372" s="25"/>
      <c r="M372" s="162" t="s">
        <v>21</v>
      </c>
      <c r="N372" s="163" t="s">
        <v>46</v>
      </c>
      <c r="O372" s="22"/>
      <c r="P372" s="164">
        <f t="shared" si="24"/>
        <v>0</v>
      </c>
      <c r="Q372" s="164">
        <v>0</v>
      </c>
      <c r="R372" s="164">
        <f t="shared" si="25"/>
        <v>0</v>
      </c>
      <c r="S372" s="164">
        <v>0</v>
      </c>
      <c r="T372" s="165">
        <f t="shared" si="26"/>
        <v>0</v>
      </c>
      <c r="AR372" s="166" t="s">
        <v>118</v>
      </c>
      <c r="AT372" s="166" t="s">
        <v>113</v>
      </c>
      <c r="AU372" s="166" t="s">
        <v>80</v>
      </c>
      <c r="AY372" s="3" t="s">
        <v>111</v>
      </c>
      <c r="BE372" s="167">
        <f t="shared" si="17"/>
        <v>0</v>
      </c>
      <c r="BF372" s="167">
        <f t="shared" si="18"/>
        <v>0</v>
      </c>
      <c r="BG372" s="167">
        <f t="shared" si="19"/>
        <v>0</v>
      </c>
      <c r="BH372" s="167">
        <f t="shared" si="20"/>
        <v>0</v>
      </c>
      <c r="BI372" s="167">
        <f t="shared" si="21"/>
        <v>0</v>
      </c>
      <c r="BJ372" s="3" t="s">
        <v>80</v>
      </c>
      <c r="BK372" s="167">
        <f t="shared" si="27"/>
        <v>0</v>
      </c>
      <c r="BL372" s="3" t="s">
        <v>118</v>
      </c>
      <c r="BM372" s="166" t="s">
        <v>499</v>
      </c>
    </row>
    <row r="373" spans="2:65" s="20" customFormat="1" ht="16.5" customHeight="1">
      <c r="B373" s="21"/>
      <c r="C373" s="155" t="s">
        <v>500</v>
      </c>
      <c r="D373" s="155" t="s">
        <v>113</v>
      </c>
      <c r="E373" s="156" t="s">
        <v>501</v>
      </c>
      <c r="F373" s="157" t="s">
        <v>502</v>
      </c>
      <c r="G373" s="158" t="s">
        <v>483</v>
      </c>
      <c r="H373" s="159">
        <v>1</v>
      </c>
      <c r="I373" s="160"/>
      <c r="J373" s="161">
        <f t="shared" si="23"/>
        <v>0</v>
      </c>
      <c r="K373" s="157" t="s">
        <v>21</v>
      </c>
      <c r="L373" s="25"/>
      <c r="M373" s="226" t="s">
        <v>21</v>
      </c>
      <c r="N373" s="227" t="s">
        <v>46</v>
      </c>
      <c r="O373" s="228"/>
      <c r="P373" s="229">
        <f t="shared" si="24"/>
        <v>0</v>
      </c>
      <c r="Q373" s="229">
        <v>0</v>
      </c>
      <c r="R373" s="229">
        <f t="shared" si="25"/>
        <v>0</v>
      </c>
      <c r="S373" s="229">
        <v>0</v>
      </c>
      <c r="T373" s="230">
        <f t="shared" si="26"/>
        <v>0</v>
      </c>
      <c r="AR373" s="166" t="s">
        <v>118</v>
      </c>
      <c r="AT373" s="166" t="s">
        <v>113</v>
      </c>
      <c r="AU373" s="166" t="s">
        <v>80</v>
      </c>
      <c r="AY373" s="3" t="s">
        <v>111</v>
      </c>
      <c r="BE373" s="167">
        <f t="shared" si="17"/>
        <v>0</v>
      </c>
      <c r="BF373" s="167">
        <f t="shared" si="18"/>
        <v>0</v>
      </c>
      <c r="BG373" s="167">
        <f t="shared" si="19"/>
        <v>0</v>
      </c>
      <c r="BH373" s="167">
        <f t="shared" si="20"/>
        <v>0</v>
      </c>
      <c r="BI373" s="167">
        <f t="shared" si="21"/>
        <v>0</v>
      </c>
      <c r="BJ373" s="3" t="s">
        <v>80</v>
      </c>
      <c r="BK373" s="167">
        <f t="shared" si="27"/>
        <v>0</v>
      </c>
      <c r="BL373" s="3" t="s">
        <v>118</v>
      </c>
      <c r="BM373" s="166" t="s">
        <v>503</v>
      </c>
    </row>
    <row r="374" spans="2:65" s="20" customFormat="1" ht="6.95" customHeight="1">
      <c r="B374" s="34"/>
      <c r="C374" s="35"/>
      <c r="D374" s="35"/>
      <c r="E374" s="35"/>
      <c r="F374" s="35"/>
      <c r="G374" s="35"/>
      <c r="H374" s="35"/>
      <c r="I374" s="35"/>
      <c r="J374" s="35"/>
      <c r="K374" s="35"/>
      <c r="L374" s="25"/>
    </row>
  </sheetData>
  <sheetProtection algorithmName="SHA-512" hashValue="kWi+xzXkGaQtF3uQY1wcXwRRSyxPtwyp26INmu0+0+wIFdFNk10EmuiyKT9zVncAC+3drBdv/Ce1AhIjOr0IZA==" saltValue="dw9UAV7t0B/EmpWbDT5M/T3I0uvHYPCWxYLEyg7m2mDC8jf+EKIuWtRCuMuIRml+Dsrv1er5N90U1mHlmp/nkA==" spinCount="100000" sheet="1" objects="1" scenarios="1" formatColumns="0" formatRows="0" autoFilter="0"/>
  <autoFilter ref="C80:K373"/>
  <mergeCells count="6">
    <mergeCell ref="L2:V2"/>
    <mergeCell ref="E7:H7"/>
    <mergeCell ref="E16:H16"/>
    <mergeCell ref="E25:H25"/>
    <mergeCell ref="E46:H46"/>
    <mergeCell ref="E73:H73"/>
  </mergeCells>
  <hyperlinks>
    <hyperlink ref="F85" r:id="rId1"/>
    <hyperlink ref="F90" r:id="rId2"/>
    <hyperlink ref="F94" r:id="rId3"/>
    <hyperlink ref="F101" r:id="rId4"/>
    <hyperlink ref="F108" r:id="rId5"/>
    <hyperlink ref="F119" r:id="rId6"/>
    <hyperlink ref="F130" r:id="rId7"/>
    <hyperlink ref="F137" r:id="rId8"/>
    <hyperlink ref="F145" r:id="rId9"/>
    <hyperlink ref="F153" r:id="rId10"/>
    <hyperlink ref="F159" r:id="rId11"/>
    <hyperlink ref="F165" r:id="rId12"/>
    <hyperlink ref="F189" r:id="rId13"/>
    <hyperlink ref="F202" r:id="rId14"/>
    <hyperlink ref="F208" r:id="rId15"/>
    <hyperlink ref="F214" r:id="rId16"/>
    <hyperlink ref="F218" r:id="rId17"/>
    <hyperlink ref="F222" r:id="rId18"/>
    <hyperlink ref="F227" r:id="rId19"/>
    <hyperlink ref="F231" r:id="rId20"/>
    <hyperlink ref="F245" r:id="rId21"/>
    <hyperlink ref="F255" r:id="rId22"/>
    <hyperlink ref="F265" r:id="rId23"/>
    <hyperlink ref="F270" r:id="rId24"/>
    <hyperlink ref="F275" r:id="rId25"/>
    <hyperlink ref="F297" r:id="rId26"/>
    <hyperlink ref="F313" r:id="rId27"/>
    <hyperlink ref="F320" r:id="rId28"/>
    <hyperlink ref="F324" r:id="rId29"/>
    <hyperlink ref="F330" r:id="rId30"/>
    <hyperlink ref="F341" r:id="rId31"/>
    <hyperlink ref="F345" r:id="rId32"/>
    <hyperlink ref="F349" r:id="rId33"/>
    <hyperlink ref="F357" r:id="rId34"/>
    <hyperlink ref="F364" r:id="rId35"/>
  </hyperlinks>
  <pageMargins left="0.39375000000000004" right="0.39375000000000004" top="0.39375000000000004" bottom="0.39375000000000004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workbookViewId="0"/>
  </sheetViews>
  <sheetFormatPr defaultRowHeight="11.25"/>
  <cols>
    <col min="1" max="1" width="8.33203125" style="231" customWidth="1"/>
    <col min="2" max="2" width="1.6640625" style="231" customWidth="1"/>
    <col min="3" max="4" width="5" style="231" customWidth="1"/>
    <col min="5" max="5" width="11.6640625" style="231" customWidth="1"/>
    <col min="6" max="6" width="9.1640625" style="231" customWidth="1"/>
    <col min="7" max="7" width="5" style="231" customWidth="1"/>
    <col min="8" max="8" width="77.83203125" style="231" customWidth="1"/>
    <col min="9" max="10" width="20" style="231" customWidth="1"/>
    <col min="11" max="11" width="1.6640625" style="231" customWidth="1"/>
  </cols>
  <sheetData>
    <row r="1" spans="2:11" s="1" customFormat="1" ht="37.5" customHeight="1"/>
    <row r="2" spans="2:11" s="1" customFormat="1" ht="7.5" customHeight="1">
      <c r="B2" s="232"/>
      <c r="C2" s="233"/>
      <c r="D2" s="233"/>
      <c r="E2" s="233"/>
      <c r="F2" s="233"/>
      <c r="G2" s="233"/>
      <c r="H2" s="233"/>
      <c r="I2" s="233"/>
      <c r="J2" s="233"/>
      <c r="K2" s="234"/>
    </row>
    <row r="3" spans="2:11" s="235" customFormat="1" ht="45" customHeight="1">
      <c r="B3" s="236"/>
      <c r="C3" s="365" t="s">
        <v>504</v>
      </c>
      <c r="D3" s="365"/>
      <c r="E3" s="365"/>
      <c r="F3" s="365"/>
      <c r="G3" s="365"/>
      <c r="H3" s="365"/>
      <c r="I3" s="365"/>
      <c r="J3" s="365"/>
      <c r="K3" s="237"/>
    </row>
    <row r="4" spans="2:11" s="1" customFormat="1" ht="25.5" customHeight="1">
      <c r="B4" s="238"/>
      <c r="C4" s="364" t="s">
        <v>505</v>
      </c>
      <c r="D4" s="364"/>
      <c r="E4" s="364"/>
      <c r="F4" s="364"/>
      <c r="G4" s="364"/>
      <c r="H4" s="364"/>
      <c r="I4" s="364"/>
      <c r="J4" s="364"/>
      <c r="K4" s="239"/>
    </row>
    <row r="5" spans="2:11" s="1" customFormat="1" ht="5.25" customHeight="1">
      <c r="B5" s="238"/>
      <c r="C5" s="240"/>
      <c r="D5" s="240"/>
      <c r="E5" s="240"/>
      <c r="F5" s="240"/>
      <c r="G5" s="240"/>
      <c r="H5" s="240"/>
      <c r="I5" s="240"/>
      <c r="J5" s="240"/>
      <c r="K5" s="239"/>
    </row>
    <row r="6" spans="2:11" s="1" customFormat="1" ht="15" customHeight="1">
      <c r="B6" s="238"/>
      <c r="C6" s="363" t="s">
        <v>506</v>
      </c>
      <c r="D6" s="363"/>
      <c r="E6" s="363"/>
      <c r="F6" s="363"/>
      <c r="G6" s="363"/>
      <c r="H6" s="363"/>
      <c r="I6" s="363"/>
      <c r="J6" s="363"/>
      <c r="K6" s="239"/>
    </row>
    <row r="7" spans="2:11" s="1" customFormat="1" ht="15" customHeight="1">
      <c r="B7" s="242"/>
      <c r="C7" s="363" t="s">
        <v>507</v>
      </c>
      <c r="D7" s="363"/>
      <c r="E7" s="363"/>
      <c r="F7" s="363"/>
      <c r="G7" s="363"/>
      <c r="H7" s="363"/>
      <c r="I7" s="363"/>
      <c r="J7" s="363"/>
      <c r="K7" s="239"/>
    </row>
    <row r="8" spans="2:11" s="1" customFormat="1" ht="12.75" customHeight="1">
      <c r="B8" s="242"/>
      <c r="C8" s="241"/>
      <c r="D8" s="241"/>
      <c r="E8" s="241"/>
      <c r="F8" s="241"/>
      <c r="G8" s="241"/>
      <c r="H8" s="241"/>
      <c r="I8" s="241"/>
      <c r="J8" s="241"/>
      <c r="K8" s="239"/>
    </row>
    <row r="9" spans="2:11" s="1" customFormat="1" ht="15" customHeight="1">
      <c r="B9" s="242"/>
      <c r="C9" s="363" t="s">
        <v>508</v>
      </c>
      <c r="D9" s="363"/>
      <c r="E9" s="363"/>
      <c r="F9" s="363"/>
      <c r="G9" s="363"/>
      <c r="H9" s="363"/>
      <c r="I9" s="363"/>
      <c r="J9" s="363"/>
      <c r="K9" s="239"/>
    </row>
    <row r="10" spans="2:11" s="1" customFormat="1" ht="15" customHeight="1">
      <c r="B10" s="242"/>
      <c r="C10" s="241"/>
      <c r="D10" s="363" t="s">
        <v>509</v>
      </c>
      <c r="E10" s="363"/>
      <c r="F10" s="363"/>
      <c r="G10" s="363"/>
      <c r="H10" s="363"/>
      <c r="I10" s="363"/>
      <c r="J10" s="363"/>
      <c r="K10" s="239"/>
    </row>
    <row r="11" spans="2:11" s="1" customFormat="1" ht="15" customHeight="1">
      <c r="B11" s="242"/>
      <c r="C11" s="243"/>
      <c r="D11" s="363" t="s">
        <v>510</v>
      </c>
      <c r="E11" s="363"/>
      <c r="F11" s="363"/>
      <c r="G11" s="363"/>
      <c r="H11" s="363"/>
      <c r="I11" s="363"/>
      <c r="J11" s="363"/>
      <c r="K11" s="239"/>
    </row>
    <row r="12" spans="2:11" s="1" customFormat="1" ht="15" customHeight="1">
      <c r="B12" s="242"/>
      <c r="C12" s="243"/>
      <c r="D12" s="241"/>
      <c r="E12" s="241"/>
      <c r="F12" s="241"/>
      <c r="G12" s="241"/>
      <c r="H12" s="241"/>
      <c r="I12" s="241"/>
      <c r="J12" s="241"/>
      <c r="K12" s="239"/>
    </row>
    <row r="13" spans="2:11" s="1" customFormat="1" ht="15" customHeight="1">
      <c r="B13" s="242"/>
      <c r="C13" s="243"/>
      <c r="D13" s="244" t="s">
        <v>511</v>
      </c>
      <c r="E13" s="241"/>
      <c r="F13" s="241"/>
      <c r="G13" s="241"/>
      <c r="H13" s="241"/>
      <c r="I13" s="241"/>
      <c r="J13" s="241"/>
      <c r="K13" s="239"/>
    </row>
    <row r="14" spans="2:11" s="1" customFormat="1" ht="12.75" customHeight="1">
      <c r="B14" s="242"/>
      <c r="C14" s="243"/>
      <c r="D14" s="243"/>
      <c r="E14" s="243"/>
      <c r="F14" s="243"/>
      <c r="G14" s="243"/>
      <c r="H14" s="243"/>
      <c r="I14" s="243"/>
      <c r="J14" s="243"/>
      <c r="K14" s="239"/>
    </row>
    <row r="15" spans="2:11" s="1" customFormat="1" ht="15" customHeight="1">
      <c r="B15" s="242"/>
      <c r="C15" s="243"/>
      <c r="D15" s="363" t="s">
        <v>512</v>
      </c>
      <c r="E15" s="363"/>
      <c r="F15" s="363"/>
      <c r="G15" s="363"/>
      <c r="H15" s="363"/>
      <c r="I15" s="363"/>
      <c r="J15" s="363"/>
      <c r="K15" s="239"/>
    </row>
    <row r="16" spans="2:11" s="1" customFormat="1" ht="15" customHeight="1">
      <c r="B16" s="242"/>
      <c r="C16" s="243"/>
      <c r="D16" s="363" t="s">
        <v>513</v>
      </c>
      <c r="E16" s="363"/>
      <c r="F16" s="363"/>
      <c r="G16" s="363"/>
      <c r="H16" s="363"/>
      <c r="I16" s="363"/>
      <c r="J16" s="363"/>
      <c r="K16" s="239"/>
    </row>
    <row r="17" spans="2:11" s="1" customFormat="1" ht="15" customHeight="1">
      <c r="B17" s="242"/>
      <c r="C17" s="243"/>
      <c r="D17" s="363" t="s">
        <v>514</v>
      </c>
      <c r="E17" s="363"/>
      <c r="F17" s="363"/>
      <c r="G17" s="363"/>
      <c r="H17" s="363"/>
      <c r="I17" s="363"/>
      <c r="J17" s="363"/>
      <c r="K17" s="239"/>
    </row>
    <row r="18" spans="2:11" s="1" customFormat="1" ht="15" customHeight="1">
      <c r="B18" s="242"/>
      <c r="C18" s="243"/>
      <c r="D18" s="243"/>
      <c r="E18" s="245" t="s">
        <v>79</v>
      </c>
      <c r="F18" s="363" t="s">
        <v>515</v>
      </c>
      <c r="G18" s="363"/>
      <c r="H18" s="363"/>
      <c r="I18" s="363"/>
      <c r="J18" s="363"/>
      <c r="K18" s="239"/>
    </row>
    <row r="19" spans="2:11" s="1" customFormat="1" ht="15" customHeight="1">
      <c r="B19" s="242"/>
      <c r="C19" s="243"/>
      <c r="D19" s="243"/>
      <c r="E19" s="245" t="s">
        <v>516</v>
      </c>
      <c r="F19" s="363" t="s">
        <v>517</v>
      </c>
      <c r="G19" s="363"/>
      <c r="H19" s="363"/>
      <c r="I19" s="363"/>
      <c r="J19" s="363"/>
      <c r="K19" s="239"/>
    </row>
    <row r="20" spans="2:11" s="1" customFormat="1" ht="15" customHeight="1">
      <c r="B20" s="242"/>
      <c r="C20" s="243"/>
      <c r="D20" s="243"/>
      <c r="E20" s="245" t="s">
        <v>518</v>
      </c>
      <c r="F20" s="363" t="s">
        <v>519</v>
      </c>
      <c r="G20" s="363"/>
      <c r="H20" s="363"/>
      <c r="I20" s="363"/>
      <c r="J20" s="363"/>
      <c r="K20" s="239"/>
    </row>
    <row r="21" spans="2:11" s="1" customFormat="1" ht="15" customHeight="1">
      <c r="B21" s="242"/>
      <c r="C21" s="243"/>
      <c r="D21" s="243"/>
      <c r="E21" s="245" t="s">
        <v>520</v>
      </c>
      <c r="F21" s="363" t="s">
        <v>521</v>
      </c>
      <c r="G21" s="363"/>
      <c r="H21" s="363"/>
      <c r="I21" s="363"/>
      <c r="J21" s="363"/>
      <c r="K21" s="239"/>
    </row>
    <row r="22" spans="2:11" s="1" customFormat="1" ht="15" customHeight="1">
      <c r="B22" s="242"/>
      <c r="C22" s="243"/>
      <c r="D22" s="243"/>
      <c r="E22" s="245" t="s">
        <v>478</v>
      </c>
      <c r="F22" s="363" t="s">
        <v>479</v>
      </c>
      <c r="G22" s="363"/>
      <c r="H22" s="363"/>
      <c r="I22" s="363"/>
      <c r="J22" s="363"/>
      <c r="K22" s="239"/>
    </row>
    <row r="23" spans="2:11" s="1" customFormat="1" ht="15" customHeight="1">
      <c r="B23" s="242"/>
      <c r="C23" s="243"/>
      <c r="D23" s="243"/>
      <c r="E23" s="245" t="s">
        <v>522</v>
      </c>
      <c r="F23" s="363" t="s">
        <v>523</v>
      </c>
      <c r="G23" s="363"/>
      <c r="H23" s="363"/>
      <c r="I23" s="363"/>
      <c r="J23" s="363"/>
      <c r="K23" s="239"/>
    </row>
    <row r="24" spans="2:11" s="1" customFormat="1" ht="12.75" customHeight="1">
      <c r="B24" s="242"/>
      <c r="C24" s="243"/>
      <c r="D24" s="243"/>
      <c r="E24" s="243"/>
      <c r="F24" s="243"/>
      <c r="G24" s="243"/>
      <c r="H24" s="243"/>
      <c r="I24" s="243"/>
      <c r="J24" s="243"/>
      <c r="K24" s="239"/>
    </row>
    <row r="25" spans="2:11" s="1" customFormat="1" ht="15" customHeight="1">
      <c r="B25" s="242"/>
      <c r="C25" s="363" t="s">
        <v>524</v>
      </c>
      <c r="D25" s="363"/>
      <c r="E25" s="363"/>
      <c r="F25" s="363"/>
      <c r="G25" s="363"/>
      <c r="H25" s="363"/>
      <c r="I25" s="363"/>
      <c r="J25" s="363"/>
      <c r="K25" s="239"/>
    </row>
    <row r="26" spans="2:11" s="1" customFormat="1" ht="15" customHeight="1">
      <c r="B26" s="242"/>
      <c r="C26" s="363" t="s">
        <v>525</v>
      </c>
      <c r="D26" s="363"/>
      <c r="E26" s="363"/>
      <c r="F26" s="363"/>
      <c r="G26" s="363"/>
      <c r="H26" s="363"/>
      <c r="I26" s="363"/>
      <c r="J26" s="363"/>
      <c r="K26" s="239"/>
    </row>
    <row r="27" spans="2:11" s="1" customFormat="1" ht="15" customHeight="1">
      <c r="B27" s="242"/>
      <c r="C27" s="241"/>
      <c r="D27" s="363" t="s">
        <v>526</v>
      </c>
      <c r="E27" s="363"/>
      <c r="F27" s="363"/>
      <c r="G27" s="363"/>
      <c r="H27" s="363"/>
      <c r="I27" s="363"/>
      <c r="J27" s="363"/>
      <c r="K27" s="239"/>
    </row>
    <row r="28" spans="2:11" s="1" customFormat="1" ht="15" customHeight="1">
      <c r="B28" s="242"/>
      <c r="C28" s="243"/>
      <c r="D28" s="363" t="s">
        <v>527</v>
      </c>
      <c r="E28" s="363"/>
      <c r="F28" s="363"/>
      <c r="G28" s="363"/>
      <c r="H28" s="363"/>
      <c r="I28" s="363"/>
      <c r="J28" s="363"/>
      <c r="K28" s="239"/>
    </row>
    <row r="29" spans="2:11" s="1" customFormat="1" ht="12.75" customHeight="1">
      <c r="B29" s="242"/>
      <c r="C29" s="243"/>
      <c r="D29" s="243"/>
      <c r="E29" s="243"/>
      <c r="F29" s="243"/>
      <c r="G29" s="243"/>
      <c r="H29" s="243"/>
      <c r="I29" s="243"/>
      <c r="J29" s="243"/>
      <c r="K29" s="239"/>
    </row>
    <row r="30" spans="2:11" s="1" customFormat="1" ht="15" customHeight="1">
      <c r="B30" s="242"/>
      <c r="C30" s="243"/>
      <c r="D30" s="363" t="s">
        <v>528</v>
      </c>
      <c r="E30" s="363"/>
      <c r="F30" s="363"/>
      <c r="G30" s="363"/>
      <c r="H30" s="363"/>
      <c r="I30" s="363"/>
      <c r="J30" s="363"/>
      <c r="K30" s="239"/>
    </row>
    <row r="31" spans="2:11" s="1" customFormat="1" ht="15" customHeight="1">
      <c r="B31" s="242"/>
      <c r="C31" s="243"/>
      <c r="D31" s="363" t="s">
        <v>529</v>
      </c>
      <c r="E31" s="363"/>
      <c r="F31" s="363"/>
      <c r="G31" s="363"/>
      <c r="H31" s="363"/>
      <c r="I31" s="363"/>
      <c r="J31" s="363"/>
      <c r="K31" s="239"/>
    </row>
    <row r="32" spans="2:11" s="1" customFormat="1" ht="12.75" customHeight="1">
      <c r="B32" s="242"/>
      <c r="C32" s="243"/>
      <c r="D32" s="243"/>
      <c r="E32" s="243"/>
      <c r="F32" s="243"/>
      <c r="G32" s="243"/>
      <c r="H32" s="243"/>
      <c r="I32" s="243"/>
      <c r="J32" s="243"/>
      <c r="K32" s="239"/>
    </row>
    <row r="33" spans="2:11" s="1" customFormat="1" ht="15" customHeight="1">
      <c r="B33" s="242"/>
      <c r="C33" s="243"/>
      <c r="D33" s="363" t="s">
        <v>530</v>
      </c>
      <c r="E33" s="363"/>
      <c r="F33" s="363"/>
      <c r="G33" s="363"/>
      <c r="H33" s="363"/>
      <c r="I33" s="363"/>
      <c r="J33" s="363"/>
      <c r="K33" s="239"/>
    </row>
    <row r="34" spans="2:11" s="1" customFormat="1" ht="15" customHeight="1">
      <c r="B34" s="242"/>
      <c r="C34" s="243"/>
      <c r="D34" s="363" t="s">
        <v>531</v>
      </c>
      <c r="E34" s="363"/>
      <c r="F34" s="363"/>
      <c r="G34" s="363"/>
      <c r="H34" s="363"/>
      <c r="I34" s="363"/>
      <c r="J34" s="363"/>
      <c r="K34" s="239"/>
    </row>
    <row r="35" spans="2:11" s="1" customFormat="1" ht="15" customHeight="1">
      <c r="B35" s="242"/>
      <c r="C35" s="243"/>
      <c r="D35" s="363" t="s">
        <v>532</v>
      </c>
      <c r="E35" s="363"/>
      <c r="F35" s="363"/>
      <c r="G35" s="363"/>
      <c r="H35" s="363"/>
      <c r="I35" s="363"/>
      <c r="J35" s="363"/>
      <c r="K35" s="239"/>
    </row>
    <row r="36" spans="2:11" s="1" customFormat="1" ht="15" customHeight="1">
      <c r="B36" s="242"/>
      <c r="C36" s="243"/>
      <c r="D36" s="241"/>
      <c r="E36" s="244" t="s">
        <v>97</v>
      </c>
      <c r="F36" s="241"/>
      <c r="G36" s="363" t="s">
        <v>533</v>
      </c>
      <c r="H36" s="363"/>
      <c r="I36" s="363"/>
      <c r="J36" s="363"/>
      <c r="K36" s="239"/>
    </row>
    <row r="37" spans="2:11" s="1" customFormat="1" ht="30.75" customHeight="1">
      <c r="B37" s="242"/>
      <c r="C37" s="243"/>
      <c r="D37" s="241"/>
      <c r="E37" s="244" t="s">
        <v>534</v>
      </c>
      <c r="F37" s="241"/>
      <c r="G37" s="363" t="s">
        <v>535</v>
      </c>
      <c r="H37" s="363"/>
      <c r="I37" s="363"/>
      <c r="J37" s="363"/>
      <c r="K37" s="239"/>
    </row>
    <row r="38" spans="2:11" s="1" customFormat="1" ht="15" customHeight="1">
      <c r="B38" s="242"/>
      <c r="C38" s="243"/>
      <c r="D38" s="241"/>
      <c r="E38" s="244" t="s">
        <v>56</v>
      </c>
      <c r="F38" s="241"/>
      <c r="G38" s="363" t="s">
        <v>536</v>
      </c>
      <c r="H38" s="363"/>
      <c r="I38" s="363"/>
      <c r="J38" s="363"/>
      <c r="K38" s="239"/>
    </row>
    <row r="39" spans="2:11" s="1" customFormat="1" ht="15" customHeight="1">
      <c r="B39" s="242"/>
      <c r="C39" s="243"/>
      <c r="D39" s="241"/>
      <c r="E39" s="244" t="s">
        <v>57</v>
      </c>
      <c r="F39" s="241"/>
      <c r="G39" s="363" t="s">
        <v>537</v>
      </c>
      <c r="H39" s="363"/>
      <c r="I39" s="363"/>
      <c r="J39" s="363"/>
      <c r="K39" s="239"/>
    </row>
    <row r="40" spans="2:11" s="1" customFormat="1" ht="15" customHeight="1">
      <c r="B40" s="242"/>
      <c r="C40" s="243"/>
      <c r="D40" s="241"/>
      <c r="E40" s="244" t="s">
        <v>98</v>
      </c>
      <c r="F40" s="241"/>
      <c r="G40" s="363" t="s">
        <v>538</v>
      </c>
      <c r="H40" s="363"/>
      <c r="I40" s="363"/>
      <c r="J40" s="363"/>
      <c r="K40" s="239"/>
    </row>
    <row r="41" spans="2:11" s="1" customFormat="1" ht="15" customHeight="1">
      <c r="B41" s="242"/>
      <c r="C41" s="243"/>
      <c r="D41" s="241"/>
      <c r="E41" s="244" t="s">
        <v>99</v>
      </c>
      <c r="F41" s="241"/>
      <c r="G41" s="363" t="s">
        <v>539</v>
      </c>
      <c r="H41" s="363"/>
      <c r="I41" s="363"/>
      <c r="J41" s="363"/>
      <c r="K41" s="239"/>
    </row>
    <row r="42" spans="2:11" s="1" customFormat="1" ht="15" customHeight="1">
      <c r="B42" s="242"/>
      <c r="C42" s="243"/>
      <c r="D42" s="241"/>
      <c r="E42" s="244" t="s">
        <v>540</v>
      </c>
      <c r="F42" s="241"/>
      <c r="G42" s="363" t="s">
        <v>541</v>
      </c>
      <c r="H42" s="363"/>
      <c r="I42" s="363"/>
      <c r="J42" s="363"/>
      <c r="K42" s="239"/>
    </row>
    <row r="43" spans="2:11" s="1" customFormat="1" ht="15" customHeight="1">
      <c r="B43" s="242"/>
      <c r="C43" s="243"/>
      <c r="D43" s="241"/>
      <c r="E43" s="244"/>
      <c r="F43" s="241"/>
      <c r="G43" s="363" t="s">
        <v>542</v>
      </c>
      <c r="H43" s="363"/>
      <c r="I43" s="363"/>
      <c r="J43" s="363"/>
      <c r="K43" s="239"/>
    </row>
    <row r="44" spans="2:11" s="1" customFormat="1" ht="15" customHeight="1">
      <c r="B44" s="242"/>
      <c r="C44" s="243"/>
      <c r="D44" s="241"/>
      <c r="E44" s="244" t="s">
        <v>543</v>
      </c>
      <c r="F44" s="241"/>
      <c r="G44" s="363" t="s">
        <v>544</v>
      </c>
      <c r="H44" s="363"/>
      <c r="I44" s="363"/>
      <c r="J44" s="363"/>
      <c r="K44" s="239"/>
    </row>
    <row r="45" spans="2:11" s="1" customFormat="1" ht="15" customHeight="1">
      <c r="B45" s="242"/>
      <c r="C45" s="243"/>
      <c r="D45" s="241"/>
      <c r="E45" s="244" t="s">
        <v>101</v>
      </c>
      <c r="F45" s="241"/>
      <c r="G45" s="363" t="s">
        <v>545</v>
      </c>
      <c r="H45" s="363"/>
      <c r="I45" s="363"/>
      <c r="J45" s="363"/>
      <c r="K45" s="239"/>
    </row>
    <row r="46" spans="2:11" s="1" customFormat="1" ht="12.75" customHeight="1">
      <c r="B46" s="242"/>
      <c r="C46" s="243"/>
      <c r="D46" s="241"/>
      <c r="E46" s="241"/>
      <c r="F46" s="241"/>
      <c r="G46" s="241"/>
      <c r="H46" s="241"/>
      <c r="I46" s="241"/>
      <c r="J46" s="241"/>
      <c r="K46" s="239"/>
    </row>
    <row r="47" spans="2:11" s="1" customFormat="1" ht="15" customHeight="1">
      <c r="B47" s="242"/>
      <c r="C47" s="243"/>
      <c r="D47" s="363" t="s">
        <v>546</v>
      </c>
      <c r="E47" s="363"/>
      <c r="F47" s="363"/>
      <c r="G47" s="363"/>
      <c r="H47" s="363"/>
      <c r="I47" s="363"/>
      <c r="J47" s="363"/>
      <c r="K47" s="239"/>
    </row>
    <row r="48" spans="2:11" s="1" customFormat="1" ht="15" customHeight="1">
      <c r="B48" s="242"/>
      <c r="C48" s="243"/>
      <c r="D48" s="243"/>
      <c r="E48" s="363" t="s">
        <v>547</v>
      </c>
      <c r="F48" s="363"/>
      <c r="G48" s="363"/>
      <c r="H48" s="363"/>
      <c r="I48" s="363"/>
      <c r="J48" s="363"/>
      <c r="K48" s="239"/>
    </row>
    <row r="49" spans="2:11" s="1" customFormat="1" ht="15" customHeight="1">
      <c r="B49" s="242"/>
      <c r="C49" s="243"/>
      <c r="D49" s="243"/>
      <c r="E49" s="363" t="s">
        <v>548</v>
      </c>
      <c r="F49" s="363"/>
      <c r="G49" s="363"/>
      <c r="H49" s="363"/>
      <c r="I49" s="363"/>
      <c r="J49" s="363"/>
      <c r="K49" s="239"/>
    </row>
    <row r="50" spans="2:11" s="1" customFormat="1" ht="15" customHeight="1">
      <c r="B50" s="242"/>
      <c r="C50" s="243"/>
      <c r="D50" s="243"/>
      <c r="E50" s="363" t="s">
        <v>549</v>
      </c>
      <c r="F50" s="363"/>
      <c r="G50" s="363"/>
      <c r="H50" s="363"/>
      <c r="I50" s="363"/>
      <c r="J50" s="363"/>
      <c r="K50" s="239"/>
    </row>
    <row r="51" spans="2:11" s="1" customFormat="1" ht="15" customHeight="1">
      <c r="B51" s="242"/>
      <c r="C51" s="243"/>
      <c r="D51" s="363" t="s">
        <v>550</v>
      </c>
      <c r="E51" s="363"/>
      <c r="F51" s="363"/>
      <c r="G51" s="363"/>
      <c r="H51" s="363"/>
      <c r="I51" s="363"/>
      <c r="J51" s="363"/>
      <c r="K51" s="239"/>
    </row>
    <row r="52" spans="2:11" s="1" customFormat="1" ht="25.5" customHeight="1">
      <c r="B52" s="238"/>
      <c r="C52" s="364" t="s">
        <v>551</v>
      </c>
      <c r="D52" s="364"/>
      <c r="E52" s="364"/>
      <c r="F52" s="364"/>
      <c r="G52" s="364"/>
      <c r="H52" s="364"/>
      <c r="I52" s="364"/>
      <c r="J52" s="364"/>
      <c r="K52" s="239"/>
    </row>
    <row r="53" spans="2:11" s="1" customFormat="1" ht="5.25" customHeight="1">
      <c r="B53" s="238"/>
      <c r="C53" s="240"/>
      <c r="D53" s="240"/>
      <c r="E53" s="240"/>
      <c r="F53" s="240"/>
      <c r="G53" s="240"/>
      <c r="H53" s="240"/>
      <c r="I53" s="240"/>
      <c r="J53" s="240"/>
      <c r="K53" s="239"/>
    </row>
    <row r="54" spans="2:11" s="1" customFormat="1" ht="15" customHeight="1">
      <c r="B54" s="238"/>
      <c r="C54" s="363" t="s">
        <v>552</v>
      </c>
      <c r="D54" s="363"/>
      <c r="E54" s="363"/>
      <c r="F54" s="363"/>
      <c r="G54" s="363"/>
      <c r="H54" s="363"/>
      <c r="I54" s="363"/>
      <c r="J54" s="363"/>
      <c r="K54" s="239"/>
    </row>
    <row r="55" spans="2:11" s="1" customFormat="1" ht="15" customHeight="1">
      <c r="B55" s="238"/>
      <c r="C55" s="363" t="s">
        <v>553</v>
      </c>
      <c r="D55" s="363"/>
      <c r="E55" s="363"/>
      <c r="F55" s="363"/>
      <c r="G55" s="363"/>
      <c r="H55" s="363"/>
      <c r="I55" s="363"/>
      <c r="J55" s="363"/>
      <c r="K55" s="239"/>
    </row>
    <row r="56" spans="2:11" s="1" customFormat="1" ht="12.75" customHeight="1">
      <c r="B56" s="238"/>
      <c r="C56" s="241"/>
      <c r="D56" s="241"/>
      <c r="E56" s="241"/>
      <c r="F56" s="241"/>
      <c r="G56" s="241"/>
      <c r="H56" s="241"/>
      <c r="I56" s="241"/>
      <c r="J56" s="241"/>
      <c r="K56" s="239"/>
    </row>
    <row r="57" spans="2:11" s="1" customFormat="1" ht="15" customHeight="1">
      <c r="B57" s="238"/>
      <c r="C57" s="363" t="s">
        <v>554</v>
      </c>
      <c r="D57" s="363"/>
      <c r="E57" s="363"/>
      <c r="F57" s="363"/>
      <c r="G57" s="363"/>
      <c r="H57" s="363"/>
      <c r="I57" s="363"/>
      <c r="J57" s="363"/>
      <c r="K57" s="239"/>
    </row>
    <row r="58" spans="2:11" s="1" customFormat="1" ht="15" customHeight="1">
      <c r="B58" s="238"/>
      <c r="C58" s="243"/>
      <c r="D58" s="363" t="s">
        <v>555</v>
      </c>
      <c r="E58" s="363"/>
      <c r="F58" s="363"/>
      <c r="G58" s="363"/>
      <c r="H58" s="363"/>
      <c r="I58" s="363"/>
      <c r="J58" s="363"/>
      <c r="K58" s="239"/>
    </row>
    <row r="59" spans="2:11" s="1" customFormat="1" ht="15" customHeight="1">
      <c r="B59" s="238"/>
      <c r="C59" s="243"/>
      <c r="D59" s="363" t="s">
        <v>556</v>
      </c>
      <c r="E59" s="363"/>
      <c r="F59" s="363"/>
      <c r="G59" s="363"/>
      <c r="H59" s="363"/>
      <c r="I59" s="363"/>
      <c r="J59" s="363"/>
      <c r="K59" s="239"/>
    </row>
    <row r="60" spans="2:11" s="1" customFormat="1" ht="15" customHeight="1">
      <c r="B60" s="238"/>
      <c r="C60" s="243"/>
      <c r="D60" s="363" t="s">
        <v>557</v>
      </c>
      <c r="E60" s="363"/>
      <c r="F60" s="363"/>
      <c r="G60" s="363"/>
      <c r="H60" s="363"/>
      <c r="I60" s="363"/>
      <c r="J60" s="363"/>
      <c r="K60" s="239"/>
    </row>
    <row r="61" spans="2:11" s="1" customFormat="1" ht="15" customHeight="1">
      <c r="B61" s="238"/>
      <c r="C61" s="243"/>
      <c r="D61" s="363" t="s">
        <v>558</v>
      </c>
      <c r="E61" s="363"/>
      <c r="F61" s="363"/>
      <c r="G61" s="363"/>
      <c r="H61" s="363"/>
      <c r="I61" s="363"/>
      <c r="J61" s="363"/>
      <c r="K61" s="239"/>
    </row>
    <row r="62" spans="2:11" s="1" customFormat="1" ht="15" customHeight="1">
      <c r="B62" s="238"/>
      <c r="C62" s="243"/>
      <c r="D62" s="366" t="s">
        <v>559</v>
      </c>
      <c r="E62" s="366"/>
      <c r="F62" s="366"/>
      <c r="G62" s="366"/>
      <c r="H62" s="366"/>
      <c r="I62" s="366"/>
      <c r="J62" s="366"/>
      <c r="K62" s="239"/>
    </row>
    <row r="63" spans="2:11" s="1" customFormat="1" ht="15" customHeight="1">
      <c r="B63" s="238"/>
      <c r="C63" s="243"/>
      <c r="D63" s="363" t="s">
        <v>560</v>
      </c>
      <c r="E63" s="363"/>
      <c r="F63" s="363"/>
      <c r="G63" s="363"/>
      <c r="H63" s="363"/>
      <c r="I63" s="363"/>
      <c r="J63" s="363"/>
      <c r="K63" s="239"/>
    </row>
    <row r="64" spans="2:11" s="1" customFormat="1" ht="12.75" customHeight="1">
      <c r="B64" s="238"/>
      <c r="C64" s="243"/>
      <c r="D64" s="243"/>
      <c r="E64" s="246"/>
      <c r="F64" s="243"/>
      <c r="G64" s="243"/>
      <c r="H64" s="243"/>
      <c r="I64" s="243"/>
      <c r="J64" s="243"/>
      <c r="K64" s="239"/>
    </row>
    <row r="65" spans="2:11" s="1" customFormat="1" ht="15" customHeight="1">
      <c r="B65" s="238"/>
      <c r="C65" s="243"/>
      <c r="D65" s="363" t="s">
        <v>561</v>
      </c>
      <c r="E65" s="363"/>
      <c r="F65" s="363"/>
      <c r="G65" s="363"/>
      <c r="H65" s="363"/>
      <c r="I65" s="363"/>
      <c r="J65" s="363"/>
      <c r="K65" s="239"/>
    </row>
    <row r="66" spans="2:11" s="1" customFormat="1" ht="15" customHeight="1">
      <c r="B66" s="238"/>
      <c r="C66" s="243"/>
      <c r="D66" s="366" t="s">
        <v>562</v>
      </c>
      <c r="E66" s="366"/>
      <c r="F66" s="366"/>
      <c r="G66" s="366"/>
      <c r="H66" s="366"/>
      <c r="I66" s="366"/>
      <c r="J66" s="366"/>
      <c r="K66" s="239"/>
    </row>
    <row r="67" spans="2:11" s="1" customFormat="1" ht="15" customHeight="1">
      <c r="B67" s="238"/>
      <c r="C67" s="243"/>
      <c r="D67" s="363" t="s">
        <v>563</v>
      </c>
      <c r="E67" s="363"/>
      <c r="F67" s="363"/>
      <c r="G67" s="363"/>
      <c r="H67" s="363"/>
      <c r="I67" s="363"/>
      <c r="J67" s="363"/>
      <c r="K67" s="239"/>
    </row>
    <row r="68" spans="2:11" s="1" customFormat="1" ht="15" customHeight="1">
      <c r="B68" s="238"/>
      <c r="C68" s="243"/>
      <c r="D68" s="363" t="s">
        <v>564</v>
      </c>
      <c r="E68" s="363"/>
      <c r="F68" s="363"/>
      <c r="G68" s="363"/>
      <c r="H68" s="363"/>
      <c r="I68" s="363"/>
      <c r="J68" s="363"/>
      <c r="K68" s="239"/>
    </row>
    <row r="69" spans="2:11" s="1" customFormat="1" ht="15" customHeight="1">
      <c r="B69" s="238"/>
      <c r="C69" s="243"/>
      <c r="D69" s="363" t="s">
        <v>565</v>
      </c>
      <c r="E69" s="363"/>
      <c r="F69" s="363"/>
      <c r="G69" s="363"/>
      <c r="H69" s="363"/>
      <c r="I69" s="363"/>
      <c r="J69" s="363"/>
      <c r="K69" s="239"/>
    </row>
    <row r="70" spans="2:11" s="1" customFormat="1" ht="15" customHeight="1">
      <c r="B70" s="238"/>
      <c r="C70" s="243"/>
      <c r="D70" s="363" t="s">
        <v>566</v>
      </c>
      <c r="E70" s="363"/>
      <c r="F70" s="363"/>
      <c r="G70" s="363"/>
      <c r="H70" s="363"/>
      <c r="I70" s="363"/>
      <c r="J70" s="363"/>
      <c r="K70" s="239"/>
    </row>
    <row r="71" spans="2:11" s="1" customFormat="1" ht="12.75" customHeight="1">
      <c r="B71" s="247"/>
      <c r="C71" s="248"/>
      <c r="D71" s="248"/>
      <c r="E71" s="248"/>
      <c r="F71" s="248"/>
      <c r="G71" s="248"/>
      <c r="H71" s="248"/>
      <c r="I71" s="248"/>
      <c r="J71" s="248"/>
      <c r="K71" s="249"/>
    </row>
    <row r="72" spans="2:11" s="1" customFormat="1" ht="18.75" customHeight="1">
      <c r="B72" s="250"/>
      <c r="C72" s="250"/>
      <c r="D72" s="250"/>
      <c r="E72" s="250"/>
      <c r="F72" s="250"/>
      <c r="G72" s="250"/>
      <c r="H72" s="250"/>
      <c r="I72" s="250"/>
      <c r="J72" s="250"/>
      <c r="K72" s="251"/>
    </row>
    <row r="73" spans="2:11" s="1" customFormat="1" ht="18.75" customHeight="1">
      <c r="B73" s="251"/>
      <c r="C73" s="251"/>
      <c r="D73" s="251"/>
      <c r="E73" s="251"/>
      <c r="F73" s="251"/>
      <c r="G73" s="251"/>
      <c r="H73" s="251"/>
      <c r="I73" s="251"/>
      <c r="J73" s="251"/>
      <c r="K73" s="251"/>
    </row>
    <row r="74" spans="2:11" s="1" customFormat="1" ht="7.5" customHeight="1">
      <c r="B74" s="252"/>
      <c r="C74" s="253"/>
      <c r="D74" s="253"/>
      <c r="E74" s="253"/>
      <c r="F74" s="253"/>
      <c r="G74" s="253"/>
      <c r="H74" s="253"/>
      <c r="I74" s="253"/>
      <c r="J74" s="253"/>
      <c r="K74" s="254"/>
    </row>
    <row r="75" spans="2:11" s="1" customFormat="1" ht="45" customHeight="1">
      <c r="B75" s="255"/>
      <c r="C75" s="367" t="s">
        <v>567</v>
      </c>
      <c r="D75" s="367"/>
      <c r="E75" s="367"/>
      <c r="F75" s="367"/>
      <c r="G75" s="367"/>
      <c r="H75" s="367"/>
      <c r="I75" s="367"/>
      <c r="J75" s="367"/>
      <c r="K75" s="256"/>
    </row>
    <row r="76" spans="2:11" s="1" customFormat="1" ht="17.25" customHeight="1">
      <c r="B76" s="255"/>
      <c r="C76" s="257" t="s">
        <v>568</v>
      </c>
      <c r="D76" s="257"/>
      <c r="E76" s="257"/>
      <c r="F76" s="257" t="s">
        <v>569</v>
      </c>
      <c r="G76" s="258"/>
      <c r="H76" s="257" t="s">
        <v>57</v>
      </c>
      <c r="I76" s="257" t="s">
        <v>60</v>
      </c>
      <c r="J76" s="257" t="s">
        <v>570</v>
      </c>
      <c r="K76" s="256"/>
    </row>
    <row r="77" spans="2:11" s="1" customFormat="1" ht="17.25" customHeight="1">
      <c r="B77" s="255"/>
      <c r="C77" s="259" t="s">
        <v>571</v>
      </c>
      <c r="D77" s="259"/>
      <c r="E77" s="259"/>
      <c r="F77" s="260" t="s">
        <v>572</v>
      </c>
      <c r="G77" s="261"/>
      <c r="H77" s="259"/>
      <c r="I77" s="259"/>
      <c r="J77" s="259" t="s">
        <v>573</v>
      </c>
      <c r="K77" s="256"/>
    </row>
    <row r="78" spans="2:11" s="1" customFormat="1" ht="5.25" customHeight="1">
      <c r="B78" s="255"/>
      <c r="C78" s="262"/>
      <c r="D78" s="262"/>
      <c r="E78" s="262"/>
      <c r="F78" s="262"/>
      <c r="G78" s="263"/>
      <c r="H78" s="262"/>
      <c r="I78" s="262"/>
      <c r="J78" s="262"/>
      <c r="K78" s="256"/>
    </row>
    <row r="79" spans="2:11" s="1" customFormat="1" ht="15" customHeight="1">
      <c r="B79" s="255"/>
      <c r="C79" s="244" t="s">
        <v>56</v>
      </c>
      <c r="D79" s="264"/>
      <c r="E79" s="264"/>
      <c r="F79" s="265" t="s">
        <v>574</v>
      </c>
      <c r="G79" s="266"/>
      <c r="H79" s="244" t="s">
        <v>575</v>
      </c>
      <c r="I79" s="244" t="s">
        <v>576</v>
      </c>
      <c r="J79" s="244">
        <v>20</v>
      </c>
      <c r="K79" s="256"/>
    </row>
    <row r="80" spans="2:11" s="1" customFormat="1" ht="15" customHeight="1">
      <c r="B80" s="255"/>
      <c r="C80" s="244" t="s">
        <v>577</v>
      </c>
      <c r="D80" s="244"/>
      <c r="E80" s="244"/>
      <c r="F80" s="265" t="s">
        <v>574</v>
      </c>
      <c r="G80" s="266"/>
      <c r="H80" s="244" t="s">
        <v>578</v>
      </c>
      <c r="I80" s="244" t="s">
        <v>576</v>
      </c>
      <c r="J80" s="244">
        <v>120</v>
      </c>
      <c r="K80" s="256"/>
    </row>
    <row r="81" spans="2:11" s="1" customFormat="1" ht="15" customHeight="1">
      <c r="B81" s="267"/>
      <c r="C81" s="244" t="s">
        <v>579</v>
      </c>
      <c r="D81" s="244"/>
      <c r="E81" s="244"/>
      <c r="F81" s="265" t="s">
        <v>580</v>
      </c>
      <c r="G81" s="266"/>
      <c r="H81" s="244" t="s">
        <v>581</v>
      </c>
      <c r="I81" s="244" t="s">
        <v>576</v>
      </c>
      <c r="J81" s="244">
        <v>50</v>
      </c>
      <c r="K81" s="256"/>
    </row>
    <row r="82" spans="2:11" s="1" customFormat="1" ht="15" customHeight="1">
      <c r="B82" s="267"/>
      <c r="C82" s="244" t="s">
        <v>582</v>
      </c>
      <c r="D82" s="244"/>
      <c r="E82" s="244"/>
      <c r="F82" s="265" t="s">
        <v>574</v>
      </c>
      <c r="G82" s="266"/>
      <c r="H82" s="244" t="s">
        <v>583</v>
      </c>
      <c r="I82" s="244" t="s">
        <v>584</v>
      </c>
      <c r="J82" s="244"/>
      <c r="K82" s="256"/>
    </row>
    <row r="83" spans="2:11" s="1" customFormat="1" ht="15" customHeight="1">
      <c r="B83" s="267"/>
      <c r="C83" s="244" t="s">
        <v>585</v>
      </c>
      <c r="D83" s="244"/>
      <c r="E83" s="244"/>
      <c r="F83" s="265" t="s">
        <v>580</v>
      </c>
      <c r="G83" s="244"/>
      <c r="H83" s="244" t="s">
        <v>586</v>
      </c>
      <c r="I83" s="244" t="s">
        <v>576</v>
      </c>
      <c r="J83" s="244">
        <v>15</v>
      </c>
      <c r="K83" s="256"/>
    </row>
    <row r="84" spans="2:11" s="1" customFormat="1" ht="15" customHeight="1">
      <c r="B84" s="267"/>
      <c r="C84" s="244" t="s">
        <v>587</v>
      </c>
      <c r="D84" s="244"/>
      <c r="E84" s="244"/>
      <c r="F84" s="265" t="s">
        <v>580</v>
      </c>
      <c r="G84" s="244"/>
      <c r="H84" s="244" t="s">
        <v>588</v>
      </c>
      <c r="I84" s="244" t="s">
        <v>576</v>
      </c>
      <c r="J84" s="244">
        <v>15</v>
      </c>
      <c r="K84" s="256"/>
    </row>
    <row r="85" spans="2:11" s="1" customFormat="1" ht="15" customHeight="1">
      <c r="B85" s="267"/>
      <c r="C85" s="244" t="s">
        <v>589</v>
      </c>
      <c r="D85" s="244"/>
      <c r="E85" s="244"/>
      <c r="F85" s="265" t="s">
        <v>580</v>
      </c>
      <c r="G85" s="244"/>
      <c r="H85" s="244" t="s">
        <v>590</v>
      </c>
      <c r="I85" s="244" t="s">
        <v>576</v>
      </c>
      <c r="J85" s="244">
        <v>20</v>
      </c>
      <c r="K85" s="256"/>
    </row>
    <row r="86" spans="2:11" s="1" customFormat="1" ht="15" customHeight="1">
      <c r="B86" s="267"/>
      <c r="C86" s="244" t="s">
        <v>591</v>
      </c>
      <c r="D86" s="244"/>
      <c r="E86" s="244"/>
      <c r="F86" s="265" t="s">
        <v>580</v>
      </c>
      <c r="G86" s="244"/>
      <c r="H86" s="244" t="s">
        <v>592</v>
      </c>
      <c r="I86" s="244" t="s">
        <v>576</v>
      </c>
      <c r="J86" s="244">
        <v>20</v>
      </c>
      <c r="K86" s="256"/>
    </row>
    <row r="87" spans="2:11" s="1" customFormat="1" ht="15" customHeight="1">
      <c r="B87" s="267"/>
      <c r="C87" s="244" t="s">
        <v>593</v>
      </c>
      <c r="D87" s="244"/>
      <c r="E87" s="244"/>
      <c r="F87" s="265" t="s">
        <v>580</v>
      </c>
      <c r="G87" s="266"/>
      <c r="H87" s="244" t="s">
        <v>594</v>
      </c>
      <c r="I87" s="244" t="s">
        <v>576</v>
      </c>
      <c r="J87" s="244">
        <v>50</v>
      </c>
      <c r="K87" s="256"/>
    </row>
    <row r="88" spans="2:11" s="1" customFormat="1" ht="15" customHeight="1">
      <c r="B88" s="267"/>
      <c r="C88" s="244" t="s">
        <v>595</v>
      </c>
      <c r="D88" s="244"/>
      <c r="E88" s="244"/>
      <c r="F88" s="265" t="s">
        <v>580</v>
      </c>
      <c r="G88" s="266"/>
      <c r="H88" s="244" t="s">
        <v>596</v>
      </c>
      <c r="I88" s="244" t="s">
        <v>576</v>
      </c>
      <c r="J88" s="244">
        <v>20</v>
      </c>
      <c r="K88" s="256"/>
    </row>
    <row r="89" spans="2:11" s="1" customFormat="1" ht="15" customHeight="1">
      <c r="B89" s="267"/>
      <c r="C89" s="244" t="s">
        <v>597</v>
      </c>
      <c r="D89" s="244"/>
      <c r="E89" s="244"/>
      <c r="F89" s="265" t="s">
        <v>580</v>
      </c>
      <c r="G89" s="266"/>
      <c r="H89" s="244" t="s">
        <v>598</v>
      </c>
      <c r="I89" s="244" t="s">
        <v>576</v>
      </c>
      <c r="J89" s="244">
        <v>20</v>
      </c>
      <c r="K89" s="256"/>
    </row>
    <row r="90" spans="2:11" s="1" customFormat="1" ht="15" customHeight="1">
      <c r="B90" s="267"/>
      <c r="C90" s="244" t="s">
        <v>599</v>
      </c>
      <c r="D90" s="244"/>
      <c r="E90" s="244"/>
      <c r="F90" s="265" t="s">
        <v>580</v>
      </c>
      <c r="G90" s="266"/>
      <c r="H90" s="244" t="s">
        <v>600</v>
      </c>
      <c r="I90" s="244" t="s">
        <v>576</v>
      </c>
      <c r="J90" s="244">
        <v>50</v>
      </c>
      <c r="K90" s="256"/>
    </row>
    <row r="91" spans="2:11" s="1" customFormat="1" ht="15" customHeight="1">
      <c r="B91" s="267"/>
      <c r="C91" s="244" t="s">
        <v>601</v>
      </c>
      <c r="D91" s="244"/>
      <c r="E91" s="244"/>
      <c r="F91" s="265" t="s">
        <v>580</v>
      </c>
      <c r="G91" s="266"/>
      <c r="H91" s="244" t="s">
        <v>601</v>
      </c>
      <c r="I91" s="244" t="s">
        <v>576</v>
      </c>
      <c r="J91" s="244">
        <v>50</v>
      </c>
      <c r="K91" s="256"/>
    </row>
    <row r="92" spans="2:11" s="1" customFormat="1" ht="15" customHeight="1">
      <c r="B92" s="267"/>
      <c r="C92" s="244" t="s">
        <v>602</v>
      </c>
      <c r="D92" s="244"/>
      <c r="E92" s="244"/>
      <c r="F92" s="265" t="s">
        <v>580</v>
      </c>
      <c r="G92" s="266"/>
      <c r="H92" s="244" t="s">
        <v>603</v>
      </c>
      <c r="I92" s="244" t="s">
        <v>576</v>
      </c>
      <c r="J92" s="244">
        <v>255</v>
      </c>
      <c r="K92" s="256"/>
    </row>
    <row r="93" spans="2:11" s="1" customFormat="1" ht="15" customHeight="1">
      <c r="B93" s="267"/>
      <c r="C93" s="244" t="s">
        <v>604</v>
      </c>
      <c r="D93" s="244"/>
      <c r="E93" s="244"/>
      <c r="F93" s="265" t="s">
        <v>574</v>
      </c>
      <c r="G93" s="266"/>
      <c r="H93" s="244" t="s">
        <v>605</v>
      </c>
      <c r="I93" s="244" t="s">
        <v>606</v>
      </c>
      <c r="J93" s="244"/>
      <c r="K93" s="256"/>
    </row>
    <row r="94" spans="2:11" s="1" customFormat="1" ht="15" customHeight="1">
      <c r="B94" s="267"/>
      <c r="C94" s="244" t="s">
        <v>607</v>
      </c>
      <c r="D94" s="244"/>
      <c r="E94" s="244"/>
      <c r="F94" s="265" t="s">
        <v>574</v>
      </c>
      <c r="G94" s="266"/>
      <c r="H94" s="244" t="s">
        <v>608</v>
      </c>
      <c r="I94" s="244" t="s">
        <v>609</v>
      </c>
      <c r="J94" s="244"/>
      <c r="K94" s="256"/>
    </row>
    <row r="95" spans="2:11" s="1" customFormat="1" ht="15" customHeight="1">
      <c r="B95" s="267"/>
      <c r="C95" s="244" t="s">
        <v>610</v>
      </c>
      <c r="D95" s="244"/>
      <c r="E95" s="244"/>
      <c r="F95" s="265" t="s">
        <v>574</v>
      </c>
      <c r="G95" s="266"/>
      <c r="H95" s="244" t="s">
        <v>610</v>
      </c>
      <c r="I95" s="244" t="s">
        <v>609</v>
      </c>
      <c r="J95" s="244"/>
      <c r="K95" s="256"/>
    </row>
    <row r="96" spans="2:11" s="1" customFormat="1" ht="15" customHeight="1">
      <c r="B96" s="267"/>
      <c r="C96" s="244" t="s">
        <v>41</v>
      </c>
      <c r="D96" s="244"/>
      <c r="E96" s="244"/>
      <c r="F96" s="265" t="s">
        <v>574</v>
      </c>
      <c r="G96" s="266"/>
      <c r="H96" s="244" t="s">
        <v>611</v>
      </c>
      <c r="I96" s="244" t="s">
        <v>609</v>
      </c>
      <c r="J96" s="244"/>
      <c r="K96" s="256"/>
    </row>
    <row r="97" spans="2:11" s="1" customFormat="1" ht="15" customHeight="1">
      <c r="B97" s="267"/>
      <c r="C97" s="244" t="s">
        <v>51</v>
      </c>
      <c r="D97" s="244"/>
      <c r="E97" s="244"/>
      <c r="F97" s="265" t="s">
        <v>574</v>
      </c>
      <c r="G97" s="266"/>
      <c r="H97" s="244" t="s">
        <v>612</v>
      </c>
      <c r="I97" s="244" t="s">
        <v>609</v>
      </c>
      <c r="J97" s="244"/>
      <c r="K97" s="256"/>
    </row>
    <row r="98" spans="2:11" s="1" customFormat="1" ht="15" customHeight="1">
      <c r="B98" s="268"/>
      <c r="C98" s="269"/>
      <c r="D98" s="269"/>
      <c r="E98" s="269"/>
      <c r="F98" s="269"/>
      <c r="G98" s="269"/>
      <c r="H98" s="269"/>
      <c r="I98" s="269"/>
      <c r="J98" s="269"/>
      <c r="K98" s="270"/>
    </row>
    <row r="99" spans="2:11" s="1" customFormat="1" ht="18.75" customHeight="1">
      <c r="B99" s="271"/>
      <c r="C99" s="272"/>
      <c r="D99" s="272"/>
      <c r="E99" s="272"/>
      <c r="F99" s="272"/>
      <c r="G99" s="272"/>
      <c r="H99" s="272"/>
      <c r="I99" s="272"/>
      <c r="J99" s="272"/>
      <c r="K99" s="271"/>
    </row>
    <row r="100" spans="2:11" s="1" customFormat="1" ht="18.75" customHeight="1"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</row>
    <row r="101" spans="2:11" s="1" customFormat="1" ht="7.5" customHeight="1">
      <c r="B101" s="252"/>
      <c r="C101" s="253"/>
      <c r="D101" s="253"/>
      <c r="E101" s="253"/>
      <c r="F101" s="253"/>
      <c r="G101" s="253"/>
      <c r="H101" s="253"/>
      <c r="I101" s="253"/>
      <c r="J101" s="253"/>
      <c r="K101" s="254"/>
    </row>
    <row r="102" spans="2:11" s="1" customFormat="1" ht="45" customHeight="1">
      <c r="B102" s="255"/>
      <c r="C102" s="367" t="s">
        <v>613</v>
      </c>
      <c r="D102" s="367"/>
      <c r="E102" s="367"/>
      <c r="F102" s="367"/>
      <c r="G102" s="367"/>
      <c r="H102" s="367"/>
      <c r="I102" s="367"/>
      <c r="J102" s="367"/>
      <c r="K102" s="256"/>
    </row>
    <row r="103" spans="2:11" s="1" customFormat="1" ht="17.25" customHeight="1">
      <c r="B103" s="255"/>
      <c r="C103" s="257" t="s">
        <v>568</v>
      </c>
      <c r="D103" s="257"/>
      <c r="E103" s="257"/>
      <c r="F103" s="257" t="s">
        <v>569</v>
      </c>
      <c r="G103" s="258"/>
      <c r="H103" s="257" t="s">
        <v>57</v>
      </c>
      <c r="I103" s="257" t="s">
        <v>60</v>
      </c>
      <c r="J103" s="257" t="s">
        <v>570</v>
      </c>
      <c r="K103" s="256"/>
    </row>
    <row r="104" spans="2:11" s="1" customFormat="1" ht="17.25" customHeight="1">
      <c r="B104" s="255"/>
      <c r="C104" s="259" t="s">
        <v>571</v>
      </c>
      <c r="D104" s="259"/>
      <c r="E104" s="259"/>
      <c r="F104" s="260" t="s">
        <v>572</v>
      </c>
      <c r="G104" s="261"/>
      <c r="H104" s="259"/>
      <c r="I104" s="259"/>
      <c r="J104" s="259" t="s">
        <v>573</v>
      </c>
      <c r="K104" s="256"/>
    </row>
    <row r="105" spans="2:11" s="1" customFormat="1" ht="5.25" customHeight="1">
      <c r="B105" s="255"/>
      <c r="C105" s="257"/>
      <c r="D105" s="257"/>
      <c r="E105" s="257"/>
      <c r="F105" s="257"/>
      <c r="G105" s="273"/>
      <c r="H105" s="257"/>
      <c r="I105" s="257"/>
      <c r="J105" s="257"/>
      <c r="K105" s="256"/>
    </row>
    <row r="106" spans="2:11" s="1" customFormat="1" ht="15" customHeight="1">
      <c r="B106" s="255"/>
      <c r="C106" s="244" t="s">
        <v>56</v>
      </c>
      <c r="D106" s="264"/>
      <c r="E106" s="264"/>
      <c r="F106" s="265" t="s">
        <v>574</v>
      </c>
      <c r="G106" s="244"/>
      <c r="H106" s="244" t="s">
        <v>614</v>
      </c>
      <c r="I106" s="244" t="s">
        <v>576</v>
      </c>
      <c r="J106" s="244">
        <v>20</v>
      </c>
      <c r="K106" s="256"/>
    </row>
    <row r="107" spans="2:11" s="1" customFormat="1" ht="15" customHeight="1">
      <c r="B107" s="255"/>
      <c r="C107" s="244" t="s">
        <v>577</v>
      </c>
      <c r="D107" s="244"/>
      <c r="E107" s="244"/>
      <c r="F107" s="265" t="s">
        <v>574</v>
      </c>
      <c r="G107" s="244"/>
      <c r="H107" s="244" t="s">
        <v>614</v>
      </c>
      <c r="I107" s="244" t="s">
        <v>576</v>
      </c>
      <c r="J107" s="244">
        <v>120</v>
      </c>
      <c r="K107" s="256"/>
    </row>
    <row r="108" spans="2:11" s="1" customFormat="1" ht="15" customHeight="1">
      <c r="B108" s="267"/>
      <c r="C108" s="244" t="s">
        <v>579</v>
      </c>
      <c r="D108" s="244"/>
      <c r="E108" s="244"/>
      <c r="F108" s="265" t="s">
        <v>580</v>
      </c>
      <c r="G108" s="244"/>
      <c r="H108" s="244" t="s">
        <v>614</v>
      </c>
      <c r="I108" s="244" t="s">
        <v>576</v>
      </c>
      <c r="J108" s="244">
        <v>50</v>
      </c>
      <c r="K108" s="256"/>
    </row>
    <row r="109" spans="2:11" s="1" customFormat="1" ht="15" customHeight="1">
      <c r="B109" s="267"/>
      <c r="C109" s="244" t="s">
        <v>582</v>
      </c>
      <c r="D109" s="244"/>
      <c r="E109" s="244"/>
      <c r="F109" s="265" t="s">
        <v>574</v>
      </c>
      <c r="G109" s="244"/>
      <c r="H109" s="244" t="s">
        <v>614</v>
      </c>
      <c r="I109" s="244" t="s">
        <v>584</v>
      </c>
      <c r="J109" s="244"/>
      <c r="K109" s="256"/>
    </row>
    <row r="110" spans="2:11" s="1" customFormat="1" ht="15" customHeight="1">
      <c r="B110" s="267"/>
      <c r="C110" s="244" t="s">
        <v>593</v>
      </c>
      <c r="D110" s="244"/>
      <c r="E110" s="244"/>
      <c r="F110" s="265" t="s">
        <v>580</v>
      </c>
      <c r="G110" s="244"/>
      <c r="H110" s="244" t="s">
        <v>614</v>
      </c>
      <c r="I110" s="244" t="s">
        <v>576</v>
      </c>
      <c r="J110" s="244">
        <v>50</v>
      </c>
      <c r="K110" s="256"/>
    </row>
    <row r="111" spans="2:11" s="1" customFormat="1" ht="15" customHeight="1">
      <c r="B111" s="267"/>
      <c r="C111" s="244" t="s">
        <v>601</v>
      </c>
      <c r="D111" s="244"/>
      <c r="E111" s="244"/>
      <c r="F111" s="265" t="s">
        <v>580</v>
      </c>
      <c r="G111" s="244"/>
      <c r="H111" s="244" t="s">
        <v>614</v>
      </c>
      <c r="I111" s="244" t="s">
        <v>576</v>
      </c>
      <c r="J111" s="244">
        <v>50</v>
      </c>
      <c r="K111" s="256"/>
    </row>
    <row r="112" spans="2:11" s="1" customFormat="1" ht="15" customHeight="1">
      <c r="B112" s="267"/>
      <c r="C112" s="244" t="s">
        <v>599</v>
      </c>
      <c r="D112" s="244"/>
      <c r="E112" s="244"/>
      <c r="F112" s="265" t="s">
        <v>580</v>
      </c>
      <c r="G112" s="244"/>
      <c r="H112" s="244" t="s">
        <v>614</v>
      </c>
      <c r="I112" s="244" t="s">
        <v>576</v>
      </c>
      <c r="J112" s="244">
        <v>50</v>
      </c>
      <c r="K112" s="256"/>
    </row>
    <row r="113" spans="2:11" s="1" customFormat="1" ht="15" customHeight="1">
      <c r="B113" s="267"/>
      <c r="C113" s="244" t="s">
        <v>56</v>
      </c>
      <c r="D113" s="244"/>
      <c r="E113" s="244"/>
      <c r="F113" s="265" t="s">
        <v>574</v>
      </c>
      <c r="G113" s="244"/>
      <c r="H113" s="244" t="s">
        <v>615</v>
      </c>
      <c r="I113" s="244" t="s">
        <v>576</v>
      </c>
      <c r="J113" s="244">
        <v>20</v>
      </c>
      <c r="K113" s="256"/>
    </row>
    <row r="114" spans="2:11" s="1" customFormat="1" ht="15" customHeight="1">
      <c r="B114" s="267"/>
      <c r="C114" s="244" t="s">
        <v>616</v>
      </c>
      <c r="D114" s="244"/>
      <c r="E114" s="244"/>
      <c r="F114" s="265" t="s">
        <v>574</v>
      </c>
      <c r="G114" s="244"/>
      <c r="H114" s="244" t="s">
        <v>617</v>
      </c>
      <c r="I114" s="244" t="s">
        <v>576</v>
      </c>
      <c r="J114" s="244">
        <v>120</v>
      </c>
      <c r="K114" s="256"/>
    </row>
    <row r="115" spans="2:11" s="1" customFormat="1" ht="15" customHeight="1">
      <c r="B115" s="267"/>
      <c r="C115" s="244" t="s">
        <v>41</v>
      </c>
      <c r="D115" s="244"/>
      <c r="E115" s="244"/>
      <c r="F115" s="265" t="s">
        <v>574</v>
      </c>
      <c r="G115" s="244"/>
      <c r="H115" s="244" t="s">
        <v>618</v>
      </c>
      <c r="I115" s="244" t="s">
        <v>609</v>
      </c>
      <c r="J115" s="244"/>
      <c r="K115" s="256"/>
    </row>
    <row r="116" spans="2:11" s="1" customFormat="1" ht="15" customHeight="1">
      <c r="B116" s="267"/>
      <c r="C116" s="244" t="s">
        <v>51</v>
      </c>
      <c r="D116" s="244"/>
      <c r="E116" s="244"/>
      <c r="F116" s="265" t="s">
        <v>574</v>
      </c>
      <c r="G116" s="244"/>
      <c r="H116" s="244" t="s">
        <v>619</v>
      </c>
      <c r="I116" s="244" t="s">
        <v>609</v>
      </c>
      <c r="J116" s="244"/>
      <c r="K116" s="256"/>
    </row>
    <row r="117" spans="2:11" s="1" customFormat="1" ht="15" customHeight="1">
      <c r="B117" s="267"/>
      <c r="C117" s="244" t="s">
        <v>60</v>
      </c>
      <c r="D117" s="244"/>
      <c r="E117" s="244"/>
      <c r="F117" s="265" t="s">
        <v>574</v>
      </c>
      <c r="G117" s="244"/>
      <c r="H117" s="244" t="s">
        <v>620</v>
      </c>
      <c r="I117" s="244" t="s">
        <v>621</v>
      </c>
      <c r="J117" s="244"/>
      <c r="K117" s="256"/>
    </row>
    <row r="118" spans="2:11" s="1" customFormat="1" ht="15" customHeight="1">
      <c r="B118" s="268"/>
      <c r="C118" s="274"/>
      <c r="D118" s="274"/>
      <c r="E118" s="274"/>
      <c r="F118" s="274"/>
      <c r="G118" s="274"/>
      <c r="H118" s="274"/>
      <c r="I118" s="274"/>
      <c r="J118" s="274"/>
      <c r="K118" s="270"/>
    </row>
    <row r="119" spans="2:11" s="1" customFormat="1" ht="18.75" customHeight="1">
      <c r="B119" s="275"/>
      <c r="C119" s="276"/>
      <c r="D119" s="276"/>
      <c r="E119" s="276"/>
      <c r="F119" s="277"/>
      <c r="G119" s="276"/>
      <c r="H119" s="276"/>
      <c r="I119" s="276"/>
      <c r="J119" s="276"/>
      <c r="K119" s="275"/>
    </row>
    <row r="120" spans="2:11" s="1" customFormat="1" ht="18.75" customHeight="1"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2:11" s="1" customFormat="1" ht="7.5" customHeight="1">
      <c r="B121" s="278"/>
      <c r="C121" s="279"/>
      <c r="D121" s="279"/>
      <c r="E121" s="279"/>
      <c r="F121" s="279"/>
      <c r="G121" s="279"/>
      <c r="H121" s="279"/>
      <c r="I121" s="279"/>
      <c r="J121" s="279"/>
      <c r="K121" s="280"/>
    </row>
    <row r="122" spans="2:11" s="1" customFormat="1" ht="45" customHeight="1">
      <c r="B122" s="281"/>
      <c r="C122" s="365" t="s">
        <v>622</v>
      </c>
      <c r="D122" s="365"/>
      <c r="E122" s="365"/>
      <c r="F122" s="365"/>
      <c r="G122" s="365"/>
      <c r="H122" s="365"/>
      <c r="I122" s="365"/>
      <c r="J122" s="365"/>
      <c r="K122" s="282"/>
    </row>
    <row r="123" spans="2:11" s="1" customFormat="1" ht="17.25" customHeight="1">
      <c r="B123" s="283"/>
      <c r="C123" s="257" t="s">
        <v>568</v>
      </c>
      <c r="D123" s="257"/>
      <c r="E123" s="257"/>
      <c r="F123" s="257" t="s">
        <v>569</v>
      </c>
      <c r="G123" s="258"/>
      <c r="H123" s="257" t="s">
        <v>57</v>
      </c>
      <c r="I123" s="257" t="s">
        <v>60</v>
      </c>
      <c r="J123" s="257" t="s">
        <v>570</v>
      </c>
      <c r="K123" s="284"/>
    </row>
    <row r="124" spans="2:11" s="1" customFormat="1" ht="17.25" customHeight="1">
      <c r="B124" s="283"/>
      <c r="C124" s="259" t="s">
        <v>571</v>
      </c>
      <c r="D124" s="259"/>
      <c r="E124" s="259"/>
      <c r="F124" s="260" t="s">
        <v>572</v>
      </c>
      <c r="G124" s="261"/>
      <c r="H124" s="259"/>
      <c r="I124" s="259"/>
      <c r="J124" s="259" t="s">
        <v>573</v>
      </c>
      <c r="K124" s="284"/>
    </row>
    <row r="125" spans="2:11" s="1" customFormat="1" ht="5.25" customHeight="1">
      <c r="B125" s="285"/>
      <c r="C125" s="262"/>
      <c r="D125" s="262"/>
      <c r="E125" s="262"/>
      <c r="F125" s="262"/>
      <c r="G125" s="286"/>
      <c r="H125" s="262"/>
      <c r="I125" s="262"/>
      <c r="J125" s="262"/>
      <c r="K125" s="287"/>
    </row>
    <row r="126" spans="2:11" s="1" customFormat="1" ht="15" customHeight="1">
      <c r="B126" s="285"/>
      <c r="C126" s="244" t="s">
        <v>577</v>
      </c>
      <c r="D126" s="264"/>
      <c r="E126" s="264"/>
      <c r="F126" s="265" t="s">
        <v>574</v>
      </c>
      <c r="G126" s="244"/>
      <c r="H126" s="244" t="s">
        <v>614</v>
      </c>
      <c r="I126" s="244" t="s">
        <v>576</v>
      </c>
      <c r="J126" s="244">
        <v>120</v>
      </c>
      <c r="K126" s="288"/>
    </row>
    <row r="127" spans="2:11" s="1" customFormat="1" ht="15" customHeight="1">
      <c r="B127" s="285"/>
      <c r="C127" s="244" t="s">
        <v>623</v>
      </c>
      <c r="D127" s="244"/>
      <c r="E127" s="244"/>
      <c r="F127" s="265" t="s">
        <v>574</v>
      </c>
      <c r="G127" s="244"/>
      <c r="H127" s="244" t="s">
        <v>624</v>
      </c>
      <c r="I127" s="244" t="s">
        <v>576</v>
      </c>
      <c r="J127" s="244" t="s">
        <v>625</v>
      </c>
      <c r="K127" s="288"/>
    </row>
    <row r="128" spans="2:11" s="1" customFormat="1" ht="15" customHeight="1">
      <c r="B128" s="285"/>
      <c r="C128" s="244" t="s">
        <v>522</v>
      </c>
      <c r="D128" s="244"/>
      <c r="E128" s="244"/>
      <c r="F128" s="265" t="s">
        <v>574</v>
      </c>
      <c r="G128" s="244"/>
      <c r="H128" s="244" t="s">
        <v>626</v>
      </c>
      <c r="I128" s="244" t="s">
        <v>576</v>
      </c>
      <c r="J128" s="244" t="s">
        <v>625</v>
      </c>
      <c r="K128" s="288"/>
    </row>
    <row r="129" spans="2:11" s="1" customFormat="1" ht="15" customHeight="1">
      <c r="B129" s="285"/>
      <c r="C129" s="244" t="s">
        <v>585</v>
      </c>
      <c r="D129" s="244"/>
      <c r="E129" s="244"/>
      <c r="F129" s="265" t="s">
        <v>580</v>
      </c>
      <c r="G129" s="244"/>
      <c r="H129" s="244" t="s">
        <v>586</v>
      </c>
      <c r="I129" s="244" t="s">
        <v>576</v>
      </c>
      <c r="J129" s="244">
        <v>15</v>
      </c>
      <c r="K129" s="288"/>
    </row>
    <row r="130" spans="2:11" s="1" customFormat="1" ht="15" customHeight="1">
      <c r="B130" s="285"/>
      <c r="C130" s="244" t="s">
        <v>587</v>
      </c>
      <c r="D130" s="244"/>
      <c r="E130" s="244"/>
      <c r="F130" s="265" t="s">
        <v>580</v>
      </c>
      <c r="G130" s="244"/>
      <c r="H130" s="244" t="s">
        <v>588</v>
      </c>
      <c r="I130" s="244" t="s">
        <v>576</v>
      </c>
      <c r="J130" s="244">
        <v>15</v>
      </c>
      <c r="K130" s="288"/>
    </row>
    <row r="131" spans="2:11" s="1" customFormat="1" ht="15" customHeight="1">
      <c r="B131" s="285"/>
      <c r="C131" s="244" t="s">
        <v>589</v>
      </c>
      <c r="D131" s="244"/>
      <c r="E131" s="244"/>
      <c r="F131" s="265" t="s">
        <v>580</v>
      </c>
      <c r="G131" s="244"/>
      <c r="H131" s="244" t="s">
        <v>590</v>
      </c>
      <c r="I131" s="244" t="s">
        <v>576</v>
      </c>
      <c r="J131" s="244">
        <v>20</v>
      </c>
      <c r="K131" s="288"/>
    </row>
    <row r="132" spans="2:11" s="1" customFormat="1" ht="15" customHeight="1">
      <c r="B132" s="285"/>
      <c r="C132" s="244" t="s">
        <v>591</v>
      </c>
      <c r="D132" s="244"/>
      <c r="E132" s="244"/>
      <c r="F132" s="265" t="s">
        <v>580</v>
      </c>
      <c r="G132" s="244"/>
      <c r="H132" s="244" t="s">
        <v>592</v>
      </c>
      <c r="I132" s="244" t="s">
        <v>576</v>
      </c>
      <c r="J132" s="244">
        <v>20</v>
      </c>
      <c r="K132" s="288"/>
    </row>
    <row r="133" spans="2:11" s="1" customFormat="1" ht="15" customHeight="1">
      <c r="B133" s="285"/>
      <c r="C133" s="244" t="s">
        <v>579</v>
      </c>
      <c r="D133" s="244"/>
      <c r="E133" s="244"/>
      <c r="F133" s="265" t="s">
        <v>580</v>
      </c>
      <c r="G133" s="244"/>
      <c r="H133" s="244" t="s">
        <v>614</v>
      </c>
      <c r="I133" s="244" t="s">
        <v>576</v>
      </c>
      <c r="J133" s="244">
        <v>50</v>
      </c>
      <c r="K133" s="288"/>
    </row>
    <row r="134" spans="2:11" s="1" customFormat="1" ht="15" customHeight="1">
      <c r="B134" s="285"/>
      <c r="C134" s="244" t="s">
        <v>593</v>
      </c>
      <c r="D134" s="244"/>
      <c r="E134" s="244"/>
      <c r="F134" s="265" t="s">
        <v>580</v>
      </c>
      <c r="G134" s="244"/>
      <c r="H134" s="244" t="s">
        <v>614</v>
      </c>
      <c r="I134" s="244" t="s">
        <v>576</v>
      </c>
      <c r="J134" s="244">
        <v>50</v>
      </c>
      <c r="K134" s="288"/>
    </row>
    <row r="135" spans="2:11" s="1" customFormat="1" ht="15" customHeight="1">
      <c r="B135" s="285"/>
      <c r="C135" s="244" t="s">
        <v>599</v>
      </c>
      <c r="D135" s="244"/>
      <c r="E135" s="244"/>
      <c r="F135" s="265" t="s">
        <v>580</v>
      </c>
      <c r="G135" s="244"/>
      <c r="H135" s="244" t="s">
        <v>614</v>
      </c>
      <c r="I135" s="244" t="s">
        <v>576</v>
      </c>
      <c r="J135" s="244">
        <v>50</v>
      </c>
      <c r="K135" s="288"/>
    </row>
    <row r="136" spans="2:11" s="1" customFormat="1" ht="15" customHeight="1">
      <c r="B136" s="285"/>
      <c r="C136" s="244" t="s">
        <v>601</v>
      </c>
      <c r="D136" s="244"/>
      <c r="E136" s="244"/>
      <c r="F136" s="265" t="s">
        <v>580</v>
      </c>
      <c r="G136" s="244"/>
      <c r="H136" s="244" t="s">
        <v>614</v>
      </c>
      <c r="I136" s="244" t="s">
        <v>576</v>
      </c>
      <c r="J136" s="244">
        <v>50</v>
      </c>
      <c r="K136" s="288"/>
    </row>
    <row r="137" spans="2:11" s="1" customFormat="1" ht="15" customHeight="1">
      <c r="B137" s="285"/>
      <c r="C137" s="244" t="s">
        <v>602</v>
      </c>
      <c r="D137" s="244"/>
      <c r="E137" s="244"/>
      <c r="F137" s="265" t="s">
        <v>580</v>
      </c>
      <c r="G137" s="244"/>
      <c r="H137" s="244" t="s">
        <v>627</v>
      </c>
      <c r="I137" s="244" t="s">
        <v>576</v>
      </c>
      <c r="J137" s="244">
        <v>255</v>
      </c>
      <c r="K137" s="288"/>
    </row>
    <row r="138" spans="2:11" s="1" customFormat="1" ht="15" customHeight="1">
      <c r="B138" s="285"/>
      <c r="C138" s="244" t="s">
        <v>604</v>
      </c>
      <c r="D138" s="244"/>
      <c r="E138" s="244"/>
      <c r="F138" s="265" t="s">
        <v>574</v>
      </c>
      <c r="G138" s="244"/>
      <c r="H138" s="244" t="s">
        <v>628</v>
      </c>
      <c r="I138" s="244" t="s">
        <v>606</v>
      </c>
      <c r="J138" s="244"/>
      <c r="K138" s="288"/>
    </row>
    <row r="139" spans="2:11" s="1" customFormat="1" ht="15" customHeight="1">
      <c r="B139" s="285"/>
      <c r="C139" s="244" t="s">
        <v>607</v>
      </c>
      <c r="D139" s="244"/>
      <c r="E139" s="244"/>
      <c r="F139" s="265" t="s">
        <v>574</v>
      </c>
      <c r="G139" s="244"/>
      <c r="H139" s="244" t="s">
        <v>629</v>
      </c>
      <c r="I139" s="244" t="s">
        <v>609</v>
      </c>
      <c r="J139" s="244"/>
      <c r="K139" s="288"/>
    </row>
    <row r="140" spans="2:11" s="1" customFormat="1" ht="15" customHeight="1">
      <c r="B140" s="285"/>
      <c r="C140" s="244" t="s">
        <v>610</v>
      </c>
      <c r="D140" s="244"/>
      <c r="E140" s="244"/>
      <c r="F140" s="265" t="s">
        <v>574</v>
      </c>
      <c r="G140" s="244"/>
      <c r="H140" s="244" t="s">
        <v>610</v>
      </c>
      <c r="I140" s="244" t="s">
        <v>609</v>
      </c>
      <c r="J140" s="244"/>
      <c r="K140" s="288"/>
    </row>
    <row r="141" spans="2:11" s="1" customFormat="1" ht="15" customHeight="1">
      <c r="B141" s="285"/>
      <c r="C141" s="244" t="s">
        <v>41</v>
      </c>
      <c r="D141" s="244"/>
      <c r="E141" s="244"/>
      <c r="F141" s="265" t="s">
        <v>574</v>
      </c>
      <c r="G141" s="244"/>
      <c r="H141" s="244" t="s">
        <v>630</v>
      </c>
      <c r="I141" s="244" t="s">
        <v>609</v>
      </c>
      <c r="J141" s="244"/>
      <c r="K141" s="288"/>
    </row>
    <row r="142" spans="2:11" s="1" customFormat="1" ht="15" customHeight="1">
      <c r="B142" s="285"/>
      <c r="C142" s="244" t="s">
        <v>631</v>
      </c>
      <c r="D142" s="244"/>
      <c r="E142" s="244"/>
      <c r="F142" s="265" t="s">
        <v>574</v>
      </c>
      <c r="G142" s="244"/>
      <c r="H142" s="244" t="s">
        <v>632</v>
      </c>
      <c r="I142" s="244" t="s">
        <v>609</v>
      </c>
      <c r="J142" s="244"/>
      <c r="K142" s="288"/>
    </row>
    <row r="143" spans="2:11" s="1" customFormat="1" ht="15" customHeight="1">
      <c r="B143" s="289"/>
      <c r="C143" s="290"/>
      <c r="D143" s="290"/>
      <c r="E143" s="290"/>
      <c r="F143" s="290"/>
      <c r="G143" s="290"/>
      <c r="H143" s="290"/>
      <c r="I143" s="290"/>
      <c r="J143" s="290"/>
      <c r="K143" s="291"/>
    </row>
    <row r="144" spans="2:11" s="1" customFormat="1" ht="18.75" customHeight="1">
      <c r="B144" s="276"/>
      <c r="C144" s="276"/>
      <c r="D144" s="276"/>
      <c r="E144" s="276"/>
      <c r="F144" s="277"/>
      <c r="G144" s="276"/>
      <c r="H144" s="276"/>
      <c r="I144" s="276"/>
      <c r="J144" s="276"/>
      <c r="K144" s="276"/>
    </row>
    <row r="145" spans="2:11" s="1" customFormat="1" ht="18.75" customHeight="1">
      <c r="B145" s="251"/>
      <c r="C145" s="251"/>
      <c r="D145" s="251"/>
      <c r="E145" s="251"/>
      <c r="F145" s="251"/>
      <c r="G145" s="251"/>
      <c r="H145" s="251"/>
      <c r="I145" s="251"/>
      <c r="J145" s="251"/>
      <c r="K145" s="251"/>
    </row>
    <row r="146" spans="2:11" s="1" customFormat="1" ht="7.5" customHeight="1">
      <c r="B146" s="252"/>
      <c r="C146" s="253"/>
      <c r="D146" s="253"/>
      <c r="E146" s="253"/>
      <c r="F146" s="253"/>
      <c r="G146" s="253"/>
      <c r="H146" s="253"/>
      <c r="I146" s="253"/>
      <c r="J146" s="253"/>
      <c r="K146" s="254"/>
    </row>
    <row r="147" spans="2:11" s="1" customFormat="1" ht="45" customHeight="1">
      <c r="B147" s="255"/>
      <c r="C147" s="367" t="s">
        <v>633</v>
      </c>
      <c r="D147" s="367"/>
      <c r="E147" s="367"/>
      <c r="F147" s="367"/>
      <c r="G147" s="367"/>
      <c r="H147" s="367"/>
      <c r="I147" s="367"/>
      <c r="J147" s="367"/>
      <c r="K147" s="256"/>
    </row>
    <row r="148" spans="2:11" s="1" customFormat="1" ht="17.25" customHeight="1">
      <c r="B148" s="255"/>
      <c r="C148" s="257" t="s">
        <v>568</v>
      </c>
      <c r="D148" s="257"/>
      <c r="E148" s="257"/>
      <c r="F148" s="257" t="s">
        <v>569</v>
      </c>
      <c r="G148" s="258"/>
      <c r="H148" s="257" t="s">
        <v>57</v>
      </c>
      <c r="I148" s="257" t="s">
        <v>60</v>
      </c>
      <c r="J148" s="257" t="s">
        <v>570</v>
      </c>
      <c r="K148" s="256"/>
    </row>
    <row r="149" spans="2:11" s="1" customFormat="1" ht="17.25" customHeight="1">
      <c r="B149" s="255"/>
      <c r="C149" s="259" t="s">
        <v>571</v>
      </c>
      <c r="D149" s="259"/>
      <c r="E149" s="259"/>
      <c r="F149" s="260" t="s">
        <v>572</v>
      </c>
      <c r="G149" s="261"/>
      <c r="H149" s="259"/>
      <c r="I149" s="259"/>
      <c r="J149" s="259" t="s">
        <v>573</v>
      </c>
      <c r="K149" s="256"/>
    </row>
    <row r="150" spans="2:11" s="1" customFormat="1" ht="5.25" customHeight="1">
      <c r="B150" s="267"/>
      <c r="C150" s="262"/>
      <c r="D150" s="262"/>
      <c r="E150" s="262"/>
      <c r="F150" s="262"/>
      <c r="G150" s="263"/>
      <c r="H150" s="262"/>
      <c r="I150" s="262"/>
      <c r="J150" s="262"/>
      <c r="K150" s="288"/>
    </row>
    <row r="151" spans="2:11" s="1" customFormat="1" ht="15" customHeight="1">
      <c r="B151" s="267"/>
      <c r="C151" s="292" t="s">
        <v>577</v>
      </c>
      <c r="D151" s="244"/>
      <c r="E151" s="244"/>
      <c r="F151" s="293" t="s">
        <v>574</v>
      </c>
      <c r="G151" s="244"/>
      <c r="H151" s="292" t="s">
        <v>614</v>
      </c>
      <c r="I151" s="292" t="s">
        <v>576</v>
      </c>
      <c r="J151" s="292">
        <v>120</v>
      </c>
      <c r="K151" s="288"/>
    </row>
    <row r="152" spans="2:11" s="1" customFormat="1" ht="15" customHeight="1">
      <c r="B152" s="267"/>
      <c r="C152" s="292" t="s">
        <v>623</v>
      </c>
      <c r="D152" s="244"/>
      <c r="E152" s="244"/>
      <c r="F152" s="293" t="s">
        <v>574</v>
      </c>
      <c r="G152" s="244"/>
      <c r="H152" s="292" t="s">
        <v>634</v>
      </c>
      <c r="I152" s="292" t="s">
        <v>576</v>
      </c>
      <c r="J152" s="292" t="s">
        <v>625</v>
      </c>
      <c r="K152" s="288"/>
    </row>
    <row r="153" spans="2:11" s="1" customFormat="1" ht="15" customHeight="1">
      <c r="B153" s="267"/>
      <c r="C153" s="292" t="s">
        <v>522</v>
      </c>
      <c r="D153" s="244"/>
      <c r="E153" s="244"/>
      <c r="F153" s="293" t="s">
        <v>574</v>
      </c>
      <c r="G153" s="244"/>
      <c r="H153" s="292" t="s">
        <v>635</v>
      </c>
      <c r="I153" s="292" t="s">
        <v>576</v>
      </c>
      <c r="J153" s="292" t="s">
        <v>625</v>
      </c>
      <c r="K153" s="288"/>
    </row>
    <row r="154" spans="2:11" s="1" customFormat="1" ht="15" customHeight="1">
      <c r="B154" s="267"/>
      <c r="C154" s="292" t="s">
        <v>579</v>
      </c>
      <c r="D154" s="244"/>
      <c r="E154" s="244"/>
      <c r="F154" s="293" t="s">
        <v>580</v>
      </c>
      <c r="G154" s="244"/>
      <c r="H154" s="292" t="s">
        <v>614</v>
      </c>
      <c r="I154" s="292" t="s">
        <v>576</v>
      </c>
      <c r="J154" s="292">
        <v>50</v>
      </c>
      <c r="K154" s="288"/>
    </row>
    <row r="155" spans="2:11" s="1" customFormat="1" ht="15" customHeight="1">
      <c r="B155" s="267"/>
      <c r="C155" s="292" t="s">
        <v>582</v>
      </c>
      <c r="D155" s="244"/>
      <c r="E155" s="244"/>
      <c r="F155" s="293" t="s">
        <v>574</v>
      </c>
      <c r="G155" s="244"/>
      <c r="H155" s="292" t="s">
        <v>614</v>
      </c>
      <c r="I155" s="292" t="s">
        <v>584</v>
      </c>
      <c r="J155" s="292"/>
      <c r="K155" s="288"/>
    </row>
    <row r="156" spans="2:11" s="1" customFormat="1" ht="15" customHeight="1">
      <c r="B156" s="267"/>
      <c r="C156" s="292" t="s">
        <v>593</v>
      </c>
      <c r="D156" s="244"/>
      <c r="E156" s="244"/>
      <c r="F156" s="293" t="s">
        <v>580</v>
      </c>
      <c r="G156" s="244"/>
      <c r="H156" s="292" t="s">
        <v>614</v>
      </c>
      <c r="I156" s="292" t="s">
        <v>576</v>
      </c>
      <c r="J156" s="292">
        <v>50</v>
      </c>
      <c r="K156" s="288"/>
    </row>
    <row r="157" spans="2:11" s="1" customFormat="1" ht="15" customHeight="1">
      <c r="B157" s="267"/>
      <c r="C157" s="292" t="s">
        <v>601</v>
      </c>
      <c r="D157" s="244"/>
      <c r="E157" s="244"/>
      <c r="F157" s="293" t="s">
        <v>580</v>
      </c>
      <c r="G157" s="244"/>
      <c r="H157" s="292" t="s">
        <v>614</v>
      </c>
      <c r="I157" s="292" t="s">
        <v>576</v>
      </c>
      <c r="J157" s="292">
        <v>50</v>
      </c>
      <c r="K157" s="288"/>
    </row>
    <row r="158" spans="2:11" s="1" customFormat="1" ht="15" customHeight="1">
      <c r="B158" s="267"/>
      <c r="C158" s="292" t="s">
        <v>599</v>
      </c>
      <c r="D158" s="244"/>
      <c r="E158" s="244"/>
      <c r="F158" s="293" t="s">
        <v>580</v>
      </c>
      <c r="G158" s="244"/>
      <c r="H158" s="292" t="s">
        <v>614</v>
      </c>
      <c r="I158" s="292" t="s">
        <v>576</v>
      </c>
      <c r="J158" s="292">
        <v>50</v>
      </c>
      <c r="K158" s="288"/>
    </row>
    <row r="159" spans="2:11" s="1" customFormat="1" ht="15" customHeight="1">
      <c r="B159" s="267"/>
      <c r="C159" s="292" t="s">
        <v>85</v>
      </c>
      <c r="D159" s="244"/>
      <c r="E159" s="244"/>
      <c r="F159" s="293" t="s">
        <v>574</v>
      </c>
      <c r="G159" s="244"/>
      <c r="H159" s="292" t="s">
        <v>636</v>
      </c>
      <c r="I159" s="292" t="s">
        <v>576</v>
      </c>
      <c r="J159" s="292" t="s">
        <v>637</v>
      </c>
      <c r="K159" s="288"/>
    </row>
    <row r="160" spans="2:11" s="1" customFormat="1" ht="15" customHeight="1">
      <c r="B160" s="267"/>
      <c r="C160" s="292" t="s">
        <v>638</v>
      </c>
      <c r="D160" s="244"/>
      <c r="E160" s="244"/>
      <c r="F160" s="293" t="s">
        <v>574</v>
      </c>
      <c r="G160" s="244"/>
      <c r="H160" s="292" t="s">
        <v>639</v>
      </c>
      <c r="I160" s="292" t="s">
        <v>609</v>
      </c>
      <c r="J160" s="292"/>
      <c r="K160" s="288"/>
    </row>
    <row r="161" spans="2:11" s="1" customFormat="1" ht="15" customHeight="1">
      <c r="B161" s="294"/>
      <c r="C161" s="274"/>
      <c r="D161" s="274"/>
      <c r="E161" s="274"/>
      <c r="F161" s="274"/>
      <c r="G161" s="274"/>
      <c r="H161" s="274"/>
      <c r="I161" s="274"/>
      <c r="J161" s="274"/>
      <c r="K161" s="295"/>
    </row>
    <row r="162" spans="2:11" s="1" customFormat="1" ht="18.75" customHeight="1">
      <c r="B162" s="276"/>
      <c r="C162" s="286"/>
      <c r="D162" s="286"/>
      <c r="E162" s="286"/>
      <c r="F162" s="296"/>
      <c r="G162" s="286"/>
      <c r="H162" s="286"/>
      <c r="I162" s="286"/>
      <c r="J162" s="286"/>
      <c r="K162" s="276"/>
    </row>
    <row r="163" spans="2:11" s="1" customFormat="1" ht="18.75" customHeight="1">
      <c r="B163" s="251"/>
      <c r="C163" s="251"/>
      <c r="D163" s="251"/>
      <c r="E163" s="251"/>
      <c r="F163" s="251"/>
      <c r="G163" s="251"/>
      <c r="H163" s="251"/>
      <c r="I163" s="251"/>
      <c r="J163" s="251"/>
      <c r="K163" s="251"/>
    </row>
    <row r="164" spans="2:11" s="1" customFormat="1" ht="7.5" customHeight="1">
      <c r="B164" s="232"/>
      <c r="C164" s="233"/>
      <c r="D164" s="233"/>
      <c r="E164" s="233"/>
      <c r="F164" s="233"/>
      <c r="G164" s="233"/>
      <c r="H164" s="233"/>
      <c r="I164" s="233"/>
      <c r="J164" s="233"/>
      <c r="K164" s="234"/>
    </row>
    <row r="165" spans="2:11" s="1" customFormat="1" ht="45" customHeight="1">
      <c r="B165" s="236"/>
      <c r="C165" s="365" t="s">
        <v>640</v>
      </c>
      <c r="D165" s="365"/>
      <c r="E165" s="365"/>
      <c r="F165" s="365"/>
      <c r="G165" s="365"/>
      <c r="H165" s="365"/>
      <c r="I165" s="365"/>
      <c r="J165" s="365"/>
      <c r="K165" s="237"/>
    </row>
    <row r="166" spans="2:11" s="1" customFormat="1" ht="17.25" customHeight="1">
      <c r="B166" s="236"/>
      <c r="C166" s="257" t="s">
        <v>568</v>
      </c>
      <c r="D166" s="257"/>
      <c r="E166" s="257"/>
      <c r="F166" s="257" t="s">
        <v>569</v>
      </c>
      <c r="G166" s="297"/>
      <c r="H166" s="298" t="s">
        <v>57</v>
      </c>
      <c r="I166" s="298" t="s">
        <v>60</v>
      </c>
      <c r="J166" s="257" t="s">
        <v>570</v>
      </c>
      <c r="K166" s="237"/>
    </row>
    <row r="167" spans="2:11" s="1" customFormat="1" ht="17.25" customHeight="1">
      <c r="B167" s="238"/>
      <c r="C167" s="259" t="s">
        <v>571</v>
      </c>
      <c r="D167" s="259"/>
      <c r="E167" s="259"/>
      <c r="F167" s="260" t="s">
        <v>572</v>
      </c>
      <c r="G167" s="299"/>
      <c r="H167" s="300"/>
      <c r="I167" s="300"/>
      <c r="J167" s="259" t="s">
        <v>573</v>
      </c>
      <c r="K167" s="239"/>
    </row>
    <row r="168" spans="2:11" s="1" customFormat="1" ht="5.25" customHeight="1">
      <c r="B168" s="267"/>
      <c r="C168" s="262"/>
      <c r="D168" s="262"/>
      <c r="E168" s="262"/>
      <c r="F168" s="262"/>
      <c r="G168" s="263"/>
      <c r="H168" s="262"/>
      <c r="I168" s="262"/>
      <c r="J168" s="262"/>
      <c r="K168" s="288"/>
    </row>
    <row r="169" spans="2:11" s="1" customFormat="1" ht="15" customHeight="1">
      <c r="B169" s="267"/>
      <c r="C169" s="244" t="s">
        <v>577</v>
      </c>
      <c r="D169" s="244"/>
      <c r="E169" s="244"/>
      <c r="F169" s="265" t="s">
        <v>574</v>
      </c>
      <c r="G169" s="244"/>
      <c r="H169" s="244" t="s">
        <v>614</v>
      </c>
      <c r="I169" s="244" t="s">
        <v>576</v>
      </c>
      <c r="J169" s="244">
        <v>120</v>
      </c>
      <c r="K169" s="288"/>
    </row>
    <row r="170" spans="2:11" s="1" customFormat="1" ht="15" customHeight="1">
      <c r="B170" s="267"/>
      <c r="C170" s="244" t="s">
        <v>623</v>
      </c>
      <c r="D170" s="244"/>
      <c r="E170" s="244"/>
      <c r="F170" s="265" t="s">
        <v>574</v>
      </c>
      <c r="G170" s="244"/>
      <c r="H170" s="244" t="s">
        <v>624</v>
      </c>
      <c r="I170" s="244" t="s">
        <v>576</v>
      </c>
      <c r="J170" s="244" t="s">
        <v>625</v>
      </c>
      <c r="K170" s="288"/>
    </row>
    <row r="171" spans="2:11" s="1" customFormat="1" ht="15" customHeight="1">
      <c r="B171" s="267"/>
      <c r="C171" s="244" t="s">
        <v>522</v>
      </c>
      <c r="D171" s="244"/>
      <c r="E171" s="244"/>
      <c r="F171" s="265" t="s">
        <v>574</v>
      </c>
      <c r="G171" s="244"/>
      <c r="H171" s="244" t="s">
        <v>641</v>
      </c>
      <c r="I171" s="244" t="s">
        <v>576</v>
      </c>
      <c r="J171" s="244" t="s">
        <v>625</v>
      </c>
      <c r="K171" s="288"/>
    </row>
    <row r="172" spans="2:11" s="1" customFormat="1" ht="15" customHeight="1">
      <c r="B172" s="267"/>
      <c r="C172" s="244" t="s">
        <v>579</v>
      </c>
      <c r="D172" s="244"/>
      <c r="E172" s="244"/>
      <c r="F172" s="265" t="s">
        <v>580</v>
      </c>
      <c r="G172" s="244"/>
      <c r="H172" s="244" t="s">
        <v>641</v>
      </c>
      <c r="I172" s="244" t="s">
        <v>576</v>
      </c>
      <c r="J172" s="244">
        <v>50</v>
      </c>
      <c r="K172" s="288"/>
    </row>
    <row r="173" spans="2:11" s="1" customFormat="1" ht="15" customHeight="1">
      <c r="B173" s="267"/>
      <c r="C173" s="244" t="s">
        <v>582</v>
      </c>
      <c r="D173" s="244"/>
      <c r="E173" s="244"/>
      <c r="F173" s="265" t="s">
        <v>574</v>
      </c>
      <c r="G173" s="244"/>
      <c r="H173" s="244" t="s">
        <v>641</v>
      </c>
      <c r="I173" s="244" t="s">
        <v>584</v>
      </c>
      <c r="J173" s="244"/>
      <c r="K173" s="288"/>
    </row>
    <row r="174" spans="2:11" s="1" customFormat="1" ht="15" customHeight="1">
      <c r="B174" s="267"/>
      <c r="C174" s="244" t="s">
        <v>593</v>
      </c>
      <c r="D174" s="244"/>
      <c r="E174" s="244"/>
      <c r="F174" s="265" t="s">
        <v>580</v>
      </c>
      <c r="G174" s="244"/>
      <c r="H174" s="244" t="s">
        <v>641</v>
      </c>
      <c r="I174" s="244" t="s">
        <v>576</v>
      </c>
      <c r="J174" s="244">
        <v>50</v>
      </c>
      <c r="K174" s="288"/>
    </row>
    <row r="175" spans="2:11" s="1" customFormat="1" ht="15" customHeight="1">
      <c r="B175" s="267"/>
      <c r="C175" s="244" t="s">
        <v>601</v>
      </c>
      <c r="D175" s="244"/>
      <c r="E175" s="244"/>
      <c r="F175" s="265" t="s">
        <v>580</v>
      </c>
      <c r="G175" s="244"/>
      <c r="H175" s="244" t="s">
        <v>641</v>
      </c>
      <c r="I175" s="244" t="s">
        <v>576</v>
      </c>
      <c r="J175" s="244">
        <v>50</v>
      </c>
      <c r="K175" s="288"/>
    </row>
    <row r="176" spans="2:11" s="1" customFormat="1" ht="15" customHeight="1">
      <c r="B176" s="267"/>
      <c r="C176" s="244" t="s">
        <v>599</v>
      </c>
      <c r="D176" s="244"/>
      <c r="E176" s="244"/>
      <c r="F176" s="265" t="s">
        <v>580</v>
      </c>
      <c r="G176" s="244"/>
      <c r="H176" s="244" t="s">
        <v>641</v>
      </c>
      <c r="I176" s="244" t="s">
        <v>576</v>
      </c>
      <c r="J176" s="244">
        <v>50</v>
      </c>
      <c r="K176" s="288"/>
    </row>
    <row r="177" spans="2:11" s="1" customFormat="1" ht="15" customHeight="1">
      <c r="B177" s="267"/>
      <c r="C177" s="244" t="s">
        <v>97</v>
      </c>
      <c r="D177" s="244"/>
      <c r="E177" s="244"/>
      <c r="F177" s="265" t="s">
        <v>574</v>
      </c>
      <c r="G177" s="244"/>
      <c r="H177" s="244" t="s">
        <v>642</v>
      </c>
      <c r="I177" s="244" t="s">
        <v>643</v>
      </c>
      <c r="J177" s="244"/>
      <c r="K177" s="288"/>
    </row>
    <row r="178" spans="2:11" s="1" customFormat="1" ht="15" customHeight="1">
      <c r="B178" s="267"/>
      <c r="C178" s="244" t="s">
        <v>60</v>
      </c>
      <c r="D178" s="244"/>
      <c r="E178" s="244"/>
      <c r="F178" s="265" t="s">
        <v>574</v>
      </c>
      <c r="G178" s="244"/>
      <c r="H178" s="244" t="s">
        <v>644</v>
      </c>
      <c r="I178" s="244" t="s">
        <v>645</v>
      </c>
      <c r="J178" s="244">
        <v>1</v>
      </c>
      <c r="K178" s="288"/>
    </row>
    <row r="179" spans="2:11" s="1" customFormat="1" ht="15" customHeight="1">
      <c r="B179" s="267"/>
      <c r="C179" s="244" t="s">
        <v>56</v>
      </c>
      <c r="D179" s="244"/>
      <c r="E179" s="244"/>
      <c r="F179" s="265" t="s">
        <v>574</v>
      </c>
      <c r="G179" s="244"/>
      <c r="H179" s="244" t="s">
        <v>646</v>
      </c>
      <c r="I179" s="244" t="s">
        <v>576</v>
      </c>
      <c r="J179" s="244">
        <v>20</v>
      </c>
      <c r="K179" s="288"/>
    </row>
    <row r="180" spans="2:11" s="1" customFormat="1" ht="15" customHeight="1">
      <c r="B180" s="267"/>
      <c r="C180" s="244" t="s">
        <v>57</v>
      </c>
      <c r="D180" s="244"/>
      <c r="E180" s="244"/>
      <c r="F180" s="265" t="s">
        <v>574</v>
      </c>
      <c r="G180" s="244"/>
      <c r="H180" s="244" t="s">
        <v>647</v>
      </c>
      <c r="I180" s="244" t="s">
        <v>576</v>
      </c>
      <c r="J180" s="244">
        <v>255</v>
      </c>
      <c r="K180" s="288"/>
    </row>
    <row r="181" spans="2:11" s="1" customFormat="1" ht="15" customHeight="1">
      <c r="B181" s="267"/>
      <c r="C181" s="244" t="s">
        <v>98</v>
      </c>
      <c r="D181" s="244"/>
      <c r="E181" s="244"/>
      <c r="F181" s="265" t="s">
        <v>574</v>
      </c>
      <c r="G181" s="244"/>
      <c r="H181" s="244" t="s">
        <v>538</v>
      </c>
      <c r="I181" s="244" t="s">
        <v>576</v>
      </c>
      <c r="J181" s="244">
        <v>10</v>
      </c>
      <c r="K181" s="288"/>
    </row>
    <row r="182" spans="2:11" s="1" customFormat="1" ht="15" customHeight="1">
      <c r="B182" s="267"/>
      <c r="C182" s="244" t="s">
        <v>99</v>
      </c>
      <c r="D182" s="244"/>
      <c r="E182" s="244"/>
      <c r="F182" s="265" t="s">
        <v>574</v>
      </c>
      <c r="G182" s="244"/>
      <c r="H182" s="244" t="s">
        <v>648</v>
      </c>
      <c r="I182" s="244" t="s">
        <v>609</v>
      </c>
      <c r="J182" s="244"/>
      <c r="K182" s="288"/>
    </row>
    <row r="183" spans="2:11" s="1" customFormat="1" ht="15" customHeight="1">
      <c r="B183" s="267"/>
      <c r="C183" s="244" t="s">
        <v>649</v>
      </c>
      <c r="D183" s="244"/>
      <c r="E183" s="244"/>
      <c r="F183" s="265" t="s">
        <v>574</v>
      </c>
      <c r="G183" s="244"/>
      <c r="H183" s="244" t="s">
        <v>650</v>
      </c>
      <c r="I183" s="244" t="s">
        <v>609</v>
      </c>
      <c r="J183" s="244"/>
      <c r="K183" s="288"/>
    </row>
    <row r="184" spans="2:11" s="1" customFormat="1" ht="15" customHeight="1">
      <c r="B184" s="267"/>
      <c r="C184" s="244" t="s">
        <v>638</v>
      </c>
      <c r="D184" s="244"/>
      <c r="E184" s="244"/>
      <c r="F184" s="265" t="s">
        <v>574</v>
      </c>
      <c r="G184" s="244"/>
      <c r="H184" s="244" t="s">
        <v>651</v>
      </c>
      <c r="I184" s="244" t="s">
        <v>609</v>
      </c>
      <c r="J184" s="244"/>
      <c r="K184" s="288"/>
    </row>
    <row r="185" spans="2:11" s="1" customFormat="1" ht="15" customHeight="1">
      <c r="B185" s="267"/>
      <c r="C185" s="244" t="s">
        <v>101</v>
      </c>
      <c r="D185" s="244"/>
      <c r="E185" s="244"/>
      <c r="F185" s="265" t="s">
        <v>580</v>
      </c>
      <c r="G185" s="244"/>
      <c r="H185" s="244" t="s">
        <v>652</v>
      </c>
      <c r="I185" s="244" t="s">
        <v>576</v>
      </c>
      <c r="J185" s="244">
        <v>50</v>
      </c>
      <c r="K185" s="288"/>
    </row>
    <row r="186" spans="2:11" s="1" customFormat="1" ht="15" customHeight="1">
      <c r="B186" s="267"/>
      <c r="C186" s="244" t="s">
        <v>653</v>
      </c>
      <c r="D186" s="244"/>
      <c r="E186" s="244"/>
      <c r="F186" s="265" t="s">
        <v>580</v>
      </c>
      <c r="G186" s="244"/>
      <c r="H186" s="244" t="s">
        <v>654</v>
      </c>
      <c r="I186" s="244" t="s">
        <v>655</v>
      </c>
      <c r="J186" s="244"/>
      <c r="K186" s="288"/>
    </row>
    <row r="187" spans="2:11" s="1" customFormat="1" ht="15" customHeight="1">
      <c r="B187" s="267"/>
      <c r="C187" s="244" t="s">
        <v>656</v>
      </c>
      <c r="D187" s="244"/>
      <c r="E187" s="244"/>
      <c r="F187" s="265" t="s">
        <v>580</v>
      </c>
      <c r="G187" s="244"/>
      <c r="H187" s="244" t="s">
        <v>657</v>
      </c>
      <c r="I187" s="244" t="s">
        <v>655</v>
      </c>
      <c r="J187" s="244"/>
      <c r="K187" s="288"/>
    </row>
    <row r="188" spans="2:11" s="1" customFormat="1" ht="15" customHeight="1">
      <c r="B188" s="267"/>
      <c r="C188" s="244" t="s">
        <v>658</v>
      </c>
      <c r="D188" s="244"/>
      <c r="E188" s="244"/>
      <c r="F188" s="265" t="s">
        <v>580</v>
      </c>
      <c r="G188" s="244"/>
      <c r="H188" s="244" t="s">
        <v>659</v>
      </c>
      <c r="I188" s="244" t="s">
        <v>655</v>
      </c>
      <c r="J188" s="244"/>
      <c r="K188" s="288"/>
    </row>
    <row r="189" spans="2:11" s="1" customFormat="1" ht="15" customHeight="1">
      <c r="B189" s="267"/>
      <c r="C189" s="301" t="s">
        <v>660</v>
      </c>
      <c r="D189" s="244"/>
      <c r="E189" s="244"/>
      <c r="F189" s="265" t="s">
        <v>580</v>
      </c>
      <c r="G189" s="244"/>
      <c r="H189" s="244" t="s">
        <v>661</v>
      </c>
      <c r="I189" s="244" t="s">
        <v>662</v>
      </c>
      <c r="J189" s="302" t="s">
        <v>663</v>
      </c>
      <c r="K189" s="288"/>
    </row>
    <row r="190" spans="2:11" s="8" customFormat="1" ht="15" customHeight="1">
      <c r="B190" s="303"/>
      <c r="C190" s="304" t="s">
        <v>664</v>
      </c>
      <c r="D190" s="305"/>
      <c r="E190" s="305"/>
      <c r="F190" s="306" t="s">
        <v>580</v>
      </c>
      <c r="G190" s="305"/>
      <c r="H190" s="305" t="s">
        <v>665</v>
      </c>
      <c r="I190" s="305" t="s">
        <v>662</v>
      </c>
      <c r="J190" s="307" t="s">
        <v>663</v>
      </c>
      <c r="K190" s="308"/>
    </row>
    <row r="191" spans="2:11" s="1" customFormat="1" ht="15" customHeight="1">
      <c r="B191" s="267"/>
      <c r="C191" s="301" t="s">
        <v>45</v>
      </c>
      <c r="D191" s="244"/>
      <c r="E191" s="244"/>
      <c r="F191" s="265" t="s">
        <v>574</v>
      </c>
      <c r="G191" s="244"/>
      <c r="H191" s="241" t="s">
        <v>666</v>
      </c>
      <c r="I191" s="244" t="s">
        <v>667</v>
      </c>
      <c r="J191" s="244"/>
      <c r="K191" s="288"/>
    </row>
    <row r="192" spans="2:11" s="1" customFormat="1" ht="15" customHeight="1">
      <c r="B192" s="267"/>
      <c r="C192" s="301" t="s">
        <v>668</v>
      </c>
      <c r="D192" s="244"/>
      <c r="E192" s="244"/>
      <c r="F192" s="265" t="s">
        <v>574</v>
      </c>
      <c r="G192" s="244"/>
      <c r="H192" s="244" t="s">
        <v>669</v>
      </c>
      <c r="I192" s="244" t="s">
        <v>609</v>
      </c>
      <c r="J192" s="244"/>
      <c r="K192" s="288"/>
    </row>
    <row r="193" spans="2:11" s="1" customFormat="1" ht="15" customHeight="1">
      <c r="B193" s="267"/>
      <c r="C193" s="301" t="s">
        <v>670</v>
      </c>
      <c r="D193" s="244"/>
      <c r="E193" s="244"/>
      <c r="F193" s="265" t="s">
        <v>574</v>
      </c>
      <c r="G193" s="244"/>
      <c r="H193" s="244" t="s">
        <v>671</v>
      </c>
      <c r="I193" s="244" t="s">
        <v>609</v>
      </c>
      <c r="J193" s="244"/>
      <c r="K193" s="288"/>
    </row>
    <row r="194" spans="2:11" s="1" customFormat="1" ht="15" customHeight="1">
      <c r="B194" s="267"/>
      <c r="C194" s="301" t="s">
        <v>672</v>
      </c>
      <c r="D194" s="244"/>
      <c r="E194" s="244"/>
      <c r="F194" s="265" t="s">
        <v>580</v>
      </c>
      <c r="G194" s="244"/>
      <c r="H194" s="244" t="s">
        <v>673</v>
      </c>
      <c r="I194" s="244" t="s">
        <v>609</v>
      </c>
      <c r="J194" s="244"/>
      <c r="K194" s="288"/>
    </row>
    <row r="195" spans="2:11" s="1" customFormat="1" ht="15" customHeight="1">
      <c r="B195" s="294"/>
      <c r="C195" s="309"/>
      <c r="D195" s="274"/>
      <c r="E195" s="274"/>
      <c r="F195" s="274"/>
      <c r="G195" s="274"/>
      <c r="H195" s="274"/>
      <c r="I195" s="274"/>
      <c r="J195" s="274"/>
      <c r="K195" s="295"/>
    </row>
    <row r="196" spans="2:11" s="1" customFormat="1" ht="18.75" customHeight="1">
      <c r="B196" s="276"/>
      <c r="C196" s="286"/>
      <c r="D196" s="286"/>
      <c r="E196" s="286"/>
      <c r="F196" s="296"/>
      <c r="G196" s="286"/>
      <c r="H196" s="286"/>
      <c r="I196" s="286"/>
      <c r="J196" s="286"/>
      <c r="K196" s="276"/>
    </row>
    <row r="197" spans="2:11" s="1" customFormat="1" ht="18.75" customHeight="1">
      <c r="B197" s="276"/>
      <c r="C197" s="286"/>
      <c r="D197" s="286"/>
      <c r="E197" s="286"/>
      <c r="F197" s="296"/>
      <c r="G197" s="286"/>
      <c r="H197" s="286"/>
      <c r="I197" s="286"/>
      <c r="J197" s="286"/>
      <c r="K197" s="276"/>
    </row>
    <row r="198" spans="2:11" s="1" customFormat="1" ht="18.75" customHeight="1"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</row>
    <row r="199" spans="2:11" s="1" customFormat="1" ht="13.5">
      <c r="B199" s="232"/>
      <c r="C199" s="233"/>
      <c r="D199" s="233"/>
      <c r="E199" s="233"/>
      <c r="F199" s="233"/>
      <c r="G199" s="233"/>
      <c r="H199" s="233"/>
      <c r="I199" s="233"/>
      <c r="J199" s="233"/>
      <c r="K199" s="234"/>
    </row>
    <row r="200" spans="2:11" s="1" customFormat="1" ht="21">
      <c r="B200" s="236"/>
      <c r="C200" s="365" t="s">
        <v>674</v>
      </c>
      <c r="D200" s="365"/>
      <c r="E200" s="365"/>
      <c r="F200" s="365"/>
      <c r="G200" s="365"/>
      <c r="H200" s="365"/>
      <c r="I200" s="365"/>
      <c r="J200" s="365"/>
      <c r="K200" s="237"/>
    </row>
    <row r="201" spans="2:11" s="1" customFormat="1" ht="25.5" customHeight="1">
      <c r="B201" s="236"/>
      <c r="C201" s="310" t="s">
        <v>675</v>
      </c>
      <c r="D201" s="310"/>
      <c r="E201" s="310"/>
      <c r="F201" s="310" t="s">
        <v>676</v>
      </c>
      <c r="G201" s="311"/>
      <c r="H201" s="368" t="s">
        <v>677</v>
      </c>
      <c r="I201" s="368"/>
      <c r="J201" s="368"/>
      <c r="K201" s="237"/>
    </row>
    <row r="202" spans="2:11" s="1" customFormat="1" ht="5.25" customHeight="1">
      <c r="B202" s="267"/>
      <c r="C202" s="262"/>
      <c r="D202" s="262"/>
      <c r="E202" s="262"/>
      <c r="F202" s="262"/>
      <c r="G202" s="286"/>
      <c r="H202" s="262"/>
      <c r="I202" s="262"/>
      <c r="J202" s="262"/>
      <c r="K202" s="288"/>
    </row>
    <row r="203" spans="2:11" s="1" customFormat="1" ht="15" customHeight="1">
      <c r="B203" s="267"/>
      <c r="C203" s="244" t="s">
        <v>667</v>
      </c>
      <c r="D203" s="244"/>
      <c r="E203" s="244"/>
      <c r="F203" s="265" t="s">
        <v>46</v>
      </c>
      <c r="G203" s="244"/>
      <c r="H203" s="369" t="s">
        <v>678</v>
      </c>
      <c r="I203" s="369"/>
      <c r="J203" s="369"/>
      <c r="K203" s="288"/>
    </row>
    <row r="204" spans="2:11" s="1" customFormat="1" ht="15" customHeight="1">
      <c r="B204" s="267"/>
      <c r="C204" s="244"/>
      <c r="D204" s="244"/>
      <c r="E204" s="244"/>
      <c r="F204" s="265" t="s">
        <v>47</v>
      </c>
      <c r="G204" s="244"/>
      <c r="H204" s="369" t="s">
        <v>679</v>
      </c>
      <c r="I204" s="369"/>
      <c r="J204" s="369"/>
      <c r="K204" s="288"/>
    </row>
    <row r="205" spans="2:11" s="1" customFormat="1" ht="15" customHeight="1">
      <c r="B205" s="267"/>
      <c r="C205" s="244"/>
      <c r="D205" s="244"/>
      <c r="E205" s="244"/>
      <c r="F205" s="265" t="s">
        <v>50</v>
      </c>
      <c r="G205" s="244"/>
      <c r="H205" s="369" t="s">
        <v>680</v>
      </c>
      <c r="I205" s="369"/>
      <c r="J205" s="369"/>
      <c r="K205" s="288"/>
    </row>
    <row r="206" spans="2:11" s="1" customFormat="1" ht="15" customHeight="1">
      <c r="B206" s="267"/>
      <c r="C206" s="244"/>
      <c r="D206" s="244"/>
      <c r="E206" s="244"/>
      <c r="F206" s="265" t="s">
        <v>48</v>
      </c>
      <c r="G206" s="244"/>
      <c r="H206" s="369" t="s">
        <v>681</v>
      </c>
      <c r="I206" s="369"/>
      <c r="J206" s="369"/>
      <c r="K206" s="288"/>
    </row>
    <row r="207" spans="2:11" s="1" customFormat="1" ht="15" customHeight="1">
      <c r="B207" s="267"/>
      <c r="C207" s="244"/>
      <c r="D207" s="244"/>
      <c r="E207" s="244"/>
      <c r="F207" s="265" t="s">
        <v>49</v>
      </c>
      <c r="G207" s="244"/>
      <c r="H207" s="369" t="s">
        <v>682</v>
      </c>
      <c r="I207" s="369"/>
      <c r="J207" s="369"/>
      <c r="K207" s="288"/>
    </row>
    <row r="208" spans="2:11" s="1" customFormat="1" ht="15" customHeight="1">
      <c r="B208" s="267"/>
      <c r="C208" s="244"/>
      <c r="D208" s="244"/>
      <c r="E208" s="244"/>
      <c r="F208" s="265"/>
      <c r="G208" s="244"/>
      <c r="H208" s="244"/>
      <c r="I208" s="244"/>
      <c r="J208" s="244"/>
      <c r="K208" s="288"/>
    </row>
    <row r="209" spans="2:11" s="1" customFormat="1" ht="15" customHeight="1">
      <c r="B209" s="267"/>
      <c r="C209" s="244" t="s">
        <v>621</v>
      </c>
      <c r="D209" s="244"/>
      <c r="E209" s="244"/>
      <c r="F209" s="265" t="s">
        <v>79</v>
      </c>
      <c r="G209" s="244"/>
      <c r="H209" s="369" t="s">
        <v>683</v>
      </c>
      <c r="I209" s="369"/>
      <c r="J209" s="369"/>
      <c r="K209" s="288"/>
    </row>
    <row r="210" spans="2:11" s="1" customFormat="1" ht="15" customHeight="1">
      <c r="B210" s="267"/>
      <c r="C210" s="244"/>
      <c r="D210" s="244"/>
      <c r="E210" s="244"/>
      <c r="F210" s="265" t="s">
        <v>518</v>
      </c>
      <c r="G210" s="244"/>
      <c r="H210" s="369" t="s">
        <v>519</v>
      </c>
      <c r="I210" s="369"/>
      <c r="J210" s="369"/>
      <c r="K210" s="288"/>
    </row>
    <row r="211" spans="2:11" s="1" customFormat="1" ht="15" customHeight="1">
      <c r="B211" s="267"/>
      <c r="C211" s="244"/>
      <c r="D211" s="244"/>
      <c r="E211" s="244"/>
      <c r="F211" s="265" t="s">
        <v>516</v>
      </c>
      <c r="G211" s="244"/>
      <c r="H211" s="369" t="s">
        <v>684</v>
      </c>
      <c r="I211" s="369"/>
      <c r="J211" s="369"/>
      <c r="K211" s="288"/>
    </row>
    <row r="212" spans="2:11" s="1" customFormat="1" ht="15" customHeight="1">
      <c r="B212" s="312"/>
      <c r="C212" s="244"/>
      <c r="D212" s="244"/>
      <c r="E212" s="244"/>
      <c r="F212" s="265" t="s">
        <v>520</v>
      </c>
      <c r="G212" s="301"/>
      <c r="H212" s="370" t="s">
        <v>521</v>
      </c>
      <c r="I212" s="370"/>
      <c r="J212" s="370"/>
      <c r="K212" s="313"/>
    </row>
    <row r="213" spans="2:11" s="1" customFormat="1" ht="15" customHeight="1">
      <c r="B213" s="312"/>
      <c r="C213" s="244"/>
      <c r="D213" s="244"/>
      <c r="E213" s="244"/>
      <c r="F213" s="265" t="s">
        <v>478</v>
      </c>
      <c r="G213" s="301"/>
      <c r="H213" s="370" t="s">
        <v>685</v>
      </c>
      <c r="I213" s="370"/>
      <c r="J213" s="370"/>
      <c r="K213" s="313"/>
    </row>
    <row r="214" spans="2:11" s="1" customFormat="1" ht="15" customHeight="1">
      <c r="B214" s="312"/>
      <c r="C214" s="244"/>
      <c r="D214" s="244"/>
      <c r="E214" s="244"/>
      <c r="F214" s="265"/>
      <c r="G214" s="301"/>
      <c r="H214" s="292"/>
      <c r="I214" s="292"/>
      <c r="J214" s="292"/>
      <c r="K214" s="313"/>
    </row>
    <row r="215" spans="2:11" s="1" customFormat="1" ht="15" customHeight="1">
      <c r="B215" s="312"/>
      <c r="C215" s="244" t="s">
        <v>645</v>
      </c>
      <c r="D215" s="244"/>
      <c r="E215" s="244"/>
      <c r="F215" s="265">
        <v>1</v>
      </c>
      <c r="G215" s="301"/>
      <c r="H215" s="370" t="s">
        <v>686</v>
      </c>
      <c r="I215" s="370"/>
      <c r="J215" s="370"/>
      <c r="K215" s="313"/>
    </row>
    <row r="216" spans="2:11" s="1" customFormat="1" ht="15" customHeight="1">
      <c r="B216" s="312"/>
      <c r="C216" s="244"/>
      <c r="D216" s="244"/>
      <c r="E216" s="244"/>
      <c r="F216" s="265">
        <v>2</v>
      </c>
      <c r="G216" s="301"/>
      <c r="H216" s="370" t="s">
        <v>687</v>
      </c>
      <c r="I216" s="370"/>
      <c r="J216" s="370"/>
      <c r="K216" s="313"/>
    </row>
    <row r="217" spans="2:11" s="1" customFormat="1" ht="15" customHeight="1">
      <c r="B217" s="312"/>
      <c r="C217" s="244"/>
      <c r="D217" s="244"/>
      <c r="E217" s="244"/>
      <c r="F217" s="265">
        <v>3</v>
      </c>
      <c r="G217" s="301"/>
      <c r="H217" s="370" t="s">
        <v>688</v>
      </c>
      <c r="I217" s="370"/>
      <c r="J217" s="370"/>
      <c r="K217" s="313"/>
    </row>
    <row r="218" spans="2:11" s="1" customFormat="1" ht="15" customHeight="1">
      <c r="B218" s="312"/>
      <c r="C218" s="244"/>
      <c r="D218" s="244"/>
      <c r="E218" s="244"/>
      <c r="F218" s="265">
        <v>4</v>
      </c>
      <c r="G218" s="301"/>
      <c r="H218" s="370" t="s">
        <v>689</v>
      </c>
      <c r="I218" s="370"/>
      <c r="J218" s="370"/>
      <c r="K218" s="313"/>
    </row>
    <row r="219" spans="2:11" s="1" customFormat="1" ht="12.75" customHeight="1">
      <c r="B219" s="314"/>
      <c r="C219" s="315"/>
      <c r="D219" s="315"/>
      <c r="E219" s="315"/>
      <c r="F219" s="315"/>
      <c r="G219" s="315"/>
      <c r="H219" s="315"/>
      <c r="I219" s="315"/>
      <c r="J219" s="315"/>
      <c r="K219" s="31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040-2024-2 - Rekonstrukce...</vt:lpstr>
      <vt:lpstr>Pokyny pro vyplnění</vt:lpstr>
      <vt:lpstr>'040-2024-2 - Rekonstrukce...'!Oblast_tisku</vt:lpstr>
      <vt:lpstr>'Pokyny pro vyplnění'!Oblast_tisku</vt:lpstr>
      <vt:lpstr>'Rekapitulace stavby'!Oblast_tisku</vt:lpstr>
      <vt:lpstr>'040-2024-2 - Rekonstrukce...'!Print_Titles</vt:lpstr>
      <vt:lpstr>'Rekapitulace stavby'!Print_Titles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Valová</dc:creator>
  <cp:lastModifiedBy>Aneta Fojtíková</cp:lastModifiedBy>
  <cp:revision>1</cp:revision>
  <dcterms:created xsi:type="dcterms:W3CDTF">2024-07-17T13:32:14Z</dcterms:created>
  <dcterms:modified xsi:type="dcterms:W3CDTF">2025-06-11T11:39:38Z</dcterms:modified>
</cp:coreProperties>
</file>