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.koricanska\Nextcloud\VZMR\VYBEROVA_RIZENI_2025\Ezak_do_9mil\3470_2025_Rekonstrukce_2bytu_Masarykovo_nam_42_26\e-zak\"/>
    </mc:Choice>
  </mc:AlternateContent>
  <bookViews>
    <workbookView xWindow="0" yWindow="0" windowWidth="28800" windowHeight="11835"/>
  </bookViews>
  <sheets>
    <sheet name="Rekapitulace stavby" sheetId="1" r:id="rId1"/>
    <sheet name="D 1.1.1 - Bourací a přípr..." sheetId="2" r:id="rId2"/>
    <sheet name="D 1.1.2 - Nový stav" sheetId="3" r:id="rId3"/>
    <sheet name="D 1.2.1 - Zdravotechnika" sheetId="4" r:id="rId4"/>
    <sheet name="D 1.2.2 - Větrání" sheetId="5" r:id="rId5"/>
    <sheet name="D 1.3 - Technika prostřed..." sheetId="6" r:id="rId6"/>
    <sheet name="D 1.4.1 - Silnoproudá a s..." sheetId="7" r:id="rId7"/>
    <sheet name="D 1.4.2 - Silnoproudá a s..." sheetId="8" r:id="rId8"/>
    <sheet name="D 1.5 - Technika prostřed..." sheetId="9" r:id="rId9"/>
    <sheet name="VRN - Vedlejší rozpočtové..." sheetId="10" r:id="rId10"/>
    <sheet name="Pokyny pro vyplnění" sheetId="11" r:id="rId11"/>
  </sheets>
  <definedNames>
    <definedName name="_xlnm._FilterDatabase" localSheetId="1" hidden="1">'D 1.1.1 - Bourací a přípr...'!$C$90:$K$142</definedName>
    <definedName name="_xlnm._FilterDatabase" localSheetId="2" hidden="1">'D 1.1.2 - Nový stav'!$C$104:$K$617</definedName>
    <definedName name="_xlnm._FilterDatabase" localSheetId="3" hidden="1">'D 1.2.1 - Zdravotechnika'!$C$94:$K$192</definedName>
    <definedName name="_xlnm._FilterDatabase" localSheetId="4" hidden="1">'D 1.2.2 - Větrání'!$C$90:$K$137</definedName>
    <definedName name="_xlnm._FilterDatabase" localSheetId="5" hidden="1">'D 1.3 - Technika prostřed...'!$C$88:$K$199</definedName>
    <definedName name="_xlnm._FilterDatabase" localSheetId="6" hidden="1">'D 1.4.1 - Silnoproudá a s...'!$C$95:$K$276</definedName>
    <definedName name="_xlnm._FilterDatabase" localSheetId="7" hidden="1">'D 1.4.2 - Silnoproudá a s...'!$C$95:$K$271</definedName>
    <definedName name="_xlnm._FilterDatabase" localSheetId="8" hidden="1">'D 1.5 - Technika prostřed...'!$C$82:$K$135</definedName>
    <definedName name="_xlnm._FilterDatabase" localSheetId="9" hidden="1">'VRN - Vedlejší rozpočtové...'!$C$90:$K$124</definedName>
    <definedName name="_xlnm.Print_Titles" localSheetId="1">'D 1.1.1 - Bourací a přípr...'!$90:$90</definedName>
    <definedName name="_xlnm.Print_Titles" localSheetId="2">'D 1.1.2 - Nový stav'!$104:$104</definedName>
    <definedName name="_xlnm.Print_Titles" localSheetId="3">'D 1.2.1 - Zdravotechnika'!$94:$94</definedName>
    <definedName name="_xlnm.Print_Titles" localSheetId="4">'D 1.2.2 - Větrání'!$90:$90</definedName>
    <definedName name="_xlnm.Print_Titles" localSheetId="5">'D 1.3 - Technika prostřed...'!$88:$88</definedName>
    <definedName name="_xlnm.Print_Titles" localSheetId="6">'D 1.4.1 - Silnoproudá a s...'!$95:$95</definedName>
    <definedName name="_xlnm.Print_Titles" localSheetId="7">'D 1.4.2 - Silnoproudá a s...'!$95:$95</definedName>
    <definedName name="_xlnm.Print_Titles" localSheetId="8">'D 1.5 - Technika prostřed...'!$82:$82</definedName>
    <definedName name="_xlnm.Print_Titles" localSheetId="0">'Rekapitulace stavby'!$52:$52</definedName>
    <definedName name="_xlnm.Print_Titles" localSheetId="9">'VRN - Vedlejší rozpočtové...'!$90:$90</definedName>
    <definedName name="_xlnm.Print_Area" localSheetId="1">'D 1.1.1 - Bourací a přípr...'!$C$4:$J$41,'D 1.1.1 - Bourací a přípr...'!$C$47:$J$70,'D 1.1.1 - Bourací a přípr...'!$C$76:$K$142</definedName>
    <definedName name="_xlnm.Print_Area" localSheetId="2">'D 1.1.2 - Nový stav'!$C$4:$J$41,'D 1.1.2 - Nový stav'!$C$47:$J$84,'D 1.1.2 - Nový stav'!$C$90:$K$617</definedName>
    <definedName name="_xlnm.Print_Area" localSheetId="3">'D 1.2.1 - Zdravotechnika'!$C$4:$J$41,'D 1.2.1 - Zdravotechnika'!$C$47:$J$74,'D 1.2.1 - Zdravotechnika'!$C$80:$K$192</definedName>
    <definedName name="_xlnm.Print_Area" localSheetId="4">'D 1.2.2 - Větrání'!$C$4:$J$41,'D 1.2.2 - Větrání'!$C$47:$J$70,'D 1.2.2 - Větrání'!$C$76:$K$137</definedName>
    <definedName name="_xlnm.Print_Area" localSheetId="5">'D 1.3 - Technika prostřed...'!$C$4:$J$39,'D 1.3 - Technika prostřed...'!$C$45:$J$70,'D 1.3 - Technika prostřed...'!$C$76:$K$199</definedName>
    <definedName name="_xlnm.Print_Area" localSheetId="6">'D 1.4.1 - Silnoproudá a s...'!$C$4:$J$41,'D 1.4.1 - Silnoproudá a s...'!$C$47:$J$75,'D 1.4.1 - Silnoproudá a s...'!$C$81:$K$276</definedName>
    <definedName name="_xlnm.Print_Area" localSheetId="7">'D 1.4.2 - Silnoproudá a s...'!$C$4:$J$41,'D 1.4.2 - Silnoproudá a s...'!$C$47:$J$75,'D 1.4.2 - Silnoproudá a s...'!$C$81:$K$271</definedName>
    <definedName name="_xlnm.Print_Area" localSheetId="8">'D 1.5 - Technika prostřed...'!$C$4:$J$39,'D 1.5 - Technika prostřed...'!$C$45:$J$64,'D 1.5 - Technika prostřed...'!$C$70:$K$135</definedName>
    <definedName name="_xlnm.Print_Area" localSheetId="10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stavby'!$C$42:$AQ$67</definedName>
    <definedName name="_xlnm.Print_Area" localSheetId="9">'VRN - Vedlejší rozpočtové...'!$C$4:$J$39,'VRN - Vedlejší rozpočtové...'!$C$45:$J$72,'VRN - Vedlejší rozpočtové...'!$C$78:$K$124</definedName>
  </definedNames>
  <calcPr calcId="152511"/>
</workbook>
</file>

<file path=xl/calcChain.xml><?xml version="1.0" encoding="utf-8"?>
<calcChain xmlns="http://schemas.openxmlformats.org/spreadsheetml/2006/main">
  <c r="J37" i="10" l="1"/>
  <c r="J36" i="10"/>
  <c r="AY66" i="1" s="1"/>
  <c r="J35" i="10"/>
  <c r="AX66" i="1" s="1"/>
  <c r="BI123" i="10"/>
  <c r="BH123" i="10"/>
  <c r="BG123" i="10"/>
  <c r="BE123" i="10"/>
  <c r="T123" i="10"/>
  <c r="T122" i="10" s="1"/>
  <c r="R123" i="10"/>
  <c r="R122" i="10"/>
  <c r="P123" i="10"/>
  <c r="P122" i="10" s="1"/>
  <c r="BI121" i="10"/>
  <c r="BH121" i="10"/>
  <c r="BG121" i="10"/>
  <c r="BE121" i="10"/>
  <c r="T121" i="10"/>
  <c r="R121" i="10"/>
  <c r="P121" i="10"/>
  <c r="BI120" i="10"/>
  <c r="BH120" i="10"/>
  <c r="BG120" i="10"/>
  <c r="BE120" i="10"/>
  <c r="T120" i="10"/>
  <c r="R120" i="10"/>
  <c r="P120" i="10"/>
  <c r="BI118" i="10"/>
  <c r="BH118" i="10"/>
  <c r="BG118" i="10"/>
  <c r="BE118" i="10"/>
  <c r="T118" i="10"/>
  <c r="T117" i="10" s="1"/>
  <c r="R118" i="10"/>
  <c r="R117" i="10"/>
  <c r="P118" i="10"/>
  <c r="P117" i="10" s="1"/>
  <c r="BI114" i="10"/>
  <c r="BH114" i="10"/>
  <c r="BG114" i="10"/>
  <c r="BE114" i="10"/>
  <c r="T114" i="10"/>
  <c r="T113" i="10"/>
  <c r="R114" i="10"/>
  <c r="R113" i="10" s="1"/>
  <c r="P114" i="10"/>
  <c r="P113" i="10"/>
  <c r="BI111" i="10"/>
  <c r="BH111" i="10"/>
  <c r="BG111" i="10"/>
  <c r="BE111" i="10"/>
  <c r="T111" i="10"/>
  <c r="T110" i="10" s="1"/>
  <c r="T109" i="10" s="1"/>
  <c r="R111" i="10"/>
  <c r="R110" i="10"/>
  <c r="P111" i="10"/>
  <c r="P110" i="10"/>
  <c r="P109" i="10"/>
  <c r="BI107" i="10"/>
  <c r="BH107" i="10"/>
  <c r="BG107" i="10"/>
  <c r="BE107" i="10"/>
  <c r="T107" i="10"/>
  <c r="T106" i="10"/>
  <c r="R107" i="10"/>
  <c r="R106" i="10"/>
  <c r="P107" i="10"/>
  <c r="P106" i="10"/>
  <c r="BI104" i="10"/>
  <c r="BH104" i="10"/>
  <c r="BG104" i="10"/>
  <c r="BE104" i="10"/>
  <c r="T104" i="10"/>
  <c r="T103" i="10"/>
  <c r="R104" i="10"/>
  <c r="R103" i="10"/>
  <c r="P104" i="10"/>
  <c r="P103" i="10"/>
  <c r="BI101" i="10"/>
  <c r="BH101" i="10"/>
  <c r="BG101" i="10"/>
  <c r="BE101" i="10"/>
  <c r="T101" i="10"/>
  <c r="T100" i="10"/>
  <c r="R101" i="10"/>
  <c r="R100" i="10"/>
  <c r="P101" i="10"/>
  <c r="P100" i="10"/>
  <c r="BI98" i="10"/>
  <c r="BH98" i="10"/>
  <c r="BG98" i="10"/>
  <c r="BE98" i="10"/>
  <c r="T98" i="10"/>
  <c r="R98" i="10"/>
  <c r="P98" i="10"/>
  <c r="BI96" i="10"/>
  <c r="BH96" i="10"/>
  <c r="BG96" i="10"/>
  <c r="BE96" i="10"/>
  <c r="T96" i="10"/>
  <c r="R96" i="10"/>
  <c r="P96" i="10"/>
  <c r="BI94" i="10"/>
  <c r="BH94" i="10"/>
  <c r="BG94" i="10"/>
  <c r="BE94" i="10"/>
  <c r="T94" i="10"/>
  <c r="R94" i="10"/>
  <c r="P94" i="10"/>
  <c r="J88" i="10"/>
  <c r="J87" i="10"/>
  <c r="F87" i="10"/>
  <c r="F85" i="10"/>
  <c r="E83" i="10"/>
  <c r="J55" i="10"/>
  <c r="J54" i="10"/>
  <c r="F54" i="10"/>
  <c r="F52" i="10"/>
  <c r="E50" i="10"/>
  <c r="J18" i="10"/>
  <c r="E18" i="10"/>
  <c r="F88" i="10" s="1"/>
  <c r="J17" i="10"/>
  <c r="J12" i="10"/>
  <c r="J85" i="10"/>
  <c r="E7" i="10"/>
  <c r="E48" i="10" s="1"/>
  <c r="J37" i="9"/>
  <c r="J36" i="9"/>
  <c r="AY65" i="1" s="1"/>
  <c r="J35" i="9"/>
  <c r="AX65" i="1" s="1"/>
  <c r="BI133" i="9"/>
  <c r="BH133" i="9"/>
  <c r="BG133" i="9"/>
  <c r="BE133" i="9"/>
  <c r="T133" i="9"/>
  <c r="R133" i="9"/>
  <c r="P133" i="9"/>
  <c r="BI131" i="9"/>
  <c r="BH131" i="9"/>
  <c r="BG131" i="9"/>
  <c r="BE131" i="9"/>
  <c r="T131" i="9"/>
  <c r="R131" i="9"/>
  <c r="P131" i="9"/>
  <c r="BI129" i="9"/>
  <c r="BH129" i="9"/>
  <c r="BG129" i="9"/>
  <c r="BE129" i="9"/>
  <c r="T129" i="9"/>
  <c r="R129" i="9"/>
  <c r="P129" i="9"/>
  <c r="BI124" i="9"/>
  <c r="BH124" i="9"/>
  <c r="BG124" i="9"/>
  <c r="BE124" i="9"/>
  <c r="T124" i="9"/>
  <c r="R124" i="9"/>
  <c r="P124" i="9"/>
  <c r="BI121" i="9"/>
  <c r="BH121" i="9"/>
  <c r="BG121" i="9"/>
  <c r="BE121" i="9"/>
  <c r="T121" i="9"/>
  <c r="R121" i="9"/>
  <c r="P121" i="9"/>
  <c r="BI120" i="9"/>
  <c r="BH120" i="9"/>
  <c r="BG120" i="9"/>
  <c r="BE120" i="9"/>
  <c r="T120" i="9"/>
  <c r="R120" i="9"/>
  <c r="P120" i="9"/>
  <c r="BI115" i="9"/>
  <c r="BH115" i="9"/>
  <c r="BG115" i="9"/>
  <c r="BE115" i="9"/>
  <c r="T115" i="9"/>
  <c r="R115" i="9"/>
  <c r="P115" i="9"/>
  <c r="BI114" i="9"/>
  <c r="BH114" i="9"/>
  <c r="BG114" i="9"/>
  <c r="BE114" i="9"/>
  <c r="T114" i="9"/>
  <c r="R114" i="9"/>
  <c r="P114" i="9"/>
  <c r="BI109" i="9"/>
  <c r="BH109" i="9"/>
  <c r="BG109" i="9"/>
  <c r="BE109" i="9"/>
  <c r="T109" i="9"/>
  <c r="R109" i="9"/>
  <c r="P109" i="9"/>
  <c r="BI105" i="9"/>
  <c r="BH105" i="9"/>
  <c r="BG105" i="9"/>
  <c r="BE105" i="9"/>
  <c r="T105" i="9"/>
  <c r="R105" i="9"/>
  <c r="P105" i="9"/>
  <c r="BI100" i="9"/>
  <c r="BH100" i="9"/>
  <c r="BG100" i="9"/>
  <c r="BE100" i="9"/>
  <c r="T100" i="9"/>
  <c r="R100" i="9"/>
  <c r="P100" i="9"/>
  <c r="BI96" i="9"/>
  <c r="BH96" i="9"/>
  <c r="BG96" i="9"/>
  <c r="BE96" i="9"/>
  <c r="T96" i="9"/>
  <c r="R96" i="9"/>
  <c r="P96" i="9"/>
  <c r="BI91" i="9"/>
  <c r="BH91" i="9"/>
  <c r="BG91" i="9"/>
  <c r="BE91" i="9"/>
  <c r="T91" i="9"/>
  <c r="R91" i="9"/>
  <c r="P91" i="9"/>
  <c r="BI86" i="9"/>
  <c r="BH86" i="9"/>
  <c r="BG86" i="9"/>
  <c r="BE86" i="9"/>
  <c r="T86" i="9"/>
  <c r="R86" i="9"/>
  <c r="P86" i="9"/>
  <c r="J80" i="9"/>
  <c r="J79" i="9"/>
  <c r="F79" i="9"/>
  <c r="F77" i="9"/>
  <c r="E75" i="9"/>
  <c r="J55" i="9"/>
  <c r="J54" i="9"/>
  <c r="F54" i="9"/>
  <c r="F52" i="9"/>
  <c r="E50" i="9"/>
  <c r="J18" i="9"/>
  <c r="E18" i="9"/>
  <c r="F55" i="9"/>
  <c r="J17" i="9"/>
  <c r="J12" i="9"/>
  <c r="J77" i="9" s="1"/>
  <c r="E7" i="9"/>
  <c r="E73" i="9" s="1"/>
  <c r="J105" i="8"/>
  <c r="J66" i="8" s="1"/>
  <c r="J39" i="8"/>
  <c r="J38" i="8"/>
  <c r="AY64" i="1" s="1"/>
  <c r="J37" i="8"/>
  <c r="AX64" i="1" s="1"/>
  <c r="BI271" i="8"/>
  <c r="BH271" i="8"/>
  <c r="BG271" i="8"/>
  <c r="BE271" i="8"/>
  <c r="T271" i="8"/>
  <c r="R271" i="8"/>
  <c r="P271" i="8"/>
  <c r="BI270" i="8"/>
  <c r="BH270" i="8"/>
  <c r="BG270" i="8"/>
  <c r="BE270" i="8"/>
  <c r="T270" i="8"/>
  <c r="R270" i="8"/>
  <c r="P270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8" i="8"/>
  <c r="BH258" i="8"/>
  <c r="BG258" i="8"/>
  <c r="BE258" i="8"/>
  <c r="T258" i="8"/>
  <c r="R258" i="8"/>
  <c r="P258" i="8"/>
  <c r="BI257" i="8"/>
  <c r="BH257" i="8"/>
  <c r="BG257" i="8"/>
  <c r="BE257" i="8"/>
  <c r="T257" i="8"/>
  <c r="R257" i="8"/>
  <c r="P257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2" i="8"/>
  <c r="BH242" i="8"/>
  <c r="BG242" i="8"/>
  <c r="BE242" i="8"/>
  <c r="T242" i="8"/>
  <c r="R242" i="8"/>
  <c r="P242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1" i="8"/>
  <c r="BH221" i="8"/>
  <c r="BG221" i="8"/>
  <c r="BE221" i="8"/>
  <c r="T221" i="8"/>
  <c r="R221" i="8"/>
  <c r="P221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0" i="8"/>
  <c r="BH180" i="8"/>
  <c r="BG180" i="8"/>
  <c r="BE180" i="8"/>
  <c r="T180" i="8"/>
  <c r="R180" i="8"/>
  <c r="P180" i="8"/>
  <c r="BI178" i="8"/>
  <c r="BH178" i="8"/>
  <c r="BG178" i="8"/>
  <c r="BE178" i="8"/>
  <c r="T178" i="8"/>
  <c r="R178" i="8"/>
  <c r="P178" i="8"/>
  <c r="BI176" i="8"/>
  <c r="BH176" i="8"/>
  <c r="BG176" i="8"/>
  <c r="BE176" i="8"/>
  <c r="T176" i="8"/>
  <c r="R176" i="8"/>
  <c r="P176" i="8"/>
  <c r="BI174" i="8"/>
  <c r="BH174" i="8"/>
  <c r="BG174" i="8"/>
  <c r="BE174" i="8"/>
  <c r="T174" i="8"/>
  <c r="R174" i="8"/>
  <c r="P174" i="8"/>
  <c r="BI172" i="8"/>
  <c r="BH172" i="8"/>
  <c r="BG172" i="8"/>
  <c r="BE172" i="8"/>
  <c r="T172" i="8"/>
  <c r="R172" i="8"/>
  <c r="P172" i="8"/>
  <c r="BI170" i="8"/>
  <c r="BH170" i="8"/>
  <c r="BG170" i="8"/>
  <c r="BE170" i="8"/>
  <c r="T170" i="8"/>
  <c r="R170" i="8"/>
  <c r="P170" i="8"/>
  <c r="BI168" i="8"/>
  <c r="BH168" i="8"/>
  <c r="BG168" i="8"/>
  <c r="BE168" i="8"/>
  <c r="T168" i="8"/>
  <c r="R168" i="8"/>
  <c r="P168" i="8"/>
  <c r="BI166" i="8"/>
  <c r="BH166" i="8"/>
  <c r="BG166" i="8"/>
  <c r="BE166" i="8"/>
  <c r="T166" i="8"/>
  <c r="R166" i="8"/>
  <c r="P166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3" i="8"/>
  <c r="BH133" i="8"/>
  <c r="BG133" i="8"/>
  <c r="BE133" i="8"/>
  <c r="T133" i="8"/>
  <c r="R133" i="8"/>
  <c r="P133" i="8"/>
  <c r="BI130" i="8"/>
  <c r="BH130" i="8"/>
  <c r="BG130" i="8"/>
  <c r="BE130" i="8"/>
  <c r="T130" i="8"/>
  <c r="R130" i="8"/>
  <c r="P130" i="8"/>
  <c r="BI128" i="8"/>
  <c r="BH128" i="8"/>
  <c r="BG128" i="8"/>
  <c r="BE128" i="8"/>
  <c r="T128" i="8"/>
  <c r="R128" i="8"/>
  <c r="P128" i="8"/>
  <c r="BI126" i="8"/>
  <c r="BH126" i="8"/>
  <c r="BG126" i="8"/>
  <c r="BE126" i="8"/>
  <c r="T126" i="8"/>
  <c r="R126" i="8"/>
  <c r="P126" i="8"/>
  <c r="BI124" i="8"/>
  <c r="BH124" i="8"/>
  <c r="BG124" i="8"/>
  <c r="BE124" i="8"/>
  <c r="T124" i="8"/>
  <c r="R124" i="8"/>
  <c r="P124" i="8"/>
  <c r="BI122" i="8"/>
  <c r="BH122" i="8"/>
  <c r="BG122" i="8"/>
  <c r="BE122" i="8"/>
  <c r="T122" i="8"/>
  <c r="R122" i="8"/>
  <c r="P122" i="8"/>
  <c r="BI119" i="8"/>
  <c r="BH119" i="8"/>
  <c r="BG119" i="8"/>
  <c r="BE119" i="8"/>
  <c r="T119" i="8"/>
  <c r="R119" i="8"/>
  <c r="P119" i="8"/>
  <c r="BI117" i="8"/>
  <c r="BH117" i="8"/>
  <c r="BG117" i="8"/>
  <c r="BE117" i="8"/>
  <c r="T117" i="8"/>
  <c r="R117" i="8"/>
  <c r="P117" i="8"/>
  <c r="BI115" i="8"/>
  <c r="BH115" i="8"/>
  <c r="BG115" i="8"/>
  <c r="BE115" i="8"/>
  <c r="T115" i="8"/>
  <c r="R115" i="8"/>
  <c r="P115" i="8"/>
  <c r="BI113" i="8"/>
  <c r="BH113" i="8"/>
  <c r="BG113" i="8"/>
  <c r="BE113" i="8"/>
  <c r="T113" i="8"/>
  <c r="R113" i="8"/>
  <c r="P113" i="8"/>
  <c r="BI110" i="8"/>
  <c r="BH110" i="8"/>
  <c r="BG110" i="8"/>
  <c r="BE110" i="8"/>
  <c r="T110" i="8"/>
  <c r="R110" i="8"/>
  <c r="P110" i="8"/>
  <c r="BI108" i="8"/>
  <c r="BH108" i="8"/>
  <c r="BG108" i="8"/>
  <c r="BE108" i="8"/>
  <c r="T108" i="8"/>
  <c r="R108" i="8"/>
  <c r="P108" i="8"/>
  <c r="BI103" i="8"/>
  <c r="BH103" i="8"/>
  <c r="BG103" i="8"/>
  <c r="BE103" i="8"/>
  <c r="T103" i="8"/>
  <c r="R103" i="8"/>
  <c r="P103" i="8"/>
  <c r="BI101" i="8"/>
  <c r="BH101" i="8"/>
  <c r="BG101" i="8"/>
  <c r="BE101" i="8"/>
  <c r="T101" i="8"/>
  <c r="R101" i="8"/>
  <c r="P101" i="8"/>
  <c r="BI99" i="8"/>
  <c r="BH99" i="8"/>
  <c r="BG99" i="8"/>
  <c r="BE99" i="8"/>
  <c r="T99" i="8"/>
  <c r="R99" i="8"/>
  <c r="P99" i="8"/>
  <c r="J93" i="8"/>
  <c r="J92" i="8"/>
  <c r="F92" i="8"/>
  <c r="F90" i="8"/>
  <c r="E88" i="8"/>
  <c r="J59" i="8"/>
  <c r="J58" i="8"/>
  <c r="F58" i="8"/>
  <c r="F56" i="8"/>
  <c r="E54" i="8"/>
  <c r="J20" i="8"/>
  <c r="E20" i="8"/>
  <c r="F93" i="8" s="1"/>
  <c r="J19" i="8"/>
  <c r="J14" i="8"/>
  <c r="J90" i="8"/>
  <c r="E7" i="8"/>
  <c r="E84" i="8"/>
  <c r="J105" i="7"/>
  <c r="J39" i="7"/>
  <c r="J38" i="7"/>
  <c r="AY63" i="1"/>
  <c r="J37" i="7"/>
  <c r="AX63" i="1"/>
  <c r="BI276" i="7"/>
  <c r="BH276" i="7"/>
  <c r="BG276" i="7"/>
  <c r="BE276" i="7"/>
  <c r="T276" i="7"/>
  <c r="R276" i="7"/>
  <c r="P276" i="7"/>
  <c r="BI275" i="7"/>
  <c r="BH275" i="7"/>
  <c r="BG275" i="7"/>
  <c r="BE275" i="7"/>
  <c r="T275" i="7"/>
  <c r="R275" i="7"/>
  <c r="P275" i="7"/>
  <c r="BI273" i="7"/>
  <c r="BH273" i="7"/>
  <c r="BG273" i="7"/>
  <c r="BE273" i="7"/>
  <c r="T273" i="7"/>
  <c r="R273" i="7"/>
  <c r="P273" i="7"/>
  <c r="BI272" i="7"/>
  <c r="BH272" i="7"/>
  <c r="BG272" i="7"/>
  <c r="BE272" i="7"/>
  <c r="T272" i="7"/>
  <c r="R272" i="7"/>
  <c r="P272" i="7"/>
  <c r="BI270" i="7"/>
  <c r="BH270" i="7"/>
  <c r="BG270" i="7"/>
  <c r="BE270" i="7"/>
  <c r="T270" i="7"/>
  <c r="R270" i="7"/>
  <c r="P270" i="7"/>
  <c r="BI269" i="7"/>
  <c r="BH269" i="7"/>
  <c r="BG269" i="7"/>
  <c r="BE269" i="7"/>
  <c r="T269" i="7"/>
  <c r="R269" i="7"/>
  <c r="P269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7" i="7"/>
  <c r="BH247" i="7"/>
  <c r="BG247" i="7"/>
  <c r="BE247" i="7"/>
  <c r="T247" i="7"/>
  <c r="R247" i="7"/>
  <c r="P247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6" i="7"/>
  <c r="BH226" i="7"/>
  <c r="BG226" i="7"/>
  <c r="BE226" i="7"/>
  <c r="T226" i="7"/>
  <c r="R226" i="7"/>
  <c r="P226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1" i="7"/>
  <c r="BH181" i="7"/>
  <c r="BG181" i="7"/>
  <c r="BE181" i="7"/>
  <c r="T181" i="7"/>
  <c r="R181" i="7"/>
  <c r="P181" i="7"/>
  <c r="BI179" i="7"/>
  <c r="BH179" i="7"/>
  <c r="BG179" i="7"/>
  <c r="BE179" i="7"/>
  <c r="T179" i="7"/>
  <c r="R179" i="7"/>
  <c r="P179" i="7"/>
  <c r="BI177" i="7"/>
  <c r="BH177" i="7"/>
  <c r="BG177" i="7"/>
  <c r="BE177" i="7"/>
  <c r="T177" i="7"/>
  <c r="R177" i="7"/>
  <c r="P177" i="7"/>
  <c r="BI175" i="7"/>
  <c r="BH175" i="7"/>
  <c r="BG175" i="7"/>
  <c r="BE175" i="7"/>
  <c r="T175" i="7"/>
  <c r="R175" i="7"/>
  <c r="P175" i="7"/>
  <c r="BI173" i="7"/>
  <c r="BH173" i="7"/>
  <c r="BG173" i="7"/>
  <c r="BE173" i="7"/>
  <c r="T173" i="7"/>
  <c r="R173" i="7"/>
  <c r="P173" i="7"/>
  <c r="BI171" i="7"/>
  <c r="BH171" i="7"/>
  <c r="BG171" i="7"/>
  <c r="BE171" i="7"/>
  <c r="T171" i="7"/>
  <c r="R171" i="7"/>
  <c r="P171" i="7"/>
  <c r="BI169" i="7"/>
  <c r="BH169" i="7"/>
  <c r="BG169" i="7"/>
  <c r="BE169" i="7"/>
  <c r="T169" i="7"/>
  <c r="R169" i="7"/>
  <c r="P169" i="7"/>
  <c r="BI167" i="7"/>
  <c r="BH167" i="7"/>
  <c r="BG167" i="7"/>
  <c r="BE167" i="7"/>
  <c r="T167" i="7"/>
  <c r="R167" i="7"/>
  <c r="P167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5" i="7"/>
  <c r="BH135" i="7"/>
  <c r="BG135" i="7"/>
  <c r="BE135" i="7"/>
  <c r="T135" i="7"/>
  <c r="R135" i="7"/>
  <c r="P135" i="7"/>
  <c r="BI132" i="7"/>
  <c r="BH132" i="7"/>
  <c r="BG132" i="7"/>
  <c r="BE132" i="7"/>
  <c r="T132" i="7"/>
  <c r="R132" i="7"/>
  <c r="P132" i="7"/>
  <c r="BI130" i="7"/>
  <c r="BH130" i="7"/>
  <c r="BG130" i="7"/>
  <c r="BE130" i="7"/>
  <c r="T130" i="7"/>
  <c r="R130" i="7"/>
  <c r="P130" i="7"/>
  <c r="BI128" i="7"/>
  <c r="BH128" i="7"/>
  <c r="BG128" i="7"/>
  <c r="BE128" i="7"/>
  <c r="T128" i="7"/>
  <c r="R128" i="7"/>
  <c r="P128" i="7"/>
  <c r="BI126" i="7"/>
  <c r="BH126" i="7"/>
  <c r="BG126" i="7"/>
  <c r="BE126" i="7"/>
  <c r="T126" i="7"/>
  <c r="R126" i="7"/>
  <c r="P126" i="7"/>
  <c r="BI124" i="7"/>
  <c r="BH124" i="7"/>
  <c r="BG124" i="7"/>
  <c r="BE124" i="7"/>
  <c r="T124" i="7"/>
  <c r="R124" i="7"/>
  <c r="P124" i="7"/>
  <c r="BI121" i="7"/>
  <c r="BH121" i="7"/>
  <c r="BG121" i="7"/>
  <c r="BE121" i="7"/>
  <c r="T121" i="7"/>
  <c r="R121" i="7"/>
  <c r="P121" i="7"/>
  <c r="BI119" i="7"/>
  <c r="BH119" i="7"/>
  <c r="BG119" i="7"/>
  <c r="BE119" i="7"/>
  <c r="T119" i="7"/>
  <c r="R119" i="7"/>
  <c r="P119" i="7"/>
  <c r="BI117" i="7"/>
  <c r="BH117" i="7"/>
  <c r="BG117" i="7"/>
  <c r="BE117" i="7"/>
  <c r="T117" i="7"/>
  <c r="R117" i="7"/>
  <c r="P117" i="7"/>
  <c r="BI115" i="7"/>
  <c r="BH115" i="7"/>
  <c r="BG115" i="7"/>
  <c r="BE115" i="7"/>
  <c r="T115" i="7"/>
  <c r="R115" i="7"/>
  <c r="P115" i="7"/>
  <c r="BI113" i="7"/>
  <c r="BH113" i="7"/>
  <c r="BG113" i="7"/>
  <c r="BE113" i="7"/>
  <c r="T113" i="7"/>
  <c r="R113" i="7"/>
  <c r="P113" i="7"/>
  <c r="BI110" i="7"/>
  <c r="BH110" i="7"/>
  <c r="BG110" i="7"/>
  <c r="BE110" i="7"/>
  <c r="T110" i="7"/>
  <c r="R110" i="7"/>
  <c r="P110" i="7"/>
  <c r="BI108" i="7"/>
  <c r="BH108" i="7"/>
  <c r="BG108" i="7"/>
  <c r="BE108" i="7"/>
  <c r="T108" i="7"/>
  <c r="R108" i="7"/>
  <c r="P108" i="7"/>
  <c r="J66" i="7"/>
  <c r="BI103" i="7"/>
  <c r="BH103" i="7"/>
  <c r="BG103" i="7"/>
  <c r="BE103" i="7"/>
  <c r="T103" i="7"/>
  <c r="R103" i="7"/>
  <c r="P103" i="7"/>
  <c r="BI101" i="7"/>
  <c r="BH101" i="7"/>
  <c r="BG101" i="7"/>
  <c r="BE101" i="7"/>
  <c r="T101" i="7"/>
  <c r="R101" i="7"/>
  <c r="P101" i="7"/>
  <c r="BI99" i="7"/>
  <c r="BH99" i="7"/>
  <c r="BG99" i="7"/>
  <c r="BE99" i="7"/>
  <c r="T99" i="7"/>
  <c r="R99" i="7"/>
  <c r="P99" i="7"/>
  <c r="J93" i="7"/>
  <c r="J92" i="7"/>
  <c r="F92" i="7"/>
  <c r="F90" i="7"/>
  <c r="E88" i="7"/>
  <c r="J59" i="7"/>
  <c r="J58" i="7"/>
  <c r="F58" i="7"/>
  <c r="F56" i="7"/>
  <c r="E54" i="7"/>
  <c r="J20" i="7"/>
  <c r="E20" i="7"/>
  <c r="F93" i="7" s="1"/>
  <c r="J19" i="7"/>
  <c r="J14" i="7"/>
  <c r="J90" i="7"/>
  <c r="E7" i="7"/>
  <c r="E50" i="7"/>
  <c r="J37" i="6"/>
  <c r="J36" i="6"/>
  <c r="AY61" i="1" s="1"/>
  <c r="J35" i="6"/>
  <c r="AX61" i="1" s="1"/>
  <c r="BI198" i="6"/>
  <c r="BH198" i="6"/>
  <c r="BG198" i="6"/>
  <c r="BE198" i="6"/>
  <c r="T198" i="6"/>
  <c r="R198" i="6"/>
  <c r="P198" i="6"/>
  <c r="BI195" i="6"/>
  <c r="BH195" i="6"/>
  <c r="BG195" i="6"/>
  <c r="BE195" i="6"/>
  <c r="T195" i="6"/>
  <c r="R195" i="6"/>
  <c r="P195" i="6"/>
  <c r="BI192" i="6"/>
  <c r="BH192" i="6"/>
  <c r="BG192" i="6"/>
  <c r="BE192" i="6"/>
  <c r="T192" i="6"/>
  <c r="R192" i="6"/>
  <c r="P192" i="6"/>
  <c r="BI188" i="6"/>
  <c r="BH188" i="6"/>
  <c r="BG188" i="6"/>
  <c r="BE188" i="6"/>
  <c r="T188" i="6"/>
  <c r="R188" i="6"/>
  <c r="P188" i="6"/>
  <c r="BI185" i="6"/>
  <c r="BH185" i="6"/>
  <c r="BG185" i="6"/>
  <c r="BE185" i="6"/>
  <c r="T185" i="6"/>
  <c r="R185" i="6"/>
  <c r="P185" i="6"/>
  <c r="BI182" i="6"/>
  <c r="BH182" i="6"/>
  <c r="BG182" i="6"/>
  <c r="BE182" i="6"/>
  <c r="T182" i="6"/>
  <c r="R182" i="6"/>
  <c r="P182" i="6"/>
  <c r="BI179" i="6"/>
  <c r="BH179" i="6"/>
  <c r="BG179" i="6"/>
  <c r="BE179" i="6"/>
  <c r="T179" i="6"/>
  <c r="R179" i="6"/>
  <c r="P179" i="6"/>
  <c r="BI176" i="6"/>
  <c r="BH176" i="6"/>
  <c r="BG176" i="6"/>
  <c r="BE176" i="6"/>
  <c r="T176" i="6"/>
  <c r="R176" i="6"/>
  <c r="P176" i="6"/>
  <c r="BI173" i="6"/>
  <c r="BH173" i="6"/>
  <c r="BG173" i="6"/>
  <c r="BE173" i="6"/>
  <c r="T173" i="6"/>
  <c r="R173" i="6"/>
  <c r="P173" i="6"/>
  <c r="BI170" i="6"/>
  <c r="BH170" i="6"/>
  <c r="BG170" i="6"/>
  <c r="BE170" i="6"/>
  <c r="T170" i="6"/>
  <c r="R170" i="6"/>
  <c r="P170" i="6"/>
  <c r="BI167" i="6"/>
  <c r="BH167" i="6"/>
  <c r="BG167" i="6"/>
  <c r="BE167" i="6"/>
  <c r="T167" i="6"/>
  <c r="R167" i="6"/>
  <c r="P167" i="6"/>
  <c r="BI164" i="6"/>
  <c r="BH164" i="6"/>
  <c r="BG164" i="6"/>
  <c r="BE164" i="6"/>
  <c r="T164" i="6"/>
  <c r="R164" i="6"/>
  <c r="P164" i="6"/>
  <c r="BI161" i="6"/>
  <c r="BH161" i="6"/>
  <c r="BG161" i="6"/>
  <c r="BE161" i="6"/>
  <c r="T161" i="6"/>
  <c r="R161" i="6"/>
  <c r="P161" i="6"/>
  <c r="BI158" i="6"/>
  <c r="BH158" i="6"/>
  <c r="BG158" i="6"/>
  <c r="BE158" i="6"/>
  <c r="T158" i="6"/>
  <c r="R158" i="6"/>
  <c r="P158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49" i="6"/>
  <c r="BH149" i="6"/>
  <c r="BG149" i="6"/>
  <c r="BE149" i="6"/>
  <c r="T149" i="6"/>
  <c r="R149" i="6"/>
  <c r="P149" i="6"/>
  <c r="BI147" i="6"/>
  <c r="BH147" i="6"/>
  <c r="BG147" i="6"/>
  <c r="BE147" i="6"/>
  <c r="T147" i="6"/>
  <c r="R147" i="6"/>
  <c r="P147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0" i="6"/>
  <c r="BH140" i="6"/>
  <c r="BG140" i="6"/>
  <c r="BE140" i="6"/>
  <c r="T140" i="6"/>
  <c r="R140" i="6"/>
  <c r="P140" i="6"/>
  <c r="BI137" i="6"/>
  <c r="BH137" i="6"/>
  <c r="BG137" i="6"/>
  <c r="BE137" i="6"/>
  <c r="T137" i="6"/>
  <c r="R137" i="6"/>
  <c r="P137" i="6"/>
  <c r="BI135" i="6"/>
  <c r="BH135" i="6"/>
  <c r="BG135" i="6"/>
  <c r="BE135" i="6"/>
  <c r="T135" i="6"/>
  <c r="R135" i="6"/>
  <c r="P135" i="6"/>
  <c r="BI132" i="6"/>
  <c r="BH132" i="6"/>
  <c r="BG132" i="6"/>
  <c r="BE132" i="6"/>
  <c r="T132" i="6"/>
  <c r="R132" i="6"/>
  <c r="P132" i="6"/>
  <c r="BI127" i="6"/>
  <c r="BH127" i="6"/>
  <c r="BG127" i="6"/>
  <c r="BE127" i="6"/>
  <c r="T127" i="6"/>
  <c r="R127" i="6"/>
  <c r="P127" i="6"/>
  <c r="BI122" i="6"/>
  <c r="BH122" i="6"/>
  <c r="BG122" i="6"/>
  <c r="BE122" i="6"/>
  <c r="T122" i="6"/>
  <c r="R122" i="6"/>
  <c r="P122" i="6"/>
  <c r="BI117" i="6"/>
  <c r="BH117" i="6"/>
  <c r="BG117" i="6"/>
  <c r="BE117" i="6"/>
  <c r="T117" i="6"/>
  <c r="R117" i="6"/>
  <c r="P117" i="6"/>
  <c r="BI114" i="6"/>
  <c r="BH114" i="6"/>
  <c r="BG114" i="6"/>
  <c r="BE114" i="6"/>
  <c r="T114" i="6"/>
  <c r="R114" i="6"/>
  <c r="P114" i="6"/>
  <c r="BI112" i="6"/>
  <c r="BH112" i="6"/>
  <c r="BG112" i="6"/>
  <c r="BE112" i="6"/>
  <c r="T112" i="6"/>
  <c r="R112" i="6"/>
  <c r="P112" i="6"/>
  <c r="BI110" i="6"/>
  <c r="BH110" i="6"/>
  <c r="BG110" i="6"/>
  <c r="BE110" i="6"/>
  <c r="T110" i="6"/>
  <c r="R110" i="6"/>
  <c r="P110" i="6"/>
  <c r="BI107" i="6"/>
  <c r="BH107" i="6"/>
  <c r="BG107" i="6"/>
  <c r="BE107" i="6"/>
  <c r="T107" i="6"/>
  <c r="R107" i="6"/>
  <c r="P107" i="6"/>
  <c r="BI105" i="6"/>
  <c r="BH105" i="6"/>
  <c r="BG105" i="6"/>
  <c r="BE105" i="6"/>
  <c r="T105" i="6"/>
  <c r="R105" i="6"/>
  <c r="P105" i="6"/>
  <c r="BI103" i="6"/>
  <c r="BH103" i="6"/>
  <c r="BG103" i="6"/>
  <c r="BE103" i="6"/>
  <c r="T103" i="6"/>
  <c r="R103" i="6"/>
  <c r="P103" i="6"/>
  <c r="BI101" i="6"/>
  <c r="BH101" i="6"/>
  <c r="BG101" i="6"/>
  <c r="BE101" i="6"/>
  <c r="T101" i="6"/>
  <c r="R101" i="6"/>
  <c r="P101" i="6"/>
  <c r="BI96" i="6"/>
  <c r="BH96" i="6"/>
  <c r="BG96" i="6"/>
  <c r="BE96" i="6"/>
  <c r="T96" i="6"/>
  <c r="T95" i="6"/>
  <c r="R96" i="6"/>
  <c r="R95" i="6"/>
  <c r="P96" i="6"/>
  <c r="P95" i="6"/>
  <c r="BI92" i="6"/>
  <c r="BH92" i="6"/>
  <c r="BG92" i="6"/>
  <c r="BE92" i="6"/>
  <c r="T92" i="6"/>
  <c r="T91" i="6"/>
  <c r="T90" i="6" s="1"/>
  <c r="R92" i="6"/>
  <c r="R91" i="6" s="1"/>
  <c r="R90" i="6" s="1"/>
  <c r="P92" i="6"/>
  <c r="P91" i="6"/>
  <c r="P90" i="6" s="1"/>
  <c r="J86" i="6"/>
  <c r="J85" i="6"/>
  <c r="F85" i="6"/>
  <c r="F83" i="6"/>
  <c r="E81" i="6"/>
  <c r="J55" i="6"/>
  <c r="J54" i="6"/>
  <c r="F54" i="6"/>
  <c r="F52" i="6"/>
  <c r="E50" i="6"/>
  <c r="J18" i="6"/>
  <c r="E18" i="6"/>
  <c r="F55" i="6"/>
  <c r="J17" i="6"/>
  <c r="J12" i="6"/>
  <c r="J83" i="6" s="1"/>
  <c r="E7" i="6"/>
  <c r="E48" i="6" s="1"/>
  <c r="J39" i="5"/>
  <c r="J38" i="5"/>
  <c r="AY60" i="1"/>
  <c r="J37" i="5"/>
  <c r="AX60" i="1"/>
  <c r="BI135" i="5"/>
  <c r="BH135" i="5"/>
  <c r="BG135" i="5"/>
  <c r="BE135" i="5"/>
  <c r="T135" i="5"/>
  <c r="R135" i="5"/>
  <c r="P135" i="5"/>
  <c r="BI132" i="5"/>
  <c r="BH132" i="5"/>
  <c r="BG132" i="5"/>
  <c r="BE132" i="5"/>
  <c r="T132" i="5"/>
  <c r="R132" i="5"/>
  <c r="P132" i="5"/>
  <c r="BI129" i="5"/>
  <c r="BH129" i="5"/>
  <c r="BG129" i="5"/>
  <c r="BE129" i="5"/>
  <c r="T129" i="5"/>
  <c r="R129" i="5"/>
  <c r="P129" i="5"/>
  <c r="BI125" i="5"/>
  <c r="BH125" i="5"/>
  <c r="BG125" i="5"/>
  <c r="BE125" i="5"/>
  <c r="T125" i="5"/>
  <c r="T124" i="5" s="1"/>
  <c r="R125" i="5"/>
  <c r="R124" i="5" s="1"/>
  <c r="P125" i="5"/>
  <c r="P124" i="5" s="1"/>
  <c r="BI122" i="5"/>
  <c r="BH122" i="5"/>
  <c r="BG122" i="5"/>
  <c r="BE122" i="5"/>
  <c r="T122" i="5"/>
  <c r="R122" i="5"/>
  <c r="P122" i="5"/>
  <c r="BI121" i="5"/>
  <c r="BH121" i="5"/>
  <c r="BG121" i="5"/>
  <c r="BE121" i="5"/>
  <c r="T121" i="5"/>
  <c r="R121" i="5"/>
  <c r="P121" i="5"/>
  <c r="BI119" i="5"/>
  <c r="BH119" i="5"/>
  <c r="BG119" i="5"/>
  <c r="BE119" i="5"/>
  <c r="T119" i="5"/>
  <c r="R119" i="5"/>
  <c r="P119" i="5"/>
  <c r="BI118" i="5"/>
  <c r="BH118" i="5"/>
  <c r="BG118" i="5"/>
  <c r="BE118" i="5"/>
  <c r="T118" i="5"/>
  <c r="R118" i="5"/>
  <c r="P118" i="5"/>
  <c r="BI116" i="5"/>
  <c r="BH116" i="5"/>
  <c r="BG116" i="5"/>
  <c r="BE116" i="5"/>
  <c r="T116" i="5"/>
  <c r="R116" i="5"/>
  <c r="P116" i="5"/>
  <c r="BI115" i="5"/>
  <c r="BH115" i="5"/>
  <c r="BG115" i="5"/>
  <c r="BE115" i="5"/>
  <c r="T115" i="5"/>
  <c r="R115" i="5"/>
  <c r="P115" i="5"/>
  <c r="BI114" i="5"/>
  <c r="BH114" i="5"/>
  <c r="BG114" i="5"/>
  <c r="BE114" i="5"/>
  <c r="T114" i="5"/>
  <c r="R114" i="5"/>
  <c r="P114" i="5"/>
  <c r="BI113" i="5"/>
  <c r="BH113" i="5"/>
  <c r="BG113" i="5"/>
  <c r="BE113" i="5"/>
  <c r="T113" i="5"/>
  <c r="R113" i="5"/>
  <c r="P113" i="5"/>
  <c r="BI112" i="5"/>
  <c r="BH112" i="5"/>
  <c r="BG112" i="5"/>
  <c r="BE112" i="5"/>
  <c r="T112" i="5"/>
  <c r="R112" i="5"/>
  <c r="P112" i="5"/>
  <c r="BI111" i="5"/>
  <c r="BH111" i="5"/>
  <c r="BG111" i="5"/>
  <c r="BE111" i="5"/>
  <c r="T111" i="5"/>
  <c r="R111" i="5"/>
  <c r="P111" i="5"/>
  <c r="BI109" i="5"/>
  <c r="BH109" i="5"/>
  <c r="BG109" i="5"/>
  <c r="BE109" i="5"/>
  <c r="T109" i="5"/>
  <c r="R109" i="5"/>
  <c r="P109" i="5"/>
  <c r="BI108" i="5"/>
  <c r="BH108" i="5"/>
  <c r="BG108" i="5"/>
  <c r="BE108" i="5"/>
  <c r="T108" i="5"/>
  <c r="R108" i="5"/>
  <c r="P108" i="5"/>
  <c r="BI106" i="5"/>
  <c r="BH106" i="5"/>
  <c r="BG106" i="5"/>
  <c r="BE106" i="5"/>
  <c r="T106" i="5"/>
  <c r="R106" i="5"/>
  <c r="P106" i="5"/>
  <c r="BI105" i="5"/>
  <c r="BH105" i="5"/>
  <c r="BG105" i="5"/>
  <c r="BE105" i="5"/>
  <c r="T105" i="5"/>
  <c r="R105" i="5"/>
  <c r="P105" i="5"/>
  <c r="BI103" i="5"/>
  <c r="BH103" i="5"/>
  <c r="BG103" i="5"/>
  <c r="BE103" i="5"/>
  <c r="T103" i="5"/>
  <c r="R103" i="5"/>
  <c r="P103" i="5"/>
  <c r="BI102" i="5"/>
  <c r="BH102" i="5"/>
  <c r="BG102" i="5"/>
  <c r="BE102" i="5"/>
  <c r="T102" i="5"/>
  <c r="R102" i="5"/>
  <c r="P102" i="5"/>
  <c r="BI101" i="5"/>
  <c r="BH101" i="5"/>
  <c r="BG101" i="5"/>
  <c r="BE101" i="5"/>
  <c r="T101" i="5"/>
  <c r="R101" i="5"/>
  <c r="P101" i="5"/>
  <c r="BI100" i="5"/>
  <c r="BH100" i="5"/>
  <c r="BG100" i="5"/>
  <c r="BE100" i="5"/>
  <c r="T100" i="5"/>
  <c r="R100" i="5"/>
  <c r="P100" i="5"/>
  <c r="BI98" i="5"/>
  <c r="BH98" i="5"/>
  <c r="BG98" i="5"/>
  <c r="BE98" i="5"/>
  <c r="T98" i="5"/>
  <c r="R98" i="5"/>
  <c r="P98" i="5"/>
  <c r="BI94" i="5"/>
  <c r="BH94" i="5"/>
  <c r="BG94" i="5"/>
  <c r="BE94" i="5"/>
  <c r="T94" i="5"/>
  <c r="T93" i="5"/>
  <c r="T92" i="5" s="1"/>
  <c r="R94" i="5"/>
  <c r="R93" i="5" s="1"/>
  <c r="R92" i="5" s="1"/>
  <c r="P94" i="5"/>
  <c r="P93" i="5"/>
  <c r="P92" i="5" s="1"/>
  <c r="J88" i="5"/>
  <c r="J87" i="5"/>
  <c r="F87" i="5"/>
  <c r="F85" i="5"/>
  <c r="E83" i="5"/>
  <c r="J59" i="5"/>
  <c r="J58" i="5"/>
  <c r="F58" i="5"/>
  <c r="F56" i="5"/>
  <c r="E54" i="5"/>
  <c r="J20" i="5"/>
  <c r="E20" i="5"/>
  <c r="F59" i="5"/>
  <c r="J19" i="5"/>
  <c r="J14" i="5"/>
  <c r="J85" i="5" s="1"/>
  <c r="E7" i="5"/>
  <c r="E50" i="5" s="1"/>
  <c r="J39" i="4"/>
  <c r="J38" i="4"/>
  <c r="AY59" i="1"/>
  <c r="J37" i="4"/>
  <c r="AX59" i="1"/>
  <c r="BI190" i="4"/>
  <c r="BH190" i="4"/>
  <c r="BG190" i="4"/>
  <c r="BE190" i="4"/>
  <c r="T190" i="4"/>
  <c r="T189" i="4"/>
  <c r="R190" i="4"/>
  <c r="R189" i="4"/>
  <c r="P190" i="4"/>
  <c r="P189" i="4"/>
  <c r="BI188" i="4"/>
  <c r="BH188" i="4"/>
  <c r="BG188" i="4"/>
  <c r="BE188" i="4"/>
  <c r="T188" i="4"/>
  <c r="T187" i="4"/>
  <c r="R188" i="4"/>
  <c r="R187" i="4"/>
  <c r="P188" i="4"/>
  <c r="P187" i="4"/>
  <c r="BI186" i="4"/>
  <c r="BH186" i="4"/>
  <c r="BG186" i="4"/>
  <c r="BE186" i="4"/>
  <c r="T186" i="4"/>
  <c r="R186" i="4"/>
  <c r="P186" i="4"/>
  <c r="BI184" i="4"/>
  <c r="BH184" i="4"/>
  <c r="BG184" i="4"/>
  <c r="BE184" i="4"/>
  <c r="T184" i="4"/>
  <c r="R184" i="4"/>
  <c r="P184" i="4"/>
  <c r="BI182" i="4"/>
  <c r="BH182" i="4"/>
  <c r="BG182" i="4"/>
  <c r="BE182" i="4"/>
  <c r="T182" i="4"/>
  <c r="R182" i="4"/>
  <c r="P182" i="4"/>
  <c r="BI180" i="4"/>
  <c r="BH180" i="4"/>
  <c r="BG180" i="4"/>
  <c r="BE180" i="4"/>
  <c r="T180" i="4"/>
  <c r="R180" i="4"/>
  <c r="P180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4" i="4"/>
  <c r="BH174" i="4"/>
  <c r="BG174" i="4"/>
  <c r="BE174" i="4"/>
  <c r="T174" i="4"/>
  <c r="R174" i="4"/>
  <c r="P174" i="4"/>
  <c r="BI172" i="4"/>
  <c r="BH172" i="4"/>
  <c r="BG172" i="4"/>
  <c r="BE172" i="4"/>
  <c r="T172" i="4"/>
  <c r="R172" i="4"/>
  <c r="P172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5" i="4"/>
  <c r="BH165" i="4"/>
  <c r="BG165" i="4"/>
  <c r="BE165" i="4"/>
  <c r="T165" i="4"/>
  <c r="R165" i="4"/>
  <c r="P165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6" i="4"/>
  <c r="BH156" i="4"/>
  <c r="BG156" i="4"/>
  <c r="BE156" i="4"/>
  <c r="T156" i="4"/>
  <c r="R156" i="4"/>
  <c r="P156" i="4"/>
  <c r="BI154" i="4"/>
  <c r="BH154" i="4"/>
  <c r="BG154" i="4"/>
  <c r="BE154" i="4"/>
  <c r="T154" i="4"/>
  <c r="R154" i="4"/>
  <c r="P154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49" i="4"/>
  <c r="BH149" i="4"/>
  <c r="BG149" i="4"/>
  <c r="BE149" i="4"/>
  <c r="T149" i="4"/>
  <c r="R149" i="4"/>
  <c r="P149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0" i="4"/>
  <c r="BH140" i="4"/>
  <c r="BG140" i="4"/>
  <c r="BE140" i="4"/>
  <c r="T140" i="4"/>
  <c r="R140" i="4"/>
  <c r="P140" i="4"/>
  <c r="BI138" i="4"/>
  <c r="BH138" i="4"/>
  <c r="BG138" i="4"/>
  <c r="BE138" i="4"/>
  <c r="T138" i="4"/>
  <c r="R138" i="4"/>
  <c r="P138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1" i="4"/>
  <c r="BH131" i="4"/>
  <c r="BG131" i="4"/>
  <c r="BE131" i="4"/>
  <c r="T131" i="4"/>
  <c r="R131" i="4"/>
  <c r="P131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2" i="4"/>
  <c r="BH122" i="4"/>
  <c r="BG122" i="4"/>
  <c r="BE122" i="4"/>
  <c r="T122" i="4"/>
  <c r="R122" i="4"/>
  <c r="P122" i="4"/>
  <c r="BI120" i="4"/>
  <c r="BH120" i="4"/>
  <c r="BG120" i="4"/>
  <c r="BE120" i="4"/>
  <c r="T120" i="4"/>
  <c r="R120" i="4"/>
  <c r="P120" i="4"/>
  <c r="BI118" i="4"/>
  <c r="BH118" i="4"/>
  <c r="BG118" i="4"/>
  <c r="BE118" i="4"/>
  <c r="T118" i="4"/>
  <c r="R118" i="4"/>
  <c r="P118" i="4"/>
  <c r="BI116" i="4"/>
  <c r="BH116" i="4"/>
  <c r="BG116" i="4"/>
  <c r="BE116" i="4"/>
  <c r="T116" i="4"/>
  <c r="R116" i="4"/>
  <c r="P116" i="4"/>
  <c r="BI114" i="4"/>
  <c r="BH114" i="4"/>
  <c r="BG114" i="4"/>
  <c r="BE114" i="4"/>
  <c r="T114" i="4"/>
  <c r="R114" i="4"/>
  <c r="P114" i="4"/>
  <c r="BI111" i="4"/>
  <c r="BH111" i="4"/>
  <c r="BG111" i="4"/>
  <c r="BE111" i="4"/>
  <c r="T111" i="4"/>
  <c r="R111" i="4"/>
  <c r="P111" i="4"/>
  <c r="BI104" i="4"/>
  <c r="BH104" i="4"/>
  <c r="BG104" i="4"/>
  <c r="BE104" i="4"/>
  <c r="T104" i="4"/>
  <c r="T103" i="4" s="1"/>
  <c r="R104" i="4"/>
  <c r="R103" i="4" s="1"/>
  <c r="P104" i="4"/>
  <c r="P103" i="4" s="1"/>
  <c r="BI98" i="4"/>
  <c r="BH98" i="4"/>
  <c r="BG98" i="4"/>
  <c r="BE98" i="4"/>
  <c r="T98" i="4"/>
  <c r="T97" i="4" s="1"/>
  <c r="T96" i="4" s="1"/>
  <c r="R98" i="4"/>
  <c r="R97" i="4"/>
  <c r="R96" i="4" s="1"/>
  <c r="P98" i="4"/>
  <c r="P97" i="4" s="1"/>
  <c r="P96" i="4" s="1"/>
  <c r="J92" i="4"/>
  <c r="J91" i="4"/>
  <c r="F91" i="4"/>
  <c r="F89" i="4"/>
  <c r="E87" i="4"/>
  <c r="J59" i="4"/>
  <c r="J58" i="4"/>
  <c r="F58" i="4"/>
  <c r="F56" i="4"/>
  <c r="E54" i="4"/>
  <c r="J20" i="4"/>
  <c r="E20" i="4"/>
  <c r="F92" i="4" s="1"/>
  <c r="J19" i="4"/>
  <c r="J14" i="4"/>
  <c r="J89" i="4"/>
  <c r="E7" i="4"/>
  <c r="E50" i="4"/>
  <c r="J39" i="3"/>
  <c r="J38" i="3"/>
  <c r="AY57" i="1" s="1"/>
  <c r="J37" i="3"/>
  <c r="AX57" i="1" s="1"/>
  <c r="BI615" i="3"/>
  <c r="BH615" i="3"/>
  <c r="BG615" i="3"/>
  <c r="BE615" i="3"/>
  <c r="T615" i="3"/>
  <c r="R615" i="3"/>
  <c r="P615" i="3"/>
  <c r="BI613" i="3"/>
  <c r="BH613" i="3"/>
  <c r="BG613" i="3"/>
  <c r="BE613" i="3"/>
  <c r="T613" i="3"/>
  <c r="R613" i="3"/>
  <c r="P613" i="3"/>
  <c r="BI611" i="3"/>
  <c r="BH611" i="3"/>
  <c r="BG611" i="3"/>
  <c r="BE611" i="3"/>
  <c r="T611" i="3"/>
  <c r="R611" i="3"/>
  <c r="P611" i="3"/>
  <c r="BI608" i="3"/>
  <c r="BH608" i="3"/>
  <c r="BG608" i="3"/>
  <c r="BE608" i="3"/>
  <c r="T608" i="3"/>
  <c r="R608" i="3"/>
  <c r="P608" i="3"/>
  <c r="BI602" i="3"/>
  <c r="BH602" i="3"/>
  <c r="BG602" i="3"/>
  <c r="BE602" i="3"/>
  <c r="T602" i="3"/>
  <c r="R602" i="3"/>
  <c r="P602" i="3"/>
  <c r="BI592" i="3"/>
  <c r="BH592" i="3"/>
  <c r="BG592" i="3"/>
  <c r="BE592" i="3"/>
  <c r="T592" i="3"/>
  <c r="R592" i="3"/>
  <c r="P592" i="3"/>
  <c r="BI589" i="3"/>
  <c r="BH589" i="3"/>
  <c r="BG589" i="3"/>
  <c r="BE589" i="3"/>
  <c r="T589" i="3"/>
  <c r="R589" i="3"/>
  <c r="P589" i="3"/>
  <c r="BI587" i="3"/>
  <c r="BH587" i="3"/>
  <c r="BG587" i="3"/>
  <c r="BE587" i="3"/>
  <c r="T587" i="3"/>
  <c r="R587" i="3"/>
  <c r="P587" i="3"/>
  <c r="BI585" i="3"/>
  <c r="BH585" i="3"/>
  <c r="BG585" i="3"/>
  <c r="BE585" i="3"/>
  <c r="T585" i="3"/>
  <c r="R585" i="3"/>
  <c r="P585" i="3"/>
  <c r="BI583" i="3"/>
  <c r="BH583" i="3"/>
  <c r="BG583" i="3"/>
  <c r="BE583" i="3"/>
  <c r="T583" i="3"/>
  <c r="R583" i="3"/>
  <c r="P583" i="3"/>
  <c r="BI580" i="3"/>
  <c r="BH580" i="3"/>
  <c r="BG580" i="3"/>
  <c r="BE580" i="3"/>
  <c r="T580" i="3"/>
  <c r="R580" i="3"/>
  <c r="P580" i="3"/>
  <c r="BI573" i="3"/>
  <c r="BH573" i="3"/>
  <c r="BG573" i="3"/>
  <c r="BE573" i="3"/>
  <c r="T573" i="3"/>
  <c r="R573" i="3"/>
  <c r="P573" i="3"/>
  <c r="BI571" i="3"/>
  <c r="BH571" i="3"/>
  <c r="BG571" i="3"/>
  <c r="BE571" i="3"/>
  <c r="T571" i="3"/>
  <c r="R571" i="3"/>
  <c r="P571" i="3"/>
  <c r="BI564" i="3"/>
  <c r="BH564" i="3"/>
  <c r="BG564" i="3"/>
  <c r="BE564" i="3"/>
  <c r="T564" i="3"/>
  <c r="R564" i="3"/>
  <c r="P564" i="3"/>
  <c r="BI562" i="3"/>
  <c r="BH562" i="3"/>
  <c r="BG562" i="3"/>
  <c r="BE562" i="3"/>
  <c r="T562" i="3"/>
  <c r="R562" i="3"/>
  <c r="P562" i="3"/>
  <c r="BI560" i="3"/>
  <c r="BH560" i="3"/>
  <c r="BG560" i="3"/>
  <c r="BE560" i="3"/>
  <c r="T560" i="3"/>
  <c r="R560" i="3"/>
  <c r="P560" i="3"/>
  <c r="BI558" i="3"/>
  <c r="BH558" i="3"/>
  <c r="BG558" i="3"/>
  <c r="BE558" i="3"/>
  <c r="T558" i="3"/>
  <c r="R558" i="3"/>
  <c r="P558" i="3"/>
  <c r="BI551" i="3"/>
  <c r="BH551" i="3"/>
  <c r="BG551" i="3"/>
  <c r="BE551" i="3"/>
  <c r="T551" i="3"/>
  <c r="R551" i="3"/>
  <c r="P551" i="3"/>
  <c r="BI544" i="3"/>
  <c r="BH544" i="3"/>
  <c r="BG544" i="3"/>
  <c r="BE544" i="3"/>
  <c r="T544" i="3"/>
  <c r="R544" i="3"/>
  <c r="P544" i="3"/>
  <c r="BI538" i="3"/>
  <c r="BH538" i="3"/>
  <c r="BG538" i="3"/>
  <c r="BE538" i="3"/>
  <c r="T538" i="3"/>
  <c r="R538" i="3"/>
  <c r="P538" i="3"/>
  <c r="BI535" i="3"/>
  <c r="BH535" i="3"/>
  <c r="BG535" i="3"/>
  <c r="BE535" i="3"/>
  <c r="T535" i="3"/>
  <c r="R535" i="3"/>
  <c r="P535" i="3"/>
  <c r="BI533" i="3"/>
  <c r="BH533" i="3"/>
  <c r="BG533" i="3"/>
  <c r="BE533" i="3"/>
  <c r="T533" i="3"/>
  <c r="R533" i="3"/>
  <c r="P533" i="3"/>
  <c r="BI531" i="3"/>
  <c r="BH531" i="3"/>
  <c r="BG531" i="3"/>
  <c r="BE531" i="3"/>
  <c r="T531" i="3"/>
  <c r="R531" i="3"/>
  <c r="P531" i="3"/>
  <c r="BI529" i="3"/>
  <c r="BH529" i="3"/>
  <c r="BG529" i="3"/>
  <c r="BE529" i="3"/>
  <c r="T529" i="3"/>
  <c r="R529" i="3"/>
  <c r="P529" i="3"/>
  <c r="BI523" i="3"/>
  <c r="BH523" i="3"/>
  <c r="BG523" i="3"/>
  <c r="BE523" i="3"/>
  <c r="T523" i="3"/>
  <c r="R523" i="3"/>
  <c r="P523" i="3"/>
  <c r="BI517" i="3"/>
  <c r="BH517" i="3"/>
  <c r="BG517" i="3"/>
  <c r="BE517" i="3"/>
  <c r="T517" i="3"/>
  <c r="R517" i="3"/>
  <c r="P517" i="3"/>
  <c r="BI510" i="3"/>
  <c r="BH510" i="3"/>
  <c r="BG510" i="3"/>
  <c r="BE510" i="3"/>
  <c r="T510" i="3"/>
  <c r="R510" i="3"/>
  <c r="P510" i="3"/>
  <c r="BI503" i="3"/>
  <c r="BH503" i="3"/>
  <c r="BG503" i="3"/>
  <c r="BE503" i="3"/>
  <c r="T503" i="3"/>
  <c r="R503" i="3"/>
  <c r="P503" i="3"/>
  <c r="BI497" i="3"/>
  <c r="BH497" i="3"/>
  <c r="BG497" i="3"/>
  <c r="BE497" i="3"/>
  <c r="T497" i="3"/>
  <c r="R497" i="3"/>
  <c r="P497" i="3"/>
  <c r="BI494" i="3"/>
  <c r="BH494" i="3"/>
  <c r="BG494" i="3"/>
  <c r="BE494" i="3"/>
  <c r="T494" i="3"/>
  <c r="R494" i="3"/>
  <c r="P494" i="3"/>
  <c r="BI491" i="3"/>
  <c r="BH491" i="3"/>
  <c r="BG491" i="3"/>
  <c r="BE491" i="3"/>
  <c r="T491" i="3"/>
  <c r="R491" i="3"/>
  <c r="P491" i="3"/>
  <c r="BI490" i="3"/>
  <c r="BH490" i="3"/>
  <c r="BG490" i="3"/>
  <c r="BE490" i="3"/>
  <c r="T490" i="3"/>
  <c r="R490" i="3"/>
  <c r="P490" i="3"/>
  <c r="BI487" i="3"/>
  <c r="BH487" i="3"/>
  <c r="BG487" i="3"/>
  <c r="BE487" i="3"/>
  <c r="T487" i="3"/>
  <c r="R487" i="3"/>
  <c r="P487" i="3"/>
  <c r="BI486" i="3"/>
  <c r="BH486" i="3"/>
  <c r="BG486" i="3"/>
  <c r="BE486" i="3"/>
  <c r="T486" i="3"/>
  <c r="R486" i="3"/>
  <c r="P486" i="3"/>
  <c r="BI483" i="3"/>
  <c r="BH483" i="3"/>
  <c r="BG483" i="3"/>
  <c r="BE483" i="3"/>
  <c r="T483" i="3"/>
  <c r="R483" i="3"/>
  <c r="P483" i="3"/>
  <c r="BI480" i="3"/>
  <c r="BH480" i="3"/>
  <c r="BG480" i="3"/>
  <c r="BE480" i="3"/>
  <c r="T480" i="3"/>
  <c r="R480" i="3"/>
  <c r="P480" i="3"/>
  <c r="BI478" i="3"/>
  <c r="BH478" i="3"/>
  <c r="BG478" i="3"/>
  <c r="BE478" i="3"/>
  <c r="T478" i="3"/>
  <c r="R478" i="3"/>
  <c r="P478" i="3"/>
  <c r="BI473" i="3"/>
  <c r="BH473" i="3"/>
  <c r="BG473" i="3"/>
  <c r="BE473" i="3"/>
  <c r="T473" i="3"/>
  <c r="R473" i="3"/>
  <c r="P473" i="3"/>
  <c r="BI471" i="3"/>
  <c r="BH471" i="3"/>
  <c r="BG471" i="3"/>
  <c r="BE471" i="3"/>
  <c r="T471" i="3"/>
  <c r="R471" i="3"/>
  <c r="P471" i="3"/>
  <c r="BI466" i="3"/>
  <c r="BH466" i="3"/>
  <c r="BG466" i="3"/>
  <c r="BE466" i="3"/>
  <c r="T466" i="3"/>
  <c r="R466" i="3"/>
  <c r="P466" i="3"/>
  <c r="BI464" i="3"/>
  <c r="BH464" i="3"/>
  <c r="BG464" i="3"/>
  <c r="BE464" i="3"/>
  <c r="T464" i="3"/>
  <c r="R464" i="3"/>
  <c r="P464" i="3"/>
  <c r="BI462" i="3"/>
  <c r="BH462" i="3"/>
  <c r="BG462" i="3"/>
  <c r="BE462" i="3"/>
  <c r="T462" i="3"/>
  <c r="R462" i="3"/>
  <c r="P462" i="3"/>
  <c r="BI457" i="3"/>
  <c r="BH457" i="3"/>
  <c r="BG457" i="3"/>
  <c r="BE457" i="3"/>
  <c r="T457" i="3"/>
  <c r="R457" i="3"/>
  <c r="P457" i="3"/>
  <c r="BI454" i="3"/>
  <c r="BH454" i="3"/>
  <c r="BG454" i="3"/>
  <c r="BE454" i="3"/>
  <c r="T454" i="3"/>
  <c r="R454" i="3"/>
  <c r="P454" i="3"/>
  <c r="BI451" i="3"/>
  <c r="BH451" i="3"/>
  <c r="BG451" i="3"/>
  <c r="BE451" i="3"/>
  <c r="T451" i="3"/>
  <c r="R451" i="3"/>
  <c r="P451" i="3"/>
  <c r="BI449" i="3"/>
  <c r="BH449" i="3"/>
  <c r="BG449" i="3"/>
  <c r="BE449" i="3"/>
  <c r="T449" i="3"/>
  <c r="R449" i="3"/>
  <c r="P449" i="3"/>
  <c r="BI446" i="3"/>
  <c r="BH446" i="3"/>
  <c r="BG446" i="3"/>
  <c r="BE446" i="3"/>
  <c r="T446" i="3"/>
  <c r="R446" i="3"/>
  <c r="P446" i="3"/>
  <c r="BI443" i="3"/>
  <c r="BH443" i="3"/>
  <c r="BG443" i="3"/>
  <c r="BE443" i="3"/>
  <c r="T443" i="3"/>
  <c r="R443" i="3"/>
  <c r="P443" i="3"/>
  <c r="BI442" i="3"/>
  <c r="BH442" i="3"/>
  <c r="BG442" i="3"/>
  <c r="BE442" i="3"/>
  <c r="T442" i="3"/>
  <c r="R442" i="3"/>
  <c r="P442" i="3"/>
  <c r="BI440" i="3"/>
  <c r="BH440" i="3"/>
  <c r="BG440" i="3"/>
  <c r="BE440" i="3"/>
  <c r="T440" i="3"/>
  <c r="R440" i="3"/>
  <c r="P440" i="3"/>
  <c r="BI439" i="3"/>
  <c r="BH439" i="3"/>
  <c r="BG439" i="3"/>
  <c r="BE439" i="3"/>
  <c r="T439" i="3"/>
  <c r="R439" i="3"/>
  <c r="P439" i="3"/>
  <c r="BI437" i="3"/>
  <c r="BH437" i="3"/>
  <c r="BG437" i="3"/>
  <c r="BE437" i="3"/>
  <c r="T437" i="3"/>
  <c r="R437" i="3"/>
  <c r="P437" i="3"/>
  <c r="BI436" i="3"/>
  <c r="BH436" i="3"/>
  <c r="BG436" i="3"/>
  <c r="BE436" i="3"/>
  <c r="T436" i="3"/>
  <c r="R436" i="3"/>
  <c r="P436" i="3"/>
  <c r="BI434" i="3"/>
  <c r="BH434" i="3"/>
  <c r="BG434" i="3"/>
  <c r="BE434" i="3"/>
  <c r="T434" i="3"/>
  <c r="R434" i="3"/>
  <c r="P434" i="3"/>
  <c r="BI432" i="3"/>
  <c r="BH432" i="3"/>
  <c r="BG432" i="3"/>
  <c r="BE432" i="3"/>
  <c r="T432" i="3"/>
  <c r="R432" i="3"/>
  <c r="P432" i="3"/>
  <c r="BI431" i="3"/>
  <c r="BH431" i="3"/>
  <c r="BG431" i="3"/>
  <c r="BE431" i="3"/>
  <c r="T431" i="3"/>
  <c r="R431" i="3"/>
  <c r="P431" i="3"/>
  <c r="BI429" i="3"/>
  <c r="BH429" i="3"/>
  <c r="BG429" i="3"/>
  <c r="BE429" i="3"/>
  <c r="T429" i="3"/>
  <c r="R429" i="3"/>
  <c r="P429" i="3"/>
  <c r="BI428" i="3"/>
  <c r="BH428" i="3"/>
  <c r="BG428" i="3"/>
  <c r="BE428" i="3"/>
  <c r="T428" i="3"/>
  <c r="R428" i="3"/>
  <c r="P428" i="3"/>
  <c r="BI426" i="3"/>
  <c r="BH426" i="3"/>
  <c r="BG426" i="3"/>
  <c r="BE426" i="3"/>
  <c r="T426" i="3"/>
  <c r="R426" i="3"/>
  <c r="P426" i="3"/>
  <c r="BI423" i="3"/>
  <c r="BH423" i="3"/>
  <c r="BG423" i="3"/>
  <c r="BE423" i="3"/>
  <c r="T423" i="3"/>
  <c r="R423" i="3"/>
  <c r="P423" i="3"/>
  <c r="BI416" i="3"/>
  <c r="BH416" i="3"/>
  <c r="BG416" i="3"/>
  <c r="BE416" i="3"/>
  <c r="T416" i="3"/>
  <c r="R416" i="3"/>
  <c r="P416" i="3"/>
  <c r="BI414" i="3"/>
  <c r="BH414" i="3"/>
  <c r="BG414" i="3"/>
  <c r="BE414" i="3"/>
  <c r="T414" i="3"/>
  <c r="R414" i="3"/>
  <c r="P414" i="3"/>
  <c r="BI411" i="3"/>
  <c r="BH411" i="3"/>
  <c r="BG411" i="3"/>
  <c r="BE411" i="3"/>
  <c r="T411" i="3"/>
  <c r="R411" i="3"/>
  <c r="P411" i="3"/>
  <c r="BI409" i="3"/>
  <c r="BH409" i="3"/>
  <c r="BG409" i="3"/>
  <c r="BE409" i="3"/>
  <c r="T409" i="3"/>
  <c r="R409" i="3"/>
  <c r="P409" i="3"/>
  <c r="BI401" i="3"/>
  <c r="BH401" i="3"/>
  <c r="BG401" i="3"/>
  <c r="BE401" i="3"/>
  <c r="T401" i="3"/>
  <c r="R401" i="3"/>
  <c r="P401" i="3"/>
  <c r="BI399" i="3"/>
  <c r="BH399" i="3"/>
  <c r="BG399" i="3"/>
  <c r="BE399" i="3"/>
  <c r="T399" i="3"/>
  <c r="R399" i="3"/>
  <c r="P399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2" i="3"/>
  <c r="BH392" i="3"/>
  <c r="BG392" i="3"/>
  <c r="BE392" i="3"/>
  <c r="T392" i="3"/>
  <c r="R392" i="3"/>
  <c r="P392" i="3"/>
  <c r="BI391" i="3"/>
  <c r="BH391" i="3"/>
  <c r="BG391" i="3"/>
  <c r="BE391" i="3"/>
  <c r="T391" i="3"/>
  <c r="R391" i="3"/>
  <c r="P391" i="3"/>
  <c r="BI383" i="3"/>
  <c r="BH383" i="3"/>
  <c r="BG383" i="3"/>
  <c r="BE383" i="3"/>
  <c r="T383" i="3"/>
  <c r="R383" i="3"/>
  <c r="P383" i="3"/>
  <c r="BI380" i="3"/>
  <c r="BH380" i="3"/>
  <c r="BG380" i="3"/>
  <c r="BE380" i="3"/>
  <c r="T380" i="3"/>
  <c r="R380" i="3"/>
  <c r="P380" i="3"/>
  <c r="BI377" i="3"/>
  <c r="BH377" i="3"/>
  <c r="BG377" i="3"/>
  <c r="BE377" i="3"/>
  <c r="T377" i="3"/>
  <c r="R377" i="3"/>
  <c r="P377" i="3"/>
  <c r="BI372" i="3"/>
  <c r="BH372" i="3"/>
  <c r="BG372" i="3"/>
  <c r="BE372" i="3"/>
  <c r="T372" i="3"/>
  <c r="R372" i="3"/>
  <c r="P372" i="3"/>
  <c r="BI367" i="3"/>
  <c r="BH367" i="3"/>
  <c r="BG367" i="3"/>
  <c r="BE367" i="3"/>
  <c r="T367" i="3"/>
  <c r="R367" i="3"/>
  <c r="P367" i="3"/>
  <c r="BI364" i="3"/>
  <c r="BH364" i="3"/>
  <c r="BG364" i="3"/>
  <c r="BE364" i="3"/>
  <c r="T364" i="3"/>
  <c r="R364" i="3"/>
  <c r="P364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6" i="3"/>
  <c r="BH356" i="3"/>
  <c r="BG356" i="3"/>
  <c r="BE356" i="3"/>
  <c r="T356" i="3"/>
  <c r="R356" i="3"/>
  <c r="P356" i="3"/>
  <c r="BI354" i="3"/>
  <c r="BH354" i="3"/>
  <c r="BG354" i="3"/>
  <c r="BE354" i="3"/>
  <c r="T354" i="3"/>
  <c r="R354" i="3"/>
  <c r="P354" i="3"/>
  <c r="BI349" i="3"/>
  <c r="BH349" i="3"/>
  <c r="BG349" i="3"/>
  <c r="BE349" i="3"/>
  <c r="T349" i="3"/>
  <c r="R349" i="3"/>
  <c r="P349" i="3"/>
  <c r="BI348" i="3"/>
  <c r="BH348" i="3"/>
  <c r="BG348" i="3"/>
  <c r="BE348" i="3"/>
  <c r="T348" i="3"/>
  <c r="R348" i="3"/>
  <c r="P348" i="3"/>
  <c r="BI345" i="3"/>
  <c r="BH345" i="3"/>
  <c r="BG345" i="3"/>
  <c r="BE345" i="3"/>
  <c r="T345" i="3"/>
  <c r="R345" i="3"/>
  <c r="P345" i="3"/>
  <c r="BI343" i="3"/>
  <c r="BH343" i="3"/>
  <c r="BG343" i="3"/>
  <c r="BE343" i="3"/>
  <c r="T343" i="3"/>
  <c r="R343" i="3"/>
  <c r="P343" i="3"/>
  <c r="BI340" i="3"/>
  <c r="BH340" i="3"/>
  <c r="BG340" i="3"/>
  <c r="BE340" i="3"/>
  <c r="T340" i="3"/>
  <c r="R340" i="3"/>
  <c r="P340" i="3"/>
  <c r="BI338" i="3"/>
  <c r="BH338" i="3"/>
  <c r="BG338" i="3"/>
  <c r="BE338" i="3"/>
  <c r="T338" i="3"/>
  <c r="R338" i="3"/>
  <c r="P338" i="3"/>
  <c r="BI335" i="3"/>
  <c r="BH335" i="3"/>
  <c r="BG335" i="3"/>
  <c r="BE335" i="3"/>
  <c r="T335" i="3"/>
  <c r="R335" i="3"/>
  <c r="P335" i="3"/>
  <c r="BI332" i="3"/>
  <c r="BH332" i="3"/>
  <c r="BG332" i="3"/>
  <c r="BE332" i="3"/>
  <c r="T332" i="3"/>
  <c r="R332" i="3"/>
  <c r="P332" i="3"/>
  <c r="BI330" i="3"/>
  <c r="BH330" i="3"/>
  <c r="BG330" i="3"/>
  <c r="BE330" i="3"/>
  <c r="T330" i="3"/>
  <c r="R330" i="3"/>
  <c r="P330" i="3"/>
  <c r="BI324" i="3"/>
  <c r="BH324" i="3"/>
  <c r="BG324" i="3"/>
  <c r="BE324" i="3"/>
  <c r="T324" i="3"/>
  <c r="R324" i="3"/>
  <c r="P324" i="3"/>
  <c r="BI322" i="3"/>
  <c r="BH322" i="3"/>
  <c r="BG322" i="3"/>
  <c r="BE322" i="3"/>
  <c r="T322" i="3"/>
  <c r="R322" i="3"/>
  <c r="P322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2" i="3"/>
  <c r="BH312" i="3"/>
  <c r="BG312" i="3"/>
  <c r="BE312" i="3"/>
  <c r="T312" i="3"/>
  <c r="R312" i="3"/>
  <c r="P312" i="3"/>
  <c r="BI304" i="3"/>
  <c r="BH304" i="3"/>
  <c r="BG304" i="3"/>
  <c r="BE304" i="3"/>
  <c r="T304" i="3"/>
  <c r="R304" i="3"/>
  <c r="P304" i="3"/>
  <c r="BI299" i="3"/>
  <c r="BH299" i="3"/>
  <c r="BG299" i="3"/>
  <c r="BE299" i="3"/>
  <c r="T299" i="3"/>
  <c r="R299" i="3"/>
  <c r="P299" i="3"/>
  <c r="BI297" i="3"/>
  <c r="BH297" i="3"/>
  <c r="BG297" i="3"/>
  <c r="BE297" i="3"/>
  <c r="T297" i="3"/>
  <c r="R297" i="3"/>
  <c r="P297" i="3"/>
  <c r="BI295" i="3"/>
  <c r="BH295" i="3"/>
  <c r="BG295" i="3"/>
  <c r="BE295" i="3"/>
  <c r="T295" i="3"/>
  <c r="R295" i="3"/>
  <c r="P295" i="3"/>
  <c r="BI293" i="3"/>
  <c r="BH293" i="3"/>
  <c r="BG293" i="3"/>
  <c r="BE293" i="3"/>
  <c r="T293" i="3"/>
  <c r="R293" i="3"/>
  <c r="P293" i="3"/>
  <c r="BI291" i="3"/>
  <c r="BH291" i="3"/>
  <c r="BG291" i="3"/>
  <c r="BE291" i="3"/>
  <c r="T291" i="3"/>
  <c r="R291" i="3"/>
  <c r="P291" i="3"/>
  <c r="BI289" i="3"/>
  <c r="BH289" i="3"/>
  <c r="BG289" i="3"/>
  <c r="BE289" i="3"/>
  <c r="T289" i="3"/>
  <c r="R289" i="3"/>
  <c r="P289" i="3"/>
  <c r="BI286" i="3"/>
  <c r="BH286" i="3"/>
  <c r="BG286" i="3"/>
  <c r="BE286" i="3"/>
  <c r="T286" i="3"/>
  <c r="R286" i="3"/>
  <c r="P286" i="3"/>
  <c r="BI283" i="3"/>
  <c r="BH283" i="3"/>
  <c r="BG283" i="3"/>
  <c r="BE283" i="3"/>
  <c r="T283" i="3"/>
  <c r="R283" i="3"/>
  <c r="P283" i="3"/>
  <c r="BI281" i="3"/>
  <c r="BH281" i="3"/>
  <c r="BG281" i="3"/>
  <c r="BE281" i="3"/>
  <c r="T281" i="3"/>
  <c r="R281" i="3"/>
  <c r="P281" i="3"/>
  <c r="BI278" i="3"/>
  <c r="BH278" i="3"/>
  <c r="BG278" i="3"/>
  <c r="BE278" i="3"/>
  <c r="T278" i="3"/>
  <c r="R278" i="3"/>
  <c r="P278" i="3"/>
  <c r="BI276" i="3"/>
  <c r="BH276" i="3"/>
  <c r="BG276" i="3"/>
  <c r="BE276" i="3"/>
  <c r="T276" i="3"/>
  <c r="R276" i="3"/>
  <c r="P276" i="3"/>
  <c r="BI273" i="3"/>
  <c r="BH273" i="3"/>
  <c r="BG273" i="3"/>
  <c r="BE273" i="3"/>
  <c r="T273" i="3"/>
  <c r="R273" i="3"/>
  <c r="P273" i="3"/>
  <c r="BI271" i="3"/>
  <c r="BH271" i="3"/>
  <c r="BG271" i="3"/>
  <c r="BE271" i="3"/>
  <c r="T271" i="3"/>
  <c r="R271" i="3"/>
  <c r="P271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4" i="3"/>
  <c r="BH264" i="3"/>
  <c r="BG264" i="3"/>
  <c r="BE264" i="3"/>
  <c r="T264" i="3"/>
  <c r="R264" i="3"/>
  <c r="P264" i="3"/>
  <c r="BI262" i="3"/>
  <c r="BH262" i="3"/>
  <c r="BG262" i="3"/>
  <c r="BE262" i="3"/>
  <c r="T262" i="3"/>
  <c r="R262" i="3"/>
  <c r="P262" i="3"/>
  <c r="BI259" i="3"/>
  <c r="BH259" i="3"/>
  <c r="BG259" i="3"/>
  <c r="BE259" i="3"/>
  <c r="T259" i="3"/>
  <c r="R259" i="3"/>
  <c r="P259" i="3"/>
  <c r="BI257" i="3"/>
  <c r="BH257" i="3"/>
  <c r="BG257" i="3"/>
  <c r="BE257" i="3"/>
  <c r="T257" i="3"/>
  <c r="R257" i="3"/>
  <c r="P257" i="3"/>
  <c r="BI255" i="3"/>
  <c r="BH255" i="3"/>
  <c r="BG255" i="3"/>
  <c r="BE255" i="3"/>
  <c r="T255" i="3"/>
  <c r="R255" i="3"/>
  <c r="P255" i="3"/>
  <c r="BI250" i="3"/>
  <c r="BH250" i="3"/>
  <c r="BG250" i="3"/>
  <c r="BE250" i="3"/>
  <c r="T250" i="3"/>
  <c r="R250" i="3"/>
  <c r="P250" i="3"/>
  <c r="BI248" i="3"/>
  <c r="BH248" i="3"/>
  <c r="BG248" i="3"/>
  <c r="BE248" i="3"/>
  <c r="T248" i="3"/>
  <c r="R248" i="3"/>
  <c r="P248" i="3"/>
  <c r="BI245" i="3"/>
  <c r="BH245" i="3"/>
  <c r="BG245" i="3"/>
  <c r="BE245" i="3"/>
  <c r="T245" i="3"/>
  <c r="R245" i="3"/>
  <c r="P245" i="3"/>
  <c r="BI241" i="3"/>
  <c r="BH241" i="3"/>
  <c r="BG241" i="3"/>
  <c r="BE241" i="3"/>
  <c r="T241" i="3"/>
  <c r="R241" i="3"/>
  <c r="P241" i="3"/>
  <c r="BI235" i="3"/>
  <c r="BH235" i="3"/>
  <c r="BG235" i="3"/>
  <c r="BE235" i="3"/>
  <c r="T235" i="3"/>
  <c r="R235" i="3"/>
  <c r="P235" i="3"/>
  <c r="BI227" i="3"/>
  <c r="BH227" i="3"/>
  <c r="BG227" i="3"/>
  <c r="BE227" i="3"/>
  <c r="T227" i="3"/>
  <c r="R227" i="3"/>
  <c r="P227" i="3"/>
  <c r="BI225" i="3"/>
  <c r="BH225" i="3"/>
  <c r="BG225" i="3"/>
  <c r="BE225" i="3"/>
  <c r="T225" i="3"/>
  <c r="T224" i="3"/>
  <c r="R225" i="3"/>
  <c r="R224" i="3"/>
  <c r="P225" i="3"/>
  <c r="P224" i="3"/>
  <c r="BI221" i="3"/>
  <c r="BH221" i="3"/>
  <c r="BG221" i="3"/>
  <c r="BE221" i="3"/>
  <c r="T221" i="3"/>
  <c r="T220" i="3"/>
  <c r="R221" i="3"/>
  <c r="R220" i="3"/>
  <c r="P221" i="3"/>
  <c r="P220" i="3"/>
  <c r="BI217" i="3"/>
  <c r="BH217" i="3"/>
  <c r="BG217" i="3"/>
  <c r="BE217" i="3"/>
  <c r="T217" i="3"/>
  <c r="R217" i="3"/>
  <c r="P217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0" i="3"/>
  <c r="BH210" i="3"/>
  <c r="BG210" i="3"/>
  <c r="BE210" i="3"/>
  <c r="T210" i="3"/>
  <c r="R210" i="3"/>
  <c r="P210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4" i="3"/>
  <c r="BH204" i="3"/>
  <c r="BG204" i="3"/>
  <c r="BE204" i="3"/>
  <c r="T204" i="3"/>
  <c r="R204" i="3"/>
  <c r="P204" i="3"/>
  <c r="BI201" i="3"/>
  <c r="BH201" i="3"/>
  <c r="BG201" i="3"/>
  <c r="BE201" i="3"/>
  <c r="T201" i="3"/>
  <c r="R201" i="3"/>
  <c r="P201" i="3"/>
  <c r="BI199" i="3"/>
  <c r="BH199" i="3"/>
  <c r="BG199" i="3"/>
  <c r="BE199" i="3"/>
  <c r="T199" i="3"/>
  <c r="R199" i="3"/>
  <c r="P199" i="3"/>
  <c r="BI192" i="3"/>
  <c r="BH192" i="3"/>
  <c r="BG192" i="3"/>
  <c r="BE192" i="3"/>
  <c r="T192" i="3"/>
  <c r="R192" i="3"/>
  <c r="P192" i="3"/>
  <c r="BI189" i="3"/>
  <c r="BH189" i="3"/>
  <c r="BG189" i="3"/>
  <c r="BE189" i="3"/>
  <c r="T189" i="3"/>
  <c r="R189" i="3"/>
  <c r="P189" i="3"/>
  <c r="BI187" i="3"/>
  <c r="BH187" i="3"/>
  <c r="BG187" i="3"/>
  <c r="BE187" i="3"/>
  <c r="T187" i="3"/>
  <c r="R187" i="3"/>
  <c r="P187" i="3"/>
  <c r="BI184" i="3"/>
  <c r="BH184" i="3"/>
  <c r="BG184" i="3"/>
  <c r="BE184" i="3"/>
  <c r="T184" i="3"/>
  <c r="R184" i="3"/>
  <c r="P184" i="3"/>
  <c r="BI180" i="3"/>
  <c r="BH180" i="3"/>
  <c r="BG180" i="3"/>
  <c r="BE180" i="3"/>
  <c r="T180" i="3"/>
  <c r="R180" i="3"/>
  <c r="P180" i="3"/>
  <c r="BI169" i="3"/>
  <c r="BH169" i="3"/>
  <c r="BG169" i="3"/>
  <c r="BE169" i="3"/>
  <c r="T169" i="3"/>
  <c r="R169" i="3"/>
  <c r="P169" i="3"/>
  <c r="BI161" i="3"/>
  <c r="BH161" i="3"/>
  <c r="BG161" i="3"/>
  <c r="BE161" i="3"/>
  <c r="T161" i="3"/>
  <c r="R161" i="3"/>
  <c r="P161" i="3"/>
  <c r="BI156" i="3"/>
  <c r="BH156" i="3"/>
  <c r="BG156" i="3"/>
  <c r="BE156" i="3"/>
  <c r="T156" i="3"/>
  <c r="R156" i="3"/>
  <c r="P156" i="3"/>
  <c r="BI151" i="3"/>
  <c r="BH151" i="3"/>
  <c r="BG151" i="3"/>
  <c r="BE151" i="3"/>
  <c r="T151" i="3"/>
  <c r="R151" i="3"/>
  <c r="P151" i="3"/>
  <c r="BI147" i="3"/>
  <c r="BH147" i="3"/>
  <c r="BG147" i="3"/>
  <c r="BE147" i="3"/>
  <c r="T147" i="3"/>
  <c r="R147" i="3"/>
  <c r="P147" i="3"/>
  <c r="BI142" i="3"/>
  <c r="BH142" i="3"/>
  <c r="BG142" i="3"/>
  <c r="BE142" i="3"/>
  <c r="T142" i="3"/>
  <c r="R142" i="3"/>
  <c r="P142" i="3"/>
  <c r="BI139" i="3"/>
  <c r="BH139" i="3"/>
  <c r="BG139" i="3"/>
  <c r="BE139" i="3"/>
  <c r="T139" i="3"/>
  <c r="R139" i="3"/>
  <c r="P139" i="3"/>
  <c r="BI137" i="3"/>
  <c r="BH137" i="3"/>
  <c r="BG137" i="3"/>
  <c r="BE137" i="3"/>
  <c r="T137" i="3"/>
  <c r="R137" i="3"/>
  <c r="P137" i="3"/>
  <c r="BI134" i="3"/>
  <c r="BH134" i="3"/>
  <c r="BG134" i="3"/>
  <c r="BE134" i="3"/>
  <c r="T134" i="3"/>
  <c r="R134" i="3"/>
  <c r="P134" i="3"/>
  <c r="BI129" i="3"/>
  <c r="BH129" i="3"/>
  <c r="BG129" i="3"/>
  <c r="BE129" i="3"/>
  <c r="T129" i="3"/>
  <c r="R129" i="3"/>
  <c r="P129" i="3"/>
  <c r="BI123" i="3"/>
  <c r="BH123" i="3"/>
  <c r="BG123" i="3"/>
  <c r="BE123" i="3"/>
  <c r="T123" i="3"/>
  <c r="R123" i="3"/>
  <c r="P123" i="3"/>
  <c r="BI117" i="3"/>
  <c r="BH117" i="3"/>
  <c r="BG117" i="3"/>
  <c r="BE117" i="3"/>
  <c r="T117" i="3"/>
  <c r="R117" i="3"/>
  <c r="P117" i="3"/>
  <c r="BI114" i="3"/>
  <c r="BH114" i="3"/>
  <c r="BG114" i="3"/>
  <c r="BE114" i="3"/>
  <c r="T114" i="3"/>
  <c r="R114" i="3"/>
  <c r="P114" i="3"/>
  <c r="BI111" i="3"/>
  <c r="BH111" i="3"/>
  <c r="BG111" i="3"/>
  <c r="BE111" i="3"/>
  <c r="T111" i="3"/>
  <c r="R111" i="3"/>
  <c r="P111" i="3"/>
  <c r="BI108" i="3"/>
  <c r="BH108" i="3"/>
  <c r="BG108" i="3"/>
  <c r="BE108" i="3"/>
  <c r="T108" i="3"/>
  <c r="R108" i="3"/>
  <c r="P108" i="3"/>
  <c r="J102" i="3"/>
  <c r="J101" i="3"/>
  <c r="F101" i="3"/>
  <c r="F99" i="3"/>
  <c r="E97" i="3"/>
  <c r="J59" i="3"/>
  <c r="J58" i="3"/>
  <c r="F58" i="3"/>
  <c r="F56" i="3"/>
  <c r="E54" i="3"/>
  <c r="J20" i="3"/>
  <c r="E20" i="3"/>
  <c r="F102" i="3"/>
  <c r="J19" i="3"/>
  <c r="J14" i="3"/>
  <c r="J56" i="3" s="1"/>
  <c r="E7" i="3"/>
  <c r="E50" i="3" s="1"/>
  <c r="J39" i="2"/>
  <c r="J38" i="2"/>
  <c r="AY56" i="1"/>
  <c r="J37" i="2"/>
  <c r="AX56" i="1"/>
  <c r="BI138" i="2"/>
  <c r="BH138" i="2"/>
  <c r="BG138" i="2"/>
  <c r="BE138" i="2"/>
  <c r="T138" i="2"/>
  <c r="R138" i="2"/>
  <c r="P138" i="2"/>
  <c r="BI135" i="2"/>
  <c r="BH135" i="2"/>
  <c r="BG135" i="2"/>
  <c r="BE135" i="2"/>
  <c r="T135" i="2"/>
  <c r="R135" i="2"/>
  <c r="P135" i="2"/>
  <c r="BI130" i="2"/>
  <c r="BH130" i="2"/>
  <c r="BG130" i="2"/>
  <c r="BE130" i="2"/>
  <c r="T130" i="2"/>
  <c r="T129" i="2"/>
  <c r="R130" i="2"/>
  <c r="R129" i="2"/>
  <c r="P130" i="2"/>
  <c r="P129" i="2"/>
  <c r="BI126" i="2"/>
  <c r="BH126" i="2"/>
  <c r="BG126" i="2"/>
  <c r="BE126" i="2"/>
  <c r="T126" i="2"/>
  <c r="R126" i="2"/>
  <c r="P126" i="2"/>
  <c r="BI122" i="2"/>
  <c r="BH122" i="2"/>
  <c r="BG122" i="2"/>
  <c r="BE122" i="2"/>
  <c r="T122" i="2"/>
  <c r="R122" i="2"/>
  <c r="P122" i="2"/>
  <c r="BI120" i="2"/>
  <c r="BH120" i="2"/>
  <c r="BG120" i="2"/>
  <c r="BE120" i="2"/>
  <c r="T120" i="2"/>
  <c r="R120" i="2"/>
  <c r="P120" i="2"/>
  <c r="BI118" i="2"/>
  <c r="BH118" i="2"/>
  <c r="BG118" i="2"/>
  <c r="BE118" i="2"/>
  <c r="T118" i="2"/>
  <c r="R118" i="2"/>
  <c r="P118" i="2"/>
  <c r="BI116" i="2"/>
  <c r="BH116" i="2"/>
  <c r="BG116" i="2"/>
  <c r="BE116" i="2"/>
  <c r="T116" i="2"/>
  <c r="R116" i="2"/>
  <c r="P116" i="2"/>
  <c r="BI112" i="2"/>
  <c r="BH112" i="2"/>
  <c r="BG112" i="2"/>
  <c r="BE112" i="2"/>
  <c r="T112" i="2"/>
  <c r="R112" i="2"/>
  <c r="P112" i="2"/>
  <c r="BI106" i="2"/>
  <c r="BH106" i="2"/>
  <c r="BG106" i="2"/>
  <c r="BE106" i="2"/>
  <c r="T106" i="2"/>
  <c r="R106" i="2"/>
  <c r="P106" i="2"/>
  <c r="BI104" i="2"/>
  <c r="BH104" i="2"/>
  <c r="BG104" i="2"/>
  <c r="BE104" i="2"/>
  <c r="T104" i="2"/>
  <c r="R104" i="2"/>
  <c r="P104" i="2"/>
  <c r="BI99" i="2"/>
  <c r="BH99" i="2"/>
  <c r="BG99" i="2"/>
  <c r="BE99" i="2"/>
  <c r="T99" i="2"/>
  <c r="R99" i="2"/>
  <c r="P99" i="2"/>
  <c r="BI97" i="2"/>
  <c r="BH97" i="2"/>
  <c r="BG97" i="2"/>
  <c r="BE97" i="2"/>
  <c r="T97" i="2"/>
  <c r="R97" i="2"/>
  <c r="P97" i="2"/>
  <c r="BI94" i="2"/>
  <c r="BH94" i="2"/>
  <c r="BG94" i="2"/>
  <c r="BE94" i="2"/>
  <c r="T94" i="2"/>
  <c r="R94" i="2"/>
  <c r="P94" i="2"/>
  <c r="J88" i="2"/>
  <c r="J87" i="2"/>
  <c r="F87" i="2"/>
  <c r="F85" i="2"/>
  <c r="E83" i="2"/>
  <c r="J59" i="2"/>
  <c r="J58" i="2"/>
  <c r="F58" i="2"/>
  <c r="F56" i="2"/>
  <c r="E54" i="2"/>
  <c r="J20" i="2"/>
  <c r="E20" i="2"/>
  <c r="F59" i="2"/>
  <c r="J19" i="2"/>
  <c r="J14" i="2"/>
  <c r="J85" i="2" s="1"/>
  <c r="E7" i="2"/>
  <c r="E50" i="2" s="1"/>
  <c r="L50" i="1"/>
  <c r="AM50" i="1"/>
  <c r="AM49" i="1"/>
  <c r="L49" i="1"/>
  <c r="AM47" i="1"/>
  <c r="L47" i="1"/>
  <c r="L45" i="1"/>
  <c r="L44" i="1"/>
  <c r="J295" i="3"/>
  <c r="BK108" i="3"/>
  <c r="J431" i="3"/>
  <c r="BK176" i="4"/>
  <c r="J105" i="6"/>
  <c r="J126" i="7"/>
  <c r="BK201" i="7"/>
  <c r="J185" i="8"/>
  <c r="J101" i="8"/>
  <c r="J208" i="8"/>
  <c r="J166" i="8"/>
  <c r="BK414" i="3"/>
  <c r="J602" i="3"/>
  <c r="J205" i="7"/>
  <c r="J173" i="7"/>
  <c r="J145" i="8"/>
  <c r="J211" i="8"/>
  <c r="J109" i="9"/>
  <c r="BK354" i="3"/>
  <c r="J204" i="3"/>
  <c r="J281" i="3"/>
  <c r="BK179" i="6"/>
  <c r="BK161" i="7"/>
  <c r="J189" i="7"/>
  <c r="BK143" i="8"/>
  <c r="BK192" i="8"/>
  <c r="J143" i="8"/>
  <c r="BK114" i="10"/>
  <c r="BK517" i="3"/>
  <c r="BK454" i="3"/>
  <c r="J169" i="3"/>
  <c r="J190" i="4"/>
  <c r="BK140" i="4"/>
  <c r="BK145" i="6"/>
  <c r="BK216" i="7"/>
  <c r="J193" i="7"/>
  <c r="BK149" i="7"/>
  <c r="J264" i="8"/>
  <c r="J115" i="9"/>
  <c r="BK411" i="3"/>
  <c r="J446" i="3"/>
  <c r="J362" i="3"/>
  <c r="J129" i="5"/>
  <c r="BK153" i="6"/>
  <c r="BK241" i="7"/>
  <c r="J110" i="7"/>
  <c r="J215" i="8"/>
  <c r="BK91" i="9"/>
  <c r="BK264" i="3"/>
  <c r="BK169" i="3"/>
  <c r="BK278" i="3"/>
  <c r="J247" i="7"/>
  <c r="J206" i="7"/>
  <c r="J146" i="8"/>
  <c r="BK558" i="3"/>
  <c r="BK123" i="3"/>
  <c r="J139" i="3"/>
  <c r="BK112" i="5"/>
  <c r="J149" i="6"/>
  <c r="BK113" i="7"/>
  <c r="BK226" i="7"/>
  <c r="J273" i="7"/>
  <c r="BK231" i="8"/>
  <c r="BK172" i="8"/>
  <c r="BK96" i="10"/>
  <c r="BK551" i="3"/>
  <c r="J297" i="3"/>
  <c r="BK206" i="3"/>
  <c r="BK114" i="4"/>
  <c r="BK154" i="4"/>
  <c r="J117" i="6"/>
  <c r="BK187" i="7"/>
  <c r="BK138" i="7"/>
  <c r="BK259" i="7"/>
  <c r="J251" i="8"/>
  <c r="J254" i="8"/>
  <c r="BK130" i="2"/>
  <c r="BK535" i="3"/>
  <c r="J613" i="3"/>
  <c r="J176" i="4"/>
  <c r="J119" i="5"/>
  <c r="J237" i="7"/>
  <c r="J157" i="7"/>
  <c r="J199" i="8"/>
  <c r="BK200" i="8"/>
  <c r="J260" i="8"/>
  <c r="BK107" i="10"/>
  <c r="J535" i="3"/>
  <c r="J551" i="3"/>
  <c r="J432" i="3"/>
  <c r="J117" i="3"/>
  <c r="J184" i="3"/>
  <c r="BK169" i="4"/>
  <c r="J113" i="5"/>
  <c r="BK132" i="6"/>
  <c r="J160" i="7"/>
  <c r="BK275" i="7"/>
  <c r="BK269" i="7"/>
  <c r="J176" i="8"/>
  <c r="J201" i="3"/>
  <c r="BK473" i="3"/>
  <c r="BK188" i="4"/>
  <c r="BK108" i="5"/>
  <c r="J141" i="7"/>
  <c r="J209" i="7"/>
  <c r="J217" i="8"/>
  <c r="BK218" i="8"/>
  <c r="BK133" i="8"/>
  <c r="BK197" i="8"/>
  <c r="BK105" i="9"/>
  <c r="BK428" i="3"/>
  <c r="BK262" i="3"/>
  <c r="BK180" i="4"/>
  <c r="J108" i="5"/>
  <c r="J210" i="7"/>
  <c r="BK237" i="7"/>
  <c r="BK165" i="7"/>
  <c r="BK252" i="8"/>
  <c r="J205" i="8"/>
  <c r="BK392" i="3"/>
  <c r="J354" i="3"/>
  <c r="BK393" i="3"/>
  <c r="BK184" i="4"/>
  <c r="J192" i="7"/>
  <c r="BK177" i="7"/>
  <c r="J151" i="8"/>
  <c r="J246" i="8"/>
  <c r="BK212" i="8"/>
  <c r="J86" i="9"/>
  <c r="J416" i="3"/>
  <c r="BK409" i="3"/>
  <c r="J330" i="3"/>
  <c r="J131" i="4"/>
  <c r="BK116" i="5"/>
  <c r="BK206" i="7"/>
  <c r="BK276" i="7"/>
  <c r="BK254" i="8"/>
  <c r="J214" i="8"/>
  <c r="J135" i="2"/>
  <c r="BK523" i="3"/>
  <c r="J361" i="3"/>
  <c r="BK608" i="3"/>
  <c r="J165" i="4"/>
  <c r="BK101" i="6"/>
  <c r="BK145" i="7"/>
  <c r="J236" i="8"/>
  <c r="J120" i="9"/>
  <c r="BK380" i="3"/>
  <c r="BK426" i="3"/>
  <c r="BK562" i="3"/>
  <c r="J140" i="4"/>
  <c r="BK188" i="6"/>
  <c r="J219" i="7"/>
  <c r="J162" i="7"/>
  <c r="J99" i="8"/>
  <c r="J255" i="8"/>
  <c r="J531" i="3"/>
  <c r="BK491" i="3"/>
  <c r="BK394" i="3"/>
  <c r="J154" i="4"/>
  <c r="BK242" i="7"/>
  <c r="BK240" i="7"/>
  <c r="BK151" i="8"/>
  <c r="BK146" i="8"/>
  <c r="BK103" i="8"/>
  <c r="AS62" i="1"/>
  <c r="BK304" i="3"/>
  <c r="BK395" i="3"/>
  <c r="BK94" i="5"/>
  <c r="BK215" i="7"/>
  <c r="BK224" i="7"/>
  <c r="J132" i="7"/>
  <c r="BK226" i="8"/>
  <c r="BK206" i="8"/>
  <c r="BK212" i="3"/>
  <c r="J377" i="3"/>
  <c r="J180" i="3"/>
  <c r="J399" i="3"/>
  <c r="BK98" i="4"/>
  <c r="BK164" i="6"/>
  <c r="BK203" i="7"/>
  <c r="BK234" i="7"/>
  <c r="BK258" i="8"/>
  <c r="BK246" i="8"/>
  <c r="J135" i="8"/>
  <c r="BK118" i="2"/>
  <c r="J217" i="3"/>
  <c r="J161" i="3"/>
  <c r="J583" i="3"/>
  <c r="J423" i="3"/>
  <c r="BK182" i="4"/>
  <c r="J125" i="5"/>
  <c r="J144" i="6"/>
  <c r="J243" i="7"/>
  <c r="J153" i="7"/>
  <c r="J144" i="7"/>
  <c r="J242" i="8"/>
  <c r="J395" i="3"/>
  <c r="BK189" i="3"/>
  <c r="BK125" i="4"/>
  <c r="BK118" i="5"/>
  <c r="J175" i="7"/>
  <c r="J115" i="7"/>
  <c r="J236" i="7"/>
  <c r="BK183" i="8"/>
  <c r="BK249" i="8"/>
  <c r="J258" i="8"/>
  <c r="J497" i="3"/>
  <c r="J283" i="3"/>
  <c r="J168" i="4"/>
  <c r="J185" i="6"/>
  <c r="J263" i="7"/>
  <c r="BK184" i="7"/>
  <c r="J139" i="8"/>
  <c r="BK156" i="8"/>
  <c r="BK117" i="8"/>
  <c r="AS55" i="1"/>
  <c r="J108" i="3"/>
  <c r="BK149" i="6"/>
  <c r="J138" i="7"/>
  <c r="BK99" i="8"/>
  <c r="J219" i="8"/>
  <c r="BK236" i="8"/>
  <c r="J98" i="10"/>
  <c r="J562" i="3"/>
  <c r="J348" i="3"/>
  <c r="J184" i="4"/>
  <c r="J106" i="5"/>
  <c r="BK122" i="6"/>
  <c r="J99" i="7"/>
  <c r="BK220" i="7"/>
  <c r="J157" i="8"/>
  <c r="BK178" i="8"/>
  <c r="J94" i="10"/>
  <c r="BK281" i="3"/>
  <c r="BK434" i="3"/>
  <c r="BK147" i="3"/>
  <c r="BK111" i="4"/>
  <c r="J127" i="6"/>
  <c r="BK199" i="7"/>
  <c r="BK110" i="7"/>
  <c r="BK203" i="8"/>
  <c r="BK86" i="9"/>
  <c r="BK564" i="3"/>
  <c r="J142" i="3"/>
  <c r="BK335" i="3"/>
  <c r="BK136" i="4"/>
  <c r="J164" i="6"/>
  <c r="J217" i="7"/>
  <c r="J244" i="7"/>
  <c r="J133" i="8"/>
  <c r="BK170" i="8"/>
  <c r="J271" i="3"/>
  <c r="BK225" i="3"/>
  <c r="BK399" i="3"/>
  <c r="BK128" i="4"/>
  <c r="BK110" i="6"/>
  <c r="BK152" i="7"/>
  <c r="BK223" i="7"/>
  <c r="J233" i="8"/>
  <c r="J264" i="3"/>
  <c r="J439" i="3"/>
  <c r="BK580" i="3"/>
  <c r="J192" i="3"/>
  <c r="J120" i="4"/>
  <c r="J114" i="6"/>
  <c r="J117" i="7"/>
  <c r="J148" i="8"/>
  <c r="J194" i="8"/>
  <c r="AS58" i="1"/>
  <c r="J289" i="3"/>
  <c r="BK105" i="5"/>
  <c r="J161" i="7"/>
  <c r="BK192" i="7"/>
  <c r="J111" i="10"/>
  <c r="BK480" i="3"/>
  <c r="J392" i="3"/>
  <c r="J111" i="3"/>
  <c r="BK134" i="4"/>
  <c r="BK192" i="6"/>
  <c r="J254" i="7"/>
  <c r="J239" i="7"/>
  <c r="BK142" i="7"/>
  <c r="BK110" i="8"/>
  <c r="J172" i="8"/>
  <c r="J212" i="8"/>
  <c r="BK116" i="2"/>
  <c r="BK436" i="3"/>
  <c r="BK235" i="3"/>
  <c r="BK120" i="4"/>
  <c r="BK107" i="6"/>
  <c r="BK171" i="7"/>
  <c r="J121" i="7"/>
  <c r="J156" i="8"/>
  <c r="J271" i="8"/>
  <c r="BK221" i="8"/>
  <c r="J120" i="10"/>
  <c r="J137" i="3"/>
  <c r="J473" i="3"/>
  <c r="BK134" i="3"/>
  <c r="J140" i="6"/>
  <c r="J265" i="7"/>
  <c r="BK228" i="7"/>
  <c r="BK244" i="8"/>
  <c r="BK176" i="8"/>
  <c r="BK174" i="8"/>
  <c r="BK94" i="10"/>
  <c r="BK245" i="3"/>
  <c r="J580" i="3"/>
  <c r="BK190" i="4"/>
  <c r="BK102" i="5"/>
  <c r="BK213" i="7"/>
  <c r="BK236" i="7"/>
  <c r="BK260" i="7"/>
  <c r="BK270" i="8"/>
  <c r="J207" i="8"/>
  <c r="BK338" i="3"/>
  <c r="J428" i="3"/>
  <c r="BK208" i="3"/>
  <c r="BK241" i="3"/>
  <c r="BK147" i="4"/>
  <c r="BK92" i="6"/>
  <c r="BK229" i="7"/>
  <c r="BK147" i="8"/>
  <c r="BK124" i="8"/>
  <c r="BK138" i="2"/>
  <c r="J466" i="3"/>
  <c r="J360" i="3"/>
  <c r="BK162" i="4"/>
  <c r="J171" i="7"/>
  <c r="BK117" i="7"/>
  <c r="BK121" i="7"/>
  <c r="J237" i="8"/>
  <c r="J440" i="3"/>
  <c r="BK587" i="3"/>
  <c r="BK137" i="7"/>
  <c r="J272" i="7"/>
  <c r="J136" i="8"/>
  <c r="J119" i="8"/>
  <c r="BK100" i="9"/>
  <c r="J332" i="3"/>
  <c r="BK364" i="3"/>
  <c r="BK117" i="3"/>
  <c r="BK158" i="4"/>
  <c r="BK198" i="6"/>
  <c r="BK154" i="7"/>
  <c r="BK251" i="7"/>
  <c r="J164" i="8"/>
  <c r="BK271" i="8"/>
  <c r="J188" i="8"/>
  <c r="BK101" i="10"/>
  <c r="BK291" i="3"/>
  <c r="BK268" i="3"/>
  <c r="BK383" i="3"/>
  <c r="J592" i="3"/>
  <c r="J182" i="4"/>
  <c r="J160" i="4"/>
  <c r="J103" i="6"/>
  <c r="J158" i="7"/>
  <c r="BK190" i="7"/>
  <c r="J122" i="8"/>
  <c r="J128" i="8"/>
  <c r="J112" i="2"/>
  <c r="BK432" i="3"/>
  <c r="J359" i="3"/>
  <c r="BK332" i="3"/>
  <c r="BK589" i="3"/>
  <c r="BK168" i="4"/>
  <c r="BK132" i="5"/>
  <c r="J173" i="6"/>
  <c r="J257" i="7"/>
  <c r="J260" i="7"/>
  <c r="BK205" i="7"/>
  <c r="BK160" i="8"/>
  <c r="BK118" i="10"/>
  <c r="J94" i="5"/>
  <c r="BK175" i="7"/>
  <c r="J222" i="7"/>
  <c r="J226" i="8"/>
  <c r="BK130" i="8"/>
  <c r="J117" i="8"/>
  <c r="J262" i="8"/>
  <c r="J96" i="10"/>
  <c r="BK315" i="3"/>
  <c r="BK401" i="3"/>
  <c r="J112" i="6"/>
  <c r="BK244" i="7"/>
  <c r="J148" i="7"/>
  <c r="J190" i="7"/>
  <c r="J103" i="8"/>
  <c r="J240" i="8"/>
  <c r="BK153" i="8"/>
  <c r="BK112" i="2"/>
  <c r="J291" i="3"/>
  <c r="J538" i="3"/>
  <c r="BK178" i="4"/>
  <c r="J179" i="6"/>
  <c r="BK230" i="7"/>
  <c r="J103" i="7"/>
  <c r="BK239" i="7"/>
  <c r="J238" i="8"/>
  <c r="BK138" i="8"/>
  <c r="J457" i="3"/>
  <c r="J471" i="3"/>
  <c r="BK497" i="3"/>
  <c r="BK464" i="3"/>
  <c r="BK115" i="5"/>
  <c r="BK96" i="6"/>
  <c r="J128" i="7"/>
  <c r="BK247" i="7"/>
  <c r="J159" i="8"/>
  <c r="J121" i="10"/>
  <c r="J364" i="3"/>
  <c r="J98" i="4"/>
  <c r="J182" i="6"/>
  <c r="J208" i="7"/>
  <c r="BK169" i="7"/>
  <c r="BK228" i="8"/>
  <c r="BK199" i="8"/>
  <c r="J105" i="9"/>
  <c r="BK359" i="3"/>
  <c r="J558" i="3"/>
  <c r="BK451" i="3"/>
  <c r="BK478" i="3"/>
  <c r="J255" i="3"/>
  <c r="BK156" i="4"/>
  <c r="BK114" i="5"/>
  <c r="J147" i="6"/>
  <c r="BK186" i="7"/>
  <c r="J256" i="7"/>
  <c r="BK101" i="7"/>
  <c r="J215" i="7"/>
  <c r="J182" i="8"/>
  <c r="BK262" i="8"/>
  <c r="J147" i="8"/>
  <c r="BK356" i="3"/>
  <c r="J250" i="3"/>
  <c r="BK192" i="3"/>
  <c r="BK611" i="3"/>
  <c r="J571" i="3"/>
  <c r="BK163" i="4"/>
  <c r="BK170" i="6"/>
  <c r="BK103" i="7"/>
  <c r="J240" i="7"/>
  <c r="J137" i="7"/>
  <c r="BK132" i="7"/>
  <c r="BK185" i="8"/>
  <c r="J124" i="9"/>
  <c r="BK372" i="3"/>
  <c r="BK297" i="3"/>
  <c r="BK367" i="3"/>
  <c r="BK199" i="3"/>
  <c r="BK442" i="3"/>
  <c r="BK127" i="4"/>
  <c r="J118" i="5"/>
  <c r="BK193" i="7"/>
  <c r="BK128" i="7"/>
  <c r="J241" i="7"/>
  <c r="BK158" i="7"/>
  <c r="BK233" i="8"/>
  <c r="J123" i="10"/>
  <c r="J151" i="3"/>
  <c r="J464" i="3"/>
  <c r="J129" i="3"/>
  <c r="BK152" i="4"/>
  <c r="BK119" i="5"/>
  <c r="J132" i="6"/>
  <c r="BK173" i="7"/>
  <c r="J250" i="7"/>
  <c r="J130" i="8"/>
  <c r="BK152" i="8"/>
  <c r="J168" i="8"/>
  <c r="BK114" i="9"/>
  <c r="J227" i="3"/>
  <c r="BK283" i="3"/>
  <c r="BK138" i="4"/>
  <c r="BK106" i="5"/>
  <c r="J267" i="7"/>
  <c r="BK99" i="7"/>
  <c r="BK144" i="7"/>
  <c r="J201" i="8"/>
  <c r="BK142" i="8"/>
  <c r="BK124" i="9"/>
  <c r="BK255" i="3"/>
  <c r="BK111" i="3"/>
  <c r="BK573" i="3"/>
  <c r="J170" i="6"/>
  <c r="BK209" i="7"/>
  <c r="J248" i="8"/>
  <c r="J163" i="8"/>
  <c r="BK126" i="8"/>
  <c r="J114" i="9"/>
  <c r="J120" i="2"/>
  <c r="BK330" i="3"/>
  <c r="BK602" i="3"/>
  <c r="BK186" i="4"/>
  <c r="BK122" i="4"/>
  <c r="J101" i="6"/>
  <c r="BK115" i="7"/>
  <c r="BK217" i="7"/>
  <c r="BK166" i="8"/>
  <c r="J230" i="8"/>
  <c r="J245" i="8"/>
  <c r="BK377" i="3"/>
  <c r="J324" i="3"/>
  <c r="J145" i="4"/>
  <c r="BK144" i="6"/>
  <c r="J202" i="7"/>
  <c r="J198" i="7"/>
  <c r="BK159" i="8"/>
  <c r="BK215" i="8"/>
  <c r="J101" i="10"/>
  <c r="BK583" i="3"/>
  <c r="BK286" i="3"/>
  <c r="BK440" i="3"/>
  <c r="J129" i="4"/>
  <c r="BK109" i="5"/>
  <c r="J201" i="7"/>
  <c r="J228" i="7"/>
  <c r="J170" i="8"/>
  <c r="BK267" i="3"/>
  <c r="J480" i="3"/>
  <c r="BK585" i="3"/>
  <c r="BK98" i="5"/>
  <c r="BK189" i="7"/>
  <c r="J200" i="7"/>
  <c r="J211" i="7"/>
  <c r="BK248" i="8"/>
  <c r="BK195" i="8"/>
  <c r="J244" i="8"/>
  <c r="BK135" i="2"/>
  <c r="J257" i="3"/>
  <c r="BK533" i="3"/>
  <c r="BK322" i="3"/>
  <c r="J338" i="3"/>
  <c r="J111" i="4"/>
  <c r="J116" i="5"/>
  <c r="BK127" i="6"/>
  <c r="BK254" i="7"/>
  <c r="BK273" i="7"/>
  <c r="BK161" i="8"/>
  <c r="J191" i="8"/>
  <c r="J133" i="9"/>
  <c r="J122" i="2"/>
  <c r="J494" i="3"/>
  <c r="BK345" i="3"/>
  <c r="BK416" i="3"/>
  <c r="J589" i="3"/>
  <c r="BK116" i="4"/>
  <c r="BK135" i="5"/>
  <c r="BK158" i="6"/>
  <c r="J203" i="7"/>
  <c r="BK222" i="7"/>
  <c r="J161" i="8"/>
  <c r="BK186" i="8"/>
  <c r="J116" i="2"/>
  <c r="J356" i="3"/>
  <c r="BK217" i="3"/>
  <c r="BK121" i="5"/>
  <c r="J187" i="7"/>
  <c r="BK179" i="7"/>
  <c r="BK130" i="7"/>
  <c r="BK157" i="8"/>
  <c r="J249" i="8"/>
  <c r="J110" i="8"/>
  <c r="J130" i="2"/>
  <c r="J611" i="3"/>
  <c r="J158" i="4"/>
  <c r="J183" i="7"/>
  <c r="BK198" i="7"/>
  <c r="J239" i="8"/>
  <c r="J224" i="8"/>
  <c r="J160" i="8"/>
  <c r="J107" i="10"/>
  <c r="BK510" i="3"/>
  <c r="BK227" i="3"/>
  <c r="J189" i="3"/>
  <c r="J158" i="6"/>
  <c r="J164" i="7"/>
  <c r="BK164" i="7"/>
  <c r="BK214" i="8"/>
  <c r="BK205" i="8"/>
  <c r="J261" i="8"/>
  <c r="BK120" i="10"/>
  <c r="BK289" i="3"/>
  <c r="BK391" i="3"/>
  <c r="J454" i="3"/>
  <c r="BK348" i="3"/>
  <c r="J135" i="5"/>
  <c r="BK154" i="6"/>
  <c r="J152" i="7"/>
  <c r="BK267" i="7"/>
  <c r="J229" i="8"/>
  <c r="J270" i="8"/>
  <c r="BK129" i="9"/>
  <c r="J118" i="2"/>
  <c r="J147" i="3"/>
  <c r="J486" i="3"/>
  <c r="BK129" i="3"/>
  <c r="J186" i="4"/>
  <c r="J195" i="6"/>
  <c r="J223" i="7"/>
  <c r="BK251" i="8"/>
  <c r="BK264" i="8"/>
  <c r="BK96" i="9"/>
  <c r="J335" i="3"/>
  <c r="J391" i="3"/>
  <c r="BK259" i="3"/>
  <c r="J178" i="4"/>
  <c r="BK101" i="5"/>
  <c r="BK117" i="6"/>
  <c r="J234" i="7"/>
  <c r="BK97" i="2"/>
  <c r="BK184" i="3"/>
  <c r="J573" i="3"/>
  <c r="J124" i="4"/>
  <c r="J188" i="6"/>
  <c r="BK238" i="7"/>
  <c r="J150" i="7"/>
  <c r="BK211" i="8"/>
  <c r="BK449" i="3"/>
  <c r="J529" i="3"/>
  <c r="J122" i="5"/>
  <c r="J155" i="6"/>
  <c r="J238" i="7"/>
  <c r="BK183" i="7"/>
  <c r="BK260" i="8"/>
  <c r="J138" i="8"/>
  <c r="J394" i="3"/>
  <c r="J268" i="3"/>
  <c r="BK324" i="3"/>
  <c r="BK295" i="3"/>
  <c r="BK396" i="3"/>
  <c r="BK149" i="4"/>
  <c r="J161" i="6"/>
  <c r="J231" i="7"/>
  <c r="J230" i="7"/>
  <c r="BK249" i="7"/>
  <c r="J124" i="8"/>
  <c r="BK128" i="8"/>
  <c r="BK156" i="3"/>
  <c r="J104" i="4"/>
  <c r="BK161" i="6"/>
  <c r="J229" i="7"/>
  <c r="BK149" i="8"/>
  <c r="J174" i="8"/>
  <c r="BK240" i="8"/>
  <c r="BK111" i="10"/>
  <c r="J293" i="3"/>
  <c r="J167" i="6"/>
  <c r="J199" i="7"/>
  <c r="J178" i="8"/>
  <c r="BK145" i="8"/>
  <c r="J192" i="8"/>
  <c r="BK164" i="8"/>
  <c r="J138" i="2"/>
  <c r="J267" i="3"/>
  <c r="BK151" i="3"/>
  <c r="BK592" i="3"/>
  <c r="BK187" i="3"/>
  <c r="BK133" i="4"/>
  <c r="BK137" i="6"/>
  <c r="BK202" i="7"/>
  <c r="BK147" i="7"/>
  <c r="J228" i="8"/>
  <c r="J198" i="8"/>
  <c r="BK115" i="9"/>
  <c r="BK214" i="3"/>
  <c r="J411" i="3"/>
  <c r="BK471" i="3"/>
  <c r="J156" i="4"/>
  <c r="J111" i="5"/>
  <c r="J149" i="7"/>
  <c r="J145" i="7"/>
  <c r="J153" i="8"/>
  <c r="BK223" i="8"/>
  <c r="BK120" i="2"/>
  <c r="J123" i="3"/>
  <c r="BK437" i="3"/>
  <c r="J114" i="3"/>
  <c r="J151" i="4"/>
  <c r="J100" i="5"/>
  <c r="BK173" i="6"/>
  <c r="J226" i="7"/>
  <c r="J213" i="7"/>
  <c r="J180" i="8"/>
  <c r="J401" i="3"/>
  <c r="J380" i="3"/>
  <c r="BK457" i="3"/>
  <c r="J163" i="4"/>
  <c r="J112" i="5"/>
  <c r="BK219" i="7"/>
  <c r="BK239" i="8"/>
  <c r="J96" i="9"/>
  <c r="J426" i="3"/>
  <c r="BK439" i="3"/>
  <c r="J162" i="4"/>
  <c r="BK195" i="6"/>
  <c r="J242" i="7"/>
  <c r="BK231" i="7"/>
  <c r="J218" i="8"/>
  <c r="BK139" i="8"/>
  <c r="BK529" i="3"/>
  <c r="J483" i="3"/>
  <c r="BK177" i="4"/>
  <c r="BK185" i="6"/>
  <c r="J196" i="7"/>
  <c r="BK101" i="8"/>
  <c r="BK225" i="8"/>
  <c r="J189" i="8"/>
  <c r="BK131" i="9"/>
  <c r="BK544" i="3"/>
  <c r="J262" i="3"/>
  <c r="BK273" i="3"/>
  <c r="BK114" i="3"/>
  <c r="BK487" i="3"/>
  <c r="J127" i="4"/>
  <c r="BK125" i="5"/>
  <c r="J96" i="6"/>
  <c r="J224" i="7"/>
  <c r="J223" i="8"/>
  <c r="BK172" i="4"/>
  <c r="BK147" i="6"/>
  <c r="BK212" i="7"/>
  <c r="BK265" i="7"/>
  <c r="J142" i="8"/>
  <c r="J533" i="3"/>
  <c r="J177" i="4"/>
  <c r="J137" i="6"/>
  <c r="BK119" i="7"/>
  <c r="BK270" i="7"/>
  <c r="BK198" i="8"/>
  <c r="J195" i="8"/>
  <c r="J267" i="8"/>
  <c r="J126" i="2"/>
  <c r="J443" i="3"/>
  <c r="J372" i="3"/>
  <c r="J134" i="4"/>
  <c r="J153" i="6"/>
  <c r="BK256" i="7"/>
  <c r="J108" i="7"/>
  <c r="BK148" i="7"/>
  <c r="BK242" i="8"/>
  <c r="BK267" i="8"/>
  <c r="J131" i="9"/>
  <c r="J104" i="2"/>
  <c r="J156" i="3"/>
  <c r="J442" i="3"/>
  <c r="J312" i="3"/>
  <c r="BK250" i="3"/>
  <c r="J136" i="4"/>
  <c r="J192" i="6"/>
  <c r="J155" i="7"/>
  <c r="BK200" i="7"/>
  <c r="BK210" i="8"/>
  <c r="BK135" i="8"/>
  <c r="BK120" i="9"/>
  <c r="BK423" i="3"/>
  <c r="J208" i="3"/>
  <c r="J587" i="3"/>
  <c r="J152" i="4"/>
  <c r="J101" i="5"/>
  <c r="J165" i="7"/>
  <c r="J276" i="7"/>
  <c r="BK261" i="8"/>
  <c r="BK154" i="8"/>
  <c r="J106" i="2"/>
  <c r="J299" i="3"/>
  <c r="BK443" i="3"/>
  <c r="J608" i="3"/>
  <c r="J114" i="4"/>
  <c r="BK135" i="6"/>
  <c r="BK263" i="7"/>
  <c r="BK217" i="8"/>
  <c r="BK219" i="8"/>
  <c r="J304" i="3"/>
  <c r="BK316" i="3"/>
  <c r="J259" i="3"/>
  <c r="J169" i="4"/>
  <c r="BK176" i="6"/>
  <c r="J259" i="7"/>
  <c r="J154" i="8"/>
  <c r="J152" i="8"/>
  <c r="BK109" i="9"/>
  <c r="BK571" i="3"/>
  <c r="J343" i="3"/>
  <c r="J345" i="3"/>
  <c r="J517" i="3"/>
  <c r="J118" i="4"/>
  <c r="J114" i="5"/>
  <c r="J110" i="6"/>
  <c r="BK160" i="7"/>
  <c r="BK150" i="7"/>
  <c r="BK224" i="8"/>
  <c r="J265" i="8"/>
  <c r="BK148" i="8"/>
  <c r="BK133" i="9"/>
  <c r="J409" i="3"/>
  <c r="J383" i="3"/>
  <c r="J187" i="3"/>
  <c r="J125" i="4"/>
  <c r="J122" i="6"/>
  <c r="BK181" i="7"/>
  <c r="BK253" i="7"/>
  <c r="J202" i="8"/>
  <c r="BK265" i="8"/>
  <c r="BK121" i="10"/>
  <c r="J340" i="3"/>
  <c r="J316" i="3"/>
  <c r="BK161" i="3"/>
  <c r="J462" i="3"/>
  <c r="J245" i="3"/>
  <c r="J172" i="4"/>
  <c r="BK165" i="4"/>
  <c r="J107" i="6"/>
  <c r="J184" i="7"/>
  <c r="BK155" i="7"/>
  <c r="J216" i="7"/>
  <c r="BK245" i="8"/>
  <c r="BK232" i="8"/>
  <c r="BK343" i="3"/>
  <c r="J210" i="3"/>
  <c r="J180" i="4"/>
  <c r="J115" i="5"/>
  <c r="BK103" i="6"/>
  <c r="J195" i="7"/>
  <c r="J225" i="8"/>
  <c r="BK115" i="8"/>
  <c r="J221" i="8"/>
  <c r="BK136" i="8"/>
  <c r="BK123" i="10"/>
  <c r="BK210" i="3"/>
  <c r="BK180" i="3"/>
  <c r="J105" i="5"/>
  <c r="J145" i="6"/>
  <c r="J119" i="7"/>
  <c r="BK235" i="7"/>
  <c r="J234" i="8"/>
  <c r="BK230" i="8"/>
  <c r="J100" i="9"/>
  <c r="BK104" i="2"/>
  <c r="BK257" i="3"/>
  <c r="BK360" i="3"/>
  <c r="BK248" i="3"/>
  <c r="J154" i="6"/>
  <c r="BK257" i="7"/>
  <c r="J169" i="7"/>
  <c r="BK113" i="8"/>
  <c r="J268" i="8"/>
  <c r="J115" i="8"/>
  <c r="BK255" i="8"/>
  <c r="J114" i="10"/>
  <c r="J286" i="3"/>
  <c r="BK201" i="3"/>
  <c r="BK560" i="3"/>
  <c r="BK118" i="4"/>
  <c r="BK262" i="7"/>
  <c r="J135" i="7"/>
  <c r="J203" i="8"/>
  <c r="BK229" i="8"/>
  <c r="BK104" i="10"/>
  <c r="J235" i="3"/>
  <c r="BK494" i="3"/>
  <c r="BK462" i="3"/>
  <c r="BK129" i="4"/>
  <c r="BK103" i="5"/>
  <c r="J140" i="7"/>
  <c r="BK196" i="7"/>
  <c r="J269" i="7"/>
  <c r="BK234" i="8"/>
  <c r="BK140" i="8"/>
  <c r="J436" i="3"/>
  <c r="BK362" i="3"/>
  <c r="J491" i="3"/>
  <c r="BK271" i="3"/>
  <c r="J133" i="4"/>
  <c r="J98" i="5"/>
  <c r="J249" i="7"/>
  <c r="BK140" i="7"/>
  <c r="J147" i="7"/>
  <c r="BK194" i="8"/>
  <c r="J197" i="8"/>
  <c r="J396" i="3"/>
  <c r="J206" i="3"/>
  <c r="BK340" i="3"/>
  <c r="BK100" i="5"/>
  <c r="BK195" i="7"/>
  <c r="J270" i="7"/>
  <c r="J275" i="7"/>
  <c r="J232" i="8"/>
  <c r="BK208" i="8"/>
  <c r="J94" i="2"/>
  <c r="BK503" i="3"/>
  <c r="J437" i="3"/>
  <c r="J434" i="3"/>
  <c r="BK276" i="3"/>
  <c r="J143" i="4"/>
  <c r="BK141" i="7"/>
  <c r="J220" i="7"/>
  <c r="J252" i="8"/>
  <c r="J99" i="2"/>
  <c r="BK312" i="3"/>
  <c r="BK486" i="3"/>
  <c r="BK131" i="4"/>
  <c r="BK167" i="6"/>
  <c r="J154" i="7"/>
  <c r="BK188" i="8"/>
  <c r="J108" i="8"/>
  <c r="J183" i="8"/>
  <c r="J206" i="8"/>
  <c r="BK122" i="2"/>
  <c r="J585" i="3"/>
  <c r="J149" i="4"/>
  <c r="J176" i="6"/>
  <c r="J167" i="7"/>
  <c r="J266" i="7"/>
  <c r="BK272" i="7"/>
  <c r="BK189" i="8"/>
  <c r="BK163" i="8"/>
  <c r="BK142" i="3"/>
  <c r="BK429" i="3"/>
  <c r="BK446" i="3"/>
  <c r="J109" i="5"/>
  <c r="J253" i="7"/>
  <c r="J200" i="8"/>
  <c r="J231" i="8"/>
  <c r="J149" i="8"/>
  <c r="BK201" i="8"/>
  <c r="BK538" i="3"/>
  <c r="J248" i="3"/>
  <c r="J523" i="3"/>
  <c r="BK490" i="3"/>
  <c r="BK174" i="4"/>
  <c r="J102" i="5"/>
  <c r="J101" i="7"/>
  <c r="J251" i="7"/>
  <c r="BK119" i="8"/>
  <c r="BK268" i="8"/>
  <c r="BK483" i="3"/>
  <c r="J349" i="3"/>
  <c r="BK531" i="3"/>
  <c r="BK160" i="4"/>
  <c r="J103" i="5"/>
  <c r="J92" i="6"/>
  <c r="BK162" i="7"/>
  <c r="J124" i="7"/>
  <c r="J113" i="8"/>
  <c r="BK94" i="2"/>
  <c r="J322" i="3"/>
  <c r="BK137" i="3"/>
  <c r="BK143" i="4"/>
  <c r="BK105" i="6"/>
  <c r="BK191" i="8"/>
  <c r="J118" i="10"/>
  <c r="BK293" i="3"/>
  <c r="J615" i="3"/>
  <c r="J116" i="4"/>
  <c r="BK113" i="5"/>
  <c r="BK155" i="6"/>
  <c r="BK135" i="7"/>
  <c r="J142" i="7"/>
  <c r="BK238" i="8"/>
  <c r="BK207" i="8"/>
  <c r="BK106" i="2"/>
  <c r="J199" i="3"/>
  <c r="J478" i="3"/>
  <c r="J429" i="3"/>
  <c r="J221" i="3"/>
  <c r="J132" i="5"/>
  <c r="J212" i="7"/>
  <c r="J122" i="4"/>
  <c r="BK114" i="6"/>
  <c r="J262" i="7"/>
  <c r="J181" i="7"/>
  <c r="J235" i="7"/>
  <c r="BK266" i="7"/>
  <c r="J121" i="9"/>
  <c r="BK99" i="2"/>
  <c r="J449" i="3"/>
  <c r="BK299" i="3"/>
  <c r="J188" i="4"/>
  <c r="BK124" i="4"/>
  <c r="J135" i="6"/>
  <c r="J113" i="7"/>
  <c r="BK126" i="7"/>
  <c r="BK167" i="7"/>
  <c r="J186" i="8"/>
  <c r="J210" i="8"/>
  <c r="BK121" i="9"/>
  <c r="J367" i="3"/>
  <c r="BK361" i="3"/>
  <c r="BK104" i="4"/>
  <c r="BK129" i="5"/>
  <c r="BK250" i="7"/>
  <c r="BK208" i="7"/>
  <c r="J235" i="8"/>
  <c r="BK182" i="8"/>
  <c r="J104" i="10"/>
  <c r="J414" i="3"/>
  <c r="BK613" i="3"/>
  <c r="J174" i="4"/>
  <c r="J177" i="7"/>
  <c r="BK157" i="7"/>
  <c r="J140" i="8"/>
  <c r="BK235" i="8"/>
  <c r="BK108" i="8"/>
  <c r="J129" i="9"/>
  <c r="J393" i="3"/>
  <c r="J564" i="3"/>
  <c r="J273" i="3"/>
  <c r="BK615" i="3"/>
  <c r="J147" i="4"/>
  <c r="J198" i="6"/>
  <c r="BK233" i="7"/>
  <c r="BK108" i="7"/>
  <c r="BK180" i="8"/>
  <c r="BK202" i="8"/>
  <c r="BK126" i="2"/>
  <c r="J241" i="3"/>
  <c r="J276" i="3"/>
  <c r="BK221" i="3"/>
  <c r="BK151" i="4"/>
  <c r="BK111" i="5"/>
  <c r="BK124" i="7"/>
  <c r="J245" i="7"/>
  <c r="J257" i="8"/>
  <c r="BK168" i="8"/>
  <c r="J490" i="3"/>
  <c r="BK466" i="3"/>
  <c r="J212" i="3"/>
  <c r="J225" i="3"/>
  <c r="J128" i="4"/>
  <c r="BK140" i="6"/>
  <c r="J130" i="7"/>
  <c r="J233" i="7"/>
  <c r="J97" i="2"/>
  <c r="J560" i="3"/>
  <c r="J315" i="3"/>
  <c r="J214" i="3"/>
  <c r="BK182" i="6"/>
  <c r="BK153" i="7"/>
  <c r="J126" i="8"/>
  <c r="BK98" i="10"/>
  <c r="J451" i="3"/>
  <c r="J510" i="3"/>
  <c r="J544" i="3"/>
  <c r="BK139" i="3"/>
  <c r="J138" i="4"/>
  <c r="BK122" i="5"/>
  <c r="J186" i="7"/>
  <c r="BK210" i="7"/>
  <c r="BK211" i="7"/>
  <c r="BK237" i="8"/>
  <c r="BK122" i="8"/>
  <c r="J91" i="9"/>
  <c r="BK431" i="3"/>
  <c r="J134" i="3"/>
  <c r="BK204" i="3"/>
  <c r="BK349" i="3"/>
  <c r="J487" i="3"/>
  <c r="J503" i="3"/>
  <c r="J278" i="3"/>
  <c r="BK145" i="4"/>
  <c r="J121" i="5"/>
  <c r="BK112" i="6"/>
  <c r="BK243" i="7"/>
  <c r="BK245" i="7"/>
  <c r="J179" i="7"/>
  <c r="BK257" i="8"/>
  <c r="R109" i="10" l="1"/>
  <c r="P115" i="2"/>
  <c r="P92" i="2" s="1"/>
  <c r="P91" i="2" s="1"/>
  <c r="AU56" i="1" s="1"/>
  <c r="P107" i="3"/>
  <c r="P138" i="3"/>
  <c r="R226" i="3"/>
  <c r="P285" i="3"/>
  <c r="P366" i="3"/>
  <c r="P445" i="3"/>
  <c r="P482" i="3"/>
  <c r="BK142" i="4"/>
  <c r="J142" i="4" s="1"/>
  <c r="J69" i="4" s="1"/>
  <c r="R167" i="4"/>
  <c r="T128" i="5"/>
  <c r="BK157" i="6"/>
  <c r="J157" i="6"/>
  <c r="J68" i="6"/>
  <c r="BK134" i="7"/>
  <c r="T232" i="7"/>
  <c r="P93" i="2"/>
  <c r="P134" i="2"/>
  <c r="P128" i="2"/>
  <c r="R150" i="3"/>
  <c r="T226" i="3"/>
  <c r="R285" i="3"/>
  <c r="T366" i="3"/>
  <c r="R445" i="3"/>
  <c r="BK537" i="3"/>
  <c r="J537" i="3" s="1"/>
  <c r="J81" i="3" s="1"/>
  <c r="BK110" i="4"/>
  <c r="J110" i="4" s="1"/>
  <c r="J68" i="4" s="1"/>
  <c r="R171" i="4"/>
  <c r="BK128" i="5"/>
  <c r="J128" i="5" s="1"/>
  <c r="J69" i="5" s="1"/>
  <c r="BK116" i="6"/>
  <c r="J116" i="6"/>
  <c r="J66" i="6" s="1"/>
  <c r="BK194" i="6"/>
  <c r="J194" i="6"/>
  <c r="J69" i="6"/>
  <c r="R98" i="7"/>
  <c r="R97" i="7" s="1"/>
  <c r="T107" i="7"/>
  <c r="R123" i="7"/>
  <c r="P232" i="7"/>
  <c r="P107" i="8"/>
  <c r="T112" i="8"/>
  <c r="BK241" i="8"/>
  <c r="J241" i="8" s="1"/>
  <c r="J74" i="8" s="1"/>
  <c r="T93" i="2"/>
  <c r="P150" i="3"/>
  <c r="P292" i="3"/>
  <c r="T456" i="3"/>
  <c r="T110" i="4"/>
  <c r="BK167" i="4"/>
  <c r="J167" i="4" s="1"/>
  <c r="J70" i="4" s="1"/>
  <c r="R97" i="5"/>
  <c r="R96" i="5"/>
  <c r="R100" i="6"/>
  <c r="R109" i="6"/>
  <c r="T139" i="6"/>
  <c r="T98" i="7"/>
  <c r="T97" i="7" s="1"/>
  <c r="P112" i="7"/>
  <c r="T246" i="7"/>
  <c r="R132" i="8"/>
  <c r="T85" i="9"/>
  <c r="T134" i="2"/>
  <c r="T128" i="2"/>
  <c r="BK198" i="3"/>
  <c r="J198" i="3" s="1"/>
  <c r="J68" i="3" s="1"/>
  <c r="BK382" i="3"/>
  <c r="J382" i="3"/>
  <c r="J76" i="3" s="1"/>
  <c r="T496" i="3"/>
  <c r="P582" i="3"/>
  <c r="T171" i="4"/>
  <c r="T97" i="5"/>
  <c r="T96" i="5" s="1"/>
  <c r="T91" i="5" s="1"/>
  <c r="R157" i="6"/>
  <c r="P134" i="7"/>
  <c r="P133" i="7" s="1"/>
  <c r="BK112" i="8"/>
  <c r="J112" i="8"/>
  <c r="J69" i="8" s="1"/>
  <c r="P121" i="8"/>
  <c r="R241" i="8"/>
  <c r="BK123" i="9"/>
  <c r="BK93" i="10"/>
  <c r="J93" i="10" s="1"/>
  <c r="J61" i="10" s="1"/>
  <c r="P198" i="3"/>
  <c r="R382" i="3"/>
  <c r="P496" i="3"/>
  <c r="R591" i="3"/>
  <c r="P110" i="4"/>
  <c r="P128" i="5"/>
  <c r="BK100" i="6"/>
  <c r="T109" i="6"/>
  <c r="R139" i="6"/>
  <c r="T112" i="7"/>
  <c r="P246" i="7"/>
  <c r="T98" i="8"/>
  <c r="T97" i="8"/>
  <c r="T107" i="8"/>
  <c r="T121" i="8"/>
  <c r="BK227" i="8"/>
  <c r="J227" i="8"/>
  <c r="J73" i="8" s="1"/>
  <c r="T93" i="10"/>
  <c r="T92" i="10"/>
  <c r="BK150" i="3"/>
  <c r="J150" i="3" s="1"/>
  <c r="J67" i="3" s="1"/>
  <c r="BK292" i="3"/>
  <c r="J292" i="3"/>
  <c r="J74" i="3" s="1"/>
  <c r="R456" i="3"/>
  <c r="T482" i="3"/>
  <c r="BK591" i="3"/>
  <c r="J591" i="3" s="1"/>
  <c r="J83" i="3" s="1"/>
  <c r="R110" i="4"/>
  <c r="P167" i="4"/>
  <c r="P116" i="6"/>
  <c r="T194" i="6"/>
  <c r="T134" i="7"/>
  <c r="T133" i="7"/>
  <c r="P132" i="8"/>
  <c r="T227" i="8"/>
  <c r="P85" i="9"/>
  <c r="R130" i="9"/>
  <c r="BK93" i="2"/>
  <c r="R134" i="2"/>
  <c r="R128" i="2"/>
  <c r="R138" i="3"/>
  <c r="T292" i="3"/>
  <c r="P456" i="3"/>
  <c r="P537" i="3"/>
  <c r="R582" i="3"/>
  <c r="P142" i="4"/>
  <c r="T167" i="4"/>
  <c r="P100" i="6"/>
  <c r="R116" i="6"/>
  <c r="R194" i="6"/>
  <c r="R112" i="7"/>
  <c r="BK246" i="7"/>
  <c r="J246" i="7"/>
  <c r="J74" i="7" s="1"/>
  <c r="T132" i="8"/>
  <c r="P123" i="9"/>
  <c r="BK115" i="2"/>
  <c r="J115" i="2" s="1"/>
  <c r="J66" i="2" s="1"/>
  <c r="T150" i="3"/>
  <c r="P226" i="3"/>
  <c r="T285" i="3"/>
  <c r="R366" i="3"/>
  <c r="BK496" i="3"/>
  <c r="J496" i="3"/>
  <c r="J80" i="3" s="1"/>
  <c r="T591" i="3"/>
  <c r="R142" i="4"/>
  <c r="P97" i="5"/>
  <c r="P96" i="5" s="1"/>
  <c r="P91" i="5" s="1"/>
  <c r="AU60" i="1" s="1"/>
  <c r="T100" i="6"/>
  <c r="T116" i="6"/>
  <c r="P194" i="6"/>
  <c r="BK98" i="7"/>
  <c r="J98" i="7"/>
  <c r="J65" i="7" s="1"/>
  <c r="BK107" i="7"/>
  <c r="J107" i="7"/>
  <c r="J68" i="7"/>
  <c r="R107" i="7"/>
  <c r="R106" i="7" s="1"/>
  <c r="T123" i="7"/>
  <c r="BK232" i="7"/>
  <c r="J232" i="7" s="1"/>
  <c r="J73" i="7" s="1"/>
  <c r="P98" i="8"/>
  <c r="P97" i="8"/>
  <c r="BK85" i="9"/>
  <c r="J85" i="9" s="1"/>
  <c r="J61" i="9" s="1"/>
  <c r="BK130" i="9"/>
  <c r="J130" i="9" s="1"/>
  <c r="J63" i="9" s="1"/>
  <c r="T107" i="3"/>
  <c r="T198" i="3"/>
  <c r="T382" i="3"/>
  <c r="BK482" i="3"/>
  <c r="J482" i="3"/>
  <c r="J79" i="3"/>
  <c r="R482" i="3"/>
  <c r="P591" i="3"/>
  <c r="BK171" i="4"/>
  <c r="J171" i="4"/>
  <c r="J71" i="4" s="1"/>
  <c r="P157" i="6"/>
  <c r="R134" i="7"/>
  <c r="BK98" i="8"/>
  <c r="J98" i="8" s="1"/>
  <c r="J65" i="8" s="1"/>
  <c r="R107" i="8"/>
  <c r="BK121" i="8"/>
  <c r="T241" i="8"/>
  <c r="T130" i="9"/>
  <c r="P93" i="10"/>
  <c r="P92" i="10"/>
  <c r="T115" i="2"/>
  <c r="BK107" i="3"/>
  <c r="T138" i="3"/>
  <c r="BK226" i="3"/>
  <c r="J226" i="3" s="1"/>
  <c r="J72" i="3" s="1"/>
  <c r="BK285" i="3"/>
  <c r="J285" i="3"/>
  <c r="J73" i="3" s="1"/>
  <c r="BK366" i="3"/>
  <c r="J366" i="3"/>
  <c r="J75" i="3"/>
  <c r="BK445" i="3"/>
  <c r="J445" i="3" s="1"/>
  <c r="J77" i="3" s="1"/>
  <c r="R496" i="3"/>
  <c r="BK582" i="3"/>
  <c r="J582" i="3" s="1"/>
  <c r="J82" i="3" s="1"/>
  <c r="T142" i="4"/>
  <c r="BK97" i="5"/>
  <c r="T157" i="6"/>
  <c r="P98" i="7"/>
  <c r="P97" i="7"/>
  <c r="P107" i="7"/>
  <c r="BK123" i="7"/>
  <c r="J123" i="7"/>
  <c r="J70" i="7"/>
  <c r="R246" i="7"/>
  <c r="BK107" i="8"/>
  <c r="J107" i="8"/>
  <c r="J68" i="8"/>
  <c r="R112" i="8"/>
  <c r="R227" i="8"/>
  <c r="R123" i="9"/>
  <c r="R115" i="2"/>
  <c r="BK138" i="3"/>
  <c r="J138" i="3" s="1"/>
  <c r="J66" i="3" s="1"/>
  <c r="R292" i="3"/>
  <c r="BK456" i="3"/>
  <c r="J456" i="3" s="1"/>
  <c r="J78" i="3" s="1"/>
  <c r="T537" i="3"/>
  <c r="R128" i="5"/>
  <c r="P109" i="6"/>
  <c r="BK139" i="6"/>
  <c r="J139" i="6"/>
  <c r="J67" i="6" s="1"/>
  <c r="BK112" i="7"/>
  <c r="J112" i="7"/>
  <c r="J69" i="7"/>
  <c r="P123" i="7"/>
  <c r="R232" i="7"/>
  <c r="BK132" i="8"/>
  <c r="BK131" i="8" s="1"/>
  <c r="J131" i="8" s="1"/>
  <c r="J71" i="8" s="1"/>
  <c r="J132" i="8"/>
  <c r="J72" i="8" s="1"/>
  <c r="P227" i="8"/>
  <c r="R85" i="9"/>
  <c r="R84" i="9"/>
  <c r="R83" i="9" s="1"/>
  <c r="P130" i="9"/>
  <c r="R93" i="10"/>
  <c r="R92" i="10"/>
  <c r="R93" i="2"/>
  <c r="R92" i="2" s="1"/>
  <c r="R91" i="2" s="1"/>
  <c r="BK134" i="2"/>
  <c r="J134" i="2" s="1"/>
  <c r="J69" i="2" s="1"/>
  <c r="R107" i="3"/>
  <c r="R106" i="3"/>
  <c r="R198" i="3"/>
  <c r="P382" i="3"/>
  <c r="T445" i="3"/>
  <c r="R537" i="3"/>
  <c r="T582" i="3"/>
  <c r="P171" i="4"/>
  <c r="BK109" i="6"/>
  <c r="J109" i="6"/>
  <c r="J65" i="6" s="1"/>
  <c r="P139" i="6"/>
  <c r="R98" i="8"/>
  <c r="R97" i="8"/>
  <c r="P112" i="8"/>
  <c r="R121" i="8"/>
  <c r="P241" i="8"/>
  <c r="T123" i="9"/>
  <c r="BK119" i="10"/>
  <c r="J119" i="10" s="1"/>
  <c r="J70" i="10" s="1"/>
  <c r="P119" i="10"/>
  <c r="P116" i="10" s="1"/>
  <c r="R119" i="10"/>
  <c r="R116" i="10"/>
  <c r="T119" i="10"/>
  <c r="T116" i="10" s="1"/>
  <c r="BK187" i="4"/>
  <c r="J187" i="4"/>
  <c r="J72" i="4"/>
  <c r="BK220" i="3"/>
  <c r="J220" i="3" s="1"/>
  <c r="J69" i="3" s="1"/>
  <c r="BK224" i="3"/>
  <c r="J224" i="3" s="1"/>
  <c r="J71" i="3" s="1"/>
  <c r="BK129" i="2"/>
  <c r="BK128" i="2"/>
  <c r="J128" i="2" s="1"/>
  <c r="J67" i="2" s="1"/>
  <c r="BK189" i="4"/>
  <c r="J189" i="4"/>
  <c r="J73" i="4" s="1"/>
  <c r="BK93" i="5"/>
  <c r="BK92" i="5"/>
  <c r="BK124" i="5"/>
  <c r="J124" i="5" s="1"/>
  <c r="J68" i="5" s="1"/>
  <c r="BK106" i="10"/>
  <c r="J106" i="10"/>
  <c r="J64" i="10" s="1"/>
  <c r="BK97" i="4"/>
  <c r="BK100" i="10"/>
  <c r="J100" i="10"/>
  <c r="J62" i="10" s="1"/>
  <c r="BK103" i="10"/>
  <c r="J103" i="10"/>
  <c r="J63" i="10"/>
  <c r="BK95" i="6"/>
  <c r="J95" i="6" s="1"/>
  <c r="J62" i="6" s="1"/>
  <c r="BK117" i="10"/>
  <c r="J117" i="10" s="1"/>
  <c r="J69" i="10" s="1"/>
  <c r="BK110" i="10"/>
  <c r="J110" i="10"/>
  <c r="J66" i="10" s="1"/>
  <c r="BK103" i="4"/>
  <c r="J103" i="4"/>
  <c r="J66" i="4"/>
  <c r="BK91" i="6"/>
  <c r="J91" i="6" s="1"/>
  <c r="J61" i="6" s="1"/>
  <c r="BK113" i="10"/>
  <c r="J113" i="10" s="1"/>
  <c r="J67" i="10" s="1"/>
  <c r="BK122" i="10"/>
  <c r="J122" i="10"/>
  <c r="J71" i="10" s="1"/>
  <c r="E81" i="10"/>
  <c r="J52" i="10"/>
  <c r="BF98" i="10"/>
  <c r="BF104" i="10"/>
  <c r="BF96" i="10"/>
  <c r="BF111" i="10"/>
  <c r="J123" i="9"/>
  <c r="J62" i="9" s="1"/>
  <c r="F55" i="10"/>
  <c r="BF123" i="10"/>
  <c r="BF94" i="10"/>
  <c r="BF118" i="10"/>
  <c r="BF101" i="10"/>
  <c r="BF114" i="10"/>
  <c r="BF121" i="10"/>
  <c r="BF107" i="10"/>
  <c r="BF120" i="10"/>
  <c r="J121" i="8"/>
  <c r="J70" i="8"/>
  <c r="E48" i="9"/>
  <c r="BF91" i="9"/>
  <c r="BF115" i="9"/>
  <c r="BF131" i="9"/>
  <c r="F80" i="9"/>
  <c r="BF86" i="9"/>
  <c r="BF109" i="9"/>
  <c r="BF120" i="9"/>
  <c r="BF124" i="9"/>
  <c r="BF133" i="9"/>
  <c r="BF100" i="9"/>
  <c r="BF105" i="9"/>
  <c r="BF121" i="9"/>
  <c r="BF129" i="9"/>
  <c r="J52" i="9"/>
  <c r="BF96" i="9"/>
  <c r="BF114" i="9"/>
  <c r="J134" i="7"/>
  <c r="J72" i="7" s="1"/>
  <c r="BF99" i="8"/>
  <c r="BF110" i="8"/>
  <c r="BF113" i="8"/>
  <c r="BF117" i="8"/>
  <c r="BF122" i="8"/>
  <c r="BF143" i="8"/>
  <c r="BF154" i="8"/>
  <c r="BF174" i="8"/>
  <c r="BF178" i="8"/>
  <c r="BF180" i="8"/>
  <c r="BF191" i="8"/>
  <c r="BF210" i="8"/>
  <c r="BF214" i="8"/>
  <c r="BF229" i="8"/>
  <c r="BF265" i="8"/>
  <c r="BF101" i="8"/>
  <c r="BF151" i="8"/>
  <c r="BF166" i="8"/>
  <c r="BF185" i="8"/>
  <c r="BF198" i="8"/>
  <c r="BF207" i="8"/>
  <c r="BF208" i="8"/>
  <c r="BF218" i="8"/>
  <c r="BF244" i="8"/>
  <c r="BF246" i="8"/>
  <c r="BF261" i="8"/>
  <c r="BF264" i="8"/>
  <c r="J56" i="8"/>
  <c r="BF130" i="8"/>
  <c r="BF138" i="8"/>
  <c r="BF145" i="8"/>
  <c r="BF172" i="8"/>
  <c r="BF183" i="8"/>
  <c r="BF202" i="8"/>
  <c r="BF211" i="8"/>
  <c r="BF221" i="8"/>
  <c r="BF225" i="8"/>
  <c r="BF126" i="8"/>
  <c r="BF146" i="8"/>
  <c r="BF147" i="8"/>
  <c r="BF176" i="8"/>
  <c r="BF195" i="8"/>
  <c r="BF223" i="8"/>
  <c r="BF224" i="8"/>
  <c r="BF226" i="8"/>
  <c r="BF249" i="8"/>
  <c r="BF251" i="8"/>
  <c r="BF270" i="8"/>
  <c r="BF168" i="8"/>
  <c r="BF170" i="8"/>
  <c r="BF192" i="8"/>
  <c r="BF197" i="8"/>
  <c r="BF201" i="8"/>
  <c r="BF205" i="8"/>
  <c r="BF215" i="8"/>
  <c r="BF237" i="8"/>
  <c r="BF262" i="8"/>
  <c r="BF267" i="8"/>
  <c r="BF268" i="8"/>
  <c r="BF271" i="8"/>
  <c r="BF119" i="8"/>
  <c r="BF124" i="8"/>
  <c r="BF199" i="8"/>
  <c r="BF203" i="8"/>
  <c r="BF228" i="8"/>
  <c r="BF234" i="8"/>
  <c r="BF239" i="8"/>
  <c r="BF242" i="8"/>
  <c r="BF248" i="8"/>
  <c r="BF252" i="8"/>
  <c r="BF258" i="8"/>
  <c r="F59" i="8"/>
  <c r="BF128" i="8"/>
  <c r="BF142" i="8"/>
  <c r="BF153" i="8"/>
  <c r="BF206" i="8"/>
  <c r="BF236" i="8"/>
  <c r="BF238" i="8"/>
  <c r="BF254" i="8"/>
  <c r="BK106" i="7"/>
  <c r="J106" i="7"/>
  <c r="J67" i="7"/>
  <c r="BF139" i="8"/>
  <c r="BF140" i="8"/>
  <c r="BF157" i="8"/>
  <c r="BF231" i="8"/>
  <c r="BF108" i="8"/>
  <c r="BF133" i="8"/>
  <c r="BF136" i="8"/>
  <c r="BF148" i="8"/>
  <c r="BF149" i="8"/>
  <c r="BF159" i="8"/>
  <c r="BF161" i="8"/>
  <c r="BF164" i="8"/>
  <c r="BF182" i="8"/>
  <c r="BF189" i="8"/>
  <c r="BF212" i="8"/>
  <c r="BF232" i="8"/>
  <c r="BF257" i="8"/>
  <c r="E50" i="8"/>
  <c r="BF163" i="8"/>
  <c r="BF186" i="8"/>
  <c r="BF200" i="8"/>
  <c r="BF217" i="8"/>
  <c r="BF219" i="8"/>
  <c r="BF245" i="8"/>
  <c r="BF103" i="8"/>
  <c r="BF115" i="8"/>
  <c r="BF135" i="8"/>
  <c r="BF152" i="8"/>
  <c r="BF156" i="8"/>
  <c r="BF160" i="8"/>
  <c r="BF188" i="8"/>
  <c r="BF194" i="8"/>
  <c r="BF230" i="8"/>
  <c r="BF233" i="8"/>
  <c r="BF235" i="8"/>
  <c r="BF240" i="8"/>
  <c r="BF255" i="8"/>
  <c r="BF260" i="8"/>
  <c r="J100" i="6"/>
  <c r="J64" i="6"/>
  <c r="J56" i="7"/>
  <c r="BF121" i="7"/>
  <c r="BF152" i="7"/>
  <c r="BF158" i="7"/>
  <c r="BF167" i="7"/>
  <c r="BF202" i="7"/>
  <c r="BF239" i="7"/>
  <c r="BF253" i="7"/>
  <c r="BF273" i="7"/>
  <c r="BK90" i="6"/>
  <c r="J90" i="6"/>
  <c r="J60" i="6"/>
  <c r="BF113" i="7"/>
  <c r="BF124" i="7"/>
  <c r="BF135" i="7"/>
  <c r="BF169" i="7"/>
  <c r="BF184" i="7"/>
  <c r="BF222" i="7"/>
  <c r="BF224" i="7"/>
  <c r="BF242" i="7"/>
  <c r="BF269" i="7"/>
  <c r="BF272" i="7"/>
  <c r="BF275" i="7"/>
  <c r="BF137" i="7"/>
  <c r="BF162" i="7"/>
  <c r="BF181" i="7"/>
  <c r="BF212" i="7"/>
  <c r="BF220" i="7"/>
  <c r="BF229" i="7"/>
  <c r="BF234" i="7"/>
  <c r="BF236" i="7"/>
  <c r="BF263" i="7"/>
  <c r="BF270" i="7"/>
  <c r="BF115" i="7"/>
  <c r="BF126" i="7"/>
  <c r="BF130" i="7"/>
  <c r="BF149" i="7"/>
  <c r="BF160" i="7"/>
  <c r="BF164" i="7"/>
  <c r="BF175" i="7"/>
  <c r="BF186" i="7"/>
  <c r="BF192" i="7"/>
  <c r="BF201" i="7"/>
  <c r="BF276" i="7"/>
  <c r="E84" i="7"/>
  <c r="BF101" i="7"/>
  <c r="BF128" i="7"/>
  <c r="BF138" i="7"/>
  <c r="BF140" i="7"/>
  <c r="BF142" i="7"/>
  <c r="BF211" i="7"/>
  <c r="BF247" i="7"/>
  <c r="BF110" i="7"/>
  <c r="BF119" i="7"/>
  <c r="BF144" i="7"/>
  <c r="BF145" i="7"/>
  <c r="BF153" i="7"/>
  <c r="BF171" i="7"/>
  <c r="BF210" i="7"/>
  <c r="BF216" i="7"/>
  <c r="BF228" i="7"/>
  <c r="BF235" i="7"/>
  <c r="BF99" i="7"/>
  <c r="BF103" i="7"/>
  <c r="BF147" i="7"/>
  <c r="BF154" i="7"/>
  <c r="BF173" i="7"/>
  <c r="BF198" i="7"/>
  <c r="BF200" i="7"/>
  <c r="BF226" i="7"/>
  <c r="BF267" i="7"/>
  <c r="BF132" i="7"/>
  <c r="BF141" i="7"/>
  <c r="BF148" i="7"/>
  <c r="BF157" i="7"/>
  <c r="BF161" i="7"/>
  <c r="BF187" i="7"/>
  <c r="BF190" i="7"/>
  <c r="BF217" i="7"/>
  <c r="BF230" i="7"/>
  <c r="BF249" i="7"/>
  <c r="BF260" i="7"/>
  <c r="BF150" i="7"/>
  <c r="BF196" i="7"/>
  <c r="BF205" i="7"/>
  <c r="BF208" i="7"/>
  <c r="BF240" i="7"/>
  <c r="BF244" i="7"/>
  <c r="BF250" i="7"/>
  <c r="BF254" i="7"/>
  <c r="BF257" i="7"/>
  <c r="BF266" i="7"/>
  <c r="BF177" i="7"/>
  <c r="BF189" i="7"/>
  <c r="BF193" i="7"/>
  <c r="BF209" i="7"/>
  <c r="BF213" i="7"/>
  <c r="BF238" i="7"/>
  <c r="BF243" i="7"/>
  <c r="BF251" i="7"/>
  <c r="BF259" i="7"/>
  <c r="BF262" i="7"/>
  <c r="BF117" i="7"/>
  <c r="BF183" i="7"/>
  <c r="BF199" i="7"/>
  <c r="BF203" i="7"/>
  <c r="BF219" i="7"/>
  <c r="BF223" i="7"/>
  <c r="BF233" i="7"/>
  <c r="BF241" i="7"/>
  <c r="BF265" i="7"/>
  <c r="F59" i="7"/>
  <c r="BF108" i="7"/>
  <c r="BF155" i="7"/>
  <c r="BF165" i="7"/>
  <c r="BF179" i="7"/>
  <c r="BF195" i="7"/>
  <c r="BF206" i="7"/>
  <c r="BF215" i="7"/>
  <c r="BF231" i="7"/>
  <c r="BF237" i="7"/>
  <c r="BF245" i="7"/>
  <c r="BF256" i="7"/>
  <c r="F86" i="6"/>
  <c r="BF96" i="6"/>
  <c r="E79" i="6"/>
  <c r="BF103" i="6"/>
  <c r="BF117" i="6"/>
  <c r="BF135" i="6"/>
  <c r="J92" i="5"/>
  <c r="J64" i="5"/>
  <c r="BF92" i="6"/>
  <c r="BF164" i="6"/>
  <c r="BF122" i="6"/>
  <c r="BF132" i="6"/>
  <c r="BF170" i="6"/>
  <c r="J52" i="6"/>
  <c r="BF149" i="6"/>
  <c r="BF154" i="6"/>
  <c r="BF161" i="6"/>
  <c r="J97" i="5"/>
  <c r="J67" i="5" s="1"/>
  <c r="BF110" i="6"/>
  <c r="BF112" i="6"/>
  <c r="BF153" i="6"/>
  <c r="BF158" i="6"/>
  <c r="BF167" i="6"/>
  <c r="BF179" i="6"/>
  <c r="BF188" i="6"/>
  <c r="BF127" i="6"/>
  <c r="BF144" i="6"/>
  <c r="BF176" i="6"/>
  <c r="BF182" i="6"/>
  <c r="BF107" i="6"/>
  <c r="BF114" i="6"/>
  <c r="BF155" i="6"/>
  <c r="BF185" i="6"/>
  <c r="BF192" i="6"/>
  <c r="J93" i="5"/>
  <c r="J65" i="5"/>
  <c r="BF137" i="6"/>
  <c r="BF147" i="6"/>
  <c r="BF173" i="6"/>
  <c r="BF195" i="6"/>
  <c r="BF198" i="6"/>
  <c r="BF101" i="6"/>
  <c r="BF140" i="6"/>
  <c r="BF105" i="6"/>
  <c r="BF145" i="6"/>
  <c r="BF101" i="5"/>
  <c r="BF105" i="5"/>
  <c r="BF106" i="5"/>
  <c r="BF111" i="5"/>
  <c r="BF121" i="5"/>
  <c r="J56" i="5"/>
  <c r="BF115" i="5"/>
  <c r="BF135" i="5"/>
  <c r="F88" i="5"/>
  <c r="BF100" i="5"/>
  <c r="BF122" i="5"/>
  <c r="E79" i="5"/>
  <c r="BF98" i="5"/>
  <c r="BF103" i="5"/>
  <c r="BF113" i="5"/>
  <c r="BF125" i="5"/>
  <c r="J97" i="4"/>
  <c r="J65" i="4"/>
  <c r="BF108" i="5"/>
  <c r="BF109" i="5"/>
  <c r="BF112" i="5"/>
  <c r="BF132" i="5"/>
  <c r="BF114" i="5"/>
  <c r="BF116" i="5"/>
  <c r="BF119" i="5"/>
  <c r="BK109" i="4"/>
  <c r="J109" i="4"/>
  <c r="J67" i="4" s="1"/>
  <c r="BF118" i="5"/>
  <c r="BF94" i="5"/>
  <c r="BF102" i="5"/>
  <c r="BF129" i="5"/>
  <c r="BK223" i="3"/>
  <c r="J223" i="3"/>
  <c r="J70" i="3"/>
  <c r="BF116" i="4"/>
  <c r="BF124" i="4"/>
  <c r="BF114" i="4"/>
  <c r="BF120" i="4"/>
  <c r="BF138" i="4"/>
  <c r="BF174" i="4"/>
  <c r="BF154" i="4"/>
  <c r="BF158" i="4"/>
  <c r="BF162" i="4"/>
  <c r="BF149" i="4"/>
  <c r="E83" i="4"/>
  <c r="BF160" i="4"/>
  <c r="BF165" i="4"/>
  <c r="BF169" i="4"/>
  <c r="BF104" i="4"/>
  <c r="BF127" i="4"/>
  <c r="F59" i="4"/>
  <c r="BF125" i="4"/>
  <c r="BF129" i="4"/>
  <c r="BF131" i="4"/>
  <c r="BF140" i="4"/>
  <c r="J107" i="3"/>
  <c r="J65" i="3"/>
  <c r="BF134" i="4"/>
  <c r="BF98" i="4"/>
  <c r="BF111" i="4"/>
  <c r="BF122" i="4"/>
  <c r="BF128" i="4"/>
  <c r="BF133" i="4"/>
  <c r="BF147" i="4"/>
  <c r="BF182" i="4"/>
  <c r="BF184" i="4"/>
  <c r="J56" i="4"/>
  <c r="BF143" i="4"/>
  <c r="BF145" i="4"/>
  <c r="BF151" i="4"/>
  <c r="BF152" i="4"/>
  <c r="BF163" i="4"/>
  <c r="BF168" i="4"/>
  <c r="BF172" i="4"/>
  <c r="BF176" i="4"/>
  <c r="BF177" i="4"/>
  <c r="BF190" i="4"/>
  <c r="BF118" i="4"/>
  <c r="BF136" i="4"/>
  <c r="BF180" i="4"/>
  <c r="BF188" i="4"/>
  <c r="BF156" i="4"/>
  <c r="BF178" i="4"/>
  <c r="BF186" i="4"/>
  <c r="BF503" i="3"/>
  <c r="BF161" i="3"/>
  <c r="BF206" i="3"/>
  <c r="BF212" i="3"/>
  <c r="BF250" i="3"/>
  <c r="BF262" i="3"/>
  <c r="BF364" i="3"/>
  <c r="BF380" i="3"/>
  <c r="BF449" i="3"/>
  <c r="BF471" i="3"/>
  <c r="BF497" i="3"/>
  <c r="BF562" i="3"/>
  <c r="BF571" i="3"/>
  <c r="BF585" i="3"/>
  <c r="BF587" i="3"/>
  <c r="BF592" i="3"/>
  <c r="BF611" i="3"/>
  <c r="J93" i="2"/>
  <c r="J65" i="2" s="1"/>
  <c r="BF217" i="3"/>
  <c r="BF257" i="3"/>
  <c r="BF267" i="3"/>
  <c r="BF286" i="3"/>
  <c r="BF349" i="3"/>
  <c r="BF372" i="3"/>
  <c r="BF393" i="3"/>
  <c r="BF428" i="3"/>
  <c r="BF432" i="3"/>
  <c r="BF464" i="3"/>
  <c r="BF483" i="3"/>
  <c r="BF589" i="3"/>
  <c r="BF608" i="3"/>
  <c r="E93" i="3"/>
  <c r="BF108" i="3"/>
  <c r="BF278" i="3"/>
  <c r="BF330" i="3"/>
  <c r="BF356" i="3"/>
  <c r="BF362" i="3"/>
  <c r="BF392" i="3"/>
  <c r="BF395" i="3"/>
  <c r="BF401" i="3"/>
  <c r="BF411" i="3"/>
  <c r="BF434" i="3"/>
  <c r="BF442" i="3"/>
  <c r="BF486" i="3"/>
  <c r="BF494" i="3"/>
  <c r="BF510" i="3"/>
  <c r="BF523" i="3"/>
  <c r="BF533" i="3"/>
  <c r="BF580" i="3"/>
  <c r="BF583" i="3"/>
  <c r="J129" i="2"/>
  <c r="J68" i="2"/>
  <c r="BF129" i="3"/>
  <c r="BF147" i="3"/>
  <c r="BF192" i="3"/>
  <c r="BF210" i="3"/>
  <c r="BF297" i="3"/>
  <c r="BF324" i="3"/>
  <c r="BF338" i="3"/>
  <c r="BF354" i="3"/>
  <c r="BF426" i="3"/>
  <c r="BF454" i="3"/>
  <c r="BF490" i="3"/>
  <c r="BF531" i="3"/>
  <c r="BF602" i="3"/>
  <c r="BF613" i="3"/>
  <c r="BF615" i="3"/>
  <c r="F59" i="3"/>
  <c r="BF184" i="3"/>
  <c r="BF189" i="3"/>
  <c r="BF201" i="3"/>
  <c r="BF221" i="3"/>
  <c r="BF259" i="3"/>
  <c r="BF264" i="3"/>
  <c r="BF271" i="3"/>
  <c r="BF276" i="3"/>
  <c r="BF299" i="3"/>
  <c r="BF335" i="3"/>
  <c r="BF340" i="3"/>
  <c r="BF391" i="3"/>
  <c r="BF423" i="3"/>
  <c r="BF451" i="3"/>
  <c r="BF473" i="3"/>
  <c r="BF480" i="3"/>
  <c r="BF529" i="3"/>
  <c r="BF117" i="3"/>
  <c r="BF142" i="3"/>
  <c r="BF151" i="3"/>
  <c r="BF235" i="3"/>
  <c r="BF248" i="3"/>
  <c r="BF315" i="3"/>
  <c r="BF322" i="3"/>
  <c r="BF360" i="3"/>
  <c r="BF416" i="3"/>
  <c r="BF457" i="3"/>
  <c r="BF535" i="3"/>
  <c r="BF551" i="3"/>
  <c r="BF560" i="3"/>
  <c r="J99" i="3"/>
  <c r="BF111" i="3"/>
  <c r="BF139" i="3"/>
  <c r="BF156" i="3"/>
  <c r="BF268" i="3"/>
  <c r="BF281" i="3"/>
  <c r="BF293" i="3"/>
  <c r="BF304" i="3"/>
  <c r="BF343" i="3"/>
  <c r="BF377" i="3"/>
  <c r="BF414" i="3"/>
  <c r="BF487" i="3"/>
  <c r="BF517" i="3"/>
  <c r="BF564" i="3"/>
  <c r="BF114" i="3"/>
  <c r="BF180" i="3"/>
  <c r="BF289" i="3"/>
  <c r="BF295" i="3"/>
  <c r="BF312" i="3"/>
  <c r="BF348" i="3"/>
  <c r="BF396" i="3"/>
  <c r="BF538" i="3"/>
  <c r="BF123" i="3"/>
  <c r="BF137" i="3"/>
  <c r="BF169" i="3"/>
  <c r="BF208" i="3"/>
  <c r="BF225" i="3"/>
  <c r="BF241" i="3"/>
  <c r="BF255" i="3"/>
  <c r="BF273" i="3"/>
  <c r="BF332" i="3"/>
  <c r="BF359" i="3"/>
  <c r="BF367" i="3"/>
  <c r="BF394" i="3"/>
  <c r="BF429" i="3"/>
  <c r="BF431" i="3"/>
  <c r="BF439" i="3"/>
  <c r="BF214" i="3"/>
  <c r="BF227" i="3"/>
  <c r="BF245" i="3"/>
  <c r="BF283" i="3"/>
  <c r="BF316" i="3"/>
  <c r="BF399" i="3"/>
  <c r="BF440" i="3"/>
  <c r="BF446" i="3"/>
  <c r="BF466" i="3"/>
  <c r="BF478" i="3"/>
  <c r="BF544" i="3"/>
  <c r="BF573" i="3"/>
  <c r="BF134" i="3"/>
  <c r="BF187" i="3"/>
  <c r="BF199" i="3"/>
  <c r="BF204" i="3"/>
  <c r="BF291" i="3"/>
  <c r="BF345" i="3"/>
  <c r="BF361" i="3"/>
  <c r="BF383" i="3"/>
  <c r="BF409" i="3"/>
  <c r="BF436" i="3"/>
  <c r="BF437" i="3"/>
  <c r="BF443" i="3"/>
  <c r="BF462" i="3"/>
  <c r="BF491" i="3"/>
  <c r="BF558" i="3"/>
  <c r="E79" i="2"/>
  <c r="F88" i="2"/>
  <c r="BF97" i="2"/>
  <c r="BF138" i="2"/>
  <c r="BF99" i="2"/>
  <c r="BF135" i="2"/>
  <c r="J56" i="2"/>
  <c r="BF104" i="2"/>
  <c r="BF112" i="2"/>
  <c r="BF116" i="2"/>
  <c r="BF126" i="2"/>
  <c r="BF106" i="2"/>
  <c r="BF122" i="2"/>
  <c r="BF94" i="2"/>
  <c r="BF118" i="2"/>
  <c r="BF130" i="2"/>
  <c r="BF120" i="2"/>
  <c r="F37" i="2"/>
  <c r="BB56" i="1"/>
  <c r="F39" i="8"/>
  <c r="BD64" i="1" s="1"/>
  <c r="F35" i="5"/>
  <c r="AZ60" i="1"/>
  <c r="J35" i="3"/>
  <c r="AV57" i="1" s="1"/>
  <c r="F35" i="2"/>
  <c r="AZ56" i="1"/>
  <c r="J35" i="7"/>
  <c r="AV63" i="1" s="1"/>
  <c r="AS54" i="1"/>
  <c r="F38" i="7"/>
  <c r="BC63" i="1" s="1"/>
  <c r="F39" i="3"/>
  <c r="BD57" i="1"/>
  <c r="F37" i="5"/>
  <c r="BB60" i="1" s="1"/>
  <c r="F38" i="8"/>
  <c r="BC64" i="1"/>
  <c r="F37" i="10"/>
  <c r="BD66" i="1" s="1"/>
  <c r="F38" i="5"/>
  <c r="BC60" i="1"/>
  <c r="F35" i="3"/>
  <c r="AZ57" i="1" s="1"/>
  <c r="J35" i="8"/>
  <c r="AV64" i="1"/>
  <c r="F38" i="2"/>
  <c r="BC56" i="1" s="1"/>
  <c r="F37" i="9"/>
  <c r="BD65" i="1"/>
  <c r="J35" i="2"/>
  <c r="AV56" i="1" s="1"/>
  <c r="F33" i="9"/>
  <c r="AZ65" i="1"/>
  <c r="F35" i="9"/>
  <c r="BB65" i="1" s="1"/>
  <c r="F37" i="8"/>
  <c r="BB64" i="1"/>
  <c r="F36" i="9"/>
  <c r="BC65" i="1" s="1"/>
  <c r="F35" i="7"/>
  <c r="AZ63" i="1"/>
  <c r="F36" i="10"/>
  <c r="BC66" i="1" s="1"/>
  <c r="F39" i="7"/>
  <c r="BD63" i="1" s="1"/>
  <c r="F35" i="8"/>
  <c r="AZ64" i="1" s="1"/>
  <c r="J33" i="10"/>
  <c r="AV66" i="1" s="1"/>
  <c r="J33" i="9"/>
  <c r="AV65" i="1" s="1"/>
  <c r="F37" i="4"/>
  <c r="BB59" i="1" s="1"/>
  <c r="F38" i="4"/>
  <c r="BC59" i="1" s="1"/>
  <c r="F39" i="2"/>
  <c r="BD56" i="1" s="1"/>
  <c r="F33" i="6"/>
  <c r="AZ61" i="1" s="1"/>
  <c r="F39" i="5"/>
  <c r="BD60" i="1" s="1"/>
  <c r="F35" i="4"/>
  <c r="AZ59" i="1" s="1"/>
  <c r="J33" i="6"/>
  <c r="AV61" i="1" s="1"/>
  <c r="F33" i="10"/>
  <c r="AZ66" i="1" s="1"/>
  <c r="F35" i="10"/>
  <c r="BB66" i="1" s="1"/>
  <c r="J35" i="5"/>
  <c r="AV60" i="1" s="1"/>
  <c r="F38" i="3"/>
  <c r="BC57" i="1" s="1"/>
  <c r="F37" i="3"/>
  <c r="BB57" i="1" s="1"/>
  <c r="F36" i="6"/>
  <c r="BC61" i="1" s="1"/>
  <c r="F39" i="4"/>
  <c r="BD59" i="1" s="1"/>
  <c r="J35" i="4"/>
  <c r="AV59" i="1" s="1"/>
  <c r="F37" i="6"/>
  <c r="BD61" i="1" s="1"/>
  <c r="F35" i="6"/>
  <c r="BB61" i="1" s="1"/>
  <c r="F37" i="7"/>
  <c r="BB63" i="1" s="1"/>
  <c r="P106" i="7" l="1"/>
  <c r="T131" i="8"/>
  <c r="P84" i="9"/>
  <c r="P83" i="9"/>
  <c r="AU65" i="1" s="1"/>
  <c r="T91" i="10"/>
  <c r="T106" i="3"/>
  <c r="R131" i="8"/>
  <c r="T106" i="8"/>
  <c r="T96" i="8"/>
  <c r="T84" i="9"/>
  <c r="T83" i="9"/>
  <c r="BK96" i="4"/>
  <c r="J96" i="4"/>
  <c r="J64" i="4" s="1"/>
  <c r="P91" i="10"/>
  <c r="AU66" i="1" s="1"/>
  <c r="T99" i="6"/>
  <c r="T89" i="6" s="1"/>
  <c r="P96" i="7"/>
  <c r="AU63" i="1" s="1"/>
  <c r="R91" i="5"/>
  <c r="BK106" i="8"/>
  <c r="J106" i="8"/>
  <c r="J67" i="8" s="1"/>
  <c r="BK99" i="6"/>
  <c r="J99" i="6" s="1"/>
  <c r="J63" i="6" s="1"/>
  <c r="T223" i="3"/>
  <c r="P131" i="8"/>
  <c r="P96" i="8" s="1"/>
  <c r="AU64" i="1" s="1"/>
  <c r="R109" i="4"/>
  <c r="R95" i="4"/>
  <c r="BK84" i="9"/>
  <c r="J84" i="9"/>
  <c r="J60" i="9" s="1"/>
  <c r="T106" i="7"/>
  <c r="T96" i="7" s="1"/>
  <c r="R91" i="10"/>
  <c r="BK96" i="5"/>
  <c r="J96" i="5"/>
  <c r="J66" i="5" s="1"/>
  <c r="BK106" i="3"/>
  <c r="J106" i="3" s="1"/>
  <c r="J64" i="3" s="1"/>
  <c r="R106" i="8"/>
  <c r="R96" i="8"/>
  <c r="BK92" i="2"/>
  <c r="BK91" i="2"/>
  <c r="J91" i="2" s="1"/>
  <c r="J32" i="2" s="1"/>
  <c r="AG56" i="1" s="1"/>
  <c r="P109" i="4"/>
  <c r="P95" i="4" s="1"/>
  <c r="AU59" i="1" s="1"/>
  <c r="AU58" i="1" s="1"/>
  <c r="T109" i="4"/>
  <c r="T95" i="4"/>
  <c r="P106" i="8"/>
  <c r="R133" i="7"/>
  <c r="R96" i="7" s="1"/>
  <c r="P99" i="6"/>
  <c r="P89" i="6" s="1"/>
  <c r="AU61" i="1" s="1"/>
  <c r="T92" i="2"/>
  <c r="T91" i="2"/>
  <c r="R99" i="6"/>
  <c r="R89" i="6"/>
  <c r="BK133" i="7"/>
  <c r="J133" i="7"/>
  <c r="J71" i="7" s="1"/>
  <c r="P106" i="3"/>
  <c r="P223" i="3"/>
  <c r="R223" i="3"/>
  <c r="R105" i="3" s="1"/>
  <c r="BK97" i="8"/>
  <c r="BK96" i="8" s="1"/>
  <c r="J96" i="8" s="1"/>
  <c r="J63" i="8" s="1"/>
  <c r="BK97" i="7"/>
  <c r="J97" i="7"/>
  <c r="J64" i="7" s="1"/>
  <c r="BK109" i="10"/>
  <c r="J109" i="10" s="1"/>
  <c r="J65" i="10" s="1"/>
  <c r="BK92" i="10"/>
  <c r="J92" i="10"/>
  <c r="J60" i="10" s="1"/>
  <c r="BK116" i="10"/>
  <c r="J116" i="10" s="1"/>
  <c r="J68" i="10" s="1"/>
  <c r="BK96" i="7"/>
  <c r="J96" i="7" s="1"/>
  <c r="J63" i="7" s="1"/>
  <c r="BK95" i="4"/>
  <c r="J95" i="4" s="1"/>
  <c r="J63" i="4" s="1"/>
  <c r="F36" i="8"/>
  <c r="BA64" i="1"/>
  <c r="BB55" i="1"/>
  <c r="BD58" i="1"/>
  <c r="AZ58" i="1"/>
  <c r="AV58" i="1"/>
  <c r="F36" i="7"/>
  <c r="BA63" i="1" s="1"/>
  <c r="AZ55" i="1"/>
  <c r="BC55" i="1"/>
  <c r="J36" i="3"/>
  <c r="AW57" i="1" s="1"/>
  <c r="AT57" i="1" s="1"/>
  <c r="BC62" i="1"/>
  <c r="AY62" i="1" s="1"/>
  <c r="BD55" i="1"/>
  <c r="J36" i="5"/>
  <c r="AW60" i="1"/>
  <c r="AT60" i="1" s="1"/>
  <c r="J34" i="10"/>
  <c r="AW66" i="1"/>
  <c r="AT66" i="1"/>
  <c r="J36" i="4"/>
  <c r="AW59" i="1" s="1"/>
  <c r="AT59" i="1" s="1"/>
  <c r="F36" i="2"/>
  <c r="BA56" i="1" s="1"/>
  <c r="J34" i="9"/>
  <c r="AW65" i="1"/>
  <c r="AT65" i="1"/>
  <c r="F34" i="6"/>
  <c r="BA61" i="1" s="1"/>
  <c r="J34" i="6"/>
  <c r="AW61" i="1" s="1"/>
  <c r="AT61" i="1" s="1"/>
  <c r="J36" i="8"/>
  <c r="AW64" i="1"/>
  <c r="AT64" i="1" s="1"/>
  <c r="F36" i="4"/>
  <c r="BA59" i="1" s="1"/>
  <c r="J36" i="7"/>
  <c r="AW63" i="1" s="1"/>
  <c r="AT63" i="1" s="1"/>
  <c r="F34" i="10"/>
  <c r="BA66" i="1"/>
  <c r="BB58" i="1"/>
  <c r="AX58" i="1" s="1"/>
  <c r="AZ62" i="1"/>
  <c r="AV62" i="1"/>
  <c r="J36" i="2"/>
  <c r="AW56" i="1" s="1"/>
  <c r="AT56" i="1" s="1"/>
  <c r="BD62" i="1"/>
  <c r="BC58" i="1"/>
  <c r="AY58" i="1"/>
  <c r="F34" i="9"/>
  <c r="BA65" i="1" s="1"/>
  <c r="BB62" i="1"/>
  <c r="AX62" i="1"/>
  <c r="F36" i="5"/>
  <c r="BA60" i="1" s="1"/>
  <c r="F36" i="3"/>
  <c r="BA57" i="1"/>
  <c r="BK89" i="6" l="1"/>
  <c r="J89" i="6" s="1"/>
  <c r="J59" i="6" s="1"/>
  <c r="J97" i="8"/>
  <c r="J64" i="8" s="1"/>
  <c r="P105" i="3"/>
  <c r="AU57" i="1"/>
  <c r="T105" i="3"/>
  <c r="J63" i="2"/>
  <c r="BK91" i="10"/>
  <c r="J91" i="10"/>
  <c r="J59" i="10"/>
  <c r="J92" i="2"/>
  <c r="J64" i="2" s="1"/>
  <c r="BK105" i="3"/>
  <c r="J105" i="3"/>
  <c r="J63" i="3" s="1"/>
  <c r="BK83" i="9"/>
  <c r="J83" i="9"/>
  <c r="BK91" i="5"/>
  <c r="J91" i="5" s="1"/>
  <c r="J32" i="5" s="1"/>
  <c r="AG60" i="1" s="1"/>
  <c r="J41" i="2"/>
  <c r="AN56" i="1"/>
  <c r="AU55" i="1"/>
  <c r="J30" i="9"/>
  <c r="AG65" i="1" s="1"/>
  <c r="J32" i="4"/>
  <c r="AG59" i="1" s="1"/>
  <c r="J30" i="6"/>
  <c r="AG61" i="1" s="1"/>
  <c r="AN61" i="1" s="1"/>
  <c r="BA55" i="1"/>
  <c r="BA62" i="1"/>
  <c r="AW62" i="1" s="1"/>
  <c r="AT62" i="1" s="1"/>
  <c r="AZ54" i="1"/>
  <c r="W29" i="1"/>
  <c r="J32" i="8"/>
  <c r="AG64" i="1"/>
  <c r="AN64" i="1"/>
  <c r="J32" i="7"/>
  <c r="AG63" i="1" s="1"/>
  <c r="AX55" i="1"/>
  <c r="BD54" i="1"/>
  <c r="W33" i="1"/>
  <c r="AU62" i="1"/>
  <c r="BA58" i="1"/>
  <c r="AW58" i="1"/>
  <c r="AT58" i="1"/>
  <c r="AY55" i="1"/>
  <c r="AV55" i="1"/>
  <c r="BB54" i="1"/>
  <c r="W31" i="1"/>
  <c r="BC54" i="1"/>
  <c r="AY54" i="1"/>
  <c r="J39" i="9" l="1"/>
  <c r="J41" i="5"/>
  <c r="J63" i="5"/>
  <c r="J59" i="9"/>
  <c r="J41" i="8"/>
  <c r="J41" i="7"/>
  <c r="AN63" i="1"/>
  <c r="J39" i="6"/>
  <c r="J41" i="4"/>
  <c r="AN59" i="1"/>
  <c r="AN60" i="1"/>
  <c r="AN65" i="1"/>
  <c r="AU54" i="1"/>
  <c r="J30" i="10"/>
  <c r="AG66" i="1" s="1"/>
  <c r="J32" i="3"/>
  <c r="AG57" i="1"/>
  <c r="AG55" i="1"/>
  <c r="AV54" i="1"/>
  <c r="AK29" i="1"/>
  <c r="AW55" i="1"/>
  <c r="AT55" i="1"/>
  <c r="W32" i="1"/>
  <c r="AG62" i="1"/>
  <c r="BA54" i="1"/>
  <c r="AW54" i="1"/>
  <c r="AK30" i="1" s="1"/>
  <c r="AX54" i="1"/>
  <c r="AG58" i="1"/>
  <c r="AN58" i="1" l="1"/>
  <c r="J39" i="10"/>
  <c r="AN57" i="1"/>
  <c r="J41" i="3"/>
  <c r="AN62" i="1"/>
  <c r="AN66" i="1"/>
  <c r="AN55" i="1"/>
  <c r="AT54" i="1"/>
  <c r="AG54" i="1"/>
  <c r="AK26" i="1"/>
  <c r="AK35" i="1" s="1"/>
  <c r="W30" i="1"/>
  <c r="AN54" i="1" l="1"/>
</calcChain>
</file>

<file path=xl/sharedStrings.xml><?xml version="1.0" encoding="utf-8"?>
<sst xmlns="http://schemas.openxmlformats.org/spreadsheetml/2006/main" count="14344" uniqueCount="2241">
  <si>
    <t>Export Komplet</t>
  </si>
  <si>
    <t>VZ</t>
  </si>
  <si>
    <t>2.0</t>
  </si>
  <si>
    <t>ZAMOK</t>
  </si>
  <si>
    <t>False</t>
  </si>
  <si>
    <t>{739c402b-5d12-416d-8d2c-cc0979e3035b}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</si>
  <si>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</si>
  <si>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</si>
  <si>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</si>
  <si>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</si>
  <si>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</si>
  <si>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</si>
  <si>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</si>
  <si>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</si>
  <si>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23_b_07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</si>
  <si>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</si>
  <si>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</si>
  <si>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domu č.p. 74 na Masarykově náměstí, č.o. 26 v Novém Jičíně</t>
  </si>
  <si>
    <t>KSO:</t>
  </si>
  <si>
    <t/>
  </si>
  <si>
    <t>CC-CZ:</t>
  </si>
  <si>
    <t>Místo:</t>
  </si>
  <si>
    <t>Masarykovo náměstí, č.o. 26</t>
  </si>
  <si>
    <t>Datum:</t>
  </si>
  <si>
    <t>19. 7. 2023</t>
  </si>
  <si>
    <t>Zadavatel:</t>
  </si>
  <si>
    <t>IČ:</t>
  </si>
  <si>
    <t>Město Nový Jičín</t>
  </si>
  <si>
    <t>DIČ:</t>
  </si>
  <si>
    <t>Účastník:</t>
  </si>
  <si>
    <t>Vyplň údaj</t>
  </si>
  <si>
    <t>Projektant:</t>
  </si>
  <si>
    <t>BENEPRO, a.s.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</si>
  <si>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</si>
  <si>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</si>
  <si>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</si>
  <si>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</si>
  <si>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</si>
  <si>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</si>
  <si>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</si>
  <si>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</si>
  <si>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</si>
  <si>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</si>
  <si>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</si>
  <si>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</si>
  <si>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</si>
  <si>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</si>
  <si>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</si>
  <si>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</si>
  <si>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</si>
  <si>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</si>
  <si>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</si>
  <si>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</si>
  <si>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</si>
  <si>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</si>
  <si>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</si>
  <si>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</si>
  <si>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</si>
  <si>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</si>
  <si>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</si>
  <si>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</si>
  <si>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</si>
  <si>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</si>
  <si>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</si>
  <si>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</si>
  <si>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</si>
  <si>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</si>
  <si>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</si>
  <si>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</si>
  <si>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</si>
  <si>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</si>
  <si>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</si>
  <si>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</si>
  <si>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</si>
  <si>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</si>
  <si>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 1.1</t>
  </si>
  <si>
    <t>Stavebně konstrukční řešení</t>
  </si>
  <si>
    <t>STA</t>
  </si>
  <si>
    <t>1</t>
  </si>
  <si>
    <t>{c93b178a-09b1-4f20-84eb-40dbd35a357e}</t>
  </si>
  <si>
    <t>/</t>
  </si>
  <si>
    <t>D 1.1.1</t>
  </si>
  <si>
    <t>Bourací a přípravné práce</t>
  </si>
  <si>
    <t>Soupis</t>
  </si>
  <si>
    <t>2</t>
  </si>
  <si>
    <t>{04a3a63f-8664-4321-87a7-248e90f64c1e}</t>
  </si>
  <si>
    <t>D 1.1.2</t>
  </si>
  <si>
    <t>Nový stav</t>
  </si>
  <si>
    <t>{656a94c9-a7fd-46cc-86f1-6ccd13771479}</t>
  </si>
  <si>
    <t>D 1.2</t>
  </si>
  <si>
    <t>Zdravotechnika a větrání</t>
  </si>
  <si>
    <t>{dbb145b6-6a8d-44aa-aa78-e7fe7952c90e}</t>
  </si>
  <si>
    <t>D 1.2.1</t>
  </si>
  <si>
    <t>Zdravotechnika</t>
  </si>
  <si>
    <t>{d2ca4569-651a-4407-9717-cb2700c92f8e}</t>
  </si>
  <si>
    <t>D 1.2.2</t>
  </si>
  <si>
    <t>Větrání</t>
  </si>
  <si>
    <t>{cdecaee7-a5e8-487e-9e10-d555b09c9697}</t>
  </si>
  <si>
    <t>D 1.3</t>
  </si>
  <si>
    <t>Technika prostředí staveb – vytápění</t>
  </si>
  <si>
    <t>{ae9e818d-914e-4ba2-b54d-1e1ba1890e9b}</t>
  </si>
  <si>
    <t>D 1.4</t>
  </si>
  <si>
    <t>Technika prostředí staveb – silnoproudá a slaboproudá</t>
  </si>
  <si>
    <t>{fb0bbf7d-21ae-4d72-a128-197b5396e6a0}</t>
  </si>
  <si>
    <t>D 1.4.1</t>
  </si>
  <si>
    <t>Silnoproudá a slaboproudá elektrotechnika byt č.3</t>
  </si>
  <si>
    <t>{22c67714-ace8-4d0e-99aa-71423788e77c}</t>
  </si>
  <si>
    <t>D 1.4.2</t>
  </si>
  <si>
    <t>Silnoproudá a slaboproudá elektrotechnika byt č.4</t>
  </si>
  <si>
    <t>{6a257e06-7eb0-403f-a5ae-fdc55c732429}</t>
  </si>
  <si>
    <t>D 1.5</t>
  </si>
  <si>
    <t>Technika prostředí staveb – plynoinstalace</t>
  </si>
  <si>
    <t>{20d90353-9b9d-4768-ac3a-bc0be62499d0}</t>
  </si>
  <si>
    <t>VRN</t>
  </si>
  <si>
    <t>Vedlejší rozpočtové náklady</t>
  </si>
  <si>
    <t>{93230834-fcd0-4fc4-aeb2-ffd5131ed49f}</t>
  </si>
  <si>
    <t>KRYCÍ LIST SOUPISU PRACÍ</t>
  </si>
  <si>
    <t>Objekt:</t>
  </si>
  <si>
    <t>D 1.1 - Stavebně konstrukční řešení</t>
  </si>
  <si>
    <t>Soupis:</t>
  </si>
  <si>
    <t>D 1.1.1 - Bourací a přípravné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</si>
  <si>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</si>
  <si>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</si>
  <si>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</si>
  <si>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</si>
  <si>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</si>
  <si>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</si>
  <si>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</si>
  <si>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</si>
  <si>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762 - Konstrukce tesařské</t>
  </si>
  <si>
    <t xml:space="preserve">    766 - Konstrukce truhlářské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</si>
  <si>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</si>
  <si>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</si>
  <si>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</si>
  <si>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</si>
  <si>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</si>
  <si>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</si>
  <si>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</si>
  <si>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</si>
  <si>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</si>
  <si>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</si>
  <si>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</si>
  <si>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</si>
  <si>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</si>
  <si>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</si>
  <si>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</si>
  <si>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</si>
  <si>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</si>
  <si>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</si>
  <si>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</si>
  <si>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963023712</t>
  </si>
  <si>
    <t>Vybourání schodišťových stupňů oblých, rovných nebo kosých ze zdi cihelné oboustranně</t>
  </si>
  <si>
    <t>m</t>
  </si>
  <si>
    <t>CS ÚRS 2025 01</t>
  </si>
  <si>
    <t>4</t>
  </si>
  <si>
    <t>-179065237</t>
  </si>
  <si>
    <t>Online PSC</t>
  </si>
  <si>
    <t>https://podminky.urs.cz/item/CS_URS_2025_01/963023712</t>
  </si>
  <si>
    <t>VV</t>
  </si>
  <si>
    <t>"vybourání schodišťových stupňů u bytu č. 4"2*1</t>
  </si>
  <si>
    <t>964061341</t>
  </si>
  <si>
    <t>Uvolnění zhlaví trámu pro jakoukoliv délku uložení, ze zdiva cihelného, o průřezu zhlaví přes 0,05 m2</t>
  </si>
  <si>
    <t>kus</t>
  </si>
  <si>
    <t>755024245</t>
  </si>
  <si>
    <t>https://podminky.urs.cz/item/CS_URS_2025_01/964061341</t>
  </si>
  <si>
    <t>3</t>
  </si>
  <si>
    <t>968072455</t>
  </si>
  <si>
    <t>Vybourání kovových rámů oken s křídly, dveřních zárubní, vrat, stěn, ostění nebo obkladů dveřních zárubní, plochy do 2 m2</t>
  </si>
  <si>
    <t>m2</t>
  </si>
  <si>
    <t>-1619370467</t>
  </si>
  <si>
    <t>https://podminky.urs.cz/item/CS_URS_2025_01/968072455</t>
  </si>
  <si>
    <t>"ze schodišťové podesty do bytu č. 3"1,0*2,5</t>
  </si>
  <si>
    <t>"ze schodišťové podesty do bytu č. 4"0,9*2,2</t>
  </si>
  <si>
    <t>Součet</t>
  </si>
  <si>
    <t>973031345.R01</t>
  </si>
  <si>
    <t>Vysekání výklenků nebo kapes ve zdivu z cihel na maltu vápennou nebo vápenocementovou kapes, hl. do 300 mm</t>
  </si>
  <si>
    <t>na podkladě CS ÚRS</t>
  </si>
  <si>
    <t>140315005</t>
  </si>
  <si>
    <t>"vybourání kapes pro stropní trámy"50</t>
  </si>
  <si>
    <t>5</t>
  </si>
  <si>
    <t>978013191</t>
  </si>
  <si>
    <t>Otlučení vápenných nebo vápenocementových omítek vnitřních ploch stěn s vyškrabáním spar, s očištěním zdiva, v rozsahu přes 50 do 100 %</t>
  </si>
  <si>
    <t>842296816</t>
  </si>
  <si>
    <t>https://podminky.urs.cz/item/CS_URS_2025_01/978013191</t>
  </si>
  <si>
    <t>odstranění stáv. omítek až na cihelné zdivo</t>
  </si>
  <si>
    <t>"2.np"96-14</t>
  </si>
  <si>
    <t>"3.np"190</t>
  </si>
  <si>
    <t>6</t>
  </si>
  <si>
    <t>978059541</t>
  </si>
  <si>
    <t>Odsekání obkladů stěn včetně otlučení podkladní omítky až na zdivo z obkládaček vnitřních, z jakýchkoliv materiálů, plochy přes 1 m2</t>
  </si>
  <si>
    <t>-599824394</t>
  </si>
  <si>
    <t>https://podminky.urs.cz/item/CS_URS_2025_01/978059541</t>
  </si>
  <si>
    <t>"odstranění stáv. keram. obkladu v 2.np"14</t>
  </si>
  <si>
    <t>997</t>
  </si>
  <si>
    <t>Doprava suti a vybouraných hmot</t>
  </si>
  <si>
    <t>7</t>
  </si>
  <si>
    <t>997002611</t>
  </si>
  <si>
    <t>Nakládání suti a vybouraných hmot na dopravní prostředek pro vodorovné přemístění</t>
  </si>
  <si>
    <t>t</t>
  </si>
  <si>
    <t>-218131402</t>
  </si>
  <si>
    <t>https://podminky.urs.cz/item/CS_URS_2025_01/997002611</t>
  </si>
  <si>
    <t>8</t>
  </si>
  <si>
    <t>997013214</t>
  </si>
  <si>
    <t>Vnitrostaveništní doprava suti a vybouraných hmot vodorovně do 50 m s naložením ručně pro budovy a haly výšky přes 12 do 15 m</t>
  </si>
  <si>
    <t>-1334153633</t>
  </si>
  <si>
    <t>https://podminky.urs.cz/item/CS_URS_2025_01/997013214</t>
  </si>
  <si>
    <t>997013501</t>
  </si>
  <si>
    <t>Odvoz suti a vybouraných hmot na skládku nebo meziskládku se složením, na vzdálenost do 1 km</t>
  </si>
  <si>
    <t>1061817574</t>
  </si>
  <si>
    <t>https://podminky.urs.cz/item/CS_URS_2025_01/997013501</t>
  </si>
  <si>
    <t>10</t>
  </si>
  <si>
    <t>997013509</t>
  </si>
  <si>
    <t>Odvoz suti a vybouraných hmot na skládku nebo meziskládku se složením, na vzdálenost Příplatek k ceně za každý další započatý 1 km přes 1 km</t>
  </si>
  <si>
    <t>-1672964305</t>
  </si>
  <si>
    <t>https://podminky.urs.cz/item/CS_URS_2025_01/997013509</t>
  </si>
  <si>
    <t>P</t>
  </si>
  <si>
    <t>Poznámka k položce:_x000D_
Celkem 10km.</t>
  </si>
  <si>
    <t>23,602*10 'Přepočtené koeficientem množství</t>
  </si>
  <si>
    <t>11</t>
  </si>
  <si>
    <t>997013871</t>
  </si>
  <si>
    <t>Poplatek za uložení stavebního odpadu na recyklační skládce (skládkovné) směsného stavebního a demoličního zatříděného do Katalogu odpadů pod kódem 17 09 04</t>
  </si>
  <si>
    <t>-1641118848</t>
  </si>
  <si>
    <t>https://podminky.urs.cz/item/CS_URS_2025_01/997013871</t>
  </si>
  <si>
    <t>PSV</t>
  </si>
  <si>
    <t>Práce a dodávky PSV</t>
  </si>
  <si>
    <t>762</t>
  </si>
  <si>
    <t>Konstrukce tesařské</t>
  </si>
  <si>
    <t>762822850</t>
  </si>
  <si>
    <t>Demontáž stropních trámů z hraněného řeziva, průřezové plochy přes 540 cm2</t>
  </si>
  <si>
    <t>16</t>
  </si>
  <si>
    <t>-1657618341</t>
  </si>
  <si>
    <t>https://podminky.urs.cz/item/CS_URS_2025_01/762822850</t>
  </si>
  <si>
    <t>"rozebrání stropních trámů nad 2.np"</t>
  </si>
  <si>
    <t>10*8,0</t>
  </si>
  <si>
    <t>766</t>
  </si>
  <si>
    <t>Konstrukce truhlářské</t>
  </si>
  <si>
    <t>13</t>
  </si>
  <si>
    <t>766691812</t>
  </si>
  <si>
    <t>Demontáž parapetních desek šířky přes 300 mm</t>
  </si>
  <si>
    <t>-304864897</t>
  </si>
  <si>
    <t>https://podminky.urs.cz/item/CS_URS_2025_01/766691812</t>
  </si>
  <si>
    <t>"demontáž okenních parapetů (2.np)"2*2</t>
  </si>
  <si>
    <t>14</t>
  </si>
  <si>
    <t>766691914</t>
  </si>
  <si>
    <t>Ostatní práce vyvěšení nebo zavěšení křídel dřevěných dveřních, plochy do 2 m2</t>
  </si>
  <si>
    <t>235736635</t>
  </si>
  <si>
    <t>https://podminky.urs.cz/item/CS_URS_2025_01/766691914</t>
  </si>
  <si>
    <t>"ze schodišťové podesty do bytu č. 3"1</t>
  </si>
  <si>
    <t>"ze schodišťové podesty do bytu č. 4"1</t>
  </si>
  <si>
    <t>D 1.1.2 - Nový stav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</si>
  <si>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</si>
  <si>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</si>
  <si>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</si>
  <si>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</si>
  <si>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 xml:space="preserve">    711 - Izolace proti vodě, vlhkosti a plynům</t>
  </si>
  <si>
    <t xml:space="preserve">    713 - Izolace tepelné</t>
  </si>
  <si>
    <t xml:space="preserve">    725 - Zdravotechnika - zařizovací předměty</t>
  </si>
  <si>
    <t xml:space="preserve">    763 - Konstrukce suché výstavby</t>
  </si>
  <si>
    <t xml:space="preserve">    767 - Konstrukce zámečnické</t>
  </si>
  <si>
    <t xml:space="preserve">    771 - Podlahy z dlaždic</t>
  </si>
  <si>
    <t xml:space="preserve">    773 - Podlahy z litého teraca</t>
  </si>
  <si>
    <t xml:space="preserve">    775 - Podlahy skládané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</si>
  <si>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</si>
  <si>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</si>
  <si>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</si>
  <si>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Svislé a kompletní konstrukce</t>
  </si>
  <si>
    <t>310237261</t>
  </si>
  <si>
    <t>Zazdívka otvorů ve zdivu nadzákladovém cihlami pálenými plochy přes 0,09 m2 do 0,25 m2, ve zdi tl. přes 450 do 600 mm</t>
  </si>
  <si>
    <t>-1449064282</t>
  </si>
  <si>
    <t>https://podminky.urs.cz/item/CS_URS_2025_01/310237261</t>
  </si>
  <si>
    <t>"Zazdění kapes po původních dřev. trámech"10</t>
  </si>
  <si>
    <t>311272031</t>
  </si>
  <si>
    <t>Zdivo z pórobetonových tvárnic na tenké maltové lože, tl. zdiva 200 mm pevnost tvárnic přes P2 do P4, objemová hmotnost přes 450 do 600 kg/m3 hladkých</t>
  </si>
  <si>
    <t>-186097740</t>
  </si>
  <si>
    <t>https://podminky.urs.cz/item/CS_URS_2025_01/311272031</t>
  </si>
  <si>
    <t>"S1"(2,0+1,6+1,6)*(3,185+0,02) "mínus otvor. výplně" -(0,9*2,2)</t>
  </si>
  <si>
    <t>317143432</t>
  </si>
  <si>
    <t>Překlady nosné z pórobetonu osazené do tenkého maltového lože, pro zdi tl. 200 mm, délky překladu přes 1300 do 1500 mm</t>
  </si>
  <si>
    <t>-1461590617</t>
  </si>
  <si>
    <t>https://podminky.urs.cz/item/CS_URS_2025_01/317143432</t>
  </si>
  <si>
    <t>"P1"1</t>
  </si>
  <si>
    <t>317238121</t>
  </si>
  <si>
    <t>Tlaková zóna plochých keramických překladů z cihel výšky 167 mm, na maltu vápenocementovou M5, z cihel plných pálených, šířky 145 mm</t>
  </si>
  <si>
    <t>1671857221</t>
  </si>
  <si>
    <t>https://podminky.urs.cz/item/CS_URS_2025_01/317238121</t>
  </si>
  <si>
    <t>"Šířka překladu 450mm – 450/145=3,1</t>
  </si>
  <si>
    <t>"P2"0,9*3,1</t>
  </si>
  <si>
    <t>"P3"1,5*3,1</t>
  </si>
  <si>
    <t>M</t>
  </si>
  <si>
    <t>13010355</t>
  </si>
  <si>
    <t>tyč plochá tažená za studena jakost S235JRC+C 30x3mm</t>
  </si>
  <si>
    <t>-2014322237</t>
  </si>
  <si>
    <t>Poznámka k položce:_x000D_
Hmotnost: 0,71 Kg/m</t>
  </si>
  <si>
    <t>"P2"(0,2+0,9+0,2)*5</t>
  </si>
  <si>
    <t>"P3"(0,2+1,5+0,2)*5</t>
  </si>
  <si>
    <t>16*0,00071 'Přepočtené koeficientem množství</t>
  </si>
  <si>
    <t>342241112</t>
  </si>
  <si>
    <t>Příčky nebo přizdívky jednoduché z cihel nebo příčkovek pálených na maltu MVC nebo MC lícových, včetně spárování dl. 290 mm (český formát 290x140x65 mm) plných, tl. 140 mm</t>
  </si>
  <si>
    <t>501924389</t>
  </si>
  <si>
    <t>https://podminky.urs.cz/item/CS_URS_2025_01/342241112</t>
  </si>
  <si>
    <t>"S8"5,2*4,120</t>
  </si>
  <si>
    <t>"S9"5,2*3,1</t>
  </si>
  <si>
    <t>346481122</t>
  </si>
  <si>
    <t>Zaplentování rýh, potrubí, válcovaných nosníků, výklenků nebo nik jakéhokoliv tvaru, na maltu pod stropy keramickým a funkčně podobným pletivem</t>
  </si>
  <si>
    <t>205161735</t>
  </si>
  <si>
    <t>https://podminky.urs.cz/item/CS_URS_2025_01/346481122</t>
  </si>
  <si>
    <t>"Úprava stávajících ocelových nosníků"60</t>
  </si>
  <si>
    <t>24519001</t>
  </si>
  <si>
    <t>hmota nátěrová protipožární zpěnitelná vodou ředitelná na ocelové konstrukce</t>
  </si>
  <si>
    <t>kg</t>
  </si>
  <si>
    <t>1764302382</t>
  </si>
  <si>
    <t>Vodorovné konstrukce</t>
  </si>
  <si>
    <t>430321313</t>
  </si>
  <si>
    <t>Schodišťové konstrukce a rampy z betonu železového (bez výztuže) stupně, schodnice, ramena, podesty s nosníky tř. C 16/20</t>
  </si>
  <si>
    <t>m3</t>
  </si>
  <si>
    <t>762502911</t>
  </si>
  <si>
    <t>https://podminky.urs.cz/item/CS_URS_2025_01/430321313</t>
  </si>
  <si>
    <t>"Zpětná montáž schodů ve 2. NP"((1+1+1,6)*0,25)*1</t>
  </si>
  <si>
    <t>430362021</t>
  </si>
  <si>
    <t>Výztuž schodišťových konstrukcí a ramp stupňů, schodnic, ramen, podest s nosníky ze svařovaných sítí z drátů typu KARI</t>
  </si>
  <si>
    <t>-849684901</t>
  </si>
  <si>
    <t>https://podminky.urs.cz/item/CS_URS_2025_01/430362021</t>
  </si>
  <si>
    <t>Poznámka k položce:_x000D_
Hmotnost:3,1 kg/m2</t>
  </si>
  <si>
    <t>"Zpětná montáž schodů ve 2. NP"((1+1+1,6)*1)*3,1</t>
  </si>
  <si>
    <t>11,16*0,001 'Přepočtené koeficientem množství</t>
  </si>
  <si>
    <t>434191451</t>
  </si>
  <si>
    <t>Osazování schodišťových stupňů kamenných s vyspárováním styčných spár, s provizorním dřevěným zábradlím a dočasným zakrytím stupnic prkny do připravených otvorů, rovných, kosých nebo vřetenových oboustranně zazděných, stupňů broušených nebo leštěných</t>
  </si>
  <si>
    <t>1473257995</t>
  </si>
  <si>
    <t>https://podminky.urs.cz/item/CS_URS_2025_01/434191451</t>
  </si>
  <si>
    <t>"Zpětná montáž schodů ve 2. NP"1+1+1,6</t>
  </si>
  <si>
    <t>Úpravy povrchů, podlahy a osazování výplní</t>
  </si>
  <si>
    <t>611142012</t>
  </si>
  <si>
    <t>Pletivo vnitřních ploch v ploše nebo pruzích, na plném podkladu rabicové provizorně přichycené stropů</t>
  </si>
  <si>
    <t>-1823903885</t>
  </si>
  <si>
    <t>https://podminky.urs.cz/item/CS_URS_2025_01/611142012</t>
  </si>
  <si>
    <t>"S13"15,4+1,45+9,15+2,6+16,43</t>
  </si>
  <si>
    <t>"S14"21,64+8,47</t>
  </si>
  <si>
    <t>611322421</t>
  </si>
  <si>
    <t>Omítka vápenocementová lehčená vyztužená vlákny vnitřních ploch nanášená ručně jednovrstvá, tloušťky do 10 mm hladká vodorovných konstrukcí stropů rovných</t>
  </si>
  <si>
    <t>-1919378971</t>
  </si>
  <si>
    <t>https://podminky.urs.cz/item/CS_URS_2025_01/611322421</t>
  </si>
  <si>
    <t>612311131</t>
  </si>
  <si>
    <t>Vápenný štuk vnitřních ploch tloušťky do 3 mm svislých konstrukcí stěn</t>
  </si>
  <si>
    <t>1530255077</t>
  </si>
  <si>
    <t>https://podminky.urs.cz/item/CS_URS_2025_01/612311131</t>
  </si>
  <si>
    <t>"S1"2*(2,0+1,6+1,6)*(3,185+0,02) "mínus otvor. výplně" -(0,9*2,2)</t>
  </si>
  <si>
    <t>"S6 2.np"(1,7+1,8+6,8+2,850+3,860+6,8)*3,185</t>
  </si>
  <si>
    <t>"S6 3.np"(5,250+2,2)*5,47+(3,58+3,97+3,4)*1,988+((4,04+6,46)*(5,47+1,988))/2+(1*2,0)+(2*4,2)</t>
  </si>
  <si>
    <t>"S7"(1,2*0,8+0,75*0,8+0,75*0,17)</t>
  </si>
  <si>
    <t>15</t>
  </si>
  <si>
    <t>612323111</t>
  </si>
  <si>
    <t>Omítka vápenocementová vnitřních ploch hladkých nanášená ručně jednovrstvá hladká, na neomítnutý bezesparý podklad, tloušťky do 5 mm stěn</t>
  </si>
  <si>
    <t>-1317946676</t>
  </si>
  <si>
    <t>https://podminky.urs.cz/item/CS_URS_2025_01/612323111</t>
  </si>
  <si>
    <t>"S4 2.np"(3,250+2,6+1,7+0,9)*3,185</t>
  </si>
  <si>
    <t>"S4 3.np"(2,5+3,1+0,9)*4,120</t>
  </si>
  <si>
    <t>"S6 2.np"(4,1+1,7+1,8+6,8+2,850+3,860+6,8)*3,185</t>
  </si>
  <si>
    <t>"S7"((0,6+1,2+1,0+1,0+1,0)*0,8)*2</t>
  </si>
  <si>
    <t>"S8"(5,2*4,120)*2</t>
  </si>
  <si>
    <t>"S9"(5,2*3,1)*2</t>
  </si>
  <si>
    <t>612323191</t>
  </si>
  <si>
    <t>Omítka vápenocementová vnitřních ploch hladkých nanášená ručně jednovrstvá hladká, na neomítnutý bezesparý podklad, tloušťky do 5 mm Příplatek k cenám za každý další 1 mm tloušťky omítky přes 5 mm stěn</t>
  </si>
  <si>
    <t>1738204696</t>
  </si>
  <si>
    <t>https://podminky.urs.cz/item/CS_URS_2025_01/612323191</t>
  </si>
  <si>
    <t>Poznámka k položce:_x000D_
Celkem 15mm</t>
  </si>
  <si>
    <t>368,781*10 'Přepočtené koeficientem množství</t>
  </si>
  <si>
    <t>17</t>
  </si>
  <si>
    <t>631311114</t>
  </si>
  <si>
    <t>Mazanina z betonu prostého bez zvýšených nároků na prostředí tl. přes 50 do 80 mm tř. C 16/20</t>
  </si>
  <si>
    <t>-1093493373</t>
  </si>
  <si>
    <t>https://podminky.urs.cz/item/CS_URS_2025_01/631311114</t>
  </si>
  <si>
    <t>"S15"3,6</t>
  </si>
  <si>
    <t>18</t>
  </si>
  <si>
    <t>631362021</t>
  </si>
  <si>
    <t>Výztuž mazanin ze svařovaných sítí z drátů typu KARI</t>
  </si>
  <si>
    <t>-1530347078</t>
  </si>
  <si>
    <t>https://podminky.urs.cz/item/CS_URS_2025_01/631362021</t>
  </si>
  <si>
    <t>19</t>
  </si>
  <si>
    <t>632481215</t>
  </si>
  <si>
    <t>Separační vrstva k oddělení podlahových vrstev z geotextilie</t>
  </si>
  <si>
    <t>403663899</t>
  </si>
  <si>
    <t>https://podminky.urs.cz/item/CS_URS_2025_01/632481215</t>
  </si>
  <si>
    <t>"S15"2,55</t>
  </si>
  <si>
    <t>20</t>
  </si>
  <si>
    <t>635111141</t>
  </si>
  <si>
    <t>Násyp ze štěrkopísku, písku nebo kameniva pod podlahy s udusáním a urovnáním povrchu z kameniva hrubého 8-16</t>
  </si>
  <si>
    <t>1784215337</t>
  </si>
  <si>
    <t>https://podminky.urs.cz/item/CS_URS_2025_01/635111141</t>
  </si>
  <si>
    <t>"S10"(1,45+6,95+8,9+1,55+11,5)*0,2</t>
  </si>
  <si>
    <t>"S11"(19,8+17,8)*0,2</t>
  </si>
  <si>
    <t>"S15"(2,55)*0,2</t>
  </si>
  <si>
    <t>941211111</t>
  </si>
  <si>
    <t>Lešení řadové rámové lehké pracovní s podlahami s provozním zatížením tř. 3 do 200 kg/m2 šířky tř. SW06 od 0,6 do 0,9 m výšky do 10 m montáž</t>
  </si>
  <si>
    <t>-652176640</t>
  </si>
  <si>
    <t>https://podminky.urs.cz/item/CS_URS_2025_01/941211111</t>
  </si>
  <si>
    <t>22</t>
  </si>
  <si>
    <t>941211211</t>
  </si>
  <si>
    <t>Lešení řadové rámové lehké pracovní s podlahami s provozním zatížením tř. 3 do 200 kg/m2 šířky tř. SW06 od 0,6 do 0,9 m výšky do 10 m příplatek za každý den použití</t>
  </si>
  <si>
    <t>-1531271019</t>
  </si>
  <si>
    <t>https://podminky.urs.cz/item/CS_URS_2025_01/941211211</t>
  </si>
  <si>
    <t>40*5 'Přepočtené koeficientem množství</t>
  </si>
  <si>
    <t>23</t>
  </si>
  <si>
    <t>941211811</t>
  </si>
  <si>
    <t>Lešení řadové rámové lehké pracovní s podlahami s provozním zatížením tř. 3 do 200 kg/m2 šířky tř. SW06 od 0,6 do 0,9 m výšky do 10 m demontáž</t>
  </si>
  <si>
    <t>1818572586</t>
  </si>
  <si>
    <t>https://podminky.urs.cz/item/CS_URS_2025_01/941211811</t>
  </si>
  <si>
    <t>24</t>
  </si>
  <si>
    <t>945412112</t>
  </si>
  <si>
    <t>Teleskopická hydraulická montážní plošina na samohybném podvozku, s otočným košem výšky zdvihu do 21 m</t>
  </si>
  <si>
    <t>den</t>
  </si>
  <si>
    <t>1488937535</t>
  </si>
  <si>
    <t>https://podminky.urs.cz/item/CS_URS_2025_01/945412112</t>
  </si>
  <si>
    <t>25</t>
  </si>
  <si>
    <t>952902121</t>
  </si>
  <si>
    <t>Čištění budov při provádění oprav a udržovacích prací podlah drsných nebo chodníků zametením</t>
  </si>
  <si>
    <t>-1959888094</t>
  </si>
  <si>
    <t>https://podminky.urs.cz/item/CS_URS_2025_01/952902121</t>
  </si>
  <si>
    <t>26</t>
  </si>
  <si>
    <t>952902131</t>
  </si>
  <si>
    <t>Čištění budov při provádění oprav a udržovacích prací podlah drsných nebo chodníků omytím</t>
  </si>
  <si>
    <t>-885152014</t>
  </si>
  <si>
    <t>https://podminky.urs.cz/item/CS_URS_2025_01/952902131</t>
  </si>
  <si>
    <t>27</t>
  </si>
  <si>
    <t>952902321</t>
  </si>
  <si>
    <t>Čištění budov při provádění oprav a udržovacích prací stěn stíráním, výšky přes 2m</t>
  </si>
  <si>
    <t>-412249159</t>
  </si>
  <si>
    <t>https://podminky.urs.cz/item/CS_URS_2025_01/952902321</t>
  </si>
  <si>
    <t>28</t>
  </si>
  <si>
    <t>963022819</t>
  </si>
  <si>
    <t>Bourání kamenných schodišťových stupňů oblých, rovných nebo kosých zhotovených na místě</t>
  </si>
  <si>
    <t>1465491534</t>
  </si>
  <si>
    <t>https://podminky.urs.cz/item/CS_URS_2025_01/963022819</t>
  </si>
  <si>
    <t>"Demontáž schodů ve 2. NP"1+1+1,6</t>
  </si>
  <si>
    <t>29</t>
  </si>
  <si>
    <t>971024461</t>
  </si>
  <si>
    <t>Vybourání otvorů ve zdivu základovém nebo nadzákladovém kamenném, smíšeném kamenném, na maltu vápennou nebo vápenocementovou, plochy do 0,25 m2, tl. do 600 mm</t>
  </si>
  <si>
    <t>253438877</t>
  </si>
  <si>
    <t>https://podminky.urs.cz/item/CS_URS_2025_01/971024461</t>
  </si>
  <si>
    <t>"Prostup pro digestoř"1</t>
  </si>
  <si>
    <t>998</t>
  </si>
  <si>
    <t>Přesun hmot</t>
  </si>
  <si>
    <t>30</t>
  </si>
  <si>
    <t>998017002</t>
  </si>
  <si>
    <t>Přesun hmot pro budovy občanské výstavby, bydlení, výrobu a služby s omezením mechanizace vodorovná dopravní vzdálenost do 100 m pro budovy s jakoukoliv nosnou konstrukcí výšky přes 6 do 12 m</t>
  </si>
  <si>
    <t>CS ÚRS 2023 02</t>
  </si>
  <si>
    <t>654346347</t>
  </si>
  <si>
    <t>https://podminky.urs.cz/item/CS_URS_2023_02/998017002</t>
  </si>
  <si>
    <t>711</t>
  </si>
  <si>
    <t>Izolace proti vodě, vlhkosti a plynům</t>
  </si>
  <si>
    <t>31</t>
  </si>
  <si>
    <t>711161399.R01</t>
  </si>
  <si>
    <t>Izolace proti vlhkosti pro průchodky průměru do 100 mm</t>
  </si>
  <si>
    <t>389827965</t>
  </si>
  <si>
    <t>713</t>
  </si>
  <si>
    <t>Izolace tepelné</t>
  </si>
  <si>
    <t>32</t>
  </si>
  <si>
    <t>713121111</t>
  </si>
  <si>
    <t>Montáž tepelné izolace podlah rohožemi, pásy, deskami, dílci, bloky (izolační materiál ve specifikaci) kladenými volně jednovrstvá</t>
  </si>
  <si>
    <t>-401070859</t>
  </si>
  <si>
    <t>https://podminky.urs.cz/item/CS_URS_2025_01/713121111</t>
  </si>
  <si>
    <t>"S10"1,45+6,95+8,9+1,55+11,5</t>
  </si>
  <si>
    <t>"S11"19,8+17,8</t>
  </si>
  <si>
    <t>"S12"8,9+23,1</t>
  </si>
  <si>
    <t>33</t>
  </si>
  <si>
    <t>63141432</t>
  </si>
  <si>
    <t>deska tepelně izolační minerální plovoucích podlah λ=0,033-0,035 tl 30mm</t>
  </si>
  <si>
    <t>-198086176</t>
  </si>
  <si>
    <t>99,95*1,05 'Přepočtené koeficientem množství</t>
  </si>
  <si>
    <t>34</t>
  </si>
  <si>
    <t>63150947</t>
  </si>
  <si>
    <t>deska tepelně izolační minerální plovoucích podlah λ=0,033-0,035 tl 50mm</t>
  </si>
  <si>
    <t>551844139</t>
  </si>
  <si>
    <t>35</t>
  </si>
  <si>
    <t>713121112</t>
  </si>
  <si>
    <t>Montáž tepelné izolace podlah rohožemi, pásy, deskami, dílci, bloky (izolační materiál ve specifikaci) kladenými volně jednovrstvá mezi trámy nebo rošt</t>
  </si>
  <si>
    <t>216389245</t>
  </si>
  <si>
    <t>https://podminky.urs.cz/item/CS_URS_2025_01/713121112</t>
  </si>
  <si>
    <t>36</t>
  </si>
  <si>
    <t>63153730</t>
  </si>
  <si>
    <t>deska tepelně izolační minerální univerzální λ=0,036-0,037 tl 200mm</t>
  </si>
  <si>
    <t>-473044152</t>
  </si>
  <si>
    <t>32*1,05 'Přepočtené koeficientem množství</t>
  </si>
  <si>
    <t>37</t>
  </si>
  <si>
    <t>713121122</t>
  </si>
  <si>
    <t>Montáž tepelné izolace podlah rohožemi, pásy, deskami, dílci, bloky (izolační materiál ve specifikaci) kladenými volně dvouvrstvá mezi trámy nebo rošt</t>
  </si>
  <si>
    <t>-2122628248</t>
  </si>
  <si>
    <t>https://podminky.urs.cz/item/CS_URS_2025_01/713121122</t>
  </si>
  <si>
    <t>38</t>
  </si>
  <si>
    <t>63153706</t>
  </si>
  <si>
    <t>deska tepelně izolační minerální univerzální λ=0,036-0,037 tl 100mm</t>
  </si>
  <si>
    <t>863999225</t>
  </si>
  <si>
    <t>75,14*1,05 'Přepočtené koeficientem množství</t>
  </si>
  <si>
    <t>39</t>
  </si>
  <si>
    <t>63153712</t>
  </si>
  <si>
    <t>deska tepelně izolační minerální univerzální λ=0,036-0,037 tl 150mm</t>
  </si>
  <si>
    <t>-2084090448</t>
  </si>
  <si>
    <t>40</t>
  </si>
  <si>
    <t>713131141</t>
  </si>
  <si>
    <t>Montáž tepelné izolace stěn rohožemi, pásy, deskami, dílci, bloky (izolační materiál ve specifikaci) lepením celoplošně bez mechanického kotvení</t>
  </si>
  <si>
    <t>1417587078</t>
  </si>
  <si>
    <t>https://podminky.urs.cz/item/CS_URS_2025_01/713131141</t>
  </si>
  <si>
    <t>"S7"(1,2+0,75+1,2)*0,8</t>
  </si>
  <si>
    <t>41</t>
  </si>
  <si>
    <t>59590823.R01</t>
  </si>
  <si>
    <t>kompozitní nehořlavá dvouvrstvá deska pro obklady stropů a stěn tl 50mm</t>
  </si>
  <si>
    <t>-1698782153</t>
  </si>
  <si>
    <t>2,52*1,1 'Přepočtené koeficientem množství</t>
  </si>
  <si>
    <t>42</t>
  </si>
  <si>
    <t>713131151</t>
  </si>
  <si>
    <t>Montáž tepelné izolace stěn rohožemi, pásy, deskami, dílci, bloky (izolační materiál ve specifikaci) vložením jednovrstvě</t>
  </si>
  <si>
    <t>-1081389979</t>
  </si>
  <si>
    <t>https://podminky.urs.cz/item/CS_URS_2025_01/713131151</t>
  </si>
  <si>
    <t>"detail napojení stěny a strop. kce - dilatační spára"(10,5+10,5+11,2+11,2)*0,2</t>
  </si>
  <si>
    <t>43</t>
  </si>
  <si>
    <t>63148100.R01</t>
  </si>
  <si>
    <t>deska tepelně izolační minerální univerzální tl 15mm</t>
  </si>
  <si>
    <t>347478451</t>
  </si>
  <si>
    <t>44</t>
  </si>
  <si>
    <t>713151111</t>
  </si>
  <si>
    <t>Montáž tepelné izolace střech šikmých rohožemi, pásy, deskami (izolační materiál ve specifikaci) kladenými volně mezi krokve</t>
  </si>
  <si>
    <t>-1150519069</t>
  </si>
  <si>
    <t>https://podminky.urs.cz/item/CS_URS_2025_01/713151111</t>
  </si>
  <si>
    <t>"S16"140</t>
  </si>
  <si>
    <t>45</t>
  </si>
  <si>
    <t>63148107</t>
  </si>
  <si>
    <t>deska tepelně izolační minerální univerzální λ=0,038-0,039 tl 160mm</t>
  </si>
  <si>
    <t>-747176959</t>
  </si>
  <si>
    <t>140*1,02 'Přepočtené koeficientem množství</t>
  </si>
  <si>
    <t>46</t>
  </si>
  <si>
    <t>713151121</t>
  </si>
  <si>
    <t>Montáž tepelné izolace střech šikmých rohožemi, pásy, deskami (izolační materiál ve specifikaci) kladenými volně pod krokve</t>
  </si>
  <si>
    <t>181796764</t>
  </si>
  <si>
    <t>https://podminky.urs.cz/item/CS_URS_2025_01/713151121</t>
  </si>
  <si>
    <t>47</t>
  </si>
  <si>
    <t>63148100</t>
  </si>
  <si>
    <t>deska tepelně izolační minerální univerzální λ=0,038-0,039 tl 40mm</t>
  </si>
  <si>
    <t>-1558459503</t>
  </si>
  <si>
    <t>140*1,05 'Přepočtené koeficientem množství</t>
  </si>
  <si>
    <t>48</t>
  </si>
  <si>
    <t>713191132</t>
  </si>
  <si>
    <t>Montáž tepelné izolace stavebních konstrukcí - doplňky a konstrukční součásti podlah, stropů vrchem nebo střech překrytí fólií separační z PE</t>
  </si>
  <si>
    <t>1102738744</t>
  </si>
  <si>
    <t>https://podminky.urs.cz/item/CS_URS_2025_01/713191132</t>
  </si>
  <si>
    <t>49</t>
  </si>
  <si>
    <t>28329028</t>
  </si>
  <si>
    <t>fólie PE vyztužená Al vrstvou pro parotěsnou vrstvu 150g/m2 s integrovanou lepící páskou</t>
  </si>
  <si>
    <t>-2087866575</t>
  </si>
  <si>
    <t>140*1,1655 'Přepočtené koeficientem množství</t>
  </si>
  <si>
    <t>50</t>
  </si>
  <si>
    <t>998713102</t>
  </si>
  <si>
    <t>Přesun hmot pro izolace tepelné stanovený z hmotnosti přesunovaného materiálu vodorovná dopravní vzdálenost do 50 m s užitím mechanizace v objektech výšky přes 6 m do 12 m</t>
  </si>
  <si>
    <t>-428892485</t>
  </si>
  <si>
    <t>https://podminky.urs.cz/item/CS_URS_2025_01/998713102</t>
  </si>
  <si>
    <t>725</t>
  </si>
  <si>
    <t>Zdravotechnika - zařizovací předměty</t>
  </si>
  <si>
    <t>51</t>
  </si>
  <si>
    <t>725821325</t>
  </si>
  <si>
    <t>Baterie dřezové stojánkové pákové s otáčivým ústím a délkou ramínka 220 mm</t>
  </si>
  <si>
    <t>soubor</t>
  </si>
  <si>
    <t>-1252528463</t>
  </si>
  <si>
    <t>https://podminky.urs.cz/item/CS_URS_2025_01/725821325</t>
  </si>
  <si>
    <t>"Kuchyň"2</t>
  </si>
  <si>
    <t>52</t>
  </si>
  <si>
    <t>725869218</t>
  </si>
  <si>
    <t>Zápachové uzávěrky zařizovacích předmětů montáž zápachových uzávěrek dřezových dvoudílných U-sifonů</t>
  </si>
  <si>
    <t>1464977849</t>
  </si>
  <si>
    <t>https://podminky.urs.cz/item/CS_URS_2025_01/725869218</t>
  </si>
  <si>
    <t>53</t>
  </si>
  <si>
    <t>55161115</t>
  </si>
  <si>
    <t>uzávěrka zápachová dřezová s kulovým kloubem DN 40</t>
  </si>
  <si>
    <t>1736058634</t>
  </si>
  <si>
    <t>54</t>
  </si>
  <si>
    <t>762081150</t>
  </si>
  <si>
    <t>Hoblování hraněného řeziva přímo na staveništi ve staveništní dílně</t>
  </si>
  <si>
    <t>1813257253</t>
  </si>
  <si>
    <t>https://podminky.urs.cz/item/CS_URS_2025_01/762081150</t>
  </si>
  <si>
    <t>55</t>
  </si>
  <si>
    <t>762082599.R01</t>
  </si>
  <si>
    <t>Detail napojení stěny a strop. kce – úprava zhlaví trámů</t>
  </si>
  <si>
    <t>-673429205</t>
  </si>
  <si>
    <t>Poznámka k položce:_x000D_
Detailní popis viz. Řez C-C výkres č. D1.1.06_x000D_
Impregnované zhlaví trámu,_x000D_
maltové lože,_x000D_
asfaltový pás,_x000D_
podklad z tvrdého dřeva t. 30mm,_x000D_
tepelně izolační PUR deska tl. 40mm.</t>
  </si>
  <si>
    <t>56</t>
  </si>
  <si>
    <t>762082699.R02</t>
  </si>
  <si>
    <t>Pódium z prken hoblovaných tl. 20mm na pero a drážku, nosné trámky 60/80, sloupky 60/60, osová vzdál. max. 800mm</t>
  </si>
  <si>
    <t>-1364816965</t>
  </si>
  <si>
    <t>Poznámka k položce:_x000D_
Detailní popis viz. PD._x000D_
Místnost č. 3.20.</t>
  </si>
  <si>
    <t>57</t>
  </si>
  <si>
    <t>762511126</t>
  </si>
  <si>
    <t>Podlahové konstrukce podkladové z cementotřískových desek jednovrstvých lepených na pero a drážku nebroušených, tloušťky desky 22 mm</t>
  </si>
  <si>
    <t>-810033236</t>
  </si>
  <si>
    <t>https://podminky.urs.cz/item/CS_URS_2025_01/762511126</t>
  </si>
  <si>
    <t>58</t>
  </si>
  <si>
    <t>762511223</t>
  </si>
  <si>
    <t>Podlahové konstrukce podkladové z dřevoštěpkových desek OSB jednovrstvých lepených na pero a drážku nebroušených, tloušťky desky 15 mm</t>
  </si>
  <si>
    <t>1477112095</t>
  </si>
  <si>
    <t>https://podminky.urs.cz/item/CS_URS_2025_01/762511223</t>
  </si>
  <si>
    <t>"S10"(1,45+6,95+8,9+1,55+11,5)*2</t>
  </si>
  <si>
    <t>"S11"(19,8+17,8)*2</t>
  </si>
  <si>
    <t>"S12"(8,9+23,1)*2</t>
  </si>
  <si>
    <t>"S13"(15,4+1,45+9,15+2,6+16,43)*2</t>
  </si>
  <si>
    <t>"S14"(21,64+8,47)*2</t>
  </si>
  <si>
    <t>59</t>
  </si>
  <si>
    <t>762512261</t>
  </si>
  <si>
    <t>Podlahové konstrukce podkladové montáž roštu podkladového</t>
  </si>
  <si>
    <t>-1035487456</t>
  </si>
  <si>
    <t>https://podminky.urs.cz/item/CS_URS_2025_01/762512261</t>
  </si>
  <si>
    <t>"dřevěné trámky 100/60, osová vzdál. 625mm"200</t>
  </si>
  <si>
    <t>60</t>
  </si>
  <si>
    <t>60512125</t>
  </si>
  <si>
    <t>hranol stavební řezivo průřezu do 120cm2 do dl 6m</t>
  </si>
  <si>
    <t>1814836137</t>
  </si>
  <si>
    <t>61</t>
  </si>
  <si>
    <t>762524104</t>
  </si>
  <si>
    <t>Položení podlah hoblovaných na pero a drážku z prken</t>
  </si>
  <si>
    <t>-431760737</t>
  </si>
  <si>
    <t>https://podminky.urs.cz/item/CS_URS_2025_01/762524104</t>
  </si>
  <si>
    <t>"m. č. 3.20 – podium kolem vazného trámu"6,6*1,25+6,6*0,36</t>
  </si>
  <si>
    <t>62</t>
  </si>
  <si>
    <t>60516105.R01</t>
  </si>
  <si>
    <t>podlaha z masivních dřevěných prken 20mm</t>
  </si>
  <si>
    <t>1468189103</t>
  </si>
  <si>
    <t>130,796*1,1 'Přepočtené koeficientem množství</t>
  </si>
  <si>
    <t>63</t>
  </si>
  <si>
    <t>762526510</t>
  </si>
  <si>
    <t>Položení podlah montáž podlahových lišt hoblovaných</t>
  </si>
  <si>
    <t>-1771044192</t>
  </si>
  <si>
    <t>https://podminky.urs.cz/item/CS_URS_2025_01/762526510</t>
  </si>
  <si>
    <t>"S11"(6,8+2,850)*2+(3,860+4,3)*2</t>
  </si>
  <si>
    <t>"S12"(2,2+4,04)*2+(6,460+3,258)*2</t>
  </si>
  <si>
    <t>"S14"(3,4+4,3)*2+6,6+2,07+2,4+3,970+4,2</t>
  </si>
  <si>
    <t>64</t>
  </si>
  <si>
    <t>61418152.R01</t>
  </si>
  <si>
    <t>lišta podlahová dřevěná</t>
  </si>
  <si>
    <t>-1506569144</t>
  </si>
  <si>
    <t>102,176*1,08 'Přepočtené koeficientem množství</t>
  </si>
  <si>
    <t>65</t>
  </si>
  <si>
    <t>762595001</t>
  </si>
  <si>
    <t>Spojovací prostředky podlah a podkladových konstrukcí hřebíky, vruty</t>
  </si>
  <si>
    <t>-111244437</t>
  </si>
  <si>
    <t>https://podminky.urs.cz/item/CS_URS_2025_01/762595001</t>
  </si>
  <si>
    <t>75,140+150,280+199,9+62,11</t>
  </si>
  <si>
    <t>66</t>
  </si>
  <si>
    <t>762822120</t>
  </si>
  <si>
    <t>Montáž stropních trámů z hraněného a polohraněného řeziva s trámovými výměnami, průřezové plochy přes 144 do 288 cm2</t>
  </si>
  <si>
    <t>-1081842992</t>
  </si>
  <si>
    <t>https://podminky.urs.cz/item/CS_URS_2025_01/762822120</t>
  </si>
  <si>
    <t>"trám 120/20"3,88*3+3,460*1+3,55*1+3,970*2+4,05*3+4,130*3+1,66*1</t>
  </si>
  <si>
    <t>67</t>
  </si>
  <si>
    <t>60512135</t>
  </si>
  <si>
    <t>hranol stavební řezivo průřezu do 288cm2 do dl 6m</t>
  </si>
  <si>
    <t>-1707867552</t>
  </si>
  <si>
    <t>0,279+0,083+0,085+0,191+0,292+0,297+0,040</t>
  </si>
  <si>
    <t>68</t>
  </si>
  <si>
    <t>762822130</t>
  </si>
  <si>
    <t>Montáž stropních trámů z hraněného a polohraněného řeziva s trámovými výměnami, průřezové plochy přes 288 do 450 cm2</t>
  </si>
  <si>
    <t>590592220</t>
  </si>
  <si>
    <t>https://podminky.urs.cz/item/CS_URS_2025_01/762822130</t>
  </si>
  <si>
    <t>"trám 10/30"7,545*3+7,045*2+7,44*3+7,360*3+7,270*3</t>
  </si>
  <si>
    <t>69</t>
  </si>
  <si>
    <t>60512141</t>
  </si>
  <si>
    <t>hranol stavební řezivo průřezu do 450cm2 dl 6-8m</t>
  </si>
  <si>
    <t>1067993623</t>
  </si>
  <si>
    <t>1,358+0,845+1,339+1,325+1,309</t>
  </si>
  <si>
    <t>70</t>
  </si>
  <si>
    <t>762822150</t>
  </si>
  <si>
    <t>Montáž stropních trámů z hraněného a polohraněného řeziva s trámovými výměnami, průřezové plochy přes 540 cm2</t>
  </si>
  <si>
    <t>-898970786</t>
  </si>
  <si>
    <t>https://podminky.urs.cz/item/CS_URS_2025_01/762822150</t>
  </si>
  <si>
    <t>"trám 20/30"1,740</t>
  </si>
  <si>
    <t>71</t>
  </si>
  <si>
    <t>60512145</t>
  </si>
  <si>
    <t>hranol stavební řezivo průřezu nad 450cm2 do dl 6m</t>
  </si>
  <si>
    <t>1027334995</t>
  </si>
  <si>
    <t>72</t>
  </si>
  <si>
    <t>762841230</t>
  </si>
  <si>
    <t>Montáž podbíjení stropů a střech vodorovných z hoblovaných prken na pero a drážku</t>
  </si>
  <si>
    <t>929639741</t>
  </si>
  <si>
    <t>https://podminky.urs.cz/item/CS_URS_2025_01/762841230</t>
  </si>
  <si>
    <t>73</t>
  </si>
  <si>
    <t>60515111</t>
  </si>
  <si>
    <t>řezivo jehličnaté boční prkno 20-30mm</t>
  </si>
  <si>
    <t>-2012274467</t>
  </si>
  <si>
    <t>75,14*0,035 'Přepočtené koeficientem množství</t>
  </si>
  <si>
    <t>74</t>
  </si>
  <si>
    <t>762895000</t>
  </si>
  <si>
    <t>Spojovací prostředky záklopu stropů, stropnic, podbíjení hřebíky, svorníky</t>
  </si>
  <si>
    <t>832704331</t>
  </si>
  <si>
    <t>https://podminky.urs.cz/item/CS_URS_2025_01/762895000</t>
  </si>
  <si>
    <t>1,5+2,630+7,547</t>
  </si>
  <si>
    <t>75</t>
  </si>
  <si>
    <t>31140166</t>
  </si>
  <si>
    <t>vrut ocelový FeZn zápustná hlava drážka hvězdicová částečný závit 8x180mm</t>
  </si>
  <si>
    <t>100 kus</t>
  </si>
  <si>
    <t>-10253875</t>
  </si>
  <si>
    <t>76</t>
  </si>
  <si>
    <t>54825060.R01</t>
  </si>
  <si>
    <t>kování tesařské trámová botka-třmen 120x180</t>
  </si>
  <si>
    <t>-1517827762</t>
  </si>
  <si>
    <t>77</t>
  </si>
  <si>
    <t>54825061.R01</t>
  </si>
  <si>
    <t>kování tesařské trámová botka-třmen 200x280</t>
  </si>
  <si>
    <t>-990574175</t>
  </si>
  <si>
    <t>78</t>
  </si>
  <si>
    <t>54825069.R01</t>
  </si>
  <si>
    <t>kování tesařské připojovací plechy P10 180/250, svorník M12</t>
  </si>
  <si>
    <t>-46534112</t>
  </si>
  <si>
    <t>2*2</t>
  </si>
  <si>
    <t>79</t>
  </si>
  <si>
    <t>998762102</t>
  </si>
  <si>
    <t>Přesun hmot pro konstrukce tesařské stanovený z hmotnosti přesunovaného materiálu vodorovná dopravní vzdálenost do 50 m základní v objektech výšky přes 6 do 12 m</t>
  </si>
  <si>
    <t>1981258282</t>
  </si>
  <si>
    <t>https://podminky.urs.cz/item/CS_URS_2025_01/998762102</t>
  </si>
  <si>
    <t>763</t>
  </si>
  <si>
    <t>Konstrukce suché výstavby</t>
  </si>
  <si>
    <t>80</t>
  </si>
  <si>
    <t>763111311</t>
  </si>
  <si>
    <t>Příčka ze sádrokartonových desek s nosnou konstrukcí z jednoduchých ocelových profilů UW, CW jednoduše opláštěná deskou standardní A tl. 12,5 mm, příčka tl. 75 mm, profil 50, s izolací, EI 30, Rw do 45 dB</t>
  </si>
  <si>
    <t>2123634477</t>
  </si>
  <si>
    <t>https://podminky.urs.cz/item/CS_URS_2025_01/763111311</t>
  </si>
  <si>
    <t>"S2 2.np"((4,1+1,8+2,896+6,8+0,9)*3,185) "mínus otvor. výplně" -(0,7*1,970+(0,8*1,970)*2)</t>
  </si>
  <si>
    <t>"S2 3.np"((4,040+3,580+2,66+1,250+2,520+2,070+6,560+3,1+1,9+4,2+1,8+3,5)*4,120)"mínus otvor. výplně"- (0,8*1,970*5)</t>
  </si>
  <si>
    <t>81</t>
  </si>
  <si>
    <t>763111331</t>
  </si>
  <si>
    <t>Příčka ze sádrokartonových desek s nosnou konstrukcí z jednoduchých ocelových profilů UW, CW jednoduše opláštěná deskou impregnovanou H2 tl. 12,5 mm, příčka tl. 75 mm, profil 50, s izolací, EI 30, Rw do 45 dB</t>
  </si>
  <si>
    <t>938180901</t>
  </si>
  <si>
    <t>https://podminky.urs.cz/item/CS_URS_2025_01/763111331</t>
  </si>
  <si>
    <t>"S5 2.np"(1,7+0,3+2,3+1,7+0,9)*3,185</t>
  </si>
  <si>
    <t>"S5 3.np"(1,6+0,9+1,6+1,0+1,4+3,5)*4,120</t>
  </si>
  <si>
    <t>82</t>
  </si>
  <si>
    <t>763131432</t>
  </si>
  <si>
    <t>Podhled ze sádrokartonových desek dvouvrstvá zavěšená spodní konstrukce z ocelových profilů CD, UD jednoduše opláštěná deskou protipožární DF, tl. 15 mm, bez izolace, REI do 90</t>
  </si>
  <si>
    <t>276917053</t>
  </si>
  <si>
    <t>https://podminky.urs.cz/item/CS_URS_2025_01/763131432</t>
  </si>
  <si>
    <t>83</t>
  </si>
  <si>
    <t>998763302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</si>
  <si>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6 do 12 m</t>
  </si>
  <si>
    <t>-217725058</t>
  </si>
  <si>
    <t>https://podminky.urs.cz/item/CS_URS_2025_01/998763302</t>
  </si>
  <si>
    <t>84</t>
  </si>
  <si>
    <t>766660171</t>
  </si>
  <si>
    <t>Montáž dveřních křídel dřevěných nebo plastových otevíravých do obložkové zárubně povrchově upravených jednokřídlových, šířky do 800 mm</t>
  </si>
  <si>
    <t>-324489297</t>
  </si>
  <si>
    <t>https://podminky.urs.cz/item/CS_URS_2025_01/766660171</t>
  </si>
  <si>
    <t>"D2"3</t>
  </si>
  <si>
    <t>"D3"3</t>
  </si>
  <si>
    <t>"D4"1</t>
  </si>
  <si>
    <t>"D5"4</t>
  </si>
  <si>
    <t>"D6"1</t>
  </si>
  <si>
    <t>85</t>
  </si>
  <si>
    <t>61162079.R01</t>
  </si>
  <si>
    <t>dveře D5 - popis viz. Výpis výplní otvorů, D 1.1.07</t>
  </si>
  <si>
    <t>308723934</t>
  </si>
  <si>
    <t>86</t>
  </si>
  <si>
    <t>61162079.R02</t>
  </si>
  <si>
    <t>dveře D6 - popis viz. Výpis výplní otvorů, D 1.1.07</t>
  </si>
  <si>
    <t>512062204</t>
  </si>
  <si>
    <t>87</t>
  </si>
  <si>
    <t>61162080.R01</t>
  </si>
  <si>
    <t>dveře D4 - popis viz. Výpis výplní otvorů, D 1.1.07</t>
  </si>
  <si>
    <t>2007763995</t>
  </si>
  <si>
    <t>88</t>
  </si>
  <si>
    <t>61164382.R01</t>
  </si>
  <si>
    <t>dveře D2- popis viz. Výpis výplní otvorů, D 1.1.07</t>
  </si>
  <si>
    <t>550726200</t>
  </si>
  <si>
    <t>89</t>
  </si>
  <si>
    <t>61164382.R02</t>
  </si>
  <si>
    <t>dveře D3 - popis viz. Výpis výplní otvorů, D 1.1.07</t>
  </si>
  <si>
    <t>533443106</t>
  </si>
  <si>
    <t>90</t>
  </si>
  <si>
    <t>766660411</t>
  </si>
  <si>
    <t>Montáž vchodových dveří včetně rámu do zdiva jednokřídlových bez nadsvětlíku</t>
  </si>
  <si>
    <t>1469435120</t>
  </si>
  <si>
    <t>https://podminky.urs.cz/item/CS_URS_2025_01/766660411</t>
  </si>
  <si>
    <t>"D1"2</t>
  </si>
  <si>
    <t>91</t>
  </si>
  <si>
    <t>61173202.R01</t>
  </si>
  <si>
    <t>dveře D1- popis viz. Výpis výplní otvorů, D 1.1.07</t>
  </si>
  <si>
    <t>301217768</t>
  </si>
  <si>
    <t>2*1,8 'Přepočtené koeficientem množství</t>
  </si>
  <si>
    <t>92</t>
  </si>
  <si>
    <t>766682111</t>
  </si>
  <si>
    <t>Montáž zárubní dřevěných nebo plastových obložkových, pro dveře jednokřídlové, tloušťky stěny do 170 mm</t>
  </si>
  <si>
    <t>-1461644938</t>
  </si>
  <si>
    <t>https://podminky.urs.cz/item/CS_URS_2025_01/766682111</t>
  </si>
  <si>
    <t>93</t>
  </si>
  <si>
    <t>61182307.R01</t>
  </si>
  <si>
    <t>zárubeň jednokřídlá dřevěná truhlářská nebo obložková tl stěny 60-150mm rozměru 600-1100/1970, 2100mm</t>
  </si>
  <si>
    <t>-2035575054</t>
  </si>
  <si>
    <t>Poznámka k položce:_x000D_
Popis viz. Výpis výplní otvorů, D 1.1.07</t>
  </si>
  <si>
    <t>94</t>
  </si>
  <si>
    <t>766682112</t>
  </si>
  <si>
    <t>Montáž zárubní dřevěných nebo plastových obložkových, pro dveře jednokřídlové, tloušťky stěny přes 170 do 350 mm</t>
  </si>
  <si>
    <t>-2031027124</t>
  </si>
  <si>
    <t>https://podminky.urs.cz/item/CS_URS_2025_01/766682112</t>
  </si>
  <si>
    <t>95</t>
  </si>
  <si>
    <t>61182309.R01</t>
  </si>
  <si>
    <t>zárubeň jednokřídlá obložková s laminátovým povrchem tl stěny 260-350mm rozměru 600-1100/1970, 2100mm</t>
  </si>
  <si>
    <t>-947483808</t>
  </si>
  <si>
    <t>96</t>
  </si>
  <si>
    <t>766694116</t>
  </si>
  <si>
    <t>Montáž ostatních truhlářských konstrukcí parapetních desek dřevěných nebo plastových šířky do 300 mm</t>
  </si>
  <si>
    <t>-261074805</t>
  </si>
  <si>
    <t>https://podminky.urs.cz/item/CS_URS_2025_01/766694116</t>
  </si>
  <si>
    <t>"T01"0,6*2</t>
  </si>
  <si>
    <t>"T02"0,75*2</t>
  </si>
  <si>
    <t>"T03"1,0*3</t>
  </si>
  <si>
    <t>"T04"1,2*3</t>
  </si>
  <si>
    <t>97</t>
  </si>
  <si>
    <t>60794100.R01</t>
  </si>
  <si>
    <t>parapet masivní dřevo, nátěr, š 150mm</t>
  </si>
  <si>
    <t>-603514226</t>
  </si>
  <si>
    <t>Poznámka k položce:_x000D_
Popis viz. Výpis prvků PSV, D 1.1.11</t>
  </si>
  <si>
    <t>9,3*1,05 'Přepočtené koeficientem množství</t>
  </si>
  <si>
    <t>98</t>
  </si>
  <si>
    <t>766695212</t>
  </si>
  <si>
    <t>Montáž ostatních truhlářských konstrukcí prahů dveří jednokřídlových, šířky do 100 mm</t>
  </si>
  <si>
    <t>-283400746</t>
  </si>
  <si>
    <t>https://podminky.urs.cz/item/CS_URS_2025_01/766695212</t>
  </si>
  <si>
    <t>99</t>
  </si>
  <si>
    <t>61187176</t>
  </si>
  <si>
    <t>práh dveřní dřevěný dubový tl 20mm dl 920mm š 100mm</t>
  </si>
  <si>
    <t>-1890720759</t>
  </si>
  <si>
    <t>100</t>
  </si>
  <si>
    <t>766695213</t>
  </si>
  <si>
    <t>Montáž ostatních truhlářských konstrukcí prahů dveří jednokřídlových, šířky přes 100 mm</t>
  </si>
  <si>
    <t>428550659</t>
  </si>
  <si>
    <t>https://podminky.urs.cz/item/CS_URS_2025_01/766695213</t>
  </si>
  <si>
    <t>101</t>
  </si>
  <si>
    <t>61187181</t>
  </si>
  <si>
    <t>práh dveřní dřevěný dubový tl 20mm dl 920mm š 150mm</t>
  </si>
  <si>
    <t>553273325</t>
  </si>
  <si>
    <t>102</t>
  </si>
  <si>
    <t>7668.R01</t>
  </si>
  <si>
    <t>Kuchyňská linka, dřez nerez s odkapávačem</t>
  </si>
  <si>
    <t>476327502</t>
  </si>
  <si>
    <t>2,5*2</t>
  </si>
  <si>
    <t>103</t>
  </si>
  <si>
    <t>766811141</t>
  </si>
  <si>
    <t>Montáž kuchyňských linek korpusu Příplatek k ceně za usazení vestavěných spotřebičů trouby</t>
  </si>
  <si>
    <t>-86762301</t>
  </si>
  <si>
    <t>https://podminky.urs.cz/item/CS_URS_2025_01/766811141</t>
  </si>
  <si>
    <t>104</t>
  </si>
  <si>
    <t>1194729</t>
  </si>
  <si>
    <t>VESTAVENA TROUBA</t>
  </si>
  <si>
    <t>2139705501</t>
  </si>
  <si>
    <t>105</t>
  </si>
  <si>
    <t>766811144</t>
  </si>
  <si>
    <t>Montáž kuchyňských linek korpusu Příplatek k ceně za usazení vestavěných spotřebičů digestoře</t>
  </si>
  <si>
    <t>1841262373</t>
  </si>
  <si>
    <t>https://podminky.urs.cz/item/CS_URS_2025_01/766811144</t>
  </si>
  <si>
    <t>106</t>
  </si>
  <si>
    <t>42958001</t>
  </si>
  <si>
    <t>odsavač par vestavěný výsuvný (digestoř) nerez, max. výkon 640 m3/hod</t>
  </si>
  <si>
    <t>1465086423</t>
  </si>
  <si>
    <t>107</t>
  </si>
  <si>
    <t>766811222</t>
  </si>
  <si>
    <t>Montáž kuchyňských linek pracovní desky Příplatek k ceně za usazení varné desky (včetně silikonu)</t>
  </si>
  <si>
    <t>-1293911101</t>
  </si>
  <si>
    <t>https://podminky.urs.cz/item/CS_URS_2025_01/766811222</t>
  </si>
  <si>
    <t>108</t>
  </si>
  <si>
    <t>1147687</t>
  </si>
  <si>
    <t>VARNA DESKA</t>
  </si>
  <si>
    <t>-1725834915</t>
  </si>
  <si>
    <t>109</t>
  </si>
  <si>
    <t>998766102</t>
  </si>
  <si>
    <t>Přesun hmot pro konstrukce truhlářské stanovený z hmotnosti přesunovaného materiálu vodorovná dopravní vzdálenost do 50 m základní v objektech výšky přes 6 do 12 m</t>
  </si>
  <si>
    <t>1868145164</t>
  </si>
  <si>
    <t>https://podminky.urs.cz/item/CS_URS_2025_01/998766102</t>
  </si>
  <si>
    <t>767</t>
  </si>
  <si>
    <t>Konstrukce zámečnické</t>
  </si>
  <si>
    <t>110</t>
  </si>
  <si>
    <t>767163101</t>
  </si>
  <si>
    <t>Montáž zábradlí přímého v interiéru v rovině (na rovné ploše) kotveného do zdiva nebo lehčeného betonu</t>
  </si>
  <si>
    <t>280026458</t>
  </si>
  <si>
    <t>https://podminky.urs.cz/item/CS_URS_2025_01/767163101</t>
  </si>
  <si>
    <t>"Z01"14*1,6</t>
  </si>
  <si>
    <t>111</t>
  </si>
  <si>
    <t>55342281.R01</t>
  </si>
  <si>
    <t>zábradlí pozink. ocel, matný nátěr</t>
  </si>
  <si>
    <t>257415806</t>
  </si>
  <si>
    <t>Poznámka k položce:_x000D_
Z01 – popis viz. Výpis prvků PSV, D 1.1.11</t>
  </si>
  <si>
    <t>112</t>
  </si>
  <si>
    <t>767810112</t>
  </si>
  <si>
    <t>Montáž větracích mřížek ocelových čtyřhranných, průřezu přes 0,01 do 0,04 m2</t>
  </si>
  <si>
    <t>1958785598</t>
  </si>
  <si>
    <t>https://podminky.urs.cz/item/CS_URS_2025_01/767810112</t>
  </si>
  <si>
    <t>"Z02"2</t>
  </si>
  <si>
    <t>113</t>
  </si>
  <si>
    <t>5534.R011427</t>
  </si>
  <si>
    <t>mřížka odvětrání digestoře</t>
  </si>
  <si>
    <t>1432663402</t>
  </si>
  <si>
    <t>Poznámka k položce:_x000D_
Z02 – popis viz. Výpis prvků PSV, D 1.1.11</t>
  </si>
  <si>
    <t>771</t>
  </si>
  <si>
    <t>Podlahy z dlaždic</t>
  </si>
  <si>
    <t>114</t>
  </si>
  <si>
    <t>771121011</t>
  </si>
  <si>
    <t>Příprava podkladu před provedením dlažby nátěr penetrační na podlahu</t>
  </si>
  <si>
    <t>-1456215129</t>
  </si>
  <si>
    <t>https://podminky.urs.cz/item/CS_URS_2025_01/771121011</t>
  </si>
  <si>
    <t>115</t>
  </si>
  <si>
    <t>771473112</t>
  </si>
  <si>
    <t>Montáž soklů z dlaždic keramických lepených cementovým standardním lepidlem rovných, výšky přes 65 do 90 mm</t>
  </si>
  <si>
    <t>-726782488</t>
  </si>
  <si>
    <t>https://podminky.urs.cz/item/CS_URS_2025_01/771473112</t>
  </si>
  <si>
    <t>116</t>
  </si>
  <si>
    <t>59761184</t>
  </si>
  <si>
    <t>sokl keramický mrazuvzdorný povrch hladký/matný tl do 10mm výšky přes 65 do 90mm</t>
  </si>
  <si>
    <t>-1315482117</t>
  </si>
  <si>
    <t>25*1,1 'Přepočtené koeficientem množství</t>
  </si>
  <si>
    <t>117</t>
  </si>
  <si>
    <t>771574516</t>
  </si>
  <si>
    <t>Montáž podlah z dlaždic keramických lepených cementovým flexibilním rychletuhnoucím lepidlem hladkých, tloušťky do 10 mm přes 9 do 12 ks/m2</t>
  </si>
  <si>
    <t>-1948631695</t>
  </si>
  <si>
    <t>https://podminky.urs.cz/item/CS_URS_2025_01/771574516</t>
  </si>
  <si>
    <t>118</t>
  </si>
  <si>
    <t>59761132</t>
  </si>
  <si>
    <t>dlažba keramická slinutá mrazuvzdorná R10/A povrch reliéfní/matný tl do 10mm přes 9 do 12ks/m2</t>
  </si>
  <si>
    <t>-1180690285</t>
  </si>
  <si>
    <t>75,38*1,1 'Přepočtené koeficientem množství</t>
  </si>
  <si>
    <t>119</t>
  </si>
  <si>
    <t>771591112</t>
  </si>
  <si>
    <t>Izolace podlahy pod dlažbu nátěrem nebo stěrkou ve dvou vrstvách</t>
  </si>
  <si>
    <t>1827144605</t>
  </si>
  <si>
    <t>https://podminky.urs.cz/item/CS_URS_2025_01/771591112</t>
  </si>
  <si>
    <t>120</t>
  </si>
  <si>
    <t>771592011</t>
  </si>
  <si>
    <t>Čištění vnitřních ploch po položení dlažby podlah nebo schodišť chemickými prostředky</t>
  </si>
  <si>
    <t>611076296</t>
  </si>
  <si>
    <t>https://podminky.urs.cz/item/CS_URS_2025_01/771592011</t>
  </si>
  <si>
    <t>121</t>
  </si>
  <si>
    <t>998771102</t>
  </si>
  <si>
    <t>Přesun hmot pro podlahy z dlaždic stanovený z hmotnosti přesunovaného materiálu vodorovná dopravní vzdálenost do 50 m základní v objektech výšky přes 6 do 12 m</t>
  </si>
  <si>
    <t>1839526060</t>
  </si>
  <si>
    <t>https://podminky.urs.cz/item/CS_URS_2025_01/998771102</t>
  </si>
  <si>
    <t>773</t>
  </si>
  <si>
    <t>Podlahy z litého teraca</t>
  </si>
  <si>
    <t>122</t>
  </si>
  <si>
    <t>773423200</t>
  </si>
  <si>
    <t>Soklíky z barevného litého teraca tloušťky do 20 mm rovné s požlábkem (fabionem), výšky přes 50 do 150 mm</t>
  </si>
  <si>
    <t>-650653213</t>
  </si>
  <si>
    <t>https://podminky.urs.cz/item/CS_URS_2025_01/773423200</t>
  </si>
  <si>
    <t>1,6+1,6+1,6+1,6</t>
  </si>
  <si>
    <t>123</t>
  </si>
  <si>
    <t>773429099.R01</t>
  </si>
  <si>
    <t>Příplatek k cenám za vložení dekorativního původního motivu</t>
  </si>
  <si>
    <t>-1888056660</t>
  </si>
  <si>
    <t>124</t>
  </si>
  <si>
    <t>773521260</t>
  </si>
  <si>
    <t>Podlaha z barevného litého teraca prostá tloušťky do 20 mm</t>
  </si>
  <si>
    <t>115966623</t>
  </si>
  <si>
    <t>https://podminky.urs.cz/item/CS_URS_2025_01/773521260</t>
  </si>
  <si>
    <t>125</t>
  </si>
  <si>
    <t>773529099.R01</t>
  </si>
  <si>
    <t>1357243710</t>
  </si>
  <si>
    <t>126</t>
  </si>
  <si>
    <t>773591171</t>
  </si>
  <si>
    <t>Příprava podkladu před provedením teracových podlah podlah penetrační nátěr</t>
  </si>
  <si>
    <t>1101738294</t>
  </si>
  <si>
    <t>https://podminky.urs.cz/item/CS_URS_2025_01/773591171</t>
  </si>
  <si>
    <t>127</t>
  </si>
  <si>
    <t>998773102</t>
  </si>
  <si>
    <t>Přesun hmot pro podlahy teracové lité stanovený z hmotnosti přesunovaného materiálu vodorovná dopravní vzdálenost do 50 m základní v objektech výšky přes 6 do 12 m</t>
  </si>
  <si>
    <t>462604936</t>
  </si>
  <si>
    <t>https://podminky.urs.cz/item/CS_URS_2025_01/998773102</t>
  </si>
  <si>
    <t>775</t>
  </si>
  <si>
    <t>Podlahy skládané</t>
  </si>
  <si>
    <t>128</t>
  </si>
  <si>
    <t>775511411</t>
  </si>
  <si>
    <t>Podlahy vlysové masivní lepené rybinový, řemenový, průpletový vzor s tmelením a broušením, bez povrchové úpravy a olištování z vlysů tl. do 22 mm šířky přes 40 do 50 mm, délky přes 240 do 300 mm dub, třída I</t>
  </si>
  <si>
    <t>212712511</t>
  </si>
  <si>
    <t>https://podminky.urs.cz/item/CS_URS_2025_01/775511411</t>
  </si>
  <si>
    <t>129</t>
  </si>
  <si>
    <t>775591191</t>
  </si>
  <si>
    <t>Ostatní prvky pro plovoucí podlahy montáž podložky vyrovnávací a tlumící</t>
  </si>
  <si>
    <t>181133509</t>
  </si>
  <si>
    <t>https://podminky.urs.cz/item/CS_URS_2025_01/775591191</t>
  </si>
  <si>
    <t>130</t>
  </si>
  <si>
    <t>61155350</t>
  </si>
  <si>
    <t>podložka izolační z pěnového PE 2mm</t>
  </si>
  <si>
    <t>1173734777</t>
  </si>
  <si>
    <t>144,74*1,08 'Přepočtené koeficientem množství</t>
  </si>
  <si>
    <t>131</t>
  </si>
  <si>
    <t>61155351</t>
  </si>
  <si>
    <t>podložka izolační z pěnového PE 3mm</t>
  </si>
  <si>
    <t>-2100008537</t>
  </si>
  <si>
    <t>107,14*1,08 'Přepočtené koeficientem množství</t>
  </si>
  <si>
    <t>132</t>
  </si>
  <si>
    <t>775591311</t>
  </si>
  <si>
    <t>Skládané podlahy - ostatní práce lakování jednotlivé operace základní lak</t>
  </si>
  <si>
    <t>715790492</t>
  </si>
  <si>
    <t>https://podminky.urs.cz/item/CS_URS_2025_01/775591311</t>
  </si>
  <si>
    <t>133</t>
  </si>
  <si>
    <t>775591312</t>
  </si>
  <si>
    <t>Skládané podlahy - ostatní práce lakování jednotlivé operace vrchní lak pro běžnou zátěž (bytové prostory apod.)</t>
  </si>
  <si>
    <t>524172630</t>
  </si>
  <si>
    <t>https://podminky.urs.cz/item/CS_URS_2025_01/775591312</t>
  </si>
  <si>
    <t>134</t>
  </si>
  <si>
    <t>775591316</t>
  </si>
  <si>
    <t>Skládané podlahy - ostatní práce lakování jednotlivé operace mezibroušení mezi vrstvami laku</t>
  </si>
  <si>
    <t>-1809988537</t>
  </si>
  <si>
    <t>https://podminky.urs.cz/item/CS_URS_2025_01/775591316</t>
  </si>
  <si>
    <t>135</t>
  </si>
  <si>
    <t>775591411</t>
  </si>
  <si>
    <t>Skládané podlahy - ostatní práce dokončovací nátěr olejem a voskování</t>
  </si>
  <si>
    <t>-631521353</t>
  </si>
  <si>
    <t>https://podminky.urs.cz/item/CS_URS_2025_01/775591411</t>
  </si>
  <si>
    <t>136</t>
  </si>
  <si>
    <t>998775102</t>
  </si>
  <si>
    <t>Přesun hmot pro podlahy skládané stanovený z hmotnosti přesunovaného materiálu vodorovná dopravní vzdálenost do 50 m základní v objektech výšky přes 6 do 12 m</t>
  </si>
  <si>
    <t>-952069493</t>
  </si>
  <si>
    <t>https://podminky.urs.cz/item/CS_URS_2025_01/998775102</t>
  </si>
  <si>
    <t>781</t>
  </si>
  <si>
    <t>Dokončovací práce - obklady</t>
  </si>
  <si>
    <t>137</t>
  </si>
  <si>
    <t>781111011</t>
  </si>
  <si>
    <t>Příprava podkladu před provedením obkladu oprášení (ometení) stěny</t>
  </si>
  <si>
    <t>-1886127005</t>
  </si>
  <si>
    <t>https://podminky.urs.cz/item/CS_URS_2025_01/781111011</t>
  </si>
  <si>
    <t>"S4 2.np"(3,250+2,9)*2,1</t>
  </si>
  <si>
    <t>"S4 3.np"(2,5+3,1)*2,1</t>
  </si>
  <si>
    <t>138</t>
  </si>
  <si>
    <t>781121011</t>
  </si>
  <si>
    <t>Příprava podkladu před provedením obkladu nátěr penetrační na stěnu</t>
  </si>
  <si>
    <t>1861467524</t>
  </si>
  <si>
    <t>https://podminky.urs.cz/item/CS_URS_2025_01/781121011</t>
  </si>
  <si>
    <t>"S4 2.np"(3,250+2,9)*2,1+(1,7+0,9)*1,5</t>
  </si>
  <si>
    <t>"S4 3.np"(2,5+3,1+0,9)*2,1</t>
  </si>
  <si>
    <t>"S5 2.np"1,7+1,5+(0,3+1,7+2,9)*2,1</t>
  </si>
  <si>
    <t>"S5 3.np"(1,6+1,6+0,9)*1,5+(1+1,7+1,4+3,5)*2,1</t>
  </si>
  <si>
    <t>139</t>
  </si>
  <si>
    <t>781131112</t>
  </si>
  <si>
    <t>Izolace stěny pod obklad izolace nátěrem nebo stěrkou ve dvou vrstvách</t>
  </si>
  <si>
    <t>1001095171</t>
  </si>
  <si>
    <t>https://podminky.urs.cz/item/CS_URS_2025_01/781131112</t>
  </si>
  <si>
    <t>140</t>
  </si>
  <si>
    <t>781131241</t>
  </si>
  <si>
    <t>Izolace stěny pod obklad izolace těsnícími izolačními pásy vnitřní kout</t>
  </si>
  <si>
    <t>2100601773</t>
  </si>
  <si>
    <t>https://podminky.urs.cz/item/CS_URS_2025_01/781131241</t>
  </si>
  <si>
    <t>141</t>
  </si>
  <si>
    <t>781131242</t>
  </si>
  <si>
    <t>Izolace stěny pod obklad izolace těsnícími izolačními pásy vnější roh</t>
  </si>
  <si>
    <t>1300022058</t>
  </si>
  <si>
    <t>https://podminky.urs.cz/item/CS_URS_2025_01/781131242</t>
  </si>
  <si>
    <t>142</t>
  </si>
  <si>
    <t>781131264</t>
  </si>
  <si>
    <t>Izolace stěny pod obklad izolace těsnícími izolačními pásy mezi podlahou a stěnu</t>
  </si>
  <si>
    <t>-842256979</t>
  </si>
  <si>
    <t>https://podminky.urs.cz/item/CS_URS_2025_01/781131264</t>
  </si>
  <si>
    <t>143</t>
  </si>
  <si>
    <t>781473112</t>
  </si>
  <si>
    <t>Montáž keramických obkladů stěn lepených cementovým standardním lepidlem hladkých přes 9 do 12 ks/m2</t>
  </si>
  <si>
    <t>-766988603</t>
  </si>
  <si>
    <t>https://podminky.urs.cz/item/CS_URS_2025_01/781473112</t>
  </si>
  <si>
    <t>144</t>
  </si>
  <si>
    <t>59761026</t>
  </si>
  <si>
    <t>obklad keramický hladký do 12ks/m2</t>
  </si>
  <si>
    <t>-1434538567</t>
  </si>
  <si>
    <t>66,065*1,1 'Přepočtené koeficientem množství</t>
  </si>
  <si>
    <t>145</t>
  </si>
  <si>
    <t>781495211</t>
  </si>
  <si>
    <t>Čištění vnitřních ploch po provedení obkladu stěn chemickými prostředky</t>
  </si>
  <si>
    <t>1020142468</t>
  </si>
  <si>
    <t>https://podminky.urs.cz/item/CS_URS_2025_01/781495211</t>
  </si>
  <si>
    <t>146</t>
  </si>
  <si>
    <t>998781102</t>
  </si>
  <si>
    <t>Přesun hmot pro obklady keramické stanovený z hmotnosti přesunovaného materiálu vodorovná dopravní vzdálenost do 50 m základní v objektech výšky přes 6 do 12 m</t>
  </si>
  <si>
    <t>726477074</t>
  </si>
  <si>
    <t>https://podminky.urs.cz/item/CS_URS_2025_01/998781102</t>
  </si>
  <si>
    <t>783</t>
  </si>
  <si>
    <t>Dokončovací práce - nátěry</t>
  </si>
  <si>
    <t>147</t>
  </si>
  <si>
    <t>783201201</t>
  </si>
  <si>
    <t>Příprava podkladu tesařských konstrukcí před provedením nátěru broušení</t>
  </si>
  <si>
    <t>548146266</t>
  </si>
  <si>
    <t>https://podminky.urs.cz/item/CS_URS_2025_01/783201201</t>
  </si>
  <si>
    <t>148</t>
  </si>
  <si>
    <t>783201401</t>
  </si>
  <si>
    <t>Příprava podkladu tesařských konstrukcí před provedením nátěru ometení</t>
  </si>
  <si>
    <t>-725033768</t>
  </si>
  <si>
    <t>https://podminky.urs.cz/item/CS_URS_2025_01/783201401</t>
  </si>
  <si>
    <t>149</t>
  </si>
  <si>
    <t>783226101</t>
  </si>
  <si>
    <t>Protipožární nátěr tesařských konstrukcí disperzní</t>
  </si>
  <si>
    <t>449693623</t>
  </si>
  <si>
    <t>https://podminky.urs.cz/item/CS_URS_2025_01/783226101</t>
  </si>
  <si>
    <t>150</t>
  </si>
  <si>
    <t>783227101</t>
  </si>
  <si>
    <t>Krycí nátěr tesařských konstrukcí jednonásobný akrylátový</t>
  </si>
  <si>
    <t>1370812101</t>
  </si>
  <si>
    <t>https://podminky.urs.cz/item/CS_URS_2025_01/783227101</t>
  </si>
  <si>
    <t>784</t>
  </si>
  <si>
    <t>Dokončovací práce - malby a tapety</t>
  </si>
  <si>
    <t>151</t>
  </si>
  <si>
    <t>784181121</t>
  </si>
  <si>
    <t>Penetrace podkladu jednonásobná hloubková akrylátová bezbarvá v místnostech výšky do 3,80 m</t>
  </si>
  <si>
    <t>-1217407887</t>
  </si>
  <si>
    <t>https://podminky.urs.cz/item/CS_URS_2025_01/784181121</t>
  </si>
  <si>
    <t>"S1"2*((4,1+1,6+1,6)*3,185) "mínus otvor. výplně" -(0,7*1,970+0,9*2,2+0,7*1,970)</t>
  </si>
  <si>
    <t>"S2 2.np"2*((4,1+1,8+2,896+6,8)*3,185) "mínus otvor. výplně" -(0,7*1,970+(0,8*1,970)*2)</t>
  </si>
  <si>
    <t>"S5 2.np"(1,7+0,3+2,3+1,7)*3,185</t>
  </si>
  <si>
    <t>"stropy"140</t>
  </si>
  <si>
    <t>152</t>
  </si>
  <si>
    <t>784181123</t>
  </si>
  <si>
    <t>Penetrace podkladu jednonásobná hloubková akrylátová bezbarvá v místnostech výšky přes 3,80 do 5,00 m</t>
  </si>
  <si>
    <t>238772528</t>
  </si>
  <si>
    <t>https://podminky.urs.cz/item/CS_URS_2025_01/784181123</t>
  </si>
  <si>
    <t>"S2 3.np"2*((4,040+3,580+2,66+1,250+2,520+2,070+6,560+3,1+1,9+4,2+1,8+3,5)*4,120)"mínus otvor. výplně"- (0,8*1,970*5)</t>
  </si>
  <si>
    <t>"S5 3.np"(1,6+0,9+1,6+1,6+1,0+1,4+3,5)*4,120</t>
  </si>
  <si>
    <t>"S6 3.np"(5,250+2,2+4,040+6,460+3,580+3,970+3,4+1)*4,120</t>
  </si>
  <si>
    <t>153</t>
  </si>
  <si>
    <t>784181125</t>
  </si>
  <si>
    <t>Penetrace podkladu jednonásobná hloubková akrylátová bezbarvá v místnostech výšky přes 5,00 m</t>
  </si>
  <si>
    <t>434054161</t>
  </si>
  <si>
    <t>https://podminky.urs.cz/item/CS_URS_2025_01/784181125</t>
  </si>
  <si>
    <t>154</t>
  </si>
  <si>
    <t>784211101</t>
  </si>
  <si>
    <t>Malby z malířských směsí oděruvzdorných za mokra dvojnásobné, bílé za mokra oděruvzdorné výborně v místnostech výšky do 3,80 m</t>
  </si>
  <si>
    <t>1514133479</t>
  </si>
  <si>
    <t>https://podminky.urs.cz/item/CS_URS_2025_01/784211101</t>
  </si>
  <si>
    <t>155</t>
  </si>
  <si>
    <t>784211103</t>
  </si>
  <si>
    <t>Malby z malířských směsí oděruvzdorných za mokra dvojnásobné, bílé za mokra oděruvzdorné výborně v místnostech výšky přes 3,80 do 5,00 m</t>
  </si>
  <si>
    <t>259134308</t>
  </si>
  <si>
    <t>https://podminky.urs.cz/item/CS_URS_2025_01/784211103</t>
  </si>
  <si>
    <t>156</t>
  </si>
  <si>
    <t>784211105</t>
  </si>
  <si>
    <t>Malby z malířských směsí oděruvzdorných za mokra dvojnásobné, bílé za mokra oděruvzdorné výborně v místnostech výšky přes 5,00 m</t>
  </si>
  <si>
    <t>-1239445794</t>
  </si>
  <si>
    <t>https://podminky.urs.cz/item/CS_URS_2025_01/784211105</t>
  </si>
  <si>
    <t>D 1.2 - Zdravotechnika a větrání</t>
  </si>
  <si>
    <t>D 1.2.1 - Zdravotechnika</t>
  </si>
  <si>
    <t>Dagmar Stiborová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</si>
  <si>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</si>
  <si>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</si>
  <si>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</si>
  <si>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726 - Zdravotechnika - předstěnové instalace</t>
  </si>
  <si>
    <t xml:space="preserve">    764 - Konstrukce klempířské</t>
  </si>
  <si>
    <t>612325102</t>
  </si>
  <si>
    <t>Vápenocementová omítka rýh hrubá, ve stěnách, šířky rýhy přes 150 do 300 mm</t>
  </si>
  <si>
    <t>-186199529</t>
  </si>
  <si>
    <t>https://podminky.urs.cz/item/CS_URS_2025_01/612325102</t>
  </si>
  <si>
    <t>"kanalizace"(6+6+18)*0,5</t>
  </si>
  <si>
    <t>"vodovod"(42+24)*0,5</t>
  </si>
  <si>
    <t>974031142</t>
  </si>
  <si>
    <t>Vysekání rýh ve zdivu cihelném na maltu vápennou nebo vápenocementovou do hl. 70 mm a šířky do 70 mm</t>
  </si>
  <si>
    <t>370533438</t>
  </si>
  <si>
    <t>https://podminky.urs.cz/item/CS_URS_2025_01/974031142</t>
  </si>
  <si>
    <t>"kanalizace"6+6+18</t>
  </si>
  <si>
    <t>"vodovod"42+24</t>
  </si>
  <si>
    <t>721</t>
  </si>
  <si>
    <t>Zdravotechnika - vnitřní kanalizace</t>
  </si>
  <si>
    <t>721170974</t>
  </si>
  <si>
    <t>Opravy odpadního potrubí plastového krácení trub DN 110</t>
  </si>
  <si>
    <t>1331554680</t>
  </si>
  <si>
    <t>https://podminky.urs.cz/item/CS_URS_2025_01/721170974</t>
  </si>
  <si>
    <t>"Zaslepení stávajícího potrubí K2 "1</t>
  </si>
  <si>
    <t>721170999.R01</t>
  </si>
  <si>
    <t>Opravy odpadního potrubí plastového zaslepení trub DN 110</t>
  </si>
  <si>
    <t>-1620702755</t>
  </si>
  <si>
    <t>721175201</t>
  </si>
  <si>
    <t>Plastové potrubí odhlučněné třívrstvé připojovací DN 32</t>
  </si>
  <si>
    <t>-45381471</t>
  </si>
  <si>
    <t>https://podminky.urs.cz/item/CS_URS_2025_01/721175201</t>
  </si>
  <si>
    <t>721175202</t>
  </si>
  <si>
    <t>Plastové potrubí odhlučněné třívrstvé připojovací DN 40</t>
  </si>
  <si>
    <t>-319509415</t>
  </si>
  <si>
    <t>https://podminky.urs.cz/item/CS_URS_2025_01/721175202</t>
  </si>
  <si>
    <t>721175203</t>
  </si>
  <si>
    <t>Plastové potrubí odhlučněné třívrstvé připojovací DN 50</t>
  </si>
  <si>
    <t>2003781859</t>
  </si>
  <si>
    <t>https://podminky.urs.cz/item/CS_URS_2025_01/721175203</t>
  </si>
  <si>
    <t>721175205</t>
  </si>
  <si>
    <t>Plastové potrubí odhlučněné třívrstvé připojovací DN 110</t>
  </si>
  <si>
    <t>2059567878</t>
  </si>
  <si>
    <t>https://podminky.urs.cz/item/CS_URS_2025_01/721175205</t>
  </si>
  <si>
    <t>28615651</t>
  </si>
  <si>
    <t>čistící kus kanalizační PP DN 110</t>
  </si>
  <si>
    <t>510549781</t>
  </si>
  <si>
    <t>721194109.R01</t>
  </si>
  <si>
    <t>Propojení stávajícího potrubí z plastu (PVC 110) na nové rozvody DN 110</t>
  </si>
  <si>
    <t>1087675949</t>
  </si>
  <si>
    <t>https://podminky.urs.cz/item/CS_URS_2023_02/721194109.R01</t>
  </si>
  <si>
    <t>721211409.R01</t>
  </si>
  <si>
    <t>Vtok (kondenzační nálevka) DN 32 (40) se zápachovou uzávěrkou (HL 21)</t>
  </si>
  <si>
    <t>-1098063791</t>
  </si>
  <si>
    <t>721211409.R02</t>
  </si>
  <si>
    <t>Kondenzační sifon se suchou zápachovou uzávěrkou DN 32 (40) (HL 136)</t>
  </si>
  <si>
    <t>1861067021</t>
  </si>
  <si>
    <t>721226512</t>
  </si>
  <si>
    <t>Zápachové uzávěrky podomítkové (Pe) s krycí deskou pro pračku a myčku DN 50</t>
  </si>
  <si>
    <t>-998626137</t>
  </si>
  <si>
    <t>https://podminky.urs.cz/item/CS_URS_2025_01/721226512</t>
  </si>
  <si>
    <t>721229111</t>
  </si>
  <si>
    <t>Zápachové uzávěrky montáž zápachových uzávěrek ostatních typů do DN 50</t>
  </si>
  <si>
    <t>1299383297</t>
  </si>
  <si>
    <t>https://podminky.urs.cz/item/CS_URS_2025_01/721229111</t>
  </si>
  <si>
    <t>55161116</t>
  </si>
  <si>
    <t>uzávěrka zápachová dřezová s kulovým kloubem DN 50</t>
  </si>
  <si>
    <t>1668379814</t>
  </si>
  <si>
    <t>721273153</t>
  </si>
  <si>
    <t>Ventilační hlavice z polypropylenu (PP) DN 110</t>
  </si>
  <si>
    <t>1796338235</t>
  </si>
  <si>
    <t>https://podminky.urs.cz/item/CS_URS_2025_01/721273153</t>
  </si>
  <si>
    <t>721274121</t>
  </si>
  <si>
    <t>Ventily přivzdušňovací odpadních potrubí vnitřní od DN 32 do DN 50</t>
  </si>
  <si>
    <t>-1099277465</t>
  </si>
  <si>
    <t>https://podminky.urs.cz/item/CS_URS_2025_01/721274121</t>
  </si>
  <si>
    <t>721290111</t>
  </si>
  <si>
    <t>Zkouška těsnosti kanalizace v objektech vodou do DN 125</t>
  </si>
  <si>
    <t>-104265351</t>
  </si>
  <si>
    <t>https://podminky.urs.cz/item/CS_URS_2025_01/721290111</t>
  </si>
  <si>
    <t>998721202</t>
  </si>
  <si>
    <t>Přesun hmot pro vnitřní kanalizaci stanovený procentní sazbou (%) z ceny vodorovná dopravní vzdálenost do 50 m základní v objektech výšky přes 6 do 12 m</t>
  </si>
  <si>
    <t>%</t>
  </si>
  <si>
    <t>-1268491937</t>
  </si>
  <si>
    <t>https://podminky.urs.cz/item/CS_URS_2025_01/998721202</t>
  </si>
  <si>
    <t>722</t>
  </si>
  <si>
    <t>Zdravotechnika - vnitřní vodovod</t>
  </si>
  <si>
    <t>722174022</t>
  </si>
  <si>
    <t>Potrubí z plastových trubek z polypropylenu PPR svařovaných polyfúzně PN 20 (SDR 6) D 20 x 3,4</t>
  </si>
  <si>
    <t>2129208165</t>
  </si>
  <si>
    <t>https://podminky.urs.cz/item/CS_URS_2025_01/722174022</t>
  </si>
  <si>
    <t>722174023</t>
  </si>
  <si>
    <t>Potrubí z plastových trubek z polypropylenu PPR svařovaných polyfúzně PN 20 (SDR 6) D 25 x 4,2</t>
  </si>
  <si>
    <t>-1622820002</t>
  </si>
  <si>
    <t>https://podminky.urs.cz/item/CS_URS_2025_01/722174023</t>
  </si>
  <si>
    <t>722181241</t>
  </si>
  <si>
    <t>Ochrana potrubí termoizolačními trubicemi z pěnového polyetylenu PE přilepenými v příčných a podélných spojích, tloušťky izolace přes 13 do 20 mm, vnitřního průměru izolace DN do 22 mm</t>
  </si>
  <si>
    <t>930444891</t>
  </si>
  <si>
    <t>https://podminky.urs.cz/item/CS_URS_2025_01/722181241</t>
  </si>
  <si>
    <t>722181242</t>
  </si>
  <si>
    <t>Ochrana potrubí termoizolačními trubicemi z pěnového polyetylenu PE přilepenými v příčných a podélných spojích, tloušťky izolace přes 13 do 20 mm, vnitřního průměru izolace DN přes 22 do 45 mm</t>
  </si>
  <si>
    <t>1585457338</t>
  </si>
  <si>
    <t>https://podminky.urs.cz/item/CS_URS_2025_01/722181242</t>
  </si>
  <si>
    <t>722190401.R01</t>
  </si>
  <si>
    <t xml:space="preserve">Propojení stávajícího potrubí z plastu na nové rozvody do DN 25 </t>
  </si>
  <si>
    <t>2082425910</t>
  </si>
  <si>
    <t>722221134</t>
  </si>
  <si>
    <t>Armatury s jedním závitem ventily výtokové G 1/2"</t>
  </si>
  <si>
    <t>-1528626381</t>
  </si>
  <si>
    <t>https://podminky.urs.cz/item/CS_URS_2025_01/722221134</t>
  </si>
  <si>
    <t>722230102</t>
  </si>
  <si>
    <t>Armatury se dvěma závity ventily přímé G 3/4"</t>
  </si>
  <si>
    <t>1881021105</t>
  </si>
  <si>
    <t>https://podminky.urs.cz/item/CS_URS_2025_01/722230102</t>
  </si>
  <si>
    <t>722230112</t>
  </si>
  <si>
    <t>Armatury se dvěma závity ventily přímé s odvodňovacím ventilem G 3/4"</t>
  </si>
  <si>
    <t>1769153196</t>
  </si>
  <si>
    <t>https://podminky.urs.cz/item/CS_URS_2025_01/722230112</t>
  </si>
  <si>
    <t>722231073</t>
  </si>
  <si>
    <t>Armatury se dvěma závity ventily zpětné mosazné PN 10 do 110°C G 3/4"</t>
  </si>
  <si>
    <t>-1123541732</t>
  </si>
  <si>
    <t>https://podminky.urs.cz/item/CS_URS_2025_01/722231073</t>
  </si>
  <si>
    <t>722231211</t>
  </si>
  <si>
    <t>Armatury se dvěma závity ventily k bojleru PN 10 do 100 °C G 1/2"</t>
  </si>
  <si>
    <t>1596767909</t>
  </si>
  <si>
    <t>https://podminky.urs.cz/item/CS_URS_2025_01/722231211</t>
  </si>
  <si>
    <t>722262212.R01</t>
  </si>
  <si>
    <t xml:space="preserve">Vodoměr podružný na SV DN 15 </t>
  </si>
  <si>
    <t>1929444146</t>
  </si>
  <si>
    <t>722290234</t>
  </si>
  <si>
    <t>Zkoušky, proplach a desinfekce vodovodního potrubí proplach a desinfekce vodovodního potrubí do DN 80</t>
  </si>
  <si>
    <t>1436118354</t>
  </si>
  <si>
    <t>https://podminky.urs.cz/item/CS_URS_2025_01/722290234</t>
  </si>
  <si>
    <t>722290246</t>
  </si>
  <si>
    <t>Zkoušky, proplach a desinfekce vodovodního potrubí zkoušky těsnosti vodovodního potrubí plastového do DN 40</t>
  </si>
  <si>
    <t>-1478295526</t>
  </si>
  <si>
    <t>https://podminky.urs.cz/item/CS_URS_2025_01/722290246</t>
  </si>
  <si>
    <t>724</t>
  </si>
  <si>
    <t>Zdravotechnika - strojní vybavení</t>
  </si>
  <si>
    <t>724231128.R01</t>
  </si>
  <si>
    <t xml:space="preserve">Tlakoměr pr. 100 mm s přísl. 0-10 bar </t>
  </si>
  <si>
    <t>221344299</t>
  </si>
  <si>
    <t>724233011</t>
  </si>
  <si>
    <t>Nádoby expanzní tlakové pro rozvody pitné vody s membránou bez pojistného ventilu se závitovým připojením průtočné PN 1,0 o objemu 8 l</t>
  </si>
  <si>
    <t>-714141650</t>
  </si>
  <si>
    <t>https://podminky.urs.cz/item/CS_URS_2025_01/724233011</t>
  </si>
  <si>
    <t>725112022</t>
  </si>
  <si>
    <t>Zařízení záchodů klozety keramické závěsné na nosné stěny s hlubokým splachováním odpad vodorovný</t>
  </si>
  <si>
    <t>2095883564</t>
  </si>
  <si>
    <t>https://podminky.urs.cz/item/CS_URS_2025_01/725112022</t>
  </si>
  <si>
    <t>725211623</t>
  </si>
  <si>
    <t>Umyvadla keramická bílá bez výtokových armatur připevněná na stěnu šrouby se sloupem, šířka umyvadla 600 mm</t>
  </si>
  <si>
    <t>-72130754</t>
  </si>
  <si>
    <t>https://podminky.urs.cz/item/CS_URS_2025_01/725211623</t>
  </si>
  <si>
    <t>725222116.R01</t>
  </si>
  <si>
    <t>Vana koupací obdélníková dl. 1700 mm z akrylátu se sifonem</t>
  </si>
  <si>
    <t>-1565443374</t>
  </si>
  <si>
    <t>725311121.R01</t>
  </si>
  <si>
    <t>Dřez nerez jednodíl.s okapovou plochou pro montáž do desky 860x440 mm</t>
  </si>
  <si>
    <t>394542398</t>
  </si>
  <si>
    <t>725813141</t>
  </si>
  <si>
    <t>Ventily připojovací kolínka bez připojovací trubičky nebo flexi hadičky G 1/2"</t>
  </si>
  <si>
    <t>-1141982052</t>
  </si>
  <si>
    <t>https://podminky.urs.cz/item/CS_URS_2025_01/725813141</t>
  </si>
  <si>
    <t>990588145</t>
  </si>
  <si>
    <t>725822613</t>
  </si>
  <si>
    <t>Baterie umyvadlové stojánkové pákové s výpustí</t>
  </si>
  <si>
    <t>-1735621799</t>
  </si>
  <si>
    <t>https://podminky.urs.cz/item/CS_URS_2025_01/725822613</t>
  </si>
  <si>
    <t>725831313</t>
  </si>
  <si>
    <t>Baterie vanové nástěnné pákové s příslušenstvím a pohyblivým držákem</t>
  </si>
  <si>
    <t>542407747</t>
  </si>
  <si>
    <t>https://podminky.urs.cz/item/CS_URS_2025_01/725831313</t>
  </si>
  <si>
    <t>725980125.R01</t>
  </si>
  <si>
    <t>Dvířka 40/40</t>
  </si>
  <si>
    <t>1265040510</t>
  </si>
  <si>
    <t>726</t>
  </si>
  <si>
    <t>Zdravotechnika - předstěnové instalace</t>
  </si>
  <si>
    <t>726131041.R01</t>
  </si>
  <si>
    <t>Montážní modul pro závěsné WC určený do lehkých příček pro předezdění</t>
  </si>
  <si>
    <t>323508988</t>
  </si>
  <si>
    <t>764</t>
  </si>
  <si>
    <t>Konstrukce klempířské</t>
  </si>
  <si>
    <t>764316603</t>
  </si>
  <si>
    <t>Lemování ventilačních nástavců z pozinkovaného plechu s povrchovou úpravou výšky do 1000 mm, se stříškou střech s krytinou prejzovou nebo vlnitou, průměru přes 100 do 150 mm</t>
  </si>
  <si>
    <t>362253044</t>
  </si>
  <si>
    <t>https://podminky.urs.cz/item/CS_URS_2025_01/764316603</t>
  </si>
  <si>
    <t>"Ventilační hlavice"1</t>
  </si>
  <si>
    <t>D 1.2.2 - Větrání</t>
  </si>
  <si>
    <t xml:space="preserve">    751 - Vzduchotechnika</t>
  </si>
  <si>
    <t>HZS - Hodinové zúčtovací sazby</t>
  </si>
  <si>
    <t>974031167</t>
  </si>
  <si>
    <t>Vysekání rýh ve zdivu cihelném na maltu vápennou nebo vápenocementovou do hl. 150 mm a šířky do 300 mm</t>
  </si>
  <si>
    <t>408581516</t>
  </si>
  <si>
    <t>https://podminky.urs.cz/item/CS_URS_2025_01/974031167</t>
  </si>
  <si>
    <t>751</t>
  </si>
  <si>
    <t>Vzduchotechnika</t>
  </si>
  <si>
    <t>751122012</t>
  </si>
  <si>
    <t>Montáž ventilátoru radiálního nízkotlakého nástěnného základního, průměru přes 100 do 200 mm</t>
  </si>
  <si>
    <t>-1146268605</t>
  </si>
  <si>
    <t>https://podminky.urs.cz/item/CS_URS_2025_01/751122012</t>
  </si>
  <si>
    <t>R.11040115404</t>
  </si>
  <si>
    <t>Ventilátor radiální pro nástěnnou (i podstropní) montáž V1 (50 m3/h) pro potr.rozvody větších délek s vyšší tlak.ztrátou se zpět.klapkou, hygrostatem a časově nastavitelným doběhem</t>
  </si>
  <si>
    <t>1127484472</t>
  </si>
  <si>
    <t>R.21040115404</t>
  </si>
  <si>
    <t>Ventilátor radiální pro nástěnnou (i podstropní) montáž V2 (150 m3/h) pro potr.rozvody větších délek s vyšší tlak.ztrátou se zpět.klapkou, hygrostatem a časově nastavitelným doběhem</t>
  </si>
  <si>
    <t>-2105857335</t>
  </si>
  <si>
    <t>R.31040115404</t>
  </si>
  <si>
    <t>Ventilátor radiální pro nástěnnou (i podstropní) montáž V3 (100 m3/h) pro potr.rozvody větších délek s vyšší tlak.ztrátou se zpět.klapkou, hygrostatem a časově nastavitelným doběhem</t>
  </si>
  <si>
    <t>453159842</t>
  </si>
  <si>
    <t>751377011</t>
  </si>
  <si>
    <t>Montáž odsávacích stropů, zákrytů odsávacího zákrytu (digestoř) bytového vestavěného</t>
  </si>
  <si>
    <t>-1852659516</t>
  </si>
  <si>
    <t>https://podminky.urs.cz/item/CS_URS_2025_01/751377011</t>
  </si>
  <si>
    <t>1287894824</t>
  </si>
  <si>
    <t>751398041</t>
  </si>
  <si>
    <t>Montáž ostatních zařízení protidešťové žaluzie nebo žaluziové klapky na kruhové potrubí, průměru do 300 mm</t>
  </si>
  <si>
    <t>-1085216093</t>
  </si>
  <si>
    <t>https://podminky.urs.cz/item/CS_URS_2025_01/751398041</t>
  </si>
  <si>
    <t>42972901.R01</t>
  </si>
  <si>
    <t>Protidešťová žaluzie na VZT potrubí pr.125 mm</t>
  </si>
  <si>
    <t>-2025587943</t>
  </si>
  <si>
    <t>751398171</t>
  </si>
  <si>
    <t>Montáž ostatních zařízení kondenzačního kusu pro kruhová potrubí kovová, průměru přes 100 do 200 mm</t>
  </si>
  <si>
    <t>1994566473</t>
  </si>
  <si>
    <t>https://podminky.urs.cz/item/CS_URS_2025_01/751398171</t>
  </si>
  <si>
    <t>42981937</t>
  </si>
  <si>
    <t>kus kondenzační Pz D 150mm</t>
  </si>
  <si>
    <t>67640664</t>
  </si>
  <si>
    <t>751510041.R01</t>
  </si>
  <si>
    <t>Potrubí Spiro ze zkružovaného plechu vč.tvarovek pr.100 mm</t>
  </si>
  <si>
    <t>-1273217729</t>
  </si>
  <si>
    <t>751510042.R01</t>
  </si>
  <si>
    <t>Potrubí Spiro ze zkružovaného plechu vč.tvarovek pr.125 mm</t>
  </si>
  <si>
    <t>682408913</t>
  </si>
  <si>
    <t>751510042.R02</t>
  </si>
  <si>
    <t>Potrubí Spiro ze zkružovaného plechu vč.tvarovek pr.150 mm</t>
  </si>
  <si>
    <t>-1523957647</t>
  </si>
  <si>
    <t>751514576.R01</t>
  </si>
  <si>
    <t>Příprava napojení na VZT potrubí pro digestoř pr.125 mm</t>
  </si>
  <si>
    <t>-898796941</t>
  </si>
  <si>
    <t>751514662</t>
  </si>
  <si>
    <t>Montáž škrtící klapky nebo zpětné klapky do plechového potrubí kruhové s přírubou, průměru přes 100 do 200 mm</t>
  </si>
  <si>
    <t>1543465123</t>
  </si>
  <si>
    <t>https://podminky.urs.cz/item/CS_URS_2025_01/751514662</t>
  </si>
  <si>
    <t>42981002</t>
  </si>
  <si>
    <t>klapka kruhová regulační Pz D 125mm</t>
  </si>
  <si>
    <t>1480712343</t>
  </si>
  <si>
    <t>751514762</t>
  </si>
  <si>
    <t>Montáž protidešťové stříšky nebo výfukové hlavice do plechového potrubí kruhové s přírubou, průměru přes 100 do 200 mm</t>
  </si>
  <si>
    <t>-223989789</t>
  </si>
  <si>
    <t>https://podminky.urs.cz/item/CS_URS_2025_01/751514762</t>
  </si>
  <si>
    <t>42974004</t>
  </si>
  <si>
    <t>stříška protidešťová s lemem Pz D 150mm</t>
  </si>
  <si>
    <t>1686404665</t>
  </si>
  <si>
    <t>998751201</t>
  </si>
  <si>
    <t>Přesun hmot pro vzduchotechniku stanovený procentní sazbou (%) z ceny vodorovná dopravní vzdálenost do 50 m základní v objektech výšky do 12 m</t>
  </si>
  <si>
    <t>1193112666</t>
  </si>
  <si>
    <t>https://podminky.urs.cz/item/CS_URS_2025_01/998751201</t>
  </si>
  <si>
    <t>1380992429</t>
  </si>
  <si>
    <t>"Výfuková hlavice"1</t>
  </si>
  <si>
    <t>HZS</t>
  </si>
  <si>
    <t>Hodinové zúčtovací sazby</t>
  </si>
  <si>
    <t>HZS3211</t>
  </si>
  <si>
    <t>Hodinové zúčtovací sazby montáží technologických zařízení na stavebních objektech montér vzduchotechniky a chlazení</t>
  </si>
  <si>
    <t>hod</t>
  </si>
  <si>
    <t>512</t>
  </si>
  <si>
    <t>1320535948</t>
  </si>
  <si>
    <t>https://podminky.urs.cz/item/CS_URS_2025_01/HZS3211</t>
  </si>
  <si>
    <t>Poznámka k položce:_x000D_
Uvedení do provozu.</t>
  </si>
  <si>
    <t>HZS3212</t>
  </si>
  <si>
    <t>Hodinové zúčtovací sazby montáží technologických zařízení na stavebních objektech montér vzduchotechniky odborný</t>
  </si>
  <si>
    <t>580899601</t>
  </si>
  <si>
    <t>https://podminky.urs.cz/item/CS_URS_2025_01/HZS3212</t>
  </si>
  <si>
    <t>HZS4212</t>
  </si>
  <si>
    <t>Hodinové zúčtovací sazby ostatních profesí revizní a kontrolní činnost revizní technik specialista</t>
  </si>
  <si>
    <t>-298145482</t>
  </si>
  <si>
    <t>https://podminky.urs.cz/item/CS_URS_2025_01/HZS4212</t>
  </si>
  <si>
    <t xml:space="preserve">Poznámka k položce:_x000D_
_x000D_
</t>
  </si>
  <si>
    <t>D 1.3 - Technika prostředí staveb –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</si>
  <si>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</si>
  <si>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</si>
  <si>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</si>
  <si>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</si>
  <si>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</si>
  <si>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-1663611384</t>
  </si>
  <si>
    <t>(30+12+21)*0,5</t>
  </si>
  <si>
    <t>-1403716075</t>
  </si>
  <si>
    <t>30+12+21</t>
  </si>
  <si>
    <t>731</t>
  </si>
  <si>
    <t>Ústřední vytápění - kotelny</t>
  </si>
  <si>
    <t>731244000</t>
  </si>
  <si>
    <t>Kotle ocelové teplovodní plynové závěsné kondenzační pro vytápění 3,2-14,8 kW</t>
  </si>
  <si>
    <t>-803267548</t>
  </si>
  <si>
    <t>https://podminky.urs.cz/item/CS_URS_2025_01/731244000</t>
  </si>
  <si>
    <t>731244003</t>
  </si>
  <si>
    <t>Kotle ocelové teplovodní plynové závěsné kondenzační pro vytápění 4,9-20,7 kW</t>
  </si>
  <si>
    <t>1072090682</t>
  </si>
  <si>
    <t>https://podminky.urs.cz/item/CS_URS_2025_01/731244003</t>
  </si>
  <si>
    <t>731810311</t>
  </si>
  <si>
    <t>Nucené odtahy spalin od kondenzačních kotlů soustředným potrubím vedeným vodorovně vnější stěnou, průměru 60/100 mm</t>
  </si>
  <si>
    <t>-1356610310</t>
  </si>
  <si>
    <t>https://podminky.urs.cz/item/CS_URS_2025_01/731810311</t>
  </si>
  <si>
    <t>998731202</t>
  </si>
  <si>
    <t>Přesun hmot pro kotelny stanovený procentní sazbou (%) z ceny vodorovná dopravní vzdálenost do 50 m s užitím mechanizace v objektech výšky přes 6 do 12 m</t>
  </si>
  <si>
    <t>364169233</t>
  </si>
  <si>
    <t>https://podminky.urs.cz/item/CS_URS_2025_01/998731202</t>
  </si>
  <si>
    <t>732</t>
  </si>
  <si>
    <t>Ústřední vytápění - strojovny</t>
  </si>
  <si>
    <t>732211112</t>
  </si>
  <si>
    <t>Nepřímotopné zásobníkové ohřívače TUV stacionární s jedním teplosměnným výměníkem PN 0,6 MPa/1,0 MPa, t = 80°C/110°C objem zásobníku / v.pl. m2 výměníku 125 l / 1,45 m2</t>
  </si>
  <si>
    <t>-441852314</t>
  </si>
  <si>
    <t>https://podminky.urs.cz/item/CS_URS_2025_01/732211112</t>
  </si>
  <si>
    <t>732211113</t>
  </si>
  <si>
    <t>Nepřímotopné zásobníkové ohřívače TUV stacionární s jedním teplosměnným výměníkem PN 0,6 MPa/1,0 MPa, t = 80°C/110°C objem zásobníku / v.pl. m2 výměníku 160 l / 1,45 m2</t>
  </si>
  <si>
    <t>-791403816</t>
  </si>
  <si>
    <t>https://podminky.urs.cz/item/CS_URS_2025_01/732211113</t>
  </si>
  <si>
    <t>998732202</t>
  </si>
  <si>
    <t>Přesun hmot pro strojovny stanovený procentní sazbou (%) z ceny vodorovná dopravní vzdálenost do 50 m základní v objektech výšky přes 6 do 12 m</t>
  </si>
  <si>
    <t>-278107458</t>
  </si>
  <si>
    <t>https://podminky.urs.cz/item/CS_URS_2025_01/998732202</t>
  </si>
  <si>
    <t>733</t>
  </si>
  <si>
    <t>Ústřední vytápění - rozvodné potrubí</t>
  </si>
  <si>
    <t>733221102</t>
  </si>
  <si>
    <t>Potrubí z trubek měděných měkkých spojovaných měkkým pájením Ø 15/1</t>
  </si>
  <si>
    <t>476306430</t>
  </si>
  <si>
    <t>https://podminky.urs.cz/item/CS_URS_2025_01/733221102</t>
  </si>
  <si>
    <t>"byt č. 3"8</t>
  </si>
  <si>
    <t>"byt č. 4"22</t>
  </si>
  <si>
    <t>733221103</t>
  </si>
  <si>
    <t>Potrubí z trubek měděných měkkých spojovaných měkkým pájením Ø 18/1</t>
  </si>
  <si>
    <t>-708741994</t>
  </si>
  <si>
    <t>https://podminky.urs.cz/item/CS_URS_2025_01/733221103</t>
  </si>
  <si>
    <t>"byt č. 3"7</t>
  </si>
  <si>
    <t>"byt č. 4"5</t>
  </si>
  <si>
    <t>733221104</t>
  </si>
  <si>
    <t>Potrubí z trubek měděných měkkých spojovaných měkkým pájením Ø 22/1</t>
  </si>
  <si>
    <t>1117340603</t>
  </si>
  <si>
    <t>https://podminky.urs.cz/item/CS_URS_2025_01/733221104</t>
  </si>
  <si>
    <t>"byt č. 3"6</t>
  </si>
  <si>
    <t>"byt č. 4"15</t>
  </si>
  <si>
    <t>733291101</t>
  </si>
  <si>
    <t>Zkoušky těsnosti potrubí z trubek měděných Ø do 35/1,5</t>
  </si>
  <si>
    <t>-1856268125</t>
  </si>
  <si>
    <t>https://podminky.urs.cz/item/CS_URS_2025_01/733291101</t>
  </si>
  <si>
    <t>733811251</t>
  </si>
  <si>
    <t>Ochrana potrubí termoizolačními trubicemi z pěnového polyetylenu PE přilepenými v příčných a podélných spojích, tloušťky izolace přes 20 do 25 mm, vnitřního průměru izolace DN do 22 mm</t>
  </si>
  <si>
    <t>1062010253</t>
  </si>
  <si>
    <t>https://podminky.urs.cz/item/CS_URS_2025_01/733811251</t>
  </si>
  <si>
    <t>998733202</t>
  </si>
  <si>
    <t>Přesun hmot pro rozvody potrubí stanovený procentní sazbou z ceny vodorovná dopravní vzdálenost do 50 m základní v objektech výšky přes 6 do 12 m</t>
  </si>
  <si>
    <t>790339230</t>
  </si>
  <si>
    <t>https://podminky.urs.cz/item/CS_URS_2025_01/998733202</t>
  </si>
  <si>
    <t>734</t>
  </si>
  <si>
    <t>Ústřední vytápění - armatury</t>
  </si>
  <si>
    <t>734163442.R01</t>
  </si>
  <si>
    <t>Filtr DN 20</t>
  </si>
  <si>
    <t>-177299994</t>
  </si>
  <si>
    <t>"byt č. 3"1</t>
  </si>
  <si>
    <t>"byt č. 4"1</t>
  </si>
  <si>
    <t>734221115.R01</t>
  </si>
  <si>
    <t>Ventil spodní DN15</t>
  </si>
  <si>
    <t>1404892863</t>
  </si>
  <si>
    <t>734221545</t>
  </si>
  <si>
    <t>Ventily regulační závitové termostatické bez hlavice ovládání PN 16 do 110°C přímé jednoregulační G 1/2</t>
  </si>
  <si>
    <t>-415795523</t>
  </si>
  <si>
    <t>https://podminky.urs.cz/item/CS_URS_2025_01/734221545</t>
  </si>
  <si>
    <t>734221682</t>
  </si>
  <si>
    <t>Ventily regulační závitové hlavice termostatické pro ovládání ventilů PN 10 do 110°C kapalinové otopných těles VK</t>
  </si>
  <si>
    <t>-1305882795</t>
  </si>
  <si>
    <t>https://podminky.urs.cz/item/CS_URS_2025_01/734221682</t>
  </si>
  <si>
    <t>734292714.R01</t>
  </si>
  <si>
    <t>Kulový kohout K20</t>
  </si>
  <si>
    <t>920305727</t>
  </si>
  <si>
    <t>"byt č. 3"3</t>
  </si>
  <si>
    <t>"byt č. 4"3</t>
  </si>
  <si>
    <t>55128849.R01</t>
  </si>
  <si>
    <t>Ekvitermní regulace - regulátor, venkovní čidlo</t>
  </si>
  <si>
    <t>1448832399</t>
  </si>
  <si>
    <t>28617082</t>
  </si>
  <si>
    <t>kus koncový pro připojení otopného tělesa z podlahy 18/300mm systému rozvodů vytápění a vody</t>
  </si>
  <si>
    <t>1480666581</t>
  </si>
  <si>
    <t>998734202</t>
  </si>
  <si>
    <t>Přesun hmot pro armatury stanovený procentní sazbou (%) z ceny vodorovná dopravní vzdálenost do 50 m základní v objektech výšky přes 6 do 12 m</t>
  </si>
  <si>
    <t>497702256</t>
  </si>
  <si>
    <t>https://podminky.urs.cz/item/CS_URS_2025_01/998734202</t>
  </si>
  <si>
    <t>735</t>
  </si>
  <si>
    <t>Ústřední vytápění - otopná tělesa</t>
  </si>
  <si>
    <t>735152171</t>
  </si>
  <si>
    <t>Otopná tělesa panelová VK jednodesková PN 1,0 MPa, T do 110°C bez přídavné přestupní plochy výšky tělesa 600 mm stavební délky / výkonu 400 mm / 242 W</t>
  </si>
  <si>
    <t>-101084127</t>
  </si>
  <si>
    <t>https://podminky.urs.cz/item/CS_URS_2025_01/735152171</t>
  </si>
  <si>
    <t>735152355</t>
  </si>
  <si>
    <t>Otopná tělesa panelová VK dvoudesková PN 1,0 MPa, T do 110°C bez přídavné přestupní plochy výšky tělesa 500 mm stavební délky / výkonu 800 mm / 670 W</t>
  </si>
  <si>
    <t>1282505883</t>
  </si>
  <si>
    <t>https://podminky.urs.cz/item/CS_URS_2025_01/735152355</t>
  </si>
  <si>
    <t>735152379</t>
  </si>
  <si>
    <t>Otopná tělesa panelová VK dvoudesková PN 1,0 MPa, T do 110°C bez přídavné přestupní plochy výšky tělesa 600 mm stavební délky / výkonu 1200 mm / 1174 W</t>
  </si>
  <si>
    <t>-323382342</t>
  </si>
  <si>
    <t>https://podminky.urs.cz/item/CS_URS_2025_01/735152379</t>
  </si>
  <si>
    <t>735152380</t>
  </si>
  <si>
    <t>Otopná tělesa panelová VK dvoudesková PN 1,0 MPa, T do 110°C bez přídavné přestupní plochy výšky tělesa 600 mm stavební délky / výkonu 1400 mm / 1369 W</t>
  </si>
  <si>
    <t>-475663683</t>
  </si>
  <si>
    <t>https://podminky.urs.cz/item/CS_URS_2025_01/735152380</t>
  </si>
  <si>
    <t>"byt č. 4"2</t>
  </si>
  <si>
    <t>735152595</t>
  </si>
  <si>
    <t>Otopná tělesa panelová VK dvoudesková PN 1,0 MPa, T do 110°C se dvěma přídavnými přestupními plochami výšky tělesa 900 mm stavební délky / výkonu 800 mm / 1850 W</t>
  </si>
  <si>
    <t>647682787</t>
  </si>
  <si>
    <t>https://podminky.urs.cz/item/CS_URS_2025_01/735152595</t>
  </si>
  <si>
    <t>735152596</t>
  </si>
  <si>
    <t>Otopná tělesa panelová VK dvoudesková PN 1,0 MPa, T do 110°C se dvěma přídavnými přestupními plochami výšky tělesa 900 mm stavební délky / výkonu 900 mm / 2082 W</t>
  </si>
  <si>
    <t>-880533066</t>
  </si>
  <si>
    <t>https://podminky.urs.cz/item/CS_URS_2025_01/735152596</t>
  </si>
  <si>
    <t>735152600</t>
  </si>
  <si>
    <t>Otopná tělesa panelová VK dvoudesková PN 1,0 MPa, T do 110°C se dvěma přídavnými přestupními plochami výšky tělesa 900 mm stavební délky / výkonu 1400 mm / 3238 W</t>
  </si>
  <si>
    <t>-1491863155</t>
  </si>
  <si>
    <t>https://podminky.urs.cz/item/CS_URS_2025_01/735152600</t>
  </si>
  <si>
    <t>735152601</t>
  </si>
  <si>
    <t>Otopná tělesa panelová VK dvoudesková PN 1,0 MPa, T do 110°C se dvěma přídavnými přestupními plochami výšky tělesa 900 mm stavební délky / výkonu 1600 mm / 3701 W</t>
  </si>
  <si>
    <t>1377888407</t>
  </si>
  <si>
    <t>https://podminky.urs.cz/item/CS_URS_2025_01/735152601</t>
  </si>
  <si>
    <t>735152677</t>
  </si>
  <si>
    <t>Otopná tělesa panelová VK třídesková PN 1,0 MPa, T do 110°C se třemi přídavnými přestupními plochami výšky tělesa 600 mm stavební délky / výkonu 1000 mm / 2406 W</t>
  </si>
  <si>
    <t>1218533949</t>
  </si>
  <si>
    <t>https://podminky.urs.cz/item/CS_URS_2025_01/735152677</t>
  </si>
  <si>
    <t>"byt č. 3"2</t>
  </si>
  <si>
    <t>735152679</t>
  </si>
  <si>
    <t>Otopná tělesa panelová VK třídesková PN 1,0 MPa, T do 110°C se třemi přídavnými přestupními plochami výšky tělesa 600 mm stavební délky / výkonu 1200 mm / 2887 W</t>
  </si>
  <si>
    <t>1739505286</t>
  </si>
  <si>
    <t>https://podminky.urs.cz/item/CS_URS_2025_01/735152679</t>
  </si>
  <si>
    <t>735164273.R01</t>
  </si>
  <si>
    <t>Otopné těleso trubkové kombinované teplovodní + elektrické výška/délka 1810/750 mm</t>
  </si>
  <si>
    <t>-763231942</t>
  </si>
  <si>
    <t>998735202</t>
  </si>
  <si>
    <t>Přesun hmot pro otopná tělesa stanovený procentní sazbou (%) z ceny vodorovná dopravní vzdálenost do 50 m základní v objektech výšky přes 6 do 12 m</t>
  </si>
  <si>
    <t>-17888403</t>
  </si>
  <si>
    <t>https://podminky.urs.cz/item/CS_URS_2025_01/998735202</t>
  </si>
  <si>
    <t>HZS2221</t>
  </si>
  <si>
    <t>Hodinové zúčtovací sazby profesí PSV provádění stavebních instalací topenář</t>
  </si>
  <si>
    <t>280015657</t>
  </si>
  <si>
    <t>https://podminky.urs.cz/item/CS_URS_2025_01/HZS2221</t>
  </si>
  <si>
    <t>364761415</t>
  </si>
  <si>
    <t>D 1.4 - Technika prostředí staveb – silnoproudá a slaboproudá</t>
  </si>
  <si>
    <t>D 1.4.1 - Silnoproudá a slaboproudá elektrotechnika byt č.3</t>
  </si>
  <si>
    <t>Zdeněk HLOŽANKA</t>
  </si>
  <si>
    <t>M - Práce a dodávky M</t>
  </si>
  <si>
    <t xml:space="preserve">    HZS - Hodinové zúčtovací sazby</t>
  </si>
  <si>
    <t xml:space="preserve">    D1 - Poznámka</t>
  </si>
  <si>
    <t xml:space="preserve">    741 - Elektroinstalace - silnoproud</t>
  </si>
  <si>
    <t xml:space="preserve">    741-a - Rozvaděče RB3</t>
  </si>
  <si>
    <t xml:space="preserve">    742 - Elektroinstalace - slaboproud</t>
  </si>
  <si>
    <t>Práce a dodávky M</t>
  </si>
  <si>
    <t>HZS2231</t>
  </si>
  <si>
    <t>Hodinové zúčtovací sazby profesí PSV provádění stavebních instalací elektrikář</t>
  </si>
  <si>
    <t>262144</t>
  </si>
  <si>
    <t>https://podminky.urs.cz/item/CS_URS_2025_01/HZS2231</t>
  </si>
  <si>
    <t>HZS4211</t>
  </si>
  <si>
    <t>Hodinové zúčtovací sazby ostatních profesí revizní a kontrolní činnost revizní technik</t>
  </si>
  <si>
    <t>https://podminky.urs.cz/item/CS_URS_2025_01/HZS4211</t>
  </si>
  <si>
    <t>HZS4232</t>
  </si>
  <si>
    <t>Hodinové zúčtovací sazby ostatních profesí revizní a kontrolní činnost technik odborný</t>
  </si>
  <si>
    <t>https://podminky.urs.cz/item/CS_URS_2025_01/HZS4232</t>
  </si>
  <si>
    <t>D1</t>
  </si>
  <si>
    <t>Poznámka</t>
  </si>
  <si>
    <t>612315101</t>
  </si>
  <si>
    <t>Vápenná omítka rýh hrubá ve stěnách, šířky rýhy do 150 mm</t>
  </si>
  <si>
    <t>https://podminky.urs.cz/item/CS_URS_2025_01/612315101</t>
  </si>
  <si>
    <t>612315201</t>
  </si>
  <si>
    <t>Vápenná omítka jednotlivých malých ploch hrubá na stěnách, plochy jednotlivě do 0,09 m2</t>
  </si>
  <si>
    <t>https://podminky.urs.cz/item/CS_URS_2025_01/612315201</t>
  </si>
  <si>
    <t>971033131</t>
  </si>
  <si>
    <t>Vybourání otvorů ve zdivu základovém nebo nadzákladovém z cihel, tvárnic, příčkovek z cihel pálených na maltu vápennou nebo vápenocementovou průměru profilu do 60 mm, tl. do 150 mm</t>
  </si>
  <si>
    <t>https://podminky.urs.cz/item/CS_URS_2025_01/971033131</t>
  </si>
  <si>
    <t>971033161</t>
  </si>
  <si>
    <t>Vybourání otvorů ve zdivu základovém nebo nadzákladovém z cihel, tvárnic, příčkovek z cihel pálených na maltu vápennou nebo vápenocementovou průměru profilu do 60 mm, tl. do 600 mm</t>
  </si>
  <si>
    <t>https://podminky.urs.cz/item/CS_URS_2025_01/971033161</t>
  </si>
  <si>
    <t>973031616</t>
  </si>
  <si>
    <t>Vysekání výklenků nebo kapes ve zdivu z cihel na maltu vápennou nebo vápenocementovou kapes pro špalíky a krabice, velikosti do 100x100x50 mm</t>
  </si>
  <si>
    <t>https://podminky.urs.cz/item/CS_URS_2025_01/973031616</t>
  </si>
  <si>
    <t>974031121</t>
  </si>
  <si>
    <t>Vysekání rýh ve zdivu cihelném na maltu vápennou nebo vápenocementovou do hl. 30 mm a šířky do 30 mm</t>
  </si>
  <si>
    <t>https://podminky.urs.cz/item/CS_URS_2025_01/974031121</t>
  </si>
  <si>
    <t>974031122</t>
  </si>
  <si>
    <t>Vysekání rýh ve zdivu cihelném na maltu vápennou nebo vápenocementovou do hl. 30 mm a šířky do 70 mm</t>
  </si>
  <si>
    <t>https://podminky.urs.cz/item/CS_URS_2025_01/974031122</t>
  </si>
  <si>
    <t>997013211</t>
  </si>
  <si>
    <t>Vnitrostaveništní doprava suti a vybouraných hmot vodorovně do 50 m s naložením ručně pro budovy a haly výšky do 6 m</t>
  </si>
  <si>
    <t>https://podminky.urs.cz/item/CS_URS_2025_01/997013211</t>
  </si>
  <si>
    <t>997013511</t>
  </si>
  <si>
    <t>Odvoz suti a vybouraných hmot z meziskládky na skládku s naložením a se složením, na vzdálenost do 1 km</t>
  </si>
  <si>
    <t>https://podminky.urs.cz/item/CS_URS_2025_01/997013511</t>
  </si>
  <si>
    <t>997013831</t>
  </si>
  <si>
    <t>Poplatek za uložení stavebního směsného odpadu na skládce (skládkovné)</t>
  </si>
  <si>
    <t>741</t>
  </si>
  <si>
    <t>Elektroinstalace - silnoproud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</si>
  <si>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</si>
  <si>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</si>
  <si>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https://podminky.urs.cz/item/CS_URS_2025_01/741112001</t>
  </si>
  <si>
    <t>345715210</t>
  </si>
  <si>
    <t>krabice univerzální odbočná, včetně svorkovnice, zapuštěná do omítky (např. KU 68/2-1903)</t>
  </si>
  <si>
    <t>741112002</t>
  </si>
  <si>
    <t>Montáž krabic elektroinstalačních bez napojení na trubky a lišty, demontáže a montáže víčka a přístroje protahovacích nebo odbočných zapuštěných plastových kruhových pro sádrokartonové příčky</t>
  </si>
  <si>
    <t>https://podminky.urs.cz/item/CS_URS_2025_01/741112002</t>
  </si>
  <si>
    <t>345715245</t>
  </si>
  <si>
    <t>krabice univerzální odbočná, včetně svorkovnice, do SDK příčky (např. KU 68 LD/2)</t>
  </si>
  <si>
    <t>345715254</t>
  </si>
  <si>
    <t>krabice univerzální odbočná, včetně svorkovnice, do SDK příčky (např. KR 97/L)</t>
  </si>
  <si>
    <t>741112061</t>
  </si>
  <si>
    <t>Montáž krabic elektroinstalačních bez napojení na trubky a lišty, demontáže a montáže víčka a přístroje přístrojových zapuštěných plastových kruhových do zdiva</t>
  </si>
  <si>
    <t>https://podminky.urs.cz/item/CS_URS_2025_01/741112061</t>
  </si>
  <si>
    <t>345715110</t>
  </si>
  <si>
    <t>krabice přístrojová instalační (např. KP 68/2)</t>
  </si>
  <si>
    <t>741112062</t>
  </si>
  <si>
    <t>Montáž krabic elektroinstalačních bez napojení na trubky a lišty, demontáže a montáže víčka a přístroje přístrojových zapuštěných plastových kruhových pro sádrokartonové příčky</t>
  </si>
  <si>
    <t>https://podminky.urs.cz/item/CS_URS_2025_01/741112062</t>
  </si>
  <si>
    <t>34571577</t>
  </si>
  <si>
    <t>kryt kovový s rámečkem nerez 12/18 modulů</t>
  </si>
  <si>
    <t>34571579</t>
  </si>
  <si>
    <t>kryt kovový s rámečkem mosaz 8/12 modulů</t>
  </si>
  <si>
    <t>34571555</t>
  </si>
  <si>
    <t>krabice přístrojová do SDK pětinásobná</t>
  </si>
  <si>
    <t>741122611</t>
  </si>
  <si>
    <t>Montáž kabelů měděných bez ukončení uložených pevně plných kulatých nebo bezhalogenových (např. CYKY) počtu a průřezu žil 3x1,5 až 6 mm2</t>
  </si>
  <si>
    <t>https://podminky.urs.cz/item/CS_URS_2025_01/741122611</t>
  </si>
  <si>
    <t>341110300</t>
  </si>
  <si>
    <t>kabel silový s Cu jádrem CYKY-J 3x1,5mm2</t>
  </si>
  <si>
    <t>341110310</t>
  </si>
  <si>
    <t>kabel silový s Cu jádrem CYKY-O 3x1,5mm2</t>
  </si>
  <si>
    <t>341110360</t>
  </si>
  <si>
    <t>kabel silový s Cu jádrem CYKY-J 3x2,5mm2</t>
  </si>
  <si>
    <t>741122621</t>
  </si>
  <si>
    <t>Montáž kabelů měděných bez ukončení uložených pevně plných kulatých nebo bezhalogenových (např. CYKY) počtu a průřezu žil 4x1,5 až 4 mm2</t>
  </si>
  <si>
    <t>https://podminky.urs.cz/item/CS_URS_2025_01/741122621</t>
  </si>
  <si>
    <t>34111060</t>
  </si>
  <si>
    <t>kabel instalační jádro Cu plné izolace PVC plášť PVC 450/750V (CYKY) 4x1,5mm2</t>
  </si>
  <si>
    <t>741122641</t>
  </si>
  <si>
    <t>Montáž kabelů měděných bez ukončení uložených pevně plných kulatých nebo bezhalogenových (např. CYKY) počtu a průřezu žil 5x1,5 až 2,5 mm2</t>
  </si>
  <si>
    <t>https://podminky.urs.cz/item/CS_URS_2025_01/741122641</t>
  </si>
  <si>
    <t>34111094</t>
  </si>
  <si>
    <t>kabel instalační jádro Cu plné izolace PVC plášť PVC 450/750V (CYKY) 5x2,5mm2</t>
  </si>
  <si>
    <t>34111090</t>
  </si>
  <si>
    <t>kabel instalační jádro Cu plné izolace PVC plášť PVC 450/750V (CYKY) 5x1,5mm2</t>
  </si>
  <si>
    <t>741128002</t>
  </si>
  <si>
    <t>Ostatní práce při montáži vodičů a kabelů úpravy vodičů a kabelů označování dalším štítkem</t>
  </si>
  <si>
    <t>https://podminky.urs.cz/item/CS_URS_2025_01/741128002</t>
  </si>
  <si>
    <t>354421110</t>
  </si>
  <si>
    <t>štítek na kabel</t>
  </si>
  <si>
    <t>741130001</t>
  </si>
  <si>
    <t>Ukončení vodičů izolovaných s označením a zapojením v rozváděči nebo na přístroji, průřezu žíly do 2,5 mm2</t>
  </si>
  <si>
    <t>https://podminky.urs.cz/item/CS_URS_2025_01/741130001</t>
  </si>
  <si>
    <t>741130004</t>
  </si>
  <si>
    <t>Ukončení vodičů izolovaných s označením a zapojením v rozváděči nebo na přístroji, průřezu žíly do 6 mm2</t>
  </si>
  <si>
    <t>https://podminky.urs.cz/item/CS_URS_2025_01/741130004</t>
  </si>
  <si>
    <t>741130022</t>
  </si>
  <si>
    <t>Ukončení vodičů izolovaných s označením a zapojením na svorkovnici s otevřením a uzavřením krytu, průřezu žíly do 4 mm2</t>
  </si>
  <si>
    <t>https://podminky.urs.cz/item/CS_URS_2025_01/741130022</t>
  </si>
  <si>
    <t>741130023</t>
  </si>
  <si>
    <t>Ukončení vodičů izolovaných s označením a zapojením na svorkovnici s otevřením a uzavřením krytu, průřezu žíly do 6 mm2</t>
  </si>
  <si>
    <t>https://podminky.urs.cz/item/CS_URS_2025_01/741130023</t>
  </si>
  <si>
    <t>741132103</t>
  </si>
  <si>
    <t>Ukončení kabelů smršťovací koncovkou nebo páskou se zapojením bez letování, počtu a průřezu žil 3x1,5 až 4 mm2</t>
  </si>
  <si>
    <t>https://podminky.urs.cz/item/CS_URS_2025_01/741132103</t>
  </si>
  <si>
    <t>741132145</t>
  </si>
  <si>
    <t>Ukončení kabelů smršťovací koncovkou nebo páskou se zapojením bez letování, počtu a průřezu žil 5x1,5 až 4 mm2</t>
  </si>
  <si>
    <t>https://podminky.urs.cz/item/CS_URS_2025_01/741132145</t>
  </si>
  <si>
    <t>741132146</t>
  </si>
  <si>
    <t>Ukončení kabelů smršťovací koncovkou nebo páskou se zapojením bez letování, počtu a průřezu žil 5x6 mm2</t>
  </si>
  <si>
    <t>https://podminky.urs.cz/item/CS_URS_2025_01/741132146</t>
  </si>
  <si>
    <t>741210002</t>
  </si>
  <si>
    <t>Montáž rozvodnic oceloplechových nebo plastových bez zapojení vodičů běžných, hmotnosti do 50 kg</t>
  </si>
  <si>
    <t>https://podminky.urs.cz/item/CS_URS_2025_01/741210002</t>
  </si>
  <si>
    <t>741310101</t>
  </si>
  <si>
    <t>Montáž spínačů jedno nebo dvoupólových polozapuštěných nebo zapuštěných se zapojením vodičů bezšroubové připojení spínačů, řazení 1-jednopólových</t>
  </si>
  <si>
    <t>https://podminky.urs.cz/item/CS_URS_2025_01/741310101</t>
  </si>
  <si>
    <t>345354020</t>
  </si>
  <si>
    <t>jednopólový vypínač 1, zapuštěný pod omítku + kryt, bílý, 10A, 230V, IP20</t>
  </si>
  <si>
    <t>741310121</t>
  </si>
  <si>
    <t>Montáž spínačů jedno nebo dvoupólových polozapuštěných nebo zapuštěných se zapojením vodičů bezšroubové připojení přepínačů, řazení 5-sériových</t>
  </si>
  <si>
    <t>https://podminky.urs.cz/item/CS_URS_2025_01/741310121</t>
  </si>
  <si>
    <t>345354040</t>
  </si>
  <si>
    <t>sériový přepínač 5, zapuštěný pod omítku + kryt, bílý, 10A, 230V, IP20</t>
  </si>
  <si>
    <t>741310122</t>
  </si>
  <si>
    <t>Montáž spínačů jedno nebo dvoupólových polozapuštěných nebo zapuštěných se zapojením vodičů bezšroubové připojení přepínačů, řazení 6-střídavých</t>
  </si>
  <si>
    <t>https://podminky.urs.cz/item/CS_URS_2025_01/741310122</t>
  </si>
  <si>
    <t>345355550</t>
  </si>
  <si>
    <t>střídavý přepínač 6, zapuštěný pod omítku + kryt, bílý, 10A, 230V, IP20</t>
  </si>
  <si>
    <t>741310126</t>
  </si>
  <si>
    <t>Montáž spínačů jedno nebo dvoupólových polozapuštěných nebo zapuštěných se zapojením vodičů bezšroubové připojení přepínačů, řazení 7-křížových</t>
  </si>
  <si>
    <t>https://podminky.urs.cz/item/CS_URS_2025_01/741310126</t>
  </si>
  <si>
    <t>345355568</t>
  </si>
  <si>
    <t>křížový přepínač 7, zapuštěný pod omítku + kryt, bílý, 10A, 230V, IP20</t>
  </si>
  <si>
    <t>741311021</t>
  </si>
  <si>
    <t>Montáž spínačů speciálních se zapojením vodičů sporákových přípojek s doutnavkou</t>
  </si>
  <si>
    <t>https://podminky.urs.cz/item/CS_URS_2025_01/741311021</t>
  </si>
  <si>
    <t>345363920</t>
  </si>
  <si>
    <t>trojpólový vypínač se signalizační doutnavkou 3S, zapuštěný pod omítku + kryt, bílý, 16A, 400V, IP20 + doutnavka</t>
  </si>
  <si>
    <t>741313002</t>
  </si>
  <si>
    <t>Montáž zásuvek domovních se zapojením vodičů bezšroubové připojení polozapuštěných nebo zapuštěných 10/16 A, provedení 2P + PE dvojí zapojení pro průběžnou montáž</t>
  </si>
  <si>
    <t>https://podminky.urs.cz/item/CS_URS_2025_01/741313002</t>
  </si>
  <si>
    <t>345551030</t>
  </si>
  <si>
    <t>zásuvka domovní jednonásobná, 16A, 250V, bílá, zapuštěná pod omítku, IP40, s clonkami</t>
  </si>
  <si>
    <t>345551360</t>
  </si>
  <si>
    <t>zásuvka domovní jednonásobná, 16A, 250V, bílá, zapuštěná pod omítku, s ochranou proti přepětí, IP40, pro PC, s clonkami</t>
  </si>
  <si>
    <t>345367000</t>
  </si>
  <si>
    <t>rámeček jednonásobný, bílý</t>
  </si>
  <si>
    <t>345367050</t>
  </si>
  <si>
    <t>rámeček dvojnásobný, bílý</t>
  </si>
  <si>
    <t>345367055</t>
  </si>
  <si>
    <t>rámeček pětinásobný, bílý</t>
  </si>
  <si>
    <t>741313083</t>
  </si>
  <si>
    <t>Montáž zásuvek domovních se zapojením vodičů šroubové připojení venkovní nebo mokré, provedení 2P + PE dvojí zapojení pro průběžnou montáž</t>
  </si>
  <si>
    <t>https://podminky.urs.cz/item/CS_URS_2025_01/741313083</t>
  </si>
  <si>
    <t>34551144</t>
  </si>
  <si>
    <t>zásuvka jednonásobná s víčkem, 16A, 250V, zapuštěná pod omítku, IP44</t>
  </si>
  <si>
    <t>741372061</t>
  </si>
  <si>
    <t>Montáž svítidel s integrovaným zdrojem LED se zapojením vodičů interiérových přisazených stropních hranatých nebo kruhových plochy do 0,09 m2</t>
  </si>
  <si>
    <t>https://podminky.urs.cz/item/CS_URS_2025_01/741372061</t>
  </si>
  <si>
    <t>348344432</t>
  </si>
  <si>
    <t>A - kruhové přisazené LED svítidlo s plastovým krytem, s pohybovým senzorem, Ø 285mm, 14W, 1400lm, 4000K, IP44, například BRSB4KO300V1/ND/PIR, včetně ekologického poplatku</t>
  </si>
  <si>
    <t>348344487</t>
  </si>
  <si>
    <t>B -  kruhové přisazené LED svítidlo s plastovým krytem, Ø 375mm, 27W, 2900lm, 3000K, IP40, například MODUS BRS3KO375V2/ND, včetně ekologického poplatku</t>
  </si>
  <si>
    <t>348344489</t>
  </si>
  <si>
    <t>C - kruhové přisazené LED svítidlo, mikroprizmatický kryt, Ø 190mm, 14W, 1050lm, 3000K, IP20, například MODUS SPMP1000KN3/190/ND, včetně ekologického poplatku</t>
  </si>
  <si>
    <t>348344490</t>
  </si>
  <si>
    <t>D - kruhové přisazené LED svítidlo s plastovým krytem, Ø 480mm, 34W, 3600lm, 4000K, IP44, například BRSB4KO480V3/ND, včetně ekologického poplatku</t>
  </si>
  <si>
    <t>348344445</t>
  </si>
  <si>
    <t>F - přisazené LED svítidlo, opálový PMMA kryt, Ø 285mm, 1x LED, 20W, 2700lm, Ra80, 4000K, IP44, například MODUS BRSB4KO300V6/ND/2000, včetně ekologického poplatku</t>
  </si>
  <si>
    <t>741410072</t>
  </si>
  <si>
    <t>Montáž uzemňovacího vedení s upevněním, propojením a připojením pomocí svorek doplňků ostatních konstrukcí vodičem průřezu do 16 mm2, uloženým pevně</t>
  </si>
  <si>
    <t>https://podminky.urs.cz/item/CS_URS_2025_01/741410072</t>
  </si>
  <si>
    <t>34141027</t>
  </si>
  <si>
    <t>vodič propojovací flexibilní jádro Cu lanované izolace PVC 450/750V (H07V-K) 1x6mm2</t>
  </si>
  <si>
    <t>34141026</t>
  </si>
  <si>
    <t>vodič propojovací flexibilní jádro Cu lanované izolace PVC 450/750V (H07V-K) 1x4mm2</t>
  </si>
  <si>
    <t>741420021</t>
  </si>
  <si>
    <t>Montáž hromosvodného vedení svorek se 2 šrouby</t>
  </si>
  <si>
    <t>https://podminky.urs.cz/item/CS_URS_2025_01/741420021</t>
  </si>
  <si>
    <t>354311621</t>
  </si>
  <si>
    <t>svorka na vovovodní baterie</t>
  </si>
  <si>
    <t>741420031</t>
  </si>
  <si>
    <t>Montáž hromosvodného vedení svorek na potrubí Ø do 200 mm se zhotovením</t>
  </si>
  <si>
    <t>https://podminky.urs.cz/item/CS_URS_2025_01/741420031</t>
  </si>
  <si>
    <t>354311680</t>
  </si>
  <si>
    <t>zemnící svorka</t>
  </si>
  <si>
    <t>354311670</t>
  </si>
  <si>
    <t>páska měděná zemnící 1 m</t>
  </si>
  <si>
    <t>741810002</t>
  </si>
  <si>
    <t>Zkoušky a prohlídky elektrických rozvodů a zařízení celková prohlídka a vyhotovení revizní zprávy pro objem montážních prací přes 100 do 500 tis. Kč</t>
  </si>
  <si>
    <t>https://podminky.urs.cz/item/CS_URS_2025_01/741810002</t>
  </si>
  <si>
    <t>741990041</t>
  </si>
  <si>
    <t>Ostatní doplňkové práce elektromontážní montáž tabulek pro rozvodny a elektrická zařízení výstražné a označovací</t>
  </si>
  <si>
    <t>158</t>
  </si>
  <si>
    <t>https://podminky.urs.cz/item/CS_URS_2025_01/741990041</t>
  </si>
  <si>
    <t>735345300</t>
  </si>
  <si>
    <t>tabulka bezpečnostní s tiskem 2 barvy A5 148x210 mm</t>
  </si>
  <si>
    <t>160</t>
  </si>
  <si>
    <t>741-P</t>
  </si>
  <si>
    <t>Montáž se zhotovením přepážek protipožárních ve stěně</t>
  </si>
  <si>
    <t>162</t>
  </si>
  <si>
    <t>590811130</t>
  </si>
  <si>
    <t>protipožární tmel s odolností 30min., který je certifikován pro použití na prostupy kabelů</t>
  </si>
  <si>
    <t>164</t>
  </si>
  <si>
    <t>3414215-R</t>
  </si>
  <si>
    <t>drobný upevňovací materiál, kabelové úchyty, vruty, hmoždinky, sádra apod.</t>
  </si>
  <si>
    <t>166</t>
  </si>
  <si>
    <t>741-a</t>
  </si>
  <si>
    <t>Rozvaděče RB3</t>
  </si>
  <si>
    <t>357138478</t>
  </si>
  <si>
    <t>rozvodnice oceloplechová zapuštěná, 42 modulů, komplet, například M2000 Schrack 2U/7, komplet, barva bílá, zapuštěný do zdi, rozměr osazovacího otvoru - výška 381 x šířka 546 x hloubka 100, barva - bílá, komplet včetně vnitřnich konstrukcí  a rámu</t>
  </si>
  <si>
    <t>168</t>
  </si>
  <si>
    <t>358895455</t>
  </si>
  <si>
    <t>svodič bleskových proudů typ 1+2, např. FLP-12,5 V/4</t>
  </si>
  <si>
    <t>170</t>
  </si>
  <si>
    <t>358221075</t>
  </si>
  <si>
    <t>jistič B16/3, 16A, 400V</t>
  </si>
  <si>
    <t>172</t>
  </si>
  <si>
    <t>358221038</t>
  </si>
  <si>
    <t>jistič B16/1, 16A, 230V</t>
  </si>
  <si>
    <t>174</t>
  </si>
  <si>
    <t>358221090</t>
  </si>
  <si>
    <t>jistič B10/1, 10A, 230V</t>
  </si>
  <si>
    <t>176</t>
  </si>
  <si>
    <t>358892100</t>
  </si>
  <si>
    <t>chránič proudový 25/4/003-A, 25A, 400V</t>
  </si>
  <si>
    <t>178</t>
  </si>
  <si>
    <t>358892374</t>
  </si>
  <si>
    <t>chránič proudový 10/1N/C/003-A, 10A, 230V</t>
  </si>
  <si>
    <t>180</t>
  </si>
  <si>
    <t>358892389</t>
  </si>
  <si>
    <t>chránič proudový 16/1N/B/003-A, 16A, 230V</t>
  </si>
  <si>
    <t>182</t>
  </si>
  <si>
    <t>345629010</t>
  </si>
  <si>
    <t>svorkovnice PE</t>
  </si>
  <si>
    <t>184</t>
  </si>
  <si>
    <t>345629020</t>
  </si>
  <si>
    <t>svorkovnice N</t>
  </si>
  <si>
    <t>186</t>
  </si>
  <si>
    <t>345621453</t>
  </si>
  <si>
    <t>svorkovnice řadová 6mm</t>
  </si>
  <si>
    <t>188</t>
  </si>
  <si>
    <t>345617845</t>
  </si>
  <si>
    <t>svorkovnice EPS na DIN lištu</t>
  </si>
  <si>
    <t>190</t>
  </si>
  <si>
    <t>PC3</t>
  </si>
  <si>
    <t>Práce a pomocný materiál</t>
  </si>
  <si>
    <t>192</t>
  </si>
  <si>
    <t>742</t>
  </si>
  <si>
    <t>Elektroinstalace - slaboproud</t>
  </si>
  <si>
    <t>741310112</t>
  </si>
  <si>
    <t>Montáž spínačů jedno nebo dvoupólových polozapuštěných nebo zapuštěných se zapojením vodičů bezšroubové připojení ovladačů, řazení 0/1-tlačítkových zapínacích/vypínacích</t>
  </si>
  <si>
    <t>194</t>
  </si>
  <si>
    <t>https://podminky.urs.cz/item/CS_URS_2025_01/741310112</t>
  </si>
  <si>
    <t>34535793</t>
  </si>
  <si>
    <t>zvonkové tlačítko, 10A, 230V, IP20 + kryt bílý s popisovým polem se symbolem zvonku</t>
  </si>
  <si>
    <t>196</t>
  </si>
  <si>
    <t>198</t>
  </si>
  <si>
    <t>742110002</t>
  </si>
  <si>
    <t>Montáž trubek elektroinstalačních plastových ohebných uložených pod omítku</t>
  </si>
  <si>
    <t>200</t>
  </si>
  <si>
    <t>https://podminky.urs.cz/item/CS_URS_2025_01/742110002</t>
  </si>
  <si>
    <t>34571152</t>
  </si>
  <si>
    <t>trubka elektroinstalační ohebná z PH, D 12/20mm</t>
  </si>
  <si>
    <t>202</t>
  </si>
  <si>
    <t>742110504</t>
  </si>
  <si>
    <t>Montáž krabic elektroinstalačních s víčkem zapuštěných plastových odbočných kruhových</t>
  </si>
  <si>
    <t>204</t>
  </si>
  <si>
    <t>https://podminky.urs.cz/item/CS_URS_2025_01/742110504</t>
  </si>
  <si>
    <t>345715115</t>
  </si>
  <si>
    <t>krabice protahovací do SDK včetně víčka</t>
  </si>
  <si>
    <t>206</t>
  </si>
  <si>
    <t>742121002</t>
  </si>
  <si>
    <t>Montáž kabelů sdělovacích pro vnitřní rozvody počtu žil přes 15</t>
  </si>
  <si>
    <t>208</t>
  </si>
  <si>
    <t>https://podminky.urs.cz/item/CS_URS_2025_01/742121002</t>
  </si>
  <si>
    <t>341131499</t>
  </si>
  <si>
    <t>kabel koaxiální</t>
  </si>
  <si>
    <t>210</t>
  </si>
  <si>
    <t>742124003</t>
  </si>
  <si>
    <t>Montáž kabelů datových FTP, UTP, STP pro vnitřní rozvody pevně</t>
  </si>
  <si>
    <t>212</t>
  </si>
  <si>
    <t>https://podminky.urs.cz/item/CS_URS_2025_01/742124003</t>
  </si>
  <si>
    <t>34121269</t>
  </si>
  <si>
    <t>kabel datový celkově stíněný Al fólií jádro Cu plné plášť PVC (F/UTP) kategorie 6</t>
  </si>
  <si>
    <t>214</t>
  </si>
  <si>
    <t>742124005</t>
  </si>
  <si>
    <t>Montáž kabelů datových FTP, UTP, STP ukončení kabelu konektorem</t>
  </si>
  <si>
    <t>216</t>
  </si>
  <si>
    <t>https://podminky.urs.cz/item/CS_URS_2025_01/742124005</t>
  </si>
  <si>
    <t>37459030</t>
  </si>
  <si>
    <t>konektor na drát/lanko s vložkou RJ45 FTP Cat6A pro vodiče do 1,32mm stíněný</t>
  </si>
  <si>
    <t>218</t>
  </si>
  <si>
    <t>742124009</t>
  </si>
  <si>
    <t>Ukončení koaxiálního kabelu</t>
  </si>
  <si>
    <t>220</t>
  </si>
  <si>
    <t>742310006</t>
  </si>
  <si>
    <t>Montáž domovního telefonu nástěnného audio/video telefonu</t>
  </si>
  <si>
    <t>222</t>
  </si>
  <si>
    <t>https://podminky.urs.cz/item/CS_URS_2025_01/742310006</t>
  </si>
  <si>
    <t>38226806</t>
  </si>
  <si>
    <t>domovní telefon s ovládáním elektrického zámku a video spojením</t>
  </si>
  <si>
    <t>224</t>
  </si>
  <si>
    <t>742330045</t>
  </si>
  <si>
    <t>Montáž strukturované kabeláže zásuvek datových přisazené na omítku 1 až 6 pozic</t>
  </si>
  <si>
    <t>226</t>
  </si>
  <si>
    <t>https://podminky.urs.cz/item/CS_URS_2025_01/742330045</t>
  </si>
  <si>
    <t>37451205</t>
  </si>
  <si>
    <t>krabička datové zásuvky na omítku PVC čtvercová 80x80mm hloubka 42mm</t>
  </si>
  <si>
    <t>228</t>
  </si>
  <si>
    <t>742420121</t>
  </si>
  <si>
    <t>Montáž společné televizní antény televizní zásuvky koncové nebo průběžné</t>
  </si>
  <si>
    <t>230</t>
  </si>
  <si>
    <t>https://podminky.urs.cz/item/CS_URS_2025_01/742420121</t>
  </si>
  <si>
    <t>37451026</t>
  </si>
  <si>
    <t>zásuvka koncová TV/R/SAT +LAN+TEL bez krabičky s víčkem útlum 3dB</t>
  </si>
  <si>
    <t>232</t>
  </si>
  <si>
    <t>3414216-R</t>
  </si>
  <si>
    <t>drobný upevňovací materiál, vruty, hmoždinky, sádra apod.</t>
  </si>
  <si>
    <t>234</t>
  </si>
  <si>
    <t>D 1.4.2 - Silnoproudá a slaboproudá elektrotechnika byt č.4</t>
  </si>
  <si>
    <t xml:space="preserve">    741-a - Rozvaděče RB4</t>
  </si>
  <si>
    <t>34571587</t>
  </si>
  <si>
    <t>deska krycí do kovového krytu s rámečkem povrch nerez 16/24 modulů</t>
  </si>
  <si>
    <t>345367100</t>
  </si>
  <si>
    <t>rámeček trojnásobný, bílý</t>
  </si>
  <si>
    <t>Rozvaděče RB4</t>
  </si>
  <si>
    <t>D 1.5 - Technika prostředí staveb – plynoinstalace</t>
  </si>
  <si>
    <t>Jana Urbánková</t>
  </si>
  <si>
    <t xml:space="preserve">    723 - Zdravotechnika - vnitřní plynovod</t>
  </si>
  <si>
    <t>723</t>
  </si>
  <si>
    <t>Zdravotechnika - vnitřní plynovod</t>
  </si>
  <si>
    <t>723181023</t>
  </si>
  <si>
    <t>Potrubí z měděných trubek tvrdých, spojovaných lisováním Ø 22/1</t>
  </si>
  <si>
    <t>478249860</t>
  </si>
  <si>
    <t>https://podminky.urs.cz/item/CS_URS_2023_02/723181023</t>
  </si>
  <si>
    <t>"byt 2.np"10</t>
  </si>
  <si>
    <t>"byt 3.np"9</t>
  </si>
  <si>
    <t>723181024</t>
  </si>
  <si>
    <t>Potrubí z měděných trubek tvrdých, spojovaných lisováním Ø 28/1,5</t>
  </si>
  <si>
    <t>697989976</t>
  </si>
  <si>
    <t>https://podminky.urs.cz/item/CS_URS_2025_01/723181024</t>
  </si>
  <si>
    <t>"byt 2.np"5</t>
  </si>
  <si>
    <t>"byt 3.np"5</t>
  </si>
  <si>
    <t>28613961.R01</t>
  </si>
  <si>
    <t>trubka ochranná PE dn 50</t>
  </si>
  <si>
    <t>462433689</t>
  </si>
  <si>
    <t>"byt 2.np"2*0,3</t>
  </si>
  <si>
    <t>"byt 3.np"2*0,3</t>
  </si>
  <si>
    <t>723190107</t>
  </si>
  <si>
    <t>Přípojky plynovodní ke spotřebičům z hadic nerezových vnější/vnitřní závit G 1/2" FM, délky 50 cm</t>
  </si>
  <si>
    <t>1955342497</t>
  </si>
  <si>
    <t>https://podminky.urs.cz/item/CS_URS_2025_01/723190107</t>
  </si>
  <si>
    <t>"byt 2.np"1</t>
  </si>
  <si>
    <t>"byt 3.np"1</t>
  </si>
  <si>
    <t>723220213.R01</t>
  </si>
  <si>
    <t>Armatury plyn - přechod ocel/měď</t>
  </si>
  <si>
    <t>465803945</t>
  </si>
  <si>
    <t>723229102</t>
  </si>
  <si>
    <t>Armatury s jedním závitem montáž armatur s jedním závitem ostatních typů G 1/2"</t>
  </si>
  <si>
    <t>-355710719</t>
  </si>
  <si>
    <t>https://podminky.urs.cz/item/CS_URS_2025_01/723229102</t>
  </si>
  <si>
    <t>55138952</t>
  </si>
  <si>
    <t>kohout kulový plnoprůtokový nikl ovládání vrtulka PN42 T 185°C (EN 331, MOP 5) 1/2" žlutý</t>
  </si>
  <si>
    <t>389044758</t>
  </si>
  <si>
    <t>723229103</t>
  </si>
  <si>
    <t>Armatury s jedním závitem montáž armatur s jedním závitem ostatních typů G 3/4"</t>
  </si>
  <si>
    <t>-2035351137</t>
  </si>
  <si>
    <t>https://podminky.urs.cz/item/CS_URS_2025_01/723229103</t>
  </si>
  <si>
    <t>55138953</t>
  </si>
  <si>
    <t>kohout kulový plnoprůtokový nikl ovládání vrtulka PN42 T 185°C (EN 331, MOP 5) 3/4" žlutý</t>
  </si>
  <si>
    <t>1002927464</t>
  </si>
  <si>
    <t>998723202</t>
  </si>
  <si>
    <t>Přesun hmot pro vnitřní plynovod stanovený procentní sazbou (%) z ceny vodorovná dopravní vzdálenost do 50 m základní v objektech výšky přes 6 do 12 m</t>
  </si>
  <si>
    <t>1666368023</t>
  </si>
  <si>
    <t>https://podminky.urs.cz/item/CS_URS_2025_01/998723202</t>
  </si>
  <si>
    <t>725619101</t>
  </si>
  <si>
    <t>Plynové sporáky a vařidlové desky bez regulátoru tlaku montáž sporáků na zemní plyn</t>
  </si>
  <si>
    <t>-1083939557</t>
  </si>
  <si>
    <t>https://podminky.urs.cz/item/CS_URS_2025_01/725619101</t>
  </si>
  <si>
    <t>54111971</t>
  </si>
  <si>
    <t>sporák plynový 4 plynové hořáky plynová trouba do 70l š 50cm</t>
  </si>
  <si>
    <t>372829891</t>
  </si>
  <si>
    <t>14370175</t>
  </si>
  <si>
    <t>854897883</t>
  </si>
  <si>
    <t>VRN - Vedlejší rozpočtové náklady</t>
  </si>
  <si>
    <t>1.1 - Zařízení staveniště</t>
  </si>
  <si>
    <t xml:space="preserve">    1.1.1 - Zřízení,údržba a odstranění prostor dodavatele</t>
  </si>
  <si>
    <t xml:space="preserve">    1.1.2 - Napojení zařízení staveniště na media</t>
  </si>
  <si>
    <t xml:space="preserve">    1.1.3 - Vytýčení stávajících inž.sítí</t>
  </si>
  <si>
    <t xml:space="preserve">    1.1.7 - Projednání podmínek s majitelí pozemků</t>
  </si>
  <si>
    <t>1.2 - Související činnosti</t>
  </si>
  <si>
    <t xml:space="preserve">    1.2.2 - Dokumentace skutečného provedení stavby</t>
  </si>
  <si>
    <t xml:space="preserve">    1.2.3 - Kompletační činnost</t>
  </si>
  <si>
    <t xml:space="preserve">    VRN1 - Průzkumné, zeměměřičské a projektové práce</t>
  </si>
  <si>
    <t xml:space="preserve">    VRN4 - Inženýrská činnost</t>
  </si>
  <si>
    <t xml:space="preserve">    VRN7 - Provozní vlivy</t>
  </si>
  <si>
    <t>1.1</t>
  </si>
  <si>
    <t>Zařízení staveniště</t>
  </si>
  <si>
    <t>1.1.1</t>
  </si>
  <si>
    <t>Zřízení,údržba a odstranění prostor dodavatele</t>
  </si>
  <si>
    <t>001</t>
  </si>
  <si>
    <t>ZS zhotovitele - sociální objekty</t>
  </si>
  <si>
    <t>kpl</t>
  </si>
  <si>
    <t>-1153954865</t>
  </si>
  <si>
    <t>Poznámka k položce:_x000D_
Převlékárny, sociální objekty, Kancelář pro stavbyvedoucího a mistra, Mobilní WC na stavbě-pronájem apod.</t>
  </si>
  <si>
    <t>002</t>
  </si>
  <si>
    <t>ZS zhotovitele - provozní objekty ZS</t>
  </si>
  <si>
    <t>-1661377347</t>
  </si>
  <si>
    <t>Poznámka k položce:_x000D_
Volné sklady, skládky materiálu.</t>
  </si>
  <si>
    <t>003</t>
  </si>
  <si>
    <t>Pronájem veřejných ploch pro zařízení staveniště</t>
  </si>
  <si>
    <t>-1539251058</t>
  </si>
  <si>
    <t>Poznámka k položce:_x000D_
Poplatky majiteli veřejných pozemků za dočasný pronájem ploch pro zařízení staveniště.</t>
  </si>
  <si>
    <t>1.1.2</t>
  </si>
  <si>
    <t>Napojení zařízení staveniště na media</t>
  </si>
  <si>
    <t>004</t>
  </si>
  <si>
    <t>Elektrická energie</t>
  </si>
  <si>
    <t>1282402392</t>
  </si>
  <si>
    <t>Poznámka k položce:_x000D_
Napojení na stávající rozvody nn v bezprostředním okolí staveniště.</t>
  </si>
  <si>
    <t>1.1.3</t>
  </si>
  <si>
    <t>Vytýčení stávajících inž.sítí</t>
  </si>
  <si>
    <t>005</t>
  </si>
  <si>
    <t>Náklady na vytyčení všech inženýrských sítí na staveništi u jednotlivých správců a majitelů , před zahájením stavebních prací</t>
  </si>
  <si>
    <t>1845205867</t>
  </si>
  <si>
    <t>Poznámka k položce:_x000D_
Zhotovitel  zajistí aktualizaci vyjádření majitelů všech stávajících inženýrských sítí a následně zajistí vytyčení všech stávajících inženýrských sítí na staveništi navrhovaného vodovodu u jednotlivých správců a majitelů.</t>
  </si>
  <si>
    <t>1.1.7</t>
  </si>
  <si>
    <t>Projednání podmínek s majitelí pozemků</t>
  </si>
  <si>
    <t>016</t>
  </si>
  <si>
    <t>Potřebná povolení a souhlasy</t>
  </si>
  <si>
    <t>-338600726</t>
  </si>
  <si>
    <t>Poznámka k položce:_x000D_
Zajištění veškerých potřebných povolení pro zahájení, pro realizaci a pro ukončení výstavby - pro předání investorovi k užívání.</t>
  </si>
  <si>
    <t>1.2</t>
  </si>
  <si>
    <t>Související činnosti</t>
  </si>
  <si>
    <t>1.2.2</t>
  </si>
  <si>
    <t>Dokumentace skutečného provedení stavby</t>
  </si>
  <si>
    <t>Dokumentace skutečného provedení</t>
  </si>
  <si>
    <t>279137571</t>
  </si>
  <si>
    <t>Poznámka k položce:_x000D_
Vypracování projektové dokumentace  s vyznačením všech změn oproti stavebnímu povolení v rozsahu pro podání žádosti o změnu stavby před dokončením. Projektová dokumentace změn bude vypracována 3x v tištěné verzi a 2x v digitální verzi na CD.</t>
  </si>
  <si>
    <t>1.2.3</t>
  </si>
  <si>
    <t>Kompletační činnost</t>
  </si>
  <si>
    <t>Kompletační činnost zhotovitele stavby a příprava k odevzdání stavby zadavateli</t>
  </si>
  <si>
    <t>1868184355</t>
  </si>
  <si>
    <t>Poznámka k položce:_x000D_
Zajištění a shromáždění všech dokladů potřebných k zahájení stavby, k vlastní realizaci stavby a k ukončení stavby včetně přípravy a shromáždění dokladů ke kolaudaci stavby a k předání stavby zadavateli.</t>
  </si>
  <si>
    <t>VRN1</t>
  </si>
  <si>
    <t>Průzkumné, zeměměřičské a projektové práce</t>
  </si>
  <si>
    <t>013294000.1</t>
  </si>
  <si>
    <t>Fotodokumentace stavby</t>
  </si>
  <si>
    <t>stavba</t>
  </si>
  <si>
    <t>1024</t>
  </si>
  <si>
    <t>-757260535</t>
  </si>
  <si>
    <t>VRN4</t>
  </si>
  <si>
    <t>Inženýrská činnost</t>
  </si>
  <si>
    <t>042503000</t>
  </si>
  <si>
    <t>Plán BOZP na staveništi</t>
  </si>
  <si>
    <t>-465225192</t>
  </si>
  <si>
    <t>042503000.1</t>
  </si>
  <si>
    <t>Havarijní plán stavby</t>
  </si>
  <si>
    <t>-108320388</t>
  </si>
  <si>
    <t>VRN7</t>
  </si>
  <si>
    <t>Provozní vlivy</t>
  </si>
  <si>
    <t>071203000</t>
  </si>
  <si>
    <t>Provoz dalšího subjektu</t>
  </si>
  <si>
    <t>-1862218235</t>
  </si>
  <si>
    <t>Poznámka k položce:_x000D_
Vliv obyvatel domu.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</si>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</sst>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8" fillId="2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 applyProtection="1">
      <alignment horizontal="center"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 wrapText="1"/>
    </xf>
    <xf numFmtId="0" fontId="21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7013501" TargetMode="External"/><Relationship Id="rId13" Type="http://schemas.openxmlformats.org/officeDocument/2006/relationships/hyperlink" Target="https://podminky.urs.cz/item/CS_URS_2025_01/766691914" TargetMode="External"/><Relationship Id="rId3" Type="http://schemas.openxmlformats.org/officeDocument/2006/relationships/hyperlink" Target="https://podminky.urs.cz/item/CS_URS_2025_01/968072455" TargetMode="External"/><Relationship Id="rId7" Type="http://schemas.openxmlformats.org/officeDocument/2006/relationships/hyperlink" Target="https://podminky.urs.cz/item/CS_URS_2025_01/997013214" TargetMode="External"/><Relationship Id="rId12" Type="http://schemas.openxmlformats.org/officeDocument/2006/relationships/hyperlink" Target="https://podminky.urs.cz/item/CS_URS_2025_01/766691812" TargetMode="External"/><Relationship Id="rId2" Type="http://schemas.openxmlformats.org/officeDocument/2006/relationships/hyperlink" Target="https://podminky.urs.cz/item/CS_URS_2025_01/964061341" TargetMode="External"/><Relationship Id="rId1" Type="http://schemas.openxmlformats.org/officeDocument/2006/relationships/hyperlink" Target="https://podminky.urs.cz/item/CS_URS_2025_01/963023712" TargetMode="External"/><Relationship Id="rId6" Type="http://schemas.openxmlformats.org/officeDocument/2006/relationships/hyperlink" Target="https://podminky.urs.cz/item/CS_URS_2025_01/997002611" TargetMode="External"/><Relationship Id="rId11" Type="http://schemas.openxmlformats.org/officeDocument/2006/relationships/hyperlink" Target="https://podminky.urs.cz/item/CS_URS_2025_01/762822850" TargetMode="External"/><Relationship Id="rId5" Type="http://schemas.openxmlformats.org/officeDocument/2006/relationships/hyperlink" Target="https://podminky.urs.cz/item/CS_URS_2025_01/978059541" TargetMode="External"/><Relationship Id="rId10" Type="http://schemas.openxmlformats.org/officeDocument/2006/relationships/hyperlink" Target="https://podminky.urs.cz/item/CS_URS_2025_01/997013871" TargetMode="External"/><Relationship Id="rId4" Type="http://schemas.openxmlformats.org/officeDocument/2006/relationships/hyperlink" Target="https://podminky.urs.cz/item/CS_URS_2025_01/978013191" TargetMode="External"/><Relationship Id="rId9" Type="http://schemas.openxmlformats.org/officeDocument/2006/relationships/hyperlink" Target="https://podminky.urs.cz/item/CS_URS_2025_01/997013509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963022819" TargetMode="External"/><Relationship Id="rId21" Type="http://schemas.openxmlformats.org/officeDocument/2006/relationships/hyperlink" Target="https://podminky.urs.cz/item/CS_URS_2025_01/941211811" TargetMode="External"/><Relationship Id="rId42" Type="http://schemas.openxmlformats.org/officeDocument/2006/relationships/hyperlink" Target="https://podminky.urs.cz/item/CS_URS_2025_01/762511223" TargetMode="External"/><Relationship Id="rId47" Type="http://schemas.openxmlformats.org/officeDocument/2006/relationships/hyperlink" Target="https://podminky.urs.cz/item/CS_URS_2025_01/762822120" TargetMode="External"/><Relationship Id="rId63" Type="http://schemas.openxmlformats.org/officeDocument/2006/relationships/hyperlink" Target="https://podminky.urs.cz/item/CS_URS_2025_01/766695213" TargetMode="External"/><Relationship Id="rId68" Type="http://schemas.openxmlformats.org/officeDocument/2006/relationships/hyperlink" Target="https://podminky.urs.cz/item/CS_URS_2025_01/767163101" TargetMode="External"/><Relationship Id="rId84" Type="http://schemas.openxmlformats.org/officeDocument/2006/relationships/hyperlink" Target="https://podminky.urs.cz/item/CS_URS_2025_01/775591316" TargetMode="External"/><Relationship Id="rId89" Type="http://schemas.openxmlformats.org/officeDocument/2006/relationships/hyperlink" Target="https://podminky.urs.cz/item/CS_URS_2025_01/781131112" TargetMode="External"/><Relationship Id="rId16" Type="http://schemas.openxmlformats.org/officeDocument/2006/relationships/hyperlink" Target="https://podminky.urs.cz/item/CS_URS_2025_01/631362021" TargetMode="External"/><Relationship Id="rId11" Type="http://schemas.openxmlformats.org/officeDocument/2006/relationships/hyperlink" Target="https://podminky.urs.cz/item/CS_URS_2025_01/611322421" TargetMode="External"/><Relationship Id="rId32" Type="http://schemas.openxmlformats.org/officeDocument/2006/relationships/hyperlink" Target="https://podminky.urs.cz/item/CS_URS_2025_01/713131141" TargetMode="External"/><Relationship Id="rId37" Type="http://schemas.openxmlformats.org/officeDocument/2006/relationships/hyperlink" Target="https://podminky.urs.cz/item/CS_URS_2025_01/998713102" TargetMode="External"/><Relationship Id="rId53" Type="http://schemas.openxmlformats.org/officeDocument/2006/relationships/hyperlink" Target="https://podminky.urs.cz/item/CS_URS_2025_01/763111311" TargetMode="External"/><Relationship Id="rId58" Type="http://schemas.openxmlformats.org/officeDocument/2006/relationships/hyperlink" Target="https://podminky.urs.cz/item/CS_URS_2025_01/766660411" TargetMode="External"/><Relationship Id="rId74" Type="http://schemas.openxmlformats.org/officeDocument/2006/relationships/hyperlink" Target="https://podminky.urs.cz/item/CS_URS_2025_01/771592011" TargetMode="External"/><Relationship Id="rId79" Type="http://schemas.openxmlformats.org/officeDocument/2006/relationships/hyperlink" Target="https://podminky.urs.cz/item/CS_URS_2025_01/998773102" TargetMode="External"/><Relationship Id="rId102" Type="http://schemas.openxmlformats.org/officeDocument/2006/relationships/hyperlink" Target="https://podminky.urs.cz/item/CS_URS_2025_01/784181125" TargetMode="External"/><Relationship Id="rId5" Type="http://schemas.openxmlformats.org/officeDocument/2006/relationships/hyperlink" Target="https://podminky.urs.cz/item/CS_URS_2025_01/342241112" TargetMode="External"/><Relationship Id="rId90" Type="http://schemas.openxmlformats.org/officeDocument/2006/relationships/hyperlink" Target="https://podminky.urs.cz/item/CS_URS_2025_01/781131241" TargetMode="External"/><Relationship Id="rId95" Type="http://schemas.openxmlformats.org/officeDocument/2006/relationships/hyperlink" Target="https://podminky.urs.cz/item/CS_URS_2025_01/998781102" TargetMode="External"/><Relationship Id="rId22" Type="http://schemas.openxmlformats.org/officeDocument/2006/relationships/hyperlink" Target="https://podminky.urs.cz/item/CS_URS_2025_01/945412112" TargetMode="External"/><Relationship Id="rId27" Type="http://schemas.openxmlformats.org/officeDocument/2006/relationships/hyperlink" Target="https://podminky.urs.cz/item/CS_URS_2025_01/971024461" TargetMode="External"/><Relationship Id="rId43" Type="http://schemas.openxmlformats.org/officeDocument/2006/relationships/hyperlink" Target="https://podminky.urs.cz/item/CS_URS_2025_01/762512261" TargetMode="External"/><Relationship Id="rId48" Type="http://schemas.openxmlformats.org/officeDocument/2006/relationships/hyperlink" Target="https://podminky.urs.cz/item/CS_URS_2025_01/762822130" TargetMode="External"/><Relationship Id="rId64" Type="http://schemas.openxmlformats.org/officeDocument/2006/relationships/hyperlink" Target="https://podminky.urs.cz/item/CS_URS_2025_01/766811141" TargetMode="External"/><Relationship Id="rId69" Type="http://schemas.openxmlformats.org/officeDocument/2006/relationships/hyperlink" Target="https://podminky.urs.cz/item/CS_URS_2025_01/767810112" TargetMode="External"/><Relationship Id="rId80" Type="http://schemas.openxmlformats.org/officeDocument/2006/relationships/hyperlink" Target="https://podminky.urs.cz/item/CS_URS_2025_01/775511411" TargetMode="External"/><Relationship Id="rId85" Type="http://schemas.openxmlformats.org/officeDocument/2006/relationships/hyperlink" Target="https://podminky.urs.cz/item/CS_URS_2025_01/775591411" TargetMode="External"/><Relationship Id="rId12" Type="http://schemas.openxmlformats.org/officeDocument/2006/relationships/hyperlink" Target="https://podminky.urs.cz/item/CS_URS_2025_01/612311131" TargetMode="External"/><Relationship Id="rId17" Type="http://schemas.openxmlformats.org/officeDocument/2006/relationships/hyperlink" Target="https://podminky.urs.cz/item/CS_URS_2025_01/632481215" TargetMode="External"/><Relationship Id="rId33" Type="http://schemas.openxmlformats.org/officeDocument/2006/relationships/hyperlink" Target="https://podminky.urs.cz/item/CS_URS_2025_01/713131151" TargetMode="External"/><Relationship Id="rId38" Type="http://schemas.openxmlformats.org/officeDocument/2006/relationships/hyperlink" Target="https://podminky.urs.cz/item/CS_URS_2025_01/725821325" TargetMode="External"/><Relationship Id="rId59" Type="http://schemas.openxmlformats.org/officeDocument/2006/relationships/hyperlink" Target="https://podminky.urs.cz/item/CS_URS_2025_01/766682111" TargetMode="External"/><Relationship Id="rId103" Type="http://schemas.openxmlformats.org/officeDocument/2006/relationships/hyperlink" Target="https://podminky.urs.cz/item/CS_URS_2025_01/784211101" TargetMode="External"/><Relationship Id="rId20" Type="http://schemas.openxmlformats.org/officeDocument/2006/relationships/hyperlink" Target="https://podminky.urs.cz/item/CS_URS_2025_01/941211211" TargetMode="External"/><Relationship Id="rId41" Type="http://schemas.openxmlformats.org/officeDocument/2006/relationships/hyperlink" Target="https://podminky.urs.cz/item/CS_URS_2025_01/762511126" TargetMode="External"/><Relationship Id="rId54" Type="http://schemas.openxmlformats.org/officeDocument/2006/relationships/hyperlink" Target="https://podminky.urs.cz/item/CS_URS_2025_01/763111331" TargetMode="External"/><Relationship Id="rId62" Type="http://schemas.openxmlformats.org/officeDocument/2006/relationships/hyperlink" Target="https://podminky.urs.cz/item/CS_URS_2025_01/766695212" TargetMode="External"/><Relationship Id="rId70" Type="http://schemas.openxmlformats.org/officeDocument/2006/relationships/hyperlink" Target="https://podminky.urs.cz/item/CS_URS_2025_01/771121011" TargetMode="External"/><Relationship Id="rId75" Type="http://schemas.openxmlformats.org/officeDocument/2006/relationships/hyperlink" Target="https://podminky.urs.cz/item/CS_URS_2025_01/998771102" TargetMode="External"/><Relationship Id="rId83" Type="http://schemas.openxmlformats.org/officeDocument/2006/relationships/hyperlink" Target="https://podminky.urs.cz/item/CS_URS_2025_01/775591312" TargetMode="External"/><Relationship Id="rId88" Type="http://schemas.openxmlformats.org/officeDocument/2006/relationships/hyperlink" Target="https://podminky.urs.cz/item/CS_URS_2025_01/781121011" TargetMode="External"/><Relationship Id="rId91" Type="http://schemas.openxmlformats.org/officeDocument/2006/relationships/hyperlink" Target="https://podminky.urs.cz/item/CS_URS_2025_01/781131242" TargetMode="External"/><Relationship Id="rId96" Type="http://schemas.openxmlformats.org/officeDocument/2006/relationships/hyperlink" Target="https://podminky.urs.cz/item/CS_URS_2025_01/783201201" TargetMode="External"/><Relationship Id="rId1" Type="http://schemas.openxmlformats.org/officeDocument/2006/relationships/hyperlink" Target="https://podminky.urs.cz/item/CS_URS_2025_01/310237261" TargetMode="External"/><Relationship Id="rId6" Type="http://schemas.openxmlformats.org/officeDocument/2006/relationships/hyperlink" Target="https://podminky.urs.cz/item/CS_URS_2025_01/346481122" TargetMode="External"/><Relationship Id="rId15" Type="http://schemas.openxmlformats.org/officeDocument/2006/relationships/hyperlink" Target="https://podminky.urs.cz/item/CS_URS_2025_01/631311114" TargetMode="External"/><Relationship Id="rId23" Type="http://schemas.openxmlformats.org/officeDocument/2006/relationships/hyperlink" Target="https://podminky.urs.cz/item/CS_URS_2025_01/952902121" TargetMode="External"/><Relationship Id="rId28" Type="http://schemas.openxmlformats.org/officeDocument/2006/relationships/hyperlink" Target="https://podminky.urs.cz/item/CS_URS_2023_02/998017002" TargetMode="External"/><Relationship Id="rId36" Type="http://schemas.openxmlformats.org/officeDocument/2006/relationships/hyperlink" Target="https://podminky.urs.cz/item/CS_URS_2025_01/713191132" TargetMode="External"/><Relationship Id="rId49" Type="http://schemas.openxmlformats.org/officeDocument/2006/relationships/hyperlink" Target="https://podminky.urs.cz/item/CS_URS_2025_01/762822150" TargetMode="External"/><Relationship Id="rId57" Type="http://schemas.openxmlformats.org/officeDocument/2006/relationships/hyperlink" Target="https://podminky.urs.cz/item/CS_URS_2025_01/766660171" TargetMode="External"/><Relationship Id="rId106" Type="http://schemas.openxmlformats.org/officeDocument/2006/relationships/drawing" Target="../drawings/drawing3.xml"/><Relationship Id="rId10" Type="http://schemas.openxmlformats.org/officeDocument/2006/relationships/hyperlink" Target="https://podminky.urs.cz/item/CS_URS_2025_01/611142012" TargetMode="External"/><Relationship Id="rId31" Type="http://schemas.openxmlformats.org/officeDocument/2006/relationships/hyperlink" Target="https://podminky.urs.cz/item/CS_URS_2025_01/713121122" TargetMode="External"/><Relationship Id="rId44" Type="http://schemas.openxmlformats.org/officeDocument/2006/relationships/hyperlink" Target="https://podminky.urs.cz/item/CS_URS_2025_01/762524104" TargetMode="External"/><Relationship Id="rId52" Type="http://schemas.openxmlformats.org/officeDocument/2006/relationships/hyperlink" Target="https://podminky.urs.cz/item/CS_URS_2025_01/998762102" TargetMode="External"/><Relationship Id="rId60" Type="http://schemas.openxmlformats.org/officeDocument/2006/relationships/hyperlink" Target="https://podminky.urs.cz/item/CS_URS_2025_01/766682112" TargetMode="External"/><Relationship Id="rId65" Type="http://schemas.openxmlformats.org/officeDocument/2006/relationships/hyperlink" Target="https://podminky.urs.cz/item/CS_URS_2025_01/766811144" TargetMode="External"/><Relationship Id="rId73" Type="http://schemas.openxmlformats.org/officeDocument/2006/relationships/hyperlink" Target="https://podminky.urs.cz/item/CS_URS_2025_01/771591112" TargetMode="External"/><Relationship Id="rId78" Type="http://schemas.openxmlformats.org/officeDocument/2006/relationships/hyperlink" Target="https://podminky.urs.cz/item/CS_URS_2025_01/773591171" TargetMode="External"/><Relationship Id="rId81" Type="http://schemas.openxmlformats.org/officeDocument/2006/relationships/hyperlink" Target="https://podminky.urs.cz/item/CS_URS_2025_01/775591191" TargetMode="External"/><Relationship Id="rId86" Type="http://schemas.openxmlformats.org/officeDocument/2006/relationships/hyperlink" Target="https://podminky.urs.cz/item/CS_URS_2025_01/998775102" TargetMode="External"/><Relationship Id="rId94" Type="http://schemas.openxmlformats.org/officeDocument/2006/relationships/hyperlink" Target="https://podminky.urs.cz/item/CS_URS_2025_01/781495211" TargetMode="External"/><Relationship Id="rId99" Type="http://schemas.openxmlformats.org/officeDocument/2006/relationships/hyperlink" Target="https://podminky.urs.cz/item/CS_URS_2025_01/783227101" TargetMode="External"/><Relationship Id="rId101" Type="http://schemas.openxmlformats.org/officeDocument/2006/relationships/hyperlink" Target="https://podminky.urs.cz/item/CS_URS_2025_01/784181123" TargetMode="External"/><Relationship Id="rId4" Type="http://schemas.openxmlformats.org/officeDocument/2006/relationships/hyperlink" Target="https://podminky.urs.cz/item/CS_URS_2025_01/317238121" TargetMode="External"/><Relationship Id="rId9" Type="http://schemas.openxmlformats.org/officeDocument/2006/relationships/hyperlink" Target="https://podminky.urs.cz/item/CS_URS_2025_01/434191451" TargetMode="External"/><Relationship Id="rId13" Type="http://schemas.openxmlformats.org/officeDocument/2006/relationships/hyperlink" Target="https://podminky.urs.cz/item/CS_URS_2025_01/612323111" TargetMode="External"/><Relationship Id="rId18" Type="http://schemas.openxmlformats.org/officeDocument/2006/relationships/hyperlink" Target="https://podminky.urs.cz/item/CS_URS_2025_01/635111141" TargetMode="External"/><Relationship Id="rId39" Type="http://schemas.openxmlformats.org/officeDocument/2006/relationships/hyperlink" Target="https://podminky.urs.cz/item/CS_URS_2025_01/725869218" TargetMode="External"/><Relationship Id="rId34" Type="http://schemas.openxmlformats.org/officeDocument/2006/relationships/hyperlink" Target="https://podminky.urs.cz/item/CS_URS_2025_01/713151111" TargetMode="External"/><Relationship Id="rId50" Type="http://schemas.openxmlformats.org/officeDocument/2006/relationships/hyperlink" Target="https://podminky.urs.cz/item/CS_URS_2025_01/762841230" TargetMode="External"/><Relationship Id="rId55" Type="http://schemas.openxmlformats.org/officeDocument/2006/relationships/hyperlink" Target="https://podminky.urs.cz/item/CS_URS_2025_01/763131432" TargetMode="External"/><Relationship Id="rId76" Type="http://schemas.openxmlformats.org/officeDocument/2006/relationships/hyperlink" Target="https://podminky.urs.cz/item/CS_URS_2025_01/773423200" TargetMode="External"/><Relationship Id="rId97" Type="http://schemas.openxmlformats.org/officeDocument/2006/relationships/hyperlink" Target="https://podminky.urs.cz/item/CS_URS_2025_01/783201401" TargetMode="External"/><Relationship Id="rId104" Type="http://schemas.openxmlformats.org/officeDocument/2006/relationships/hyperlink" Target="https://podminky.urs.cz/item/CS_URS_2025_01/784211103" TargetMode="External"/><Relationship Id="rId7" Type="http://schemas.openxmlformats.org/officeDocument/2006/relationships/hyperlink" Target="https://podminky.urs.cz/item/CS_URS_2025_01/430321313" TargetMode="External"/><Relationship Id="rId71" Type="http://schemas.openxmlformats.org/officeDocument/2006/relationships/hyperlink" Target="https://podminky.urs.cz/item/CS_URS_2025_01/771473112" TargetMode="External"/><Relationship Id="rId92" Type="http://schemas.openxmlformats.org/officeDocument/2006/relationships/hyperlink" Target="https://podminky.urs.cz/item/CS_URS_2025_01/781131264" TargetMode="External"/><Relationship Id="rId2" Type="http://schemas.openxmlformats.org/officeDocument/2006/relationships/hyperlink" Target="https://podminky.urs.cz/item/CS_URS_2025_01/311272031" TargetMode="External"/><Relationship Id="rId29" Type="http://schemas.openxmlformats.org/officeDocument/2006/relationships/hyperlink" Target="https://podminky.urs.cz/item/CS_URS_2025_01/713121111" TargetMode="External"/><Relationship Id="rId24" Type="http://schemas.openxmlformats.org/officeDocument/2006/relationships/hyperlink" Target="https://podminky.urs.cz/item/CS_URS_2025_01/952902131" TargetMode="External"/><Relationship Id="rId40" Type="http://schemas.openxmlformats.org/officeDocument/2006/relationships/hyperlink" Target="https://podminky.urs.cz/item/CS_URS_2025_01/762081150" TargetMode="External"/><Relationship Id="rId45" Type="http://schemas.openxmlformats.org/officeDocument/2006/relationships/hyperlink" Target="https://podminky.urs.cz/item/CS_URS_2025_01/762526510" TargetMode="External"/><Relationship Id="rId66" Type="http://schemas.openxmlformats.org/officeDocument/2006/relationships/hyperlink" Target="https://podminky.urs.cz/item/CS_URS_2025_01/766811222" TargetMode="External"/><Relationship Id="rId87" Type="http://schemas.openxmlformats.org/officeDocument/2006/relationships/hyperlink" Target="https://podminky.urs.cz/item/CS_URS_2025_01/781111011" TargetMode="External"/><Relationship Id="rId61" Type="http://schemas.openxmlformats.org/officeDocument/2006/relationships/hyperlink" Target="https://podminky.urs.cz/item/CS_URS_2025_01/766694116" TargetMode="External"/><Relationship Id="rId82" Type="http://schemas.openxmlformats.org/officeDocument/2006/relationships/hyperlink" Target="https://podminky.urs.cz/item/CS_URS_2025_01/775591311" TargetMode="External"/><Relationship Id="rId19" Type="http://schemas.openxmlformats.org/officeDocument/2006/relationships/hyperlink" Target="https://podminky.urs.cz/item/CS_URS_2025_01/941211111" TargetMode="External"/><Relationship Id="rId14" Type="http://schemas.openxmlformats.org/officeDocument/2006/relationships/hyperlink" Target="https://podminky.urs.cz/item/CS_URS_2025_01/612323191" TargetMode="External"/><Relationship Id="rId30" Type="http://schemas.openxmlformats.org/officeDocument/2006/relationships/hyperlink" Target="https://podminky.urs.cz/item/CS_URS_2025_01/713121112" TargetMode="External"/><Relationship Id="rId35" Type="http://schemas.openxmlformats.org/officeDocument/2006/relationships/hyperlink" Target="https://podminky.urs.cz/item/CS_URS_2025_01/713151121" TargetMode="External"/><Relationship Id="rId56" Type="http://schemas.openxmlformats.org/officeDocument/2006/relationships/hyperlink" Target="https://podminky.urs.cz/item/CS_URS_2025_01/998763302" TargetMode="External"/><Relationship Id="rId77" Type="http://schemas.openxmlformats.org/officeDocument/2006/relationships/hyperlink" Target="https://podminky.urs.cz/item/CS_URS_2025_01/773521260" TargetMode="External"/><Relationship Id="rId100" Type="http://schemas.openxmlformats.org/officeDocument/2006/relationships/hyperlink" Target="https://podminky.urs.cz/item/CS_URS_2025_01/784181121" TargetMode="External"/><Relationship Id="rId105" Type="http://schemas.openxmlformats.org/officeDocument/2006/relationships/hyperlink" Target="https://podminky.urs.cz/item/CS_URS_2025_01/784211105" TargetMode="External"/><Relationship Id="rId8" Type="http://schemas.openxmlformats.org/officeDocument/2006/relationships/hyperlink" Target="https://podminky.urs.cz/item/CS_URS_2025_01/430362021" TargetMode="External"/><Relationship Id="rId51" Type="http://schemas.openxmlformats.org/officeDocument/2006/relationships/hyperlink" Target="https://podminky.urs.cz/item/CS_URS_2025_01/762895000" TargetMode="External"/><Relationship Id="rId72" Type="http://schemas.openxmlformats.org/officeDocument/2006/relationships/hyperlink" Target="https://podminky.urs.cz/item/CS_URS_2025_01/771574516" TargetMode="External"/><Relationship Id="rId93" Type="http://schemas.openxmlformats.org/officeDocument/2006/relationships/hyperlink" Target="https://podminky.urs.cz/item/CS_URS_2025_01/781473112" TargetMode="External"/><Relationship Id="rId98" Type="http://schemas.openxmlformats.org/officeDocument/2006/relationships/hyperlink" Target="https://podminky.urs.cz/item/CS_URS_2025_01/783226101" TargetMode="External"/><Relationship Id="rId3" Type="http://schemas.openxmlformats.org/officeDocument/2006/relationships/hyperlink" Target="https://podminky.urs.cz/item/CS_URS_2025_01/317143432" TargetMode="External"/><Relationship Id="rId25" Type="http://schemas.openxmlformats.org/officeDocument/2006/relationships/hyperlink" Target="https://podminky.urs.cz/item/CS_URS_2025_01/952902321" TargetMode="External"/><Relationship Id="rId46" Type="http://schemas.openxmlformats.org/officeDocument/2006/relationships/hyperlink" Target="https://podminky.urs.cz/item/CS_URS_2025_01/762595001" TargetMode="External"/><Relationship Id="rId67" Type="http://schemas.openxmlformats.org/officeDocument/2006/relationships/hyperlink" Target="https://podminky.urs.cz/item/CS_URS_2025_01/998766102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21290111" TargetMode="External"/><Relationship Id="rId18" Type="http://schemas.openxmlformats.org/officeDocument/2006/relationships/hyperlink" Target="https://podminky.urs.cz/item/CS_URS_2025_01/722181242" TargetMode="External"/><Relationship Id="rId26" Type="http://schemas.openxmlformats.org/officeDocument/2006/relationships/hyperlink" Target="https://podminky.urs.cz/item/CS_URS_2025_01/724233011" TargetMode="External"/><Relationship Id="rId3" Type="http://schemas.openxmlformats.org/officeDocument/2006/relationships/hyperlink" Target="https://podminky.urs.cz/item/CS_URS_2025_01/721170974" TargetMode="External"/><Relationship Id="rId21" Type="http://schemas.openxmlformats.org/officeDocument/2006/relationships/hyperlink" Target="https://podminky.urs.cz/item/CS_URS_2025_01/722230112" TargetMode="External"/><Relationship Id="rId34" Type="http://schemas.openxmlformats.org/officeDocument/2006/relationships/drawing" Target="../drawings/drawing4.xml"/><Relationship Id="rId7" Type="http://schemas.openxmlformats.org/officeDocument/2006/relationships/hyperlink" Target="https://podminky.urs.cz/item/CS_URS_2025_01/721175205" TargetMode="External"/><Relationship Id="rId12" Type="http://schemas.openxmlformats.org/officeDocument/2006/relationships/hyperlink" Target="https://podminky.urs.cz/item/CS_URS_2025_01/721274121" TargetMode="External"/><Relationship Id="rId17" Type="http://schemas.openxmlformats.org/officeDocument/2006/relationships/hyperlink" Target="https://podminky.urs.cz/item/CS_URS_2025_01/722181241" TargetMode="External"/><Relationship Id="rId25" Type="http://schemas.openxmlformats.org/officeDocument/2006/relationships/hyperlink" Target="https://podminky.urs.cz/item/CS_URS_2025_01/722290246" TargetMode="External"/><Relationship Id="rId33" Type="http://schemas.openxmlformats.org/officeDocument/2006/relationships/hyperlink" Target="https://podminky.urs.cz/item/CS_URS_2025_01/764316603" TargetMode="External"/><Relationship Id="rId2" Type="http://schemas.openxmlformats.org/officeDocument/2006/relationships/hyperlink" Target="https://podminky.urs.cz/item/CS_URS_2025_01/974031142" TargetMode="External"/><Relationship Id="rId16" Type="http://schemas.openxmlformats.org/officeDocument/2006/relationships/hyperlink" Target="https://podminky.urs.cz/item/CS_URS_2025_01/722174023" TargetMode="External"/><Relationship Id="rId20" Type="http://schemas.openxmlformats.org/officeDocument/2006/relationships/hyperlink" Target="https://podminky.urs.cz/item/CS_URS_2025_01/722230102" TargetMode="External"/><Relationship Id="rId29" Type="http://schemas.openxmlformats.org/officeDocument/2006/relationships/hyperlink" Target="https://podminky.urs.cz/item/CS_URS_2025_01/725813141" TargetMode="External"/><Relationship Id="rId1" Type="http://schemas.openxmlformats.org/officeDocument/2006/relationships/hyperlink" Target="https://podminky.urs.cz/item/CS_URS_2025_01/612325102" TargetMode="External"/><Relationship Id="rId6" Type="http://schemas.openxmlformats.org/officeDocument/2006/relationships/hyperlink" Target="https://podminky.urs.cz/item/CS_URS_2025_01/721175203" TargetMode="External"/><Relationship Id="rId11" Type="http://schemas.openxmlformats.org/officeDocument/2006/relationships/hyperlink" Target="https://podminky.urs.cz/item/CS_URS_2025_01/721273153" TargetMode="External"/><Relationship Id="rId24" Type="http://schemas.openxmlformats.org/officeDocument/2006/relationships/hyperlink" Target="https://podminky.urs.cz/item/CS_URS_2025_01/722290234" TargetMode="External"/><Relationship Id="rId32" Type="http://schemas.openxmlformats.org/officeDocument/2006/relationships/hyperlink" Target="https://podminky.urs.cz/item/CS_URS_2025_01/725831313" TargetMode="External"/><Relationship Id="rId5" Type="http://schemas.openxmlformats.org/officeDocument/2006/relationships/hyperlink" Target="https://podminky.urs.cz/item/CS_URS_2025_01/721175202" TargetMode="External"/><Relationship Id="rId15" Type="http://schemas.openxmlformats.org/officeDocument/2006/relationships/hyperlink" Target="https://podminky.urs.cz/item/CS_URS_2025_01/722174022" TargetMode="External"/><Relationship Id="rId23" Type="http://schemas.openxmlformats.org/officeDocument/2006/relationships/hyperlink" Target="https://podminky.urs.cz/item/CS_URS_2025_01/722231211" TargetMode="External"/><Relationship Id="rId28" Type="http://schemas.openxmlformats.org/officeDocument/2006/relationships/hyperlink" Target="https://podminky.urs.cz/item/CS_URS_2025_01/725211623" TargetMode="External"/><Relationship Id="rId10" Type="http://schemas.openxmlformats.org/officeDocument/2006/relationships/hyperlink" Target="https://podminky.urs.cz/item/CS_URS_2025_01/721229111" TargetMode="External"/><Relationship Id="rId19" Type="http://schemas.openxmlformats.org/officeDocument/2006/relationships/hyperlink" Target="https://podminky.urs.cz/item/CS_URS_2025_01/722221134" TargetMode="External"/><Relationship Id="rId31" Type="http://schemas.openxmlformats.org/officeDocument/2006/relationships/hyperlink" Target="https://podminky.urs.cz/item/CS_URS_2025_01/725822613" TargetMode="External"/><Relationship Id="rId4" Type="http://schemas.openxmlformats.org/officeDocument/2006/relationships/hyperlink" Target="https://podminky.urs.cz/item/CS_URS_2025_01/721175201" TargetMode="External"/><Relationship Id="rId9" Type="http://schemas.openxmlformats.org/officeDocument/2006/relationships/hyperlink" Target="https://podminky.urs.cz/item/CS_URS_2025_01/721226512" TargetMode="External"/><Relationship Id="rId14" Type="http://schemas.openxmlformats.org/officeDocument/2006/relationships/hyperlink" Target="https://podminky.urs.cz/item/CS_URS_2025_01/998721202" TargetMode="External"/><Relationship Id="rId22" Type="http://schemas.openxmlformats.org/officeDocument/2006/relationships/hyperlink" Target="https://podminky.urs.cz/item/CS_URS_2025_01/722231073" TargetMode="External"/><Relationship Id="rId27" Type="http://schemas.openxmlformats.org/officeDocument/2006/relationships/hyperlink" Target="https://podminky.urs.cz/item/CS_URS_2025_01/725112022" TargetMode="External"/><Relationship Id="rId30" Type="http://schemas.openxmlformats.org/officeDocument/2006/relationships/hyperlink" Target="https://podminky.urs.cz/item/CS_URS_2025_01/725821325" TargetMode="External"/><Relationship Id="rId8" Type="http://schemas.openxmlformats.org/officeDocument/2006/relationships/hyperlink" Target="https://podminky.urs.cz/item/CS_URS_2023_02/721194109.R0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8751201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https://podminky.urs.cz/item/CS_URS_2025_01/751377011" TargetMode="External"/><Relationship Id="rId7" Type="http://schemas.openxmlformats.org/officeDocument/2006/relationships/hyperlink" Target="https://podminky.urs.cz/item/CS_URS_2025_01/751514762" TargetMode="External"/><Relationship Id="rId12" Type="http://schemas.openxmlformats.org/officeDocument/2006/relationships/hyperlink" Target="https://podminky.urs.cz/item/CS_URS_2025_01/HZS4212" TargetMode="External"/><Relationship Id="rId2" Type="http://schemas.openxmlformats.org/officeDocument/2006/relationships/hyperlink" Target="https://podminky.urs.cz/item/CS_URS_2025_01/751122012" TargetMode="External"/><Relationship Id="rId1" Type="http://schemas.openxmlformats.org/officeDocument/2006/relationships/hyperlink" Target="https://podminky.urs.cz/item/CS_URS_2025_01/974031167" TargetMode="External"/><Relationship Id="rId6" Type="http://schemas.openxmlformats.org/officeDocument/2006/relationships/hyperlink" Target="https://podminky.urs.cz/item/CS_URS_2025_01/751514662" TargetMode="External"/><Relationship Id="rId11" Type="http://schemas.openxmlformats.org/officeDocument/2006/relationships/hyperlink" Target="https://podminky.urs.cz/item/CS_URS_2025_01/HZS3212" TargetMode="External"/><Relationship Id="rId5" Type="http://schemas.openxmlformats.org/officeDocument/2006/relationships/hyperlink" Target="https://podminky.urs.cz/item/CS_URS_2025_01/751398171" TargetMode="External"/><Relationship Id="rId10" Type="http://schemas.openxmlformats.org/officeDocument/2006/relationships/hyperlink" Target="https://podminky.urs.cz/item/CS_URS_2025_01/HZS3211" TargetMode="External"/><Relationship Id="rId4" Type="http://schemas.openxmlformats.org/officeDocument/2006/relationships/hyperlink" Target="https://podminky.urs.cz/item/CS_URS_2025_01/751398041" TargetMode="External"/><Relationship Id="rId9" Type="http://schemas.openxmlformats.org/officeDocument/2006/relationships/hyperlink" Target="https://podminky.urs.cz/item/CS_URS_2025_01/764316603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32211113" TargetMode="External"/><Relationship Id="rId13" Type="http://schemas.openxmlformats.org/officeDocument/2006/relationships/hyperlink" Target="https://podminky.urs.cz/item/CS_URS_2025_01/733291101" TargetMode="External"/><Relationship Id="rId18" Type="http://schemas.openxmlformats.org/officeDocument/2006/relationships/hyperlink" Target="https://podminky.urs.cz/item/CS_URS_2025_01/998734202" TargetMode="External"/><Relationship Id="rId26" Type="http://schemas.openxmlformats.org/officeDocument/2006/relationships/hyperlink" Target="https://podminky.urs.cz/item/CS_URS_2025_01/735152601" TargetMode="External"/><Relationship Id="rId3" Type="http://schemas.openxmlformats.org/officeDocument/2006/relationships/hyperlink" Target="https://podminky.urs.cz/item/CS_URS_2025_01/731244000" TargetMode="External"/><Relationship Id="rId21" Type="http://schemas.openxmlformats.org/officeDocument/2006/relationships/hyperlink" Target="https://podminky.urs.cz/item/CS_URS_2025_01/735152379" TargetMode="External"/><Relationship Id="rId7" Type="http://schemas.openxmlformats.org/officeDocument/2006/relationships/hyperlink" Target="https://podminky.urs.cz/item/CS_URS_2025_01/732211112" TargetMode="External"/><Relationship Id="rId12" Type="http://schemas.openxmlformats.org/officeDocument/2006/relationships/hyperlink" Target="https://podminky.urs.cz/item/CS_URS_2025_01/733221104" TargetMode="External"/><Relationship Id="rId17" Type="http://schemas.openxmlformats.org/officeDocument/2006/relationships/hyperlink" Target="https://podminky.urs.cz/item/CS_URS_2025_01/734221682" TargetMode="External"/><Relationship Id="rId25" Type="http://schemas.openxmlformats.org/officeDocument/2006/relationships/hyperlink" Target="https://podminky.urs.cz/item/CS_URS_2025_01/735152600" TargetMode="External"/><Relationship Id="rId2" Type="http://schemas.openxmlformats.org/officeDocument/2006/relationships/hyperlink" Target="https://podminky.urs.cz/item/CS_URS_2025_01/974031142" TargetMode="External"/><Relationship Id="rId16" Type="http://schemas.openxmlformats.org/officeDocument/2006/relationships/hyperlink" Target="https://podminky.urs.cz/item/CS_URS_2025_01/734221545" TargetMode="External"/><Relationship Id="rId20" Type="http://schemas.openxmlformats.org/officeDocument/2006/relationships/hyperlink" Target="https://podminky.urs.cz/item/CS_URS_2025_01/735152355" TargetMode="External"/><Relationship Id="rId29" Type="http://schemas.openxmlformats.org/officeDocument/2006/relationships/hyperlink" Target="https://podminky.urs.cz/item/CS_URS_2025_01/998735202" TargetMode="External"/><Relationship Id="rId1" Type="http://schemas.openxmlformats.org/officeDocument/2006/relationships/hyperlink" Target="https://podminky.urs.cz/item/CS_URS_2025_01/612325102" TargetMode="External"/><Relationship Id="rId6" Type="http://schemas.openxmlformats.org/officeDocument/2006/relationships/hyperlink" Target="https://podminky.urs.cz/item/CS_URS_2025_01/998731202" TargetMode="External"/><Relationship Id="rId11" Type="http://schemas.openxmlformats.org/officeDocument/2006/relationships/hyperlink" Target="https://podminky.urs.cz/item/CS_URS_2025_01/733221103" TargetMode="External"/><Relationship Id="rId24" Type="http://schemas.openxmlformats.org/officeDocument/2006/relationships/hyperlink" Target="https://podminky.urs.cz/item/CS_URS_2025_01/735152596" TargetMode="External"/><Relationship Id="rId32" Type="http://schemas.openxmlformats.org/officeDocument/2006/relationships/drawing" Target="../drawings/drawing6.xml"/><Relationship Id="rId5" Type="http://schemas.openxmlformats.org/officeDocument/2006/relationships/hyperlink" Target="https://podminky.urs.cz/item/CS_URS_2025_01/731810311" TargetMode="External"/><Relationship Id="rId15" Type="http://schemas.openxmlformats.org/officeDocument/2006/relationships/hyperlink" Target="https://podminky.urs.cz/item/CS_URS_2025_01/998733202" TargetMode="External"/><Relationship Id="rId23" Type="http://schemas.openxmlformats.org/officeDocument/2006/relationships/hyperlink" Target="https://podminky.urs.cz/item/CS_URS_2025_01/735152595" TargetMode="External"/><Relationship Id="rId28" Type="http://schemas.openxmlformats.org/officeDocument/2006/relationships/hyperlink" Target="https://podminky.urs.cz/item/CS_URS_2025_01/735152679" TargetMode="External"/><Relationship Id="rId10" Type="http://schemas.openxmlformats.org/officeDocument/2006/relationships/hyperlink" Target="https://podminky.urs.cz/item/CS_URS_2025_01/733221102" TargetMode="External"/><Relationship Id="rId19" Type="http://schemas.openxmlformats.org/officeDocument/2006/relationships/hyperlink" Target="https://podminky.urs.cz/item/CS_URS_2025_01/735152171" TargetMode="External"/><Relationship Id="rId31" Type="http://schemas.openxmlformats.org/officeDocument/2006/relationships/hyperlink" Target="https://podminky.urs.cz/item/CS_URS_2025_01/HZS4212" TargetMode="External"/><Relationship Id="rId4" Type="http://schemas.openxmlformats.org/officeDocument/2006/relationships/hyperlink" Target="https://podminky.urs.cz/item/CS_URS_2025_01/731244003" TargetMode="External"/><Relationship Id="rId9" Type="http://schemas.openxmlformats.org/officeDocument/2006/relationships/hyperlink" Target="https://podminky.urs.cz/item/CS_URS_2025_01/998732202" TargetMode="External"/><Relationship Id="rId14" Type="http://schemas.openxmlformats.org/officeDocument/2006/relationships/hyperlink" Target="https://podminky.urs.cz/item/CS_URS_2025_01/733811251" TargetMode="External"/><Relationship Id="rId22" Type="http://schemas.openxmlformats.org/officeDocument/2006/relationships/hyperlink" Target="https://podminky.urs.cz/item/CS_URS_2025_01/735152380" TargetMode="External"/><Relationship Id="rId27" Type="http://schemas.openxmlformats.org/officeDocument/2006/relationships/hyperlink" Target="https://podminky.urs.cz/item/CS_URS_2025_01/735152677" TargetMode="External"/><Relationship Id="rId30" Type="http://schemas.openxmlformats.org/officeDocument/2006/relationships/hyperlink" Target="https://podminky.urs.cz/item/CS_URS_2025_01/HZS222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97013509" TargetMode="External"/><Relationship Id="rId18" Type="http://schemas.openxmlformats.org/officeDocument/2006/relationships/hyperlink" Target="https://podminky.urs.cz/item/CS_URS_2025_01/741112062" TargetMode="External"/><Relationship Id="rId26" Type="http://schemas.openxmlformats.org/officeDocument/2006/relationships/hyperlink" Target="https://podminky.urs.cz/item/CS_URS_2025_01/741130023" TargetMode="External"/><Relationship Id="rId39" Type="http://schemas.openxmlformats.org/officeDocument/2006/relationships/hyperlink" Target="https://podminky.urs.cz/item/CS_URS_2025_01/741410072" TargetMode="External"/><Relationship Id="rId21" Type="http://schemas.openxmlformats.org/officeDocument/2006/relationships/hyperlink" Target="https://podminky.urs.cz/item/CS_URS_2025_01/741122641" TargetMode="External"/><Relationship Id="rId34" Type="http://schemas.openxmlformats.org/officeDocument/2006/relationships/hyperlink" Target="https://podminky.urs.cz/item/CS_URS_2025_01/741310126" TargetMode="External"/><Relationship Id="rId42" Type="http://schemas.openxmlformats.org/officeDocument/2006/relationships/hyperlink" Target="https://podminky.urs.cz/item/CS_URS_2025_01/741810002" TargetMode="External"/><Relationship Id="rId47" Type="http://schemas.openxmlformats.org/officeDocument/2006/relationships/hyperlink" Target="https://podminky.urs.cz/item/CS_URS_2025_01/742121002" TargetMode="External"/><Relationship Id="rId50" Type="http://schemas.openxmlformats.org/officeDocument/2006/relationships/hyperlink" Target="https://podminky.urs.cz/item/CS_URS_2025_01/742310006" TargetMode="External"/><Relationship Id="rId7" Type="http://schemas.openxmlformats.org/officeDocument/2006/relationships/hyperlink" Target="https://podminky.urs.cz/item/CS_URS_2025_01/971033161" TargetMode="External"/><Relationship Id="rId2" Type="http://schemas.openxmlformats.org/officeDocument/2006/relationships/hyperlink" Target="https://podminky.urs.cz/item/CS_URS_2025_01/HZS4211" TargetMode="External"/><Relationship Id="rId16" Type="http://schemas.openxmlformats.org/officeDocument/2006/relationships/hyperlink" Target="https://podminky.urs.cz/item/CS_URS_2025_01/741112002" TargetMode="External"/><Relationship Id="rId29" Type="http://schemas.openxmlformats.org/officeDocument/2006/relationships/hyperlink" Target="https://podminky.urs.cz/item/CS_URS_2025_01/741132146" TargetMode="External"/><Relationship Id="rId11" Type="http://schemas.openxmlformats.org/officeDocument/2006/relationships/hyperlink" Target="https://podminky.urs.cz/item/CS_URS_2025_01/997013211" TargetMode="External"/><Relationship Id="rId24" Type="http://schemas.openxmlformats.org/officeDocument/2006/relationships/hyperlink" Target="https://podminky.urs.cz/item/CS_URS_2025_01/741130004" TargetMode="External"/><Relationship Id="rId32" Type="http://schemas.openxmlformats.org/officeDocument/2006/relationships/hyperlink" Target="https://podminky.urs.cz/item/CS_URS_2025_01/741310121" TargetMode="External"/><Relationship Id="rId37" Type="http://schemas.openxmlformats.org/officeDocument/2006/relationships/hyperlink" Target="https://podminky.urs.cz/item/CS_URS_2025_01/741313083" TargetMode="External"/><Relationship Id="rId40" Type="http://schemas.openxmlformats.org/officeDocument/2006/relationships/hyperlink" Target="https://podminky.urs.cz/item/CS_URS_2025_01/741420021" TargetMode="External"/><Relationship Id="rId45" Type="http://schemas.openxmlformats.org/officeDocument/2006/relationships/hyperlink" Target="https://podminky.urs.cz/item/CS_URS_2025_01/742110002" TargetMode="External"/><Relationship Id="rId53" Type="http://schemas.openxmlformats.org/officeDocument/2006/relationships/drawing" Target="../drawings/drawing7.xml"/><Relationship Id="rId5" Type="http://schemas.openxmlformats.org/officeDocument/2006/relationships/hyperlink" Target="https://podminky.urs.cz/item/CS_URS_2025_01/612315201" TargetMode="External"/><Relationship Id="rId10" Type="http://schemas.openxmlformats.org/officeDocument/2006/relationships/hyperlink" Target="https://podminky.urs.cz/item/CS_URS_2025_01/974031122" TargetMode="External"/><Relationship Id="rId19" Type="http://schemas.openxmlformats.org/officeDocument/2006/relationships/hyperlink" Target="https://podminky.urs.cz/item/CS_URS_2025_01/741122611" TargetMode="External"/><Relationship Id="rId31" Type="http://schemas.openxmlformats.org/officeDocument/2006/relationships/hyperlink" Target="https://podminky.urs.cz/item/CS_URS_2025_01/741310101" TargetMode="External"/><Relationship Id="rId44" Type="http://schemas.openxmlformats.org/officeDocument/2006/relationships/hyperlink" Target="https://podminky.urs.cz/item/CS_URS_2025_01/741310112" TargetMode="External"/><Relationship Id="rId52" Type="http://schemas.openxmlformats.org/officeDocument/2006/relationships/hyperlink" Target="https://podminky.urs.cz/item/CS_URS_2025_01/742420121" TargetMode="External"/><Relationship Id="rId4" Type="http://schemas.openxmlformats.org/officeDocument/2006/relationships/hyperlink" Target="https://podminky.urs.cz/item/CS_URS_2025_01/612315101" TargetMode="External"/><Relationship Id="rId9" Type="http://schemas.openxmlformats.org/officeDocument/2006/relationships/hyperlink" Target="https://podminky.urs.cz/item/CS_URS_2025_01/974031121" TargetMode="External"/><Relationship Id="rId14" Type="http://schemas.openxmlformats.org/officeDocument/2006/relationships/hyperlink" Target="https://podminky.urs.cz/item/CS_URS_2025_01/997013511" TargetMode="External"/><Relationship Id="rId22" Type="http://schemas.openxmlformats.org/officeDocument/2006/relationships/hyperlink" Target="https://podminky.urs.cz/item/CS_URS_2025_01/741128002" TargetMode="External"/><Relationship Id="rId27" Type="http://schemas.openxmlformats.org/officeDocument/2006/relationships/hyperlink" Target="https://podminky.urs.cz/item/CS_URS_2025_01/741132103" TargetMode="External"/><Relationship Id="rId30" Type="http://schemas.openxmlformats.org/officeDocument/2006/relationships/hyperlink" Target="https://podminky.urs.cz/item/CS_URS_2025_01/741210002" TargetMode="External"/><Relationship Id="rId35" Type="http://schemas.openxmlformats.org/officeDocument/2006/relationships/hyperlink" Target="https://podminky.urs.cz/item/CS_URS_2025_01/741311021" TargetMode="External"/><Relationship Id="rId43" Type="http://schemas.openxmlformats.org/officeDocument/2006/relationships/hyperlink" Target="https://podminky.urs.cz/item/CS_URS_2025_01/741990041" TargetMode="External"/><Relationship Id="rId48" Type="http://schemas.openxmlformats.org/officeDocument/2006/relationships/hyperlink" Target="https://podminky.urs.cz/item/CS_URS_2025_01/742124003" TargetMode="External"/><Relationship Id="rId8" Type="http://schemas.openxmlformats.org/officeDocument/2006/relationships/hyperlink" Target="https://podminky.urs.cz/item/CS_URS_2025_01/973031616" TargetMode="External"/><Relationship Id="rId51" Type="http://schemas.openxmlformats.org/officeDocument/2006/relationships/hyperlink" Target="https://podminky.urs.cz/item/CS_URS_2025_01/742330045" TargetMode="External"/><Relationship Id="rId3" Type="http://schemas.openxmlformats.org/officeDocument/2006/relationships/hyperlink" Target="https://podminky.urs.cz/item/CS_URS_2025_01/HZS4232" TargetMode="External"/><Relationship Id="rId12" Type="http://schemas.openxmlformats.org/officeDocument/2006/relationships/hyperlink" Target="https://podminky.urs.cz/item/CS_URS_2025_01/997013501" TargetMode="External"/><Relationship Id="rId17" Type="http://schemas.openxmlformats.org/officeDocument/2006/relationships/hyperlink" Target="https://podminky.urs.cz/item/CS_URS_2025_01/741112061" TargetMode="External"/><Relationship Id="rId25" Type="http://schemas.openxmlformats.org/officeDocument/2006/relationships/hyperlink" Target="https://podminky.urs.cz/item/CS_URS_2025_01/741130022" TargetMode="External"/><Relationship Id="rId33" Type="http://schemas.openxmlformats.org/officeDocument/2006/relationships/hyperlink" Target="https://podminky.urs.cz/item/CS_URS_2025_01/741310122" TargetMode="External"/><Relationship Id="rId38" Type="http://schemas.openxmlformats.org/officeDocument/2006/relationships/hyperlink" Target="https://podminky.urs.cz/item/CS_URS_2025_01/741372061" TargetMode="External"/><Relationship Id="rId46" Type="http://schemas.openxmlformats.org/officeDocument/2006/relationships/hyperlink" Target="https://podminky.urs.cz/item/CS_URS_2025_01/742110504" TargetMode="External"/><Relationship Id="rId20" Type="http://schemas.openxmlformats.org/officeDocument/2006/relationships/hyperlink" Target="https://podminky.urs.cz/item/CS_URS_2025_01/741122621" TargetMode="External"/><Relationship Id="rId41" Type="http://schemas.openxmlformats.org/officeDocument/2006/relationships/hyperlink" Target="https://podminky.urs.cz/item/CS_URS_2025_01/741420031" TargetMode="External"/><Relationship Id="rId1" Type="http://schemas.openxmlformats.org/officeDocument/2006/relationships/hyperlink" Target="https://podminky.urs.cz/item/CS_URS_2025_01/HZS2231" TargetMode="External"/><Relationship Id="rId6" Type="http://schemas.openxmlformats.org/officeDocument/2006/relationships/hyperlink" Target="https://podminky.urs.cz/item/CS_URS_2025_01/971033131" TargetMode="External"/><Relationship Id="rId15" Type="http://schemas.openxmlformats.org/officeDocument/2006/relationships/hyperlink" Target="https://podminky.urs.cz/item/CS_URS_2025_01/741112001" TargetMode="External"/><Relationship Id="rId23" Type="http://schemas.openxmlformats.org/officeDocument/2006/relationships/hyperlink" Target="https://podminky.urs.cz/item/CS_URS_2025_01/741130001" TargetMode="External"/><Relationship Id="rId28" Type="http://schemas.openxmlformats.org/officeDocument/2006/relationships/hyperlink" Target="https://podminky.urs.cz/item/CS_URS_2025_01/741132145" TargetMode="External"/><Relationship Id="rId36" Type="http://schemas.openxmlformats.org/officeDocument/2006/relationships/hyperlink" Target="https://podminky.urs.cz/item/CS_URS_2025_01/741313002" TargetMode="External"/><Relationship Id="rId49" Type="http://schemas.openxmlformats.org/officeDocument/2006/relationships/hyperlink" Target="https://podminky.urs.cz/item/CS_URS_2025_01/742124005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97013511" TargetMode="External"/><Relationship Id="rId18" Type="http://schemas.openxmlformats.org/officeDocument/2006/relationships/hyperlink" Target="https://podminky.urs.cz/item/CS_URS_2025_01/741122611" TargetMode="External"/><Relationship Id="rId26" Type="http://schemas.openxmlformats.org/officeDocument/2006/relationships/hyperlink" Target="https://podminky.urs.cz/item/CS_URS_2025_01/741132103" TargetMode="External"/><Relationship Id="rId39" Type="http://schemas.openxmlformats.org/officeDocument/2006/relationships/hyperlink" Target="https://podminky.urs.cz/item/CS_URS_2025_01/741420031" TargetMode="External"/><Relationship Id="rId21" Type="http://schemas.openxmlformats.org/officeDocument/2006/relationships/hyperlink" Target="https://podminky.urs.cz/item/CS_URS_2025_01/741128002" TargetMode="External"/><Relationship Id="rId34" Type="http://schemas.openxmlformats.org/officeDocument/2006/relationships/hyperlink" Target="https://podminky.urs.cz/item/CS_URS_2025_01/741311021" TargetMode="External"/><Relationship Id="rId42" Type="http://schemas.openxmlformats.org/officeDocument/2006/relationships/hyperlink" Target="https://podminky.urs.cz/item/CS_URS_2025_01/741310112" TargetMode="External"/><Relationship Id="rId47" Type="http://schemas.openxmlformats.org/officeDocument/2006/relationships/hyperlink" Target="https://podminky.urs.cz/item/CS_URS_2025_01/742124005" TargetMode="External"/><Relationship Id="rId50" Type="http://schemas.openxmlformats.org/officeDocument/2006/relationships/hyperlink" Target="https://podminky.urs.cz/item/CS_URS_2025_01/742420121" TargetMode="External"/><Relationship Id="rId7" Type="http://schemas.openxmlformats.org/officeDocument/2006/relationships/hyperlink" Target="https://podminky.urs.cz/item/CS_URS_2025_01/973031616" TargetMode="External"/><Relationship Id="rId2" Type="http://schemas.openxmlformats.org/officeDocument/2006/relationships/hyperlink" Target="https://podminky.urs.cz/item/CS_URS_2025_01/HZS4211" TargetMode="External"/><Relationship Id="rId16" Type="http://schemas.openxmlformats.org/officeDocument/2006/relationships/hyperlink" Target="https://podminky.urs.cz/item/CS_URS_2025_01/741112061" TargetMode="External"/><Relationship Id="rId29" Type="http://schemas.openxmlformats.org/officeDocument/2006/relationships/hyperlink" Target="https://podminky.urs.cz/item/CS_URS_2025_01/741210002" TargetMode="External"/><Relationship Id="rId11" Type="http://schemas.openxmlformats.org/officeDocument/2006/relationships/hyperlink" Target="https://podminky.urs.cz/item/CS_URS_2025_01/997013501" TargetMode="External"/><Relationship Id="rId24" Type="http://schemas.openxmlformats.org/officeDocument/2006/relationships/hyperlink" Target="https://podminky.urs.cz/item/CS_URS_2025_01/741130022" TargetMode="External"/><Relationship Id="rId32" Type="http://schemas.openxmlformats.org/officeDocument/2006/relationships/hyperlink" Target="https://podminky.urs.cz/item/CS_URS_2025_01/741310122" TargetMode="External"/><Relationship Id="rId37" Type="http://schemas.openxmlformats.org/officeDocument/2006/relationships/hyperlink" Target="https://podminky.urs.cz/item/CS_URS_2025_01/741410072" TargetMode="External"/><Relationship Id="rId40" Type="http://schemas.openxmlformats.org/officeDocument/2006/relationships/hyperlink" Target="https://podminky.urs.cz/item/CS_URS_2025_01/741810002" TargetMode="External"/><Relationship Id="rId45" Type="http://schemas.openxmlformats.org/officeDocument/2006/relationships/hyperlink" Target="https://podminky.urs.cz/item/CS_URS_2025_01/742121002" TargetMode="External"/><Relationship Id="rId5" Type="http://schemas.openxmlformats.org/officeDocument/2006/relationships/hyperlink" Target="https://podminky.urs.cz/item/CS_URS_2025_01/612315201" TargetMode="External"/><Relationship Id="rId15" Type="http://schemas.openxmlformats.org/officeDocument/2006/relationships/hyperlink" Target="https://podminky.urs.cz/item/CS_URS_2025_01/741112002" TargetMode="External"/><Relationship Id="rId23" Type="http://schemas.openxmlformats.org/officeDocument/2006/relationships/hyperlink" Target="https://podminky.urs.cz/item/CS_URS_2025_01/741130004" TargetMode="External"/><Relationship Id="rId28" Type="http://schemas.openxmlformats.org/officeDocument/2006/relationships/hyperlink" Target="https://podminky.urs.cz/item/CS_URS_2025_01/741132146" TargetMode="External"/><Relationship Id="rId36" Type="http://schemas.openxmlformats.org/officeDocument/2006/relationships/hyperlink" Target="https://podminky.urs.cz/item/CS_URS_2025_01/741372061" TargetMode="External"/><Relationship Id="rId49" Type="http://schemas.openxmlformats.org/officeDocument/2006/relationships/hyperlink" Target="https://podminky.urs.cz/item/CS_URS_2025_01/742330045" TargetMode="External"/><Relationship Id="rId10" Type="http://schemas.openxmlformats.org/officeDocument/2006/relationships/hyperlink" Target="https://podminky.urs.cz/item/CS_URS_2025_01/997013211" TargetMode="External"/><Relationship Id="rId19" Type="http://schemas.openxmlformats.org/officeDocument/2006/relationships/hyperlink" Target="https://podminky.urs.cz/item/CS_URS_2025_01/741122621" TargetMode="External"/><Relationship Id="rId31" Type="http://schemas.openxmlformats.org/officeDocument/2006/relationships/hyperlink" Target="https://podminky.urs.cz/item/CS_URS_2025_01/741310121" TargetMode="External"/><Relationship Id="rId44" Type="http://schemas.openxmlformats.org/officeDocument/2006/relationships/hyperlink" Target="https://podminky.urs.cz/item/CS_URS_2025_01/742110504" TargetMode="External"/><Relationship Id="rId4" Type="http://schemas.openxmlformats.org/officeDocument/2006/relationships/hyperlink" Target="https://podminky.urs.cz/item/CS_URS_2025_01/612315101" TargetMode="External"/><Relationship Id="rId9" Type="http://schemas.openxmlformats.org/officeDocument/2006/relationships/hyperlink" Target="https://podminky.urs.cz/item/CS_URS_2025_01/974031122" TargetMode="External"/><Relationship Id="rId14" Type="http://schemas.openxmlformats.org/officeDocument/2006/relationships/hyperlink" Target="https://podminky.urs.cz/item/CS_URS_2025_01/741112001" TargetMode="External"/><Relationship Id="rId22" Type="http://schemas.openxmlformats.org/officeDocument/2006/relationships/hyperlink" Target="https://podminky.urs.cz/item/CS_URS_2025_01/741130001" TargetMode="External"/><Relationship Id="rId27" Type="http://schemas.openxmlformats.org/officeDocument/2006/relationships/hyperlink" Target="https://podminky.urs.cz/item/CS_URS_2025_01/741132145" TargetMode="External"/><Relationship Id="rId30" Type="http://schemas.openxmlformats.org/officeDocument/2006/relationships/hyperlink" Target="https://podminky.urs.cz/item/CS_URS_2025_01/741310101" TargetMode="External"/><Relationship Id="rId35" Type="http://schemas.openxmlformats.org/officeDocument/2006/relationships/hyperlink" Target="https://podminky.urs.cz/item/CS_URS_2025_01/741313002" TargetMode="External"/><Relationship Id="rId43" Type="http://schemas.openxmlformats.org/officeDocument/2006/relationships/hyperlink" Target="https://podminky.urs.cz/item/CS_URS_2025_01/742110002" TargetMode="External"/><Relationship Id="rId48" Type="http://schemas.openxmlformats.org/officeDocument/2006/relationships/hyperlink" Target="https://podminky.urs.cz/item/CS_URS_2025_01/742310006" TargetMode="External"/><Relationship Id="rId8" Type="http://schemas.openxmlformats.org/officeDocument/2006/relationships/hyperlink" Target="https://podminky.urs.cz/item/CS_URS_2025_01/974031121" TargetMode="External"/><Relationship Id="rId51" Type="http://schemas.openxmlformats.org/officeDocument/2006/relationships/drawing" Target="../drawings/drawing8.xml"/><Relationship Id="rId3" Type="http://schemas.openxmlformats.org/officeDocument/2006/relationships/hyperlink" Target="https://podminky.urs.cz/item/CS_URS_2025_01/HZS4232" TargetMode="External"/><Relationship Id="rId12" Type="http://schemas.openxmlformats.org/officeDocument/2006/relationships/hyperlink" Target="https://podminky.urs.cz/item/CS_URS_2025_01/997013509" TargetMode="External"/><Relationship Id="rId17" Type="http://schemas.openxmlformats.org/officeDocument/2006/relationships/hyperlink" Target="https://podminky.urs.cz/item/CS_URS_2025_01/741112062" TargetMode="External"/><Relationship Id="rId25" Type="http://schemas.openxmlformats.org/officeDocument/2006/relationships/hyperlink" Target="https://podminky.urs.cz/item/CS_URS_2025_01/741130023" TargetMode="External"/><Relationship Id="rId33" Type="http://schemas.openxmlformats.org/officeDocument/2006/relationships/hyperlink" Target="https://podminky.urs.cz/item/CS_URS_2025_01/741310126" TargetMode="External"/><Relationship Id="rId38" Type="http://schemas.openxmlformats.org/officeDocument/2006/relationships/hyperlink" Target="https://podminky.urs.cz/item/CS_URS_2025_01/741420021" TargetMode="External"/><Relationship Id="rId46" Type="http://schemas.openxmlformats.org/officeDocument/2006/relationships/hyperlink" Target="https://podminky.urs.cz/item/CS_URS_2025_01/742124003" TargetMode="External"/><Relationship Id="rId20" Type="http://schemas.openxmlformats.org/officeDocument/2006/relationships/hyperlink" Target="https://podminky.urs.cz/item/CS_URS_2025_01/741122641" TargetMode="External"/><Relationship Id="rId41" Type="http://schemas.openxmlformats.org/officeDocument/2006/relationships/hyperlink" Target="https://podminky.urs.cz/item/CS_URS_2025_01/741990041" TargetMode="External"/><Relationship Id="rId1" Type="http://schemas.openxmlformats.org/officeDocument/2006/relationships/hyperlink" Target="https://podminky.urs.cz/item/CS_URS_2025_01/HZS2231" TargetMode="External"/><Relationship Id="rId6" Type="http://schemas.openxmlformats.org/officeDocument/2006/relationships/hyperlink" Target="https://podminky.urs.cz/item/CS_URS_2025_01/97103313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HZS4212" TargetMode="External"/><Relationship Id="rId3" Type="http://schemas.openxmlformats.org/officeDocument/2006/relationships/hyperlink" Target="https://podminky.urs.cz/item/CS_URS_2025_01/723190107" TargetMode="External"/><Relationship Id="rId7" Type="http://schemas.openxmlformats.org/officeDocument/2006/relationships/hyperlink" Target="https://podminky.urs.cz/item/CS_URS_2025_01/725619101" TargetMode="External"/><Relationship Id="rId2" Type="http://schemas.openxmlformats.org/officeDocument/2006/relationships/hyperlink" Target="https://podminky.urs.cz/item/CS_URS_2025_01/723181024" TargetMode="External"/><Relationship Id="rId1" Type="http://schemas.openxmlformats.org/officeDocument/2006/relationships/hyperlink" Target="https://podminky.urs.cz/item/CS_URS_2023_02/723181023" TargetMode="External"/><Relationship Id="rId6" Type="http://schemas.openxmlformats.org/officeDocument/2006/relationships/hyperlink" Target="https://podminky.urs.cz/item/CS_URS_2025_01/998723202" TargetMode="External"/><Relationship Id="rId5" Type="http://schemas.openxmlformats.org/officeDocument/2006/relationships/hyperlink" Target="https://podminky.urs.cz/item/CS_URS_2025_01/723229103" TargetMode="External"/><Relationship Id="rId10" Type="http://schemas.openxmlformats.org/officeDocument/2006/relationships/drawing" Target="../drawings/drawing9.xml"/><Relationship Id="rId4" Type="http://schemas.openxmlformats.org/officeDocument/2006/relationships/hyperlink" Target="https://podminky.urs.cz/item/CS_URS_2025_01/723229102" TargetMode="External"/><Relationship Id="rId9" Type="http://schemas.openxmlformats.org/officeDocument/2006/relationships/hyperlink" Target="https://podminky.urs.cz/item/CS_URS_2025_01/HZS4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71"/>
      <c r="AS2" s="371"/>
      <c r="AT2" s="371"/>
      <c r="AU2" s="371"/>
      <c r="AV2" s="371"/>
      <c r="AW2" s="371"/>
      <c r="AX2" s="371"/>
      <c r="AY2" s="371"/>
      <c r="AZ2" s="371"/>
      <c r="BA2" s="371"/>
      <c r="BB2" s="371"/>
      <c r="BC2" s="371"/>
      <c r="BD2" s="371"/>
      <c r="BE2" s="371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55" t="s">
        <v>14</v>
      </c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6"/>
      <c r="AN5" s="356"/>
      <c r="AO5" s="356"/>
      <c r="AP5" s="24"/>
      <c r="AQ5" s="24"/>
      <c r="AR5" s="22"/>
      <c r="BE5" s="352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57" t="s">
        <v>17</v>
      </c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24"/>
      <c r="AQ6" s="24"/>
      <c r="AR6" s="22"/>
      <c r="BE6" s="353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53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53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53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53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53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53"/>
      <c r="BS12" s="19" t="s">
        <v>6</v>
      </c>
    </row>
    <row r="13" spans="1:74" s="1" customFormat="1" ht="12" customHeight="1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30</v>
      </c>
      <c r="AO13" s="24"/>
      <c r="AP13" s="24"/>
      <c r="AQ13" s="24"/>
      <c r="AR13" s="22"/>
      <c r="BE13" s="353"/>
      <c r="BS13" s="19" t="s">
        <v>6</v>
      </c>
    </row>
    <row r="14" spans="1:74" ht="12.75">
      <c r="B14" s="23"/>
      <c r="C14" s="24"/>
      <c r="D14" s="24"/>
      <c r="E14" s="358" t="s">
        <v>30</v>
      </c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359"/>
      <c r="T14" s="359"/>
      <c r="U14" s="359"/>
      <c r="V14" s="359"/>
      <c r="W14" s="359"/>
      <c r="X14" s="359"/>
      <c r="Y14" s="359"/>
      <c r="Z14" s="359"/>
      <c r="AA14" s="359"/>
      <c r="AB14" s="359"/>
      <c r="AC14" s="359"/>
      <c r="AD14" s="359"/>
      <c r="AE14" s="359"/>
      <c r="AF14" s="359"/>
      <c r="AG14" s="359"/>
      <c r="AH14" s="359"/>
      <c r="AI14" s="359"/>
      <c r="AJ14" s="359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53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53"/>
      <c r="BS15" s="19" t="s">
        <v>4</v>
      </c>
    </row>
    <row r="16" spans="1:74" s="1" customFormat="1" ht="12" customHeight="1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53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53"/>
      <c r="BS17" s="19" t="s">
        <v>33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53"/>
      <c r="BS18" s="19" t="s">
        <v>6</v>
      </c>
    </row>
    <row r="19" spans="1:71" s="1" customFormat="1" ht="12" customHeight="1">
      <c r="B19" s="23"/>
      <c r="C19" s="24"/>
      <c r="D19" s="31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53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53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53"/>
    </row>
    <row r="22" spans="1:71" s="1" customFormat="1" ht="12" customHeight="1">
      <c r="B22" s="23"/>
      <c r="C22" s="24"/>
      <c r="D22" s="31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53"/>
    </row>
    <row r="23" spans="1:71" s="1" customFormat="1" ht="47.25" customHeight="1">
      <c r="B23" s="23"/>
      <c r="C23" s="24"/>
      <c r="D23" s="24"/>
      <c r="E23" s="360" t="s">
        <v>36</v>
      </c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F23" s="360"/>
      <c r="AG23" s="360"/>
      <c r="AH23" s="360"/>
      <c r="AI23" s="360"/>
      <c r="AJ23" s="360"/>
      <c r="AK23" s="360"/>
      <c r="AL23" s="360"/>
      <c r="AM23" s="360"/>
      <c r="AN23" s="360"/>
      <c r="AO23" s="24"/>
      <c r="AP23" s="24"/>
      <c r="AQ23" s="24"/>
      <c r="AR23" s="22"/>
      <c r="BE23" s="353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53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53"/>
    </row>
    <row r="26" spans="1:71" s="2" customFormat="1" ht="25.9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61">
        <f>ROUND(AG54,2)</f>
        <v>0</v>
      </c>
      <c r="AL26" s="362"/>
      <c r="AM26" s="362"/>
      <c r="AN26" s="362"/>
      <c r="AO26" s="362"/>
      <c r="AP26" s="38"/>
      <c r="AQ26" s="38"/>
      <c r="AR26" s="41"/>
      <c r="BE26" s="353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53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63" t="s">
        <v>38</v>
      </c>
      <c r="M28" s="363"/>
      <c r="N28" s="363"/>
      <c r="O28" s="363"/>
      <c r="P28" s="363"/>
      <c r="Q28" s="38"/>
      <c r="R28" s="38"/>
      <c r="S28" s="38"/>
      <c r="T28" s="38"/>
      <c r="U28" s="38"/>
      <c r="V28" s="38"/>
      <c r="W28" s="363" t="s">
        <v>39</v>
      </c>
      <c r="X28" s="363"/>
      <c r="Y28" s="363"/>
      <c r="Z28" s="363"/>
      <c r="AA28" s="363"/>
      <c r="AB28" s="363"/>
      <c r="AC28" s="363"/>
      <c r="AD28" s="363"/>
      <c r="AE28" s="363"/>
      <c r="AF28" s="38"/>
      <c r="AG28" s="38"/>
      <c r="AH28" s="38"/>
      <c r="AI28" s="38"/>
      <c r="AJ28" s="38"/>
      <c r="AK28" s="363" t="s">
        <v>40</v>
      </c>
      <c r="AL28" s="363"/>
      <c r="AM28" s="363"/>
      <c r="AN28" s="363"/>
      <c r="AO28" s="363"/>
      <c r="AP28" s="38"/>
      <c r="AQ28" s="38"/>
      <c r="AR28" s="41"/>
      <c r="BE28" s="353"/>
    </row>
    <row r="29" spans="1:71" s="3" customFormat="1" ht="14.45" customHeight="1">
      <c r="B29" s="42"/>
      <c r="C29" s="43"/>
      <c r="D29" s="31" t="s">
        <v>41</v>
      </c>
      <c r="E29" s="43"/>
      <c r="F29" s="31" t="s">
        <v>42</v>
      </c>
      <c r="G29" s="43"/>
      <c r="H29" s="43"/>
      <c r="I29" s="43"/>
      <c r="J29" s="43"/>
      <c r="K29" s="43"/>
      <c r="L29" s="366">
        <v>0.21</v>
      </c>
      <c r="M29" s="365"/>
      <c r="N29" s="365"/>
      <c r="O29" s="365"/>
      <c r="P29" s="365"/>
      <c r="Q29" s="43"/>
      <c r="R29" s="43"/>
      <c r="S29" s="43"/>
      <c r="T29" s="43"/>
      <c r="U29" s="43"/>
      <c r="V29" s="43"/>
      <c r="W29" s="364">
        <f>ROUND(AZ54, 2)</f>
        <v>0</v>
      </c>
      <c r="X29" s="365"/>
      <c r="Y29" s="365"/>
      <c r="Z29" s="365"/>
      <c r="AA29" s="365"/>
      <c r="AB29" s="365"/>
      <c r="AC29" s="365"/>
      <c r="AD29" s="365"/>
      <c r="AE29" s="365"/>
      <c r="AF29" s="43"/>
      <c r="AG29" s="43"/>
      <c r="AH29" s="43"/>
      <c r="AI29" s="43"/>
      <c r="AJ29" s="43"/>
      <c r="AK29" s="364">
        <f>ROUND(AV54, 2)</f>
        <v>0</v>
      </c>
      <c r="AL29" s="365"/>
      <c r="AM29" s="365"/>
      <c r="AN29" s="365"/>
      <c r="AO29" s="365"/>
      <c r="AP29" s="43"/>
      <c r="AQ29" s="43"/>
      <c r="AR29" s="44"/>
      <c r="BE29" s="354"/>
    </row>
    <row r="30" spans="1:71" s="3" customFormat="1" ht="14.45" customHeight="1">
      <c r="B30" s="42"/>
      <c r="C30" s="43"/>
      <c r="D30" s="43"/>
      <c r="E30" s="43"/>
      <c r="F30" s="31" t="s">
        <v>43</v>
      </c>
      <c r="G30" s="43"/>
      <c r="H30" s="43"/>
      <c r="I30" s="43"/>
      <c r="J30" s="43"/>
      <c r="K30" s="43"/>
      <c r="L30" s="366">
        <v>0.12</v>
      </c>
      <c r="M30" s="365"/>
      <c r="N30" s="365"/>
      <c r="O30" s="365"/>
      <c r="P30" s="365"/>
      <c r="Q30" s="43"/>
      <c r="R30" s="43"/>
      <c r="S30" s="43"/>
      <c r="T30" s="43"/>
      <c r="U30" s="43"/>
      <c r="V30" s="43"/>
      <c r="W30" s="364">
        <f>ROUND(BA54, 2)</f>
        <v>0</v>
      </c>
      <c r="X30" s="365"/>
      <c r="Y30" s="365"/>
      <c r="Z30" s="365"/>
      <c r="AA30" s="365"/>
      <c r="AB30" s="365"/>
      <c r="AC30" s="365"/>
      <c r="AD30" s="365"/>
      <c r="AE30" s="365"/>
      <c r="AF30" s="43"/>
      <c r="AG30" s="43"/>
      <c r="AH30" s="43"/>
      <c r="AI30" s="43"/>
      <c r="AJ30" s="43"/>
      <c r="AK30" s="364">
        <f>ROUND(AW54, 2)</f>
        <v>0</v>
      </c>
      <c r="AL30" s="365"/>
      <c r="AM30" s="365"/>
      <c r="AN30" s="365"/>
      <c r="AO30" s="365"/>
      <c r="AP30" s="43"/>
      <c r="AQ30" s="43"/>
      <c r="AR30" s="44"/>
      <c r="BE30" s="354"/>
    </row>
    <row r="31" spans="1:71" s="3" customFormat="1" ht="14.45" hidden="1" customHeight="1">
      <c r="B31" s="42"/>
      <c r="C31" s="43"/>
      <c r="D31" s="43"/>
      <c r="E31" s="43"/>
      <c r="F31" s="31" t="s">
        <v>44</v>
      </c>
      <c r="G31" s="43"/>
      <c r="H31" s="43"/>
      <c r="I31" s="43"/>
      <c r="J31" s="43"/>
      <c r="K31" s="43"/>
      <c r="L31" s="366">
        <v>0.21</v>
      </c>
      <c r="M31" s="365"/>
      <c r="N31" s="365"/>
      <c r="O31" s="365"/>
      <c r="P31" s="365"/>
      <c r="Q31" s="43"/>
      <c r="R31" s="43"/>
      <c r="S31" s="43"/>
      <c r="T31" s="43"/>
      <c r="U31" s="43"/>
      <c r="V31" s="43"/>
      <c r="W31" s="364">
        <f>ROUND(BB54, 2)</f>
        <v>0</v>
      </c>
      <c r="X31" s="365"/>
      <c r="Y31" s="365"/>
      <c r="Z31" s="365"/>
      <c r="AA31" s="365"/>
      <c r="AB31" s="365"/>
      <c r="AC31" s="365"/>
      <c r="AD31" s="365"/>
      <c r="AE31" s="365"/>
      <c r="AF31" s="43"/>
      <c r="AG31" s="43"/>
      <c r="AH31" s="43"/>
      <c r="AI31" s="43"/>
      <c r="AJ31" s="43"/>
      <c r="AK31" s="364">
        <v>0</v>
      </c>
      <c r="AL31" s="365"/>
      <c r="AM31" s="365"/>
      <c r="AN31" s="365"/>
      <c r="AO31" s="365"/>
      <c r="AP31" s="43"/>
      <c r="AQ31" s="43"/>
      <c r="AR31" s="44"/>
      <c r="BE31" s="354"/>
    </row>
    <row r="32" spans="1:71" s="3" customFormat="1" ht="14.45" hidden="1" customHeight="1">
      <c r="B32" s="42"/>
      <c r="C32" s="43"/>
      <c r="D32" s="43"/>
      <c r="E32" s="43"/>
      <c r="F32" s="31" t="s">
        <v>45</v>
      </c>
      <c r="G32" s="43"/>
      <c r="H32" s="43"/>
      <c r="I32" s="43"/>
      <c r="J32" s="43"/>
      <c r="K32" s="43"/>
      <c r="L32" s="366">
        <v>0.12</v>
      </c>
      <c r="M32" s="365"/>
      <c r="N32" s="365"/>
      <c r="O32" s="365"/>
      <c r="P32" s="365"/>
      <c r="Q32" s="43"/>
      <c r="R32" s="43"/>
      <c r="S32" s="43"/>
      <c r="T32" s="43"/>
      <c r="U32" s="43"/>
      <c r="V32" s="43"/>
      <c r="W32" s="364">
        <f>ROUND(BC54, 2)</f>
        <v>0</v>
      </c>
      <c r="X32" s="365"/>
      <c r="Y32" s="365"/>
      <c r="Z32" s="365"/>
      <c r="AA32" s="365"/>
      <c r="AB32" s="365"/>
      <c r="AC32" s="365"/>
      <c r="AD32" s="365"/>
      <c r="AE32" s="365"/>
      <c r="AF32" s="43"/>
      <c r="AG32" s="43"/>
      <c r="AH32" s="43"/>
      <c r="AI32" s="43"/>
      <c r="AJ32" s="43"/>
      <c r="AK32" s="364">
        <v>0</v>
      </c>
      <c r="AL32" s="365"/>
      <c r="AM32" s="365"/>
      <c r="AN32" s="365"/>
      <c r="AO32" s="365"/>
      <c r="AP32" s="43"/>
      <c r="AQ32" s="43"/>
      <c r="AR32" s="44"/>
      <c r="BE32" s="354"/>
    </row>
    <row r="33" spans="1:57" s="3" customFormat="1" ht="14.45" hidden="1" customHeight="1">
      <c r="B33" s="42"/>
      <c r="C33" s="43"/>
      <c r="D33" s="43"/>
      <c r="E33" s="43"/>
      <c r="F33" s="31" t="s">
        <v>46</v>
      </c>
      <c r="G33" s="43"/>
      <c r="H33" s="43"/>
      <c r="I33" s="43"/>
      <c r="J33" s="43"/>
      <c r="K33" s="43"/>
      <c r="L33" s="366">
        <v>0</v>
      </c>
      <c r="M33" s="365"/>
      <c r="N33" s="365"/>
      <c r="O33" s="365"/>
      <c r="P33" s="365"/>
      <c r="Q33" s="43"/>
      <c r="R33" s="43"/>
      <c r="S33" s="43"/>
      <c r="T33" s="43"/>
      <c r="U33" s="43"/>
      <c r="V33" s="43"/>
      <c r="W33" s="364">
        <f>ROUND(BD54, 2)</f>
        <v>0</v>
      </c>
      <c r="X33" s="365"/>
      <c r="Y33" s="365"/>
      <c r="Z33" s="365"/>
      <c r="AA33" s="365"/>
      <c r="AB33" s="365"/>
      <c r="AC33" s="365"/>
      <c r="AD33" s="365"/>
      <c r="AE33" s="365"/>
      <c r="AF33" s="43"/>
      <c r="AG33" s="43"/>
      <c r="AH33" s="43"/>
      <c r="AI33" s="43"/>
      <c r="AJ33" s="43"/>
      <c r="AK33" s="364">
        <v>0</v>
      </c>
      <c r="AL33" s="365"/>
      <c r="AM33" s="365"/>
      <c r="AN33" s="365"/>
      <c r="AO33" s="365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47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48</v>
      </c>
      <c r="U35" s="47"/>
      <c r="V35" s="47"/>
      <c r="W35" s="47"/>
      <c r="X35" s="370" t="s">
        <v>49</v>
      </c>
      <c r="Y35" s="368"/>
      <c r="Z35" s="368"/>
      <c r="AA35" s="368"/>
      <c r="AB35" s="368"/>
      <c r="AC35" s="47"/>
      <c r="AD35" s="47"/>
      <c r="AE35" s="47"/>
      <c r="AF35" s="47"/>
      <c r="AG35" s="47"/>
      <c r="AH35" s="47"/>
      <c r="AI35" s="47"/>
      <c r="AJ35" s="47"/>
      <c r="AK35" s="367">
        <f>SUM(AK26:AK33)</f>
        <v>0</v>
      </c>
      <c r="AL35" s="368"/>
      <c r="AM35" s="368"/>
      <c r="AN35" s="368"/>
      <c r="AO35" s="369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23_b_07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49" t="str">
        <f>K6</f>
        <v>Stavební úpravy domu č.p. 74 na Masarykově náměstí, č.o. 26 v Novém Jičíně</v>
      </c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350"/>
      <c r="AJ45" s="350"/>
      <c r="AK45" s="350"/>
      <c r="AL45" s="350"/>
      <c r="AM45" s="350"/>
      <c r="AN45" s="350"/>
      <c r="AO45" s="350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Masarykovo náměstí, č.o. 26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78" t="str">
        <f>IF(AN8= "","",AN8)</f>
        <v>19. 7. 2023</v>
      </c>
      <c r="AN47" s="378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Město Nový Jičín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79" t="str">
        <f>IF(E17="","",E17)</f>
        <v>BENEPRO, a.s.</v>
      </c>
      <c r="AN49" s="380"/>
      <c r="AO49" s="380"/>
      <c r="AP49" s="380"/>
      <c r="AQ49" s="38"/>
      <c r="AR49" s="41"/>
      <c r="AS49" s="381" t="s">
        <v>51</v>
      </c>
      <c r="AT49" s="382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34</v>
      </c>
      <c r="AJ50" s="38"/>
      <c r="AK50" s="38"/>
      <c r="AL50" s="38"/>
      <c r="AM50" s="379" t="str">
        <f>IF(E20="","",E20)</f>
        <v>BENEPRO, a.s.</v>
      </c>
      <c r="AN50" s="380"/>
      <c r="AO50" s="380"/>
      <c r="AP50" s="380"/>
      <c r="AQ50" s="38"/>
      <c r="AR50" s="41"/>
      <c r="AS50" s="383"/>
      <c r="AT50" s="384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85"/>
      <c r="AT51" s="386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44" t="s">
        <v>52</v>
      </c>
      <c r="D52" s="345"/>
      <c r="E52" s="345"/>
      <c r="F52" s="345"/>
      <c r="G52" s="345"/>
      <c r="H52" s="68"/>
      <c r="I52" s="348" t="s">
        <v>53</v>
      </c>
      <c r="J52" s="345"/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77" t="s">
        <v>54</v>
      </c>
      <c r="AH52" s="345"/>
      <c r="AI52" s="345"/>
      <c r="AJ52" s="345"/>
      <c r="AK52" s="345"/>
      <c r="AL52" s="345"/>
      <c r="AM52" s="345"/>
      <c r="AN52" s="348" t="s">
        <v>55</v>
      </c>
      <c r="AO52" s="345"/>
      <c r="AP52" s="345"/>
      <c r="AQ52" s="69" t="s">
        <v>56</v>
      </c>
      <c r="AR52" s="41"/>
      <c r="AS52" s="70" t="s">
        <v>57</v>
      </c>
      <c r="AT52" s="71" t="s">
        <v>58</v>
      </c>
      <c r="AU52" s="71" t="s">
        <v>59</v>
      </c>
      <c r="AV52" s="71" t="s">
        <v>60</v>
      </c>
      <c r="AW52" s="71" t="s">
        <v>61</v>
      </c>
      <c r="AX52" s="71" t="s">
        <v>62</v>
      </c>
      <c r="AY52" s="71" t="s">
        <v>63</v>
      </c>
      <c r="AZ52" s="71" t="s">
        <v>64</v>
      </c>
      <c r="BA52" s="71" t="s">
        <v>65</v>
      </c>
      <c r="BB52" s="71" t="s">
        <v>66</v>
      </c>
      <c r="BC52" s="71" t="s">
        <v>67</v>
      </c>
      <c r="BD52" s="72" t="s">
        <v>68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69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51">
        <f>ROUND(AG55+AG58+AG61+AG62+AG65+AG66,2)</f>
        <v>0</v>
      </c>
      <c r="AH54" s="351"/>
      <c r="AI54" s="351"/>
      <c r="AJ54" s="351"/>
      <c r="AK54" s="351"/>
      <c r="AL54" s="351"/>
      <c r="AM54" s="351"/>
      <c r="AN54" s="387">
        <f t="shared" ref="AN54:AN66" si="0">SUM(AG54,AT54)</f>
        <v>0</v>
      </c>
      <c r="AO54" s="387"/>
      <c r="AP54" s="387"/>
      <c r="AQ54" s="80" t="s">
        <v>19</v>
      </c>
      <c r="AR54" s="81"/>
      <c r="AS54" s="82">
        <f>ROUND(AS55+AS58+AS61+AS62+AS65+AS66,2)</f>
        <v>0</v>
      </c>
      <c r="AT54" s="83">
        <f t="shared" ref="AT54:AT66" si="1">ROUND(SUM(AV54:AW54),2)</f>
        <v>0</v>
      </c>
      <c r="AU54" s="84">
        <f>ROUND(AU55+AU58+AU61+AU62+AU65+AU66,5)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ROUND(AZ55+AZ58+AZ61+AZ62+AZ65+AZ66,2)</f>
        <v>0</v>
      </c>
      <c r="BA54" s="83">
        <f>ROUND(BA55+BA58+BA61+BA62+BA65+BA66,2)</f>
        <v>0</v>
      </c>
      <c r="BB54" s="83">
        <f>ROUND(BB55+BB58+BB61+BB62+BB65+BB66,2)</f>
        <v>0</v>
      </c>
      <c r="BC54" s="83">
        <f>ROUND(BC55+BC58+BC61+BC62+BC65+BC66,2)</f>
        <v>0</v>
      </c>
      <c r="BD54" s="85">
        <f>ROUND(BD55+BD58+BD61+BD62+BD65+BD66,2)</f>
        <v>0</v>
      </c>
      <c r="BS54" s="86" t="s">
        <v>70</v>
      </c>
      <c r="BT54" s="86" t="s">
        <v>71</v>
      </c>
      <c r="BU54" s="87" t="s">
        <v>72</v>
      </c>
      <c r="BV54" s="86" t="s">
        <v>73</v>
      </c>
      <c r="BW54" s="86" t="s">
        <v>5</v>
      </c>
      <c r="BX54" s="86" t="s">
        <v>74</v>
      </c>
      <c r="CL54" s="86" t="s">
        <v>19</v>
      </c>
    </row>
    <row r="55" spans="1:91" s="7" customFormat="1" ht="16.5" customHeight="1">
      <c r="B55" s="88"/>
      <c r="C55" s="89"/>
      <c r="D55" s="346" t="s">
        <v>75</v>
      </c>
      <c r="E55" s="346"/>
      <c r="F55" s="346"/>
      <c r="G55" s="346"/>
      <c r="H55" s="346"/>
      <c r="I55" s="90"/>
      <c r="J55" s="346" t="s">
        <v>76</v>
      </c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  <c r="AD55" s="346"/>
      <c r="AE55" s="346"/>
      <c r="AF55" s="346"/>
      <c r="AG55" s="376">
        <f>ROUND(SUM(AG56:AG57),2)</f>
        <v>0</v>
      </c>
      <c r="AH55" s="375"/>
      <c r="AI55" s="375"/>
      <c r="AJ55" s="375"/>
      <c r="AK55" s="375"/>
      <c r="AL55" s="375"/>
      <c r="AM55" s="375"/>
      <c r="AN55" s="374">
        <f t="shared" si="0"/>
        <v>0</v>
      </c>
      <c r="AO55" s="375"/>
      <c r="AP55" s="375"/>
      <c r="AQ55" s="91" t="s">
        <v>77</v>
      </c>
      <c r="AR55" s="92"/>
      <c r="AS55" s="93">
        <f>ROUND(SUM(AS56:AS57),2)</f>
        <v>0</v>
      </c>
      <c r="AT55" s="94">
        <f t="shared" si="1"/>
        <v>0</v>
      </c>
      <c r="AU55" s="95">
        <f>ROUND(SUM(AU56:AU57),5)</f>
        <v>0</v>
      </c>
      <c r="AV55" s="94">
        <f>ROUND(AZ55*L29,2)</f>
        <v>0</v>
      </c>
      <c r="AW55" s="94">
        <f>ROUND(BA55*L30,2)</f>
        <v>0</v>
      </c>
      <c r="AX55" s="94">
        <f>ROUND(BB55*L29,2)</f>
        <v>0</v>
      </c>
      <c r="AY55" s="94">
        <f>ROUND(BC55*L30,2)</f>
        <v>0</v>
      </c>
      <c r="AZ55" s="94">
        <f>ROUND(SUM(AZ56:AZ57),2)</f>
        <v>0</v>
      </c>
      <c r="BA55" s="94">
        <f>ROUND(SUM(BA56:BA57),2)</f>
        <v>0</v>
      </c>
      <c r="BB55" s="94">
        <f>ROUND(SUM(BB56:BB57),2)</f>
        <v>0</v>
      </c>
      <c r="BC55" s="94">
        <f>ROUND(SUM(BC56:BC57),2)</f>
        <v>0</v>
      </c>
      <c r="BD55" s="96">
        <f>ROUND(SUM(BD56:BD57),2)</f>
        <v>0</v>
      </c>
      <c r="BS55" s="97" t="s">
        <v>70</v>
      </c>
      <c r="BT55" s="97" t="s">
        <v>78</v>
      </c>
      <c r="BU55" s="97" t="s">
        <v>72</v>
      </c>
      <c r="BV55" s="97" t="s">
        <v>73</v>
      </c>
      <c r="BW55" s="97" t="s">
        <v>79</v>
      </c>
      <c r="BX55" s="97" t="s">
        <v>5</v>
      </c>
      <c r="CL55" s="97" t="s">
        <v>19</v>
      </c>
      <c r="CM55" s="97" t="s">
        <v>78</v>
      </c>
    </row>
    <row r="56" spans="1:91" s="4" customFormat="1" ht="16.5" customHeight="1">
      <c r="A56" s="98" t="s">
        <v>80</v>
      </c>
      <c r="B56" s="53"/>
      <c r="C56" s="99"/>
      <c r="D56" s="99"/>
      <c r="E56" s="347" t="s">
        <v>81</v>
      </c>
      <c r="F56" s="347"/>
      <c r="G56" s="347"/>
      <c r="H56" s="347"/>
      <c r="I56" s="347"/>
      <c r="J56" s="99"/>
      <c r="K56" s="347" t="s">
        <v>82</v>
      </c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72">
        <f>'D 1.1.1 - Bourací a přípr...'!J32</f>
        <v>0</v>
      </c>
      <c r="AH56" s="373"/>
      <c r="AI56" s="373"/>
      <c r="AJ56" s="373"/>
      <c r="AK56" s="373"/>
      <c r="AL56" s="373"/>
      <c r="AM56" s="373"/>
      <c r="AN56" s="372">
        <f t="shared" si="0"/>
        <v>0</v>
      </c>
      <c r="AO56" s="373"/>
      <c r="AP56" s="373"/>
      <c r="AQ56" s="100" t="s">
        <v>83</v>
      </c>
      <c r="AR56" s="55"/>
      <c r="AS56" s="101">
        <v>0</v>
      </c>
      <c r="AT56" s="102">
        <f t="shared" si="1"/>
        <v>0</v>
      </c>
      <c r="AU56" s="103">
        <f>'D 1.1.1 - Bourací a přípr...'!P91</f>
        <v>0</v>
      </c>
      <c r="AV56" s="102">
        <f>'D 1.1.1 - Bourací a přípr...'!J35</f>
        <v>0</v>
      </c>
      <c r="AW56" s="102">
        <f>'D 1.1.1 - Bourací a přípr...'!J36</f>
        <v>0</v>
      </c>
      <c r="AX56" s="102">
        <f>'D 1.1.1 - Bourací a přípr...'!J37</f>
        <v>0</v>
      </c>
      <c r="AY56" s="102">
        <f>'D 1.1.1 - Bourací a přípr...'!J38</f>
        <v>0</v>
      </c>
      <c r="AZ56" s="102">
        <f>'D 1.1.1 - Bourací a přípr...'!F35</f>
        <v>0</v>
      </c>
      <c r="BA56" s="102">
        <f>'D 1.1.1 - Bourací a přípr...'!F36</f>
        <v>0</v>
      </c>
      <c r="BB56" s="102">
        <f>'D 1.1.1 - Bourací a přípr...'!F37</f>
        <v>0</v>
      </c>
      <c r="BC56" s="102">
        <f>'D 1.1.1 - Bourací a přípr...'!F38</f>
        <v>0</v>
      </c>
      <c r="BD56" s="104">
        <f>'D 1.1.1 - Bourací a přípr...'!F39</f>
        <v>0</v>
      </c>
      <c r="BT56" s="105" t="s">
        <v>84</v>
      </c>
      <c r="BV56" s="105" t="s">
        <v>73</v>
      </c>
      <c r="BW56" s="105" t="s">
        <v>85</v>
      </c>
      <c r="BX56" s="105" t="s">
        <v>79</v>
      </c>
      <c r="CL56" s="105" t="s">
        <v>19</v>
      </c>
    </row>
    <row r="57" spans="1:91" s="4" customFormat="1" ht="16.5" customHeight="1">
      <c r="A57" s="98" t="s">
        <v>80</v>
      </c>
      <c r="B57" s="53"/>
      <c r="C57" s="99"/>
      <c r="D57" s="99"/>
      <c r="E57" s="347" t="s">
        <v>86</v>
      </c>
      <c r="F57" s="347"/>
      <c r="G57" s="347"/>
      <c r="H57" s="347"/>
      <c r="I57" s="347"/>
      <c r="J57" s="99"/>
      <c r="K57" s="347" t="s">
        <v>87</v>
      </c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72">
        <f>'D 1.1.2 - Nový stav'!J32</f>
        <v>0</v>
      </c>
      <c r="AH57" s="373"/>
      <c r="AI57" s="373"/>
      <c r="AJ57" s="373"/>
      <c r="AK57" s="373"/>
      <c r="AL57" s="373"/>
      <c r="AM57" s="373"/>
      <c r="AN57" s="372">
        <f t="shared" si="0"/>
        <v>0</v>
      </c>
      <c r="AO57" s="373"/>
      <c r="AP57" s="373"/>
      <c r="AQ57" s="100" t="s">
        <v>83</v>
      </c>
      <c r="AR57" s="55"/>
      <c r="AS57" s="101">
        <v>0</v>
      </c>
      <c r="AT57" s="102">
        <f t="shared" si="1"/>
        <v>0</v>
      </c>
      <c r="AU57" s="103">
        <f>'D 1.1.2 - Nový stav'!P105</f>
        <v>0</v>
      </c>
      <c r="AV57" s="102">
        <f>'D 1.1.2 - Nový stav'!J35</f>
        <v>0</v>
      </c>
      <c r="AW57" s="102">
        <f>'D 1.1.2 - Nový stav'!J36</f>
        <v>0</v>
      </c>
      <c r="AX57" s="102">
        <f>'D 1.1.2 - Nový stav'!J37</f>
        <v>0</v>
      </c>
      <c r="AY57" s="102">
        <f>'D 1.1.2 - Nový stav'!J38</f>
        <v>0</v>
      </c>
      <c r="AZ57" s="102">
        <f>'D 1.1.2 - Nový stav'!F35</f>
        <v>0</v>
      </c>
      <c r="BA57" s="102">
        <f>'D 1.1.2 - Nový stav'!F36</f>
        <v>0</v>
      </c>
      <c r="BB57" s="102">
        <f>'D 1.1.2 - Nový stav'!F37</f>
        <v>0</v>
      </c>
      <c r="BC57" s="102">
        <f>'D 1.1.2 - Nový stav'!F38</f>
        <v>0</v>
      </c>
      <c r="BD57" s="104">
        <f>'D 1.1.2 - Nový stav'!F39</f>
        <v>0</v>
      </c>
      <c r="BT57" s="105" t="s">
        <v>84</v>
      </c>
      <c r="BV57" s="105" t="s">
        <v>73</v>
      </c>
      <c r="BW57" s="105" t="s">
        <v>88</v>
      </c>
      <c r="BX57" s="105" t="s">
        <v>79</v>
      </c>
      <c r="CL57" s="105" t="s">
        <v>19</v>
      </c>
    </row>
    <row r="58" spans="1:91" s="7" customFormat="1" ht="16.5" customHeight="1">
      <c r="B58" s="88"/>
      <c r="C58" s="89"/>
      <c r="D58" s="346" t="s">
        <v>89</v>
      </c>
      <c r="E58" s="346"/>
      <c r="F58" s="346"/>
      <c r="G58" s="346"/>
      <c r="H58" s="346"/>
      <c r="I58" s="90"/>
      <c r="J58" s="346" t="s">
        <v>90</v>
      </c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  <c r="AD58" s="346"/>
      <c r="AE58" s="346"/>
      <c r="AF58" s="346"/>
      <c r="AG58" s="376">
        <f>ROUND(SUM(AG59:AG60),2)</f>
        <v>0</v>
      </c>
      <c r="AH58" s="375"/>
      <c r="AI58" s="375"/>
      <c r="AJ58" s="375"/>
      <c r="AK58" s="375"/>
      <c r="AL58" s="375"/>
      <c r="AM58" s="375"/>
      <c r="AN58" s="374">
        <f t="shared" si="0"/>
        <v>0</v>
      </c>
      <c r="AO58" s="375"/>
      <c r="AP58" s="375"/>
      <c r="AQ58" s="91" t="s">
        <v>77</v>
      </c>
      <c r="AR58" s="92"/>
      <c r="AS58" s="93">
        <f>ROUND(SUM(AS59:AS60),2)</f>
        <v>0</v>
      </c>
      <c r="AT58" s="94">
        <f t="shared" si="1"/>
        <v>0</v>
      </c>
      <c r="AU58" s="95">
        <f>ROUND(SUM(AU59:AU60),5)</f>
        <v>0</v>
      </c>
      <c r="AV58" s="94">
        <f>ROUND(AZ58*L29,2)</f>
        <v>0</v>
      </c>
      <c r="AW58" s="94">
        <f>ROUND(BA58*L30,2)</f>
        <v>0</v>
      </c>
      <c r="AX58" s="94">
        <f>ROUND(BB58*L29,2)</f>
        <v>0</v>
      </c>
      <c r="AY58" s="94">
        <f>ROUND(BC58*L30,2)</f>
        <v>0</v>
      </c>
      <c r="AZ58" s="94">
        <f>ROUND(SUM(AZ59:AZ60),2)</f>
        <v>0</v>
      </c>
      <c r="BA58" s="94">
        <f>ROUND(SUM(BA59:BA60),2)</f>
        <v>0</v>
      </c>
      <c r="BB58" s="94">
        <f>ROUND(SUM(BB59:BB60),2)</f>
        <v>0</v>
      </c>
      <c r="BC58" s="94">
        <f>ROUND(SUM(BC59:BC60),2)</f>
        <v>0</v>
      </c>
      <c r="BD58" s="96">
        <f>ROUND(SUM(BD59:BD60),2)</f>
        <v>0</v>
      </c>
      <c r="BS58" s="97" t="s">
        <v>70</v>
      </c>
      <c r="BT58" s="97" t="s">
        <v>78</v>
      </c>
      <c r="BU58" s="97" t="s">
        <v>72</v>
      </c>
      <c r="BV58" s="97" t="s">
        <v>73</v>
      </c>
      <c r="BW58" s="97" t="s">
        <v>91</v>
      </c>
      <c r="BX58" s="97" t="s">
        <v>5</v>
      </c>
      <c r="CL58" s="97" t="s">
        <v>19</v>
      </c>
      <c r="CM58" s="97" t="s">
        <v>78</v>
      </c>
    </row>
    <row r="59" spans="1:91" s="4" customFormat="1" ht="16.5" customHeight="1">
      <c r="A59" s="98" t="s">
        <v>80</v>
      </c>
      <c r="B59" s="53"/>
      <c r="C59" s="99"/>
      <c r="D59" s="99"/>
      <c r="E59" s="347" t="s">
        <v>92</v>
      </c>
      <c r="F59" s="347"/>
      <c r="G59" s="347"/>
      <c r="H59" s="347"/>
      <c r="I59" s="347"/>
      <c r="J59" s="99"/>
      <c r="K59" s="347" t="s">
        <v>93</v>
      </c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72">
        <f>'D 1.2.1 - Zdravotechnika'!J32</f>
        <v>0</v>
      </c>
      <c r="AH59" s="373"/>
      <c r="AI59" s="373"/>
      <c r="AJ59" s="373"/>
      <c r="AK59" s="373"/>
      <c r="AL59" s="373"/>
      <c r="AM59" s="373"/>
      <c r="AN59" s="372">
        <f t="shared" si="0"/>
        <v>0</v>
      </c>
      <c r="AO59" s="373"/>
      <c r="AP59" s="373"/>
      <c r="AQ59" s="100" t="s">
        <v>83</v>
      </c>
      <c r="AR59" s="55"/>
      <c r="AS59" s="101">
        <v>0</v>
      </c>
      <c r="AT59" s="102">
        <f t="shared" si="1"/>
        <v>0</v>
      </c>
      <c r="AU59" s="103">
        <f>'D 1.2.1 - Zdravotechnika'!P95</f>
        <v>0</v>
      </c>
      <c r="AV59" s="102">
        <f>'D 1.2.1 - Zdravotechnika'!J35</f>
        <v>0</v>
      </c>
      <c r="AW59" s="102">
        <f>'D 1.2.1 - Zdravotechnika'!J36</f>
        <v>0</v>
      </c>
      <c r="AX59" s="102">
        <f>'D 1.2.1 - Zdravotechnika'!J37</f>
        <v>0</v>
      </c>
      <c r="AY59" s="102">
        <f>'D 1.2.1 - Zdravotechnika'!J38</f>
        <v>0</v>
      </c>
      <c r="AZ59" s="102">
        <f>'D 1.2.1 - Zdravotechnika'!F35</f>
        <v>0</v>
      </c>
      <c r="BA59" s="102">
        <f>'D 1.2.1 - Zdravotechnika'!F36</f>
        <v>0</v>
      </c>
      <c r="BB59" s="102">
        <f>'D 1.2.1 - Zdravotechnika'!F37</f>
        <v>0</v>
      </c>
      <c r="BC59" s="102">
        <f>'D 1.2.1 - Zdravotechnika'!F38</f>
        <v>0</v>
      </c>
      <c r="BD59" s="104">
        <f>'D 1.2.1 - Zdravotechnika'!F39</f>
        <v>0</v>
      </c>
      <c r="BT59" s="105" t="s">
        <v>84</v>
      </c>
      <c r="BV59" s="105" t="s">
        <v>73</v>
      </c>
      <c r="BW59" s="105" t="s">
        <v>94</v>
      </c>
      <c r="BX59" s="105" t="s">
        <v>91</v>
      </c>
      <c r="CL59" s="105" t="s">
        <v>19</v>
      </c>
    </row>
    <row r="60" spans="1:91" s="4" customFormat="1" ht="16.5" customHeight="1">
      <c r="A60" s="98" t="s">
        <v>80</v>
      </c>
      <c r="B60" s="53"/>
      <c r="C60" s="99"/>
      <c r="D60" s="99"/>
      <c r="E60" s="347" t="s">
        <v>95</v>
      </c>
      <c r="F60" s="347"/>
      <c r="G60" s="347"/>
      <c r="H60" s="347"/>
      <c r="I60" s="347"/>
      <c r="J60" s="99"/>
      <c r="K60" s="347" t="s">
        <v>96</v>
      </c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47"/>
      <c r="AG60" s="372">
        <f>'D 1.2.2 - Větrání'!J32</f>
        <v>0</v>
      </c>
      <c r="AH60" s="373"/>
      <c r="AI60" s="373"/>
      <c r="AJ60" s="373"/>
      <c r="AK60" s="373"/>
      <c r="AL60" s="373"/>
      <c r="AM60" s="373"/>
      <c r="AN60" s="372">
        <f t="shared" si="0"/>
        <v>0</v>
      </c>
      <c r="AO60" s="373"/>
      <c r="AP60" s="373"/>
      <c r="AQ60" s="100" t="s">
        <v>83</v>
      </c>
      <c r="AR60" s="55"/>
      <c r="AS60" s="101">
        <v>0</v>
      </c>
      <c r="AT60" s="102">
        <f t="shared" si="1"/>
        <v>0</v>
      </c>
      <c r="AU60" s="103">
        <f>'D 1.2.2 - Větrání'!P91</f>
        <v>0</v>
      </c>
      <c r="AV60" s="102">
        <f>'D 1.2.2 - Větrání'!J35</f>
        <v>0</v>
      </c>
      <c r="AW60" s="102">
        <f>'D 1.2.2 - Větrání'!J36</f>
        <v>0</v>
      </c>
      <c r="AX60" s="102">
        <f>'D 1.2.2 - Větrání'!J37</f>
        <v>0</v>
      </c>
      <c r="AY60" s="102">
        <f>'D 1.2.2 - Větrání'!J38</f>
        <v>0</v>
      </c>
      <c r="AZ60" s="102">
        <f>'D 1.2.2 - Větrání'!F35</f>
        <v>0</v>
      </c>
      <c r="BA60" s="102">
        <f>'D 1.2.2 - Větrání'!F36</f>
        <v>0</v>
      </c>
      <c r="BB60" s="102">
        <f>'D 1.2.2 - Větrání'!F37</f>
        <v>0</v>
      </c>
      <c r="BC60" s="102">
        <f>'D 1.2.2 - Větrání'!F38</f>
        <v>0</v>
      </c>
      <c r="BD60" s="104">
        <f>'D 1.2.2 - Větrání'!F39</f>
        <v>0</v>
      </c>
      <c r="BT60" s="105" t="s">
        <v>84</v>
      </c>
      <c r="BV60" s="105" t="s">
        <v>73</v>
      </c>
      <c r="BW60" s="105" t="s">
        <v>97</v>
      </c>
      <c r="BX60" s="105" t="s">
        <v>91</v>
      </c>
      <c r="CL60" s="105" t="s">
        <v>19</v>
      </c>
    </row>
    <row r="61" spans="1:91" s="7" customFormat="1" ht="16.5" customHeight="1">
      <c r="A61" s="98" t="s">
        <v>80</v>
      </c>
      <c r="B61" s="88"/>
      <c r="C61" s="89"/>
      <c r="D61" s="346" t="s">
        <v>98</v>
      </c>
      <c r="E61" s="346"/>
      <c r="F61" s="346"/>
      <c r="G61" s="346"/>
      <c r="H61" s="346"/>
      <c r="I61" s="90"/>
      <c r="J61" s="346" t="s">
        <v>99</v>
      </c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6"/>
      <c r="AD61" s="346"/>
      <c r="AE61" s="346"/>
      <c r="AF61" s="346"/>
      <c r="AG61" s="374">
        <f>'D 1.3 - Technika prostřed...'!J30</f>
        <v>0</v>
      </c>
      <c r="AH61" s="375"/>
      <c r="AI61" s="375"/>
      <c r="AJ61" s="375"/>
      <c r="AK61" s="375"/>
      <c r="AL61" s="375"/>
      <c r="AM61" s="375"/>
      <c r="AN61" s="374">
        <f t="shared" si="0"/>
        <v>0</v>
      </c>
      <c r="AO61" s="375"/>
      <c r="AP61" s="375"/>
      <c r="AQ61" s="91" t="s">
        <v>77</v>
      </c>
      <c r="AR61" s="92"/>
      <c r="AS61" s="93">
        <v>0</v>
      </c>
      <c r="AT61" s="94">
        <f t="shared" si="1"/>
        <v>0</v>
      </c>
      <c r="AU61" s="95">
        <f>'D 1.3 - Technika prostřed...'!P89</f>
        <v>0</v>
      </c>
      <c r="AV61" s="94">
        <f>'D 1.3 - Technika prostřed...'!J33</f>
        <v>0</v>
      </c>
      <c r="AW61" s="94">
        <f>'D 1.3 - Technika prostřed...'!J34</f>
        <v>0</v>
      </c>
      <c r="AX61" s="94">
        <f>'D 1.3 - Technika prostřed...'!J35</f>
        <v>0</v>
      </c>
      <c r="AY61" s="94">
        <f>'D 1.3 - Technika prostřed...'!J36</f>
        <v>0</v>
      </c>
      <c r="AZ61" s="94">
        <f>'D 1.3 - Technika prostřed...'!F33</f>
        <v>0</v>
      </c>
      <c r="BA61" s="94">
        <f>'D 1.3 - Technika prostřed...'!F34</f>
        <v>0</v>
      </c>
      <c r="BB61" s="94">
        <f>'D 1.3 - Technika prostřed...'!F35</f>
        <v>0</v>
      </c>
      <c r="BC61" s="94">
        <f>'D 1.3 - Technika prostřed...'!F36</f>
        <v>0</v>
      </c>
      <c r="BD61" s="96">
        <f>'D 1.3 - Technika prostřed...'!F37</f>
        <v>0</v>
      </c>
      <c r="BT61" s="97" t="s">
        <v>78</v>
      </c>
      <c r="BV61" s="97" t="s">
        <v>73</v>
      </c>
      <c r="BW61" s="97" t="s">
        <v>100</v>
      </c>
      <c r="BX61" s="97" t="s">
        <v>5</v>
      </c>
      <c r="CL61" s="97" t="s">
        <v>19</v>
      </c>
      <c r="CM61" s="97" t="s">
        <v>78</v>
      </c>
    </row>
    <row r="62" spans="1:91" s="7" customFormat="1" ht="24.75" customHeight="1">
      <c r="B62" s="88"/>
      <c r="C62" s="89"/>
      <c r="D62" s="346" t="s">
        <v>101</v>
      </c>
      <c r="E62" s="346"/>
      <c r="F62" s="346"/>
      <c r="G62" s="346"/>
      <c r="H62" s="346"/>
      <c r="I62" s="90"/>
      <c r="J62" s="346" t="s">
        <v>102</v>
      </c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  <c r="AD62" s="346"/>
      <c r="AE62" s="346"/>
      <c r="AF62" s="346"/>
      <c r="AG62" s="376">
        <f>ROUND(SUM(AG63:AG64),2)</f>
        <v>0</v>
      </c>
      <c r="AH62" s="375"/>
      <c r="AI62" s="375"/>
      <c r="AJ62" s="375"/>
      <c r="AK62" s="375"/>
      <c r="AL62" s="375"/>
      <c r="AM62" s="375"/>
      <c r="AN62" s="374">
        <f t="shared" si="0"/>
        <v>0</v>
      </c>
      <c r="AO62" s="375"/>
      <c r="AP62" s="375"/>
      <c r="AQ62" s="91" t="s">
        <v>77</v>
      </c>
      <c r="AR62" s="92"/>
      <c r="AS62" s="93">
        <f>ROUND(SUM(AS63:AS64),2)</f>
        <v>0</v>
      </c>
      <c r="AT62" s="94">
        <f t="shared" si="1"/>
        <v>0</v>
      </c>
      <c r="AU62" s="95">
        <f>ROUND(SUM(AU63:AU64),5)</f>
        <v>0</v>
      </c>
      <c r="AV62" s="94">
        <f>ROUND(AZ62*L29,2)</f>
        <v>0</v>
      </c>
      <c r="AW62" s="94">
        <f>ROUND(BA62*L30,2)</f>
        <v>0</v>
      </c>
      <c r="AX62" s="94">
        <f>ROUND(BB62*L29,2)</f>
        <v>0</v>
      </c>
      <c r="AY62" s="94">
        <f>ROUND(BC62*L30,2)</f>
        <v>0</v>
      </c>
      <c r="AZ62" s="94">
        <f>ROUND(SUM(AZ63:AZ64),2)</f>
        <v>0</v>
      </c>
      <c r="BA62" s="94">
        <f>ROUND(SUM(BA63:BA64),2)</f>
        <v>0</v>
      </c>
      <c r="BB62" s="94">
        <f>ROUND(SUM(BB63:BB64),2)</f>
        <v>0</v>
      </c>
      <c r="BC62" s="94">
        <f>ROUND(SUM(BC63:BC64),2)</f>
        <v>0</v>
      </c>
      <c r="BD62" s="96">
        <f>ROUND(SUM(BD63:BD64),2)</f>
        <v>0</v>
      </c>
      <c r="BS62" s="97" t="s">
        <v>70</v>
      </c>
      <c r="BT62" s="97" t="s">
        <v>78</v>
      </c>
      <c r="BU62" s="97" t="s">
        <v>72</v>
      </c>
      <c r="BV62" s="97" t="s">
        <v>73</v>
      </c>
      <c r="BW62" s="97" t="s">
        <v>103</v>
      </c>
      <c r="BX62" s="97" t="s">
        <v>5</v>
      </c>
      <c r="CL62" s="97" t="s">
        <v>19</v>
      </c>
      <c r="CM62" s="97" t="s">
        <v>78</v>
      </c>
    </row>
    <row r="63" spans="1:91" s="4" customFormat="1" ht="23.25" customHeight="1">
      <c r="A63" s="98" t="s">
        <v>80</v>
      </c>
      <c r="B63" s="53"/>
      <c r="C63" s="99"/>
      <c r="D63" s="99"/>
      <c r="E63" s="347" t="s">
        <v>104</v>
      </c>
      <c r="F63" s="347"/>
      <c r="G63" s="347"/>
      <c r="H63" s="347"/>
      <c r="I63" s="347"/>
      <c r="J63" s="99"/>
      <c r="K63" s="347" t="s">
        <v>105</v>
      </c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372">
        <f>'D 1.4.1 - Silnoproudá a s...'!J32</f>
        <v>0</v>
      </c>
      <c r="AH63" s="373"/>
      <c r="AI63" s="373"/>
      <c r="AJ63" s="373"/>
      <c r="AK63" s="373"/>
      <c r="AL63" s="373"/>
      <c r="AM63" s="373"/>
      <c r="AN63" s="372">
        <f t="shared" si="0"/>
        <v>0</v>
      </c>
      <c r="AO63" s="373"/>
      <c r="AP63" s="373"/>
      <c r="AQ63" s="100" t="s">
        <v>83</v>
      </c>
      <c r="AR63" s="55"/>
      <c r="AS63" s="101">
        <v>0</v>
      </c>
      <c r="AT63" s="102">
        <f t="shared" si="1"/>
        <v>0</v>
      </c>
      <c r="AU63" s="103">
        <f>'D 1.4.1 - Silnoproudá a s...'!P96</f>
        <v>0</v>
      </c>
      <c r="AV63" s="102">
        <f>'D 1.4.1 - Silnoproudá a s...'!J35</f>
        <v>0</v>
      </c>
      <c r="AW63" s="102">
        <f>'D 1.4.1 - Silnoproudá a s...'!J36</f>
        <v>0</v>
      </c>
      <c r="AX63" s="102">
        <f>'D 1.4.1 - Silnoproudá a s...'!J37</f>
        <v>0</v>
      </c>
      <c r="AY63" s="102">
        <f>'D 1.4.1 - Silnoproudá a s...'!J38</f>
        <v>0</v>
      </c>
      <c r="AZ63" s="102">
        <f>'D 1.4.1 - Silnoproudá a s...'!F35</f>
        <v>0</v>
      </c>
      <c r="BA63" s="102">
        <f>'D 1.4.1 - Silnoproudá a s...'!F36</f>
        <v>0</v>
      </c>
      <c r="BB63" s="102">
        <f>'D 1.4.1 - Silnoproudá a s...'!F37</f>
        <v>0</v>
      </c>
      <c r="BC63" s="102">
        <f>'D 1.4.1 - Silnoproudá a s...'!F38</f>
        <v>0</v>
      </c>
      <c r="BD63" s="104">
        <f>'D 1.4.1 - Silnoproudá a s...'!F39</f>
        <v>0</v>
      </c>
      <c r="BT63" s="105" t="s">
        <v>84</v>
      </c>
      <c r="BV63" s="105" t="s">
        <v>73</v>
      </c>
      <c r="BW63" s="105" t="s">
        <v>106</v>
      </c>
      <c r="BX63" s="105" t="s">
        <v>103</v>
      </c>
      <c r="CL63" s="105" t="s">
        <v>19</v>
      </c>
    </row>
    <row r="64" spans="1:91" s="4" customFormat="1" ht="23.25" customHeight="1">
      <c r="A64" s="98" t="s">
        <v>80</v>
      </c>
      <c r="B64" s="53"/>
      <c r="C64" s="99"/>
      <c r="D64" s="99"/>
      <c r="E64" s="347" t="s">
        <v>107</v>
      </c>
      <c r="F64" s="347"/>
      <c r="G64" s="347"/>
      <c r="H64" s="347"/>
      <c r="I64" s="347"/>
      <c r="J64" s="99"/>
      <c r="K64" s="347" t="s">
        <v>108</v>
      </c>
      <c r="L64" s="347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72">
        <f>'D 1.4.2 - Silnoproudá a s...'!J32</f>
        <v>0</v>
      </c>
      <c r="AH64" s="373"/>
      <c r="AI64" s="373"/>
      <c r="AJ64" s="373"/>
      <c r="AK64" s="373"/>
      <c r="AL64" s="373"/>
      <c r="AM64" s="373"/>
      <c r="AN64" s="372">
        <f t="shared" si="0"/>
        <v>0</v>
      </c>
      <c r="AO64" s="373"/>
      <c r="AP64" s="373"/>
      <c r="AQ64" s="100" t="s">
        <v>83</v>
      </c>
      <c r="AR64" s="55"/>
      <c r="AS64" s="101">
        <v>0</v>
      </c>
      <c r="AT64" s="102">
        <f t="shared" si="1"/>
        <v>0</v>
      </c>
      <c r="AU64" s="103">
        <f>'D 1.4.2 - Silnoproudá a s...'!P96</f>
        <v>0</v>
      </c>
      <c r="AV64" s="102">
        <f>'D 1.4.2 - Silnoproudá a s...'!J35</f>
        <v>0</v>
      </c>
      <c r="AW64" s="102">
        <f>'D 1.4.2 - Silnoproudá a s...'!J36</f>
        <v>0</v>
      </c>
      <c r="AX64" s="102">
        <f>'D 1.4.2 - Silnoproudá a s...'!J37</f>
        <v>0</v>
      </c>
      <c r="AY64" s="102">
        <f>'D 1.4.2 - Silnoproudá a s...'!J38</f>
        <v>0</v>
      </c>
      <c r="AZ64" s="102">
        <f>'D 1.4.2 - Silnoproudá a s...'!F35</f>
        <v>0</v>
      </c>
      <c r="BA64" s="102">
        <f>'D 1.4.2 - Silnoproudá a s...'!F36</f>
        <v>0</v>
      </c>
      <c r="BB64" s="102">
        <f>'D 1.4.2 - Silnoproudá a s...'!F37</f>
        <v>0</v>
      </c>
      <c r="BC64" s="102">
        <f>'D 1.4.2 - Silnoproudá a s...'!F38</f>
        <v>0</v>
      </c>
      <c r="BD64" s="104">
        <f>'D 1.4.2 - Silnoproudá a s...'!F39</f>
        <v>0</v>
      </c>
      <c r="BT64" s="105" t="s">
        <v>84</v>
      </c>
      <c r="BV64" s="105" t="s">
        <v>73</v>
      </c>
      <c r="BW64" s="105" t="s">
        <v>109</v>
      </c>
      <c r="BX64" s="105" t="s">
        <v>103</v>
      </c>
      <c r="CL64" s="105" t="s">
        <v>19</v>
      </c>
    </row>
    <row r="65" spans="1:91" s="7" customFormat="1" ht="24.75" customHeight="1">
      <c r="A65" s="98" t="s">
        <v>80</v>
      </c>
      <c r="B65" s="88"/>
      <c r="C65" s="89"/>
      <c r="D65" s="346" t="s">
        <v>110</v>
      </c>
      <c r="E65" s="346"/>
      <c r="F65" s="346"/>
      <c r="G65" s="346"/>
      <c r="H65" s="346"/>
      <c r="I65" s="90"/>
      <c r="J65" s="346" t="s">
        <v>111</v>
      </c>
      <c r="K65" s="346"/>
      <c r="L65" s="346"/>
      <c r="M65" s="346"/>
      <c r="N65" s="346"/>
      <c r="O65" s="346"/>
      <c r="P65" s="346"/>
      <c r="Q65" s="346"/>
      <c r="R65" s="346"/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  <c r="AE65" s="346"/>
      <c r="AF65" s="346"/>
      <c r="AG65" s="374">
        <f>'D 1.5 - Technika prostřed...'!J30</f>
        <v>0</v>
      </c>
      <c r="AH65" s="375"/>
      <c r="AI65" s="375"/>
      <c r="AJ65" s="375"/>
      <c r="AK65" s="375"/>
      <c r="AL65" s="375"/>
      <c r="AM65" s="375"/>
      <c r="AN65" s="374">
        <f t="shared" si="0"/>
        <v>0</v>
      </c>
      <c r="AO65" s="375"/>
      <c r="AP65" s="375"/>
      <c r="AQ65" s="91" t="s">
        <v>77</v>
      </c>
      <c r="AR65" s="92"/>
      <c r="AS65" s="93">
        <v>0</v>
      </c>
      <c r="AT65" s="94">
        <f t="shared" si="1"/>
        <v>0</v>
      </c>
      <c r="AU65" s="95">
        <f>'D 1.5 - Technika prostřed...'!P83</f>
        <v>0</v>
      </c>
      <c r="AV65" s="94">
        <f>'D 1.5 - Technika prostřed...'!J33</f>
        <v>0</v>
      </c>
      <c r="AW65" s="94">
        <f>'D 1.5 - Technika prostřed...'!J34</f>
        <v>0</v>
      </c>
      <c r="AX65" s="94">
        <f>'D 1.5 - Technika prostřed...'!J35</f>
        <v>0</v>
      </c>
      <c r="AY65" s="94">
        <f>'D 1.5 - Technika prostřed...'!J36</f>
        <v>0</v>
      </c>
      <c r="AZ65" s="94">
        <f>'D 1.5 - Technika prostřed...'!F33</f>
        <v>0</v>
      </c>
      <c r="BA65" s="94">
        <f>'D 1.5 - Technika prostřed...'!F34</f>
        <v>0</v>
      </c>
      <c r="BB65" s="94">
        <f>'D 1.5 - Technika prostřed...'!F35</f>
        <v>0</v>
      </c>
      <c r="BC65" s="94">
        <f>'D 1.5 - Technika prostřed...'!F36</f>
        <v>0</v>
      </c>
      <c r="BD65" s="96">
        <f>'D 1.5 - Technika prostřed...'!F37</f>
        <v>0</v>
      </c>
      <c r="BT65" s="97" t="s">
        <v>78</v>
      </c>
      <c r="BV65" s="97" t="s">
        <v>73</v>
      </c>
      <c r="BW65" s="97" t="s">
        <v>112</v>
      </c>
      <c r="BX65" s="97" t="s">
        <v>5</v>
      </c>
      <c r="CL65" s="97" t="s">
        <v>19</v>
      </c>
      <c r="CM65" s="97" t="s">
        <v>78</v>
      </c>
    </row>
    <row r="66" spans="1:91" s="7" customFormat="1" ht="16.5" customHeight="1">
      <c r="A66" s="98" t="s">
        <v>80</v>
      </c>
      <c r="B66" s="88"/>
      <c r="C66" s="89"/>
      <c r="D66" s="346" t="s">
        <v>113</v>
      </c>
      <c r="E66" s="346"/>
      <c r="F66" s="346"/>
      <c r="G66" s="346"/>
      <c r="H66" s="346"/>
      <c r="I66" s="90"/>
      <c r="J66" s="346" t="s">
        <v>114</v>
      </c>
      <c r="K66" s="346"/>
      <c r="L66" s="346"/>
      <c r="M66" s="346"/>
      <c r="N66" s="346"/>
      <c r="O66" s="346"/>
      <c r="P66" s="346"/>
      <c r="Q66" s="346"/>
      <c r="R66" s="346"/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  <c r="AD66" s="346"/>
      <c r="AE66" s="346"/>
      <c r="AF66" s="346"/>
      <c r="AG66" s="374">
        <f>'VRN - Vedlejší rozpočtové...'!J30</f>
        <v>0</v>
      </c>
      <c r="AH66" s="375"/>
      <c r="AI66" s="375"/>
      <c r="AJ66" s="375"/>
      <c r="AK66" s="375"/>
      <c r="AL66" s="375"/>
      <c r="AM66" s="375"/>
      <c r="AN66" s="374">
        <f t="shared" si="0"/>
        <v>0</v>
      </c>
      <c r="AO66" s="375"/>
      <c r="AP66" s="375"/>
      <c r="AQ66" s="91" t="s">
        <v>77</v>
      </c>
      <c r="AR66" s="92"/>
      <c r="AS66" s="106">
        <v>0</v>
      </c>
      <c r="AT66" s="107">
        <f t="shared" si="1"/>
        <v>0</v>
      </c>
      <c r="AU66" s="108">
        <f>'VRN - Vedlejší rozpočtové...'!P91</f>
        <v>0</v>
      </c>
      <c r="AV66" s="107">
        <f>'VRN - Vedlejší rozpočtové...'!J33</f>
        <v>0</v>
      </c>
      <c r="AW66" s="107">
        <f>'VRN - Vedlejší rozpočtové...'!J34</f>
        <v>0</v>
      </c>
      <c r="AX66" s="107">
        <f>'VRN - Vedlejší rozpočtové...'!J35</f>
        <v>0</v>
      </c>
      <c r="AY66" s="107">
        <f>'VRN - Vedlejší rozpočtové...'!J36</f>
        <v>0</v>
      </c>
      <c r="AZ66" s="107">
        <f>'VRN - Vedlejší rozpočtové...'!F33</f>
        <v>0</v>
      </c>
      <c r="BA66" s="107">
        <f>'VRN - Vedlejší rozpočtové...'!F34</f>
        <v>0</v>
      </c>
      <c r="BB66" s="107">
        <f>'VRN - Vedlejší rozpočtové...'!F35</f>
        <v>0</v>
      </c>
      <c r="BC66" s="107">
        <f>'VRN - Vedlejší rozpočtové...'!F36</f>
        <v>0</v>
      </c>
      <c r="BD66" s="109">
        <f>'VRN - Vedlejší rozpočtové...'!F37</f>
        <v>0</v>
      </c>
      <c r="BT66" s="97" t="s">
        <v>78</v>
      </c>
      <c r="BV66" s="97" t="s">
        <v>73</v>
      </c>
      <c r="BW66" s="97" t="s">
        <v>115</v>
      </c>
      <c r="BX66" s="97" t="s">
        <v>5</v>
      </c>
      <c r="CL66" s="97" t="s">
        <v>19</v>
      </c>
      <c r="CM66" s="97" t="s">
        <v>78</v>
      </c>
    </row>
    <row r="67" spans="1:91" s="2" customFormat="1" ht="30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41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91" s="2" customFormat="1" ht="6.95" customHeight="1">
      <c r="A68" s="36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41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</sheetData>
  <sheetProtection algorithmName="SHA-512" hashValue="7Shv+XBAM5LpuVr/Vbsd1N1YFocxrtF8dgqCd8ud7cRGFzbmzXM/oIdKeTbV6b2vkKZhQyNaHK1KQTIWg2/qFw==" saltValue="8FnvGEOSsLfjcYl+2FvxO8ToNCo1Q4nLFHffxDfHsQW72i8tsuHx0/pon2lOkjCZ6kerpel9Jp6cX4zTBDIOPQ==" spinCount="100000" sheet="1" objects="1" scenarios="1" formatColumns="0" formatRows="0"/>
  <mergeCells count="86">
    <mergeCell ref="AS49:AT51"/>
    <mergeCell ref="AN65:AP65"/>
    <mergeCell ref="AG65:AM65"/>
    <mergeCell ref="AN66:AP66"/>
    <mergeCell ref="AG66:AM66"/>
    <mergeCell ref="AN54:AP54"/>
    <mergeCell ref="AR2:BE2"/>
    <mergeCell ref="AG60:AM60"/>
    <mergeCell ref="AG63:AM63"/>
    <mergeCell ref="AG59:AM59"/>
    <mergeCell ref="AG61:AM61"/>
    <mergeCell ref="AG62:AM62"/>
    <mergeCell ref="AG57:AM57"/>
    <mergeCell ref="AG56:AM56"/>
    <mergeCell ref="AG55:AM55"/>
    <mergeCell ref="AG58:AM58"/>
    <mergeCell ref="AG52:AM52"/>
    <mergeCell ref="AM47:AN47"/>
    <mergeCell ref="AM49:AP49"/>
    <mergeCell ref="AM50:AP50"/>
    <mergeCell ref="AN63:AP63"/>
    <mergeCell ref="AN52:AP5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L45:AO45"/>
    <mergeCell ref="D65:H65"/>
    <mergeCell ref="J65:AF65"/>
    <mergeCell ref="D66:H66"/>
    <mergeCell ref="J66:AF66"/>
    <mergeCell ref="AG54:AM54"/>
    <mergeCell ref="AG64:AM64"/>
    <mergeCell ref="AN64:AP64"/>
    <mergeCell ref="AN59:AP59"/>
    <mergeCell ref="AN61:AP61"/>
    <mergeCell ref="AN55:AP55"/>
    <mergeCell ref="AN56:AP56"/>
    <mergeCell ref="AN57:AP57"/>
    <mergeCell ref="AN60:AP60"/>
    <mergeCell ref="AN62:AP62"/>
    <mergeCell ref="AN58:AP58"/>
    <mergeCell ref="K64:AF64"/>
    <mergeCell ref="K63:AF63"/>
    <mergeCell ref="K57:AF57"/>
    <mergeCell ref="K56:AF56"/>
    <mergeCell ref="K60:AF60"/>
    <mergeCell ref="K59:AF59"/>
    <mergeCell ref="I52:AF52"/>
    <mergeCell ref="J61:AF61"/>
    <mergeCell ref="J55:AF55"/>
    <mergeCell ref="J58:AF58"/>
    <mergeCell ref="J62:AF62"/>
    <mergeCell ref="E64:I64"/>
    <mergeCell ref="E57:I57"/>
    <mergeCell ref="E56:I56"/>
    <mergeCell ref="E60:I60"/>
    <mergeCell ref="E59:I59"/>
    <mergeCell ref="E63:I63"/>
    <mergeCell ref="C52:G52"/>
    <mergeCell ref="D61:H61"/>
    <mergeCell ref="D58:H58"/>
    <mergeCell ref="D62:H62"/>
    <mergeCell ref="D55:H55"/>
  </mergeCells>
  <hyperlinks>
    <hyperlink ref="A56" location="'D 1.1.1 - Bourací a přípr...'!C2" display="/"/>
    <hyperlink ref="A57" location="'D 1.1.2 - Nový stav'!C2" display="/"/>
    <hyperlink ref="A59" location="'D 1.2.1 - Zdravotechnika'!C2" display="/"/>
    <hyperlink ref="A60" location="'D 1.2.2 - Větrání'!C2" display="/"/>
    <hyperlink ref="A61" location="'D 1.3 - Technika prostřed...'!C2" display="/"/>
    <hyperlink ref="A63" location="'D 1.4.1 - Silnoproudá a s...'!C2" display="/"/>
    <hyperlink ref="A64" location="'D 1.4.2 - Silnoproudá a s...'!C2" display="/"/>
    <hyperlink ref="A65" location="'D 1.5 - Technika prostřed...'!C2" display="/"/>
    <hyperlink ref="A66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115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116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8" t="str">
        <f>'Rekapitulace stavby'!K6</f>
        <v>Stavební úpravy domu č.p. 74 na Masarykově náměstí, č.o. 26 v Novém Jičíně</v>
      </c>
      <c r="F7" s="389"/>
      <c r="G7" s="389"/>
      <c r="H7" s="389"/>
      <c r="L7" s="22"/>
    </row>
    <row r="8" spans="1:46" s="2" customFormat="1" ht="12" customHeight="1">
      <c r="A8" s="36"/>
      <c r="B8" s="41"/>
      <c r="C8" s="36"/>
      <c r="D8" s="114" t="s">
        <v>117</v>
      </c>
      <c r="E8" s="36"/>
      <c r="F8" s="36"/>
      <c r="G8" s="36"/>
      <c r="H8" s="36"/>
      <c r="I8" s="36"/>
      <c r="J8" s="36"/>
      <c r="K8" s="36"/>
      <c r="L8" s="11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1" t="s">
        <v>1975</v>
      </c>
      <c r="F9" s="390"/>
      <c r="G9" s="390"/>
      <c r="H9" s="390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4" t="s">
        <v>18</v>
      </c>
      <c r="E11" s="36"/>
      <c r="F11" s="105" t="s">
        <v>19</v>
      </c>
      <c r="G11" s="36"/>
      <c r="H11" s="36"/>
      <c r="I11" s="114" t="s">
        <v>20</v>
      </c>
      <c r="J11" s="105" t="s">
        <v>19</v>
      </c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21</v>
      </c>
      <c r="E12" s="36"/>
      <c r="F12" s="105" t="s">
        <v>22</v>
      </c>
      <c r="G12" s="36"/>
      <c r="H12" s="36"/>
      <c r="I12" s="114" t="s">
        <v>23</v>
      </c>
      <c r="J12" s="116" t="str">
        <f>'Rekapitulace stavby'!AN8</f>
        <v>19. 7. 2023</v>
      </c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25</v>
      </c>
      <c r="E14" s="36"/>
      <c r="F14" s="36"/>
      <c r="G14" s="36"/>
      <c r="H14" s="36"/>
      <c r="I14" s="114" t="s">
        <v>26</v>
      </c>
      <c r="J14" s="105" t="s">
        <v>19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27</v>
      </c>
      <c r="F15" s="36"/>
      <c r="G15" s="36"/>
      <c r="H15" s="36"/>
      <c r="I15" s="114" t="s">
        <v>28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4" t="s">
        <v>29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2" t="str">
        <f>'Rekapitulace stavby'!E14</f>
        <v>Vyplň údaj</v>
      </c>
      <c r="F18" s="393"/>
      <c r="G18" s="393"/>
      <c r="H18" s="393"/>
      <c r="I18" s="114" t="s">
        <v>28</v>
      </c>
      <c r="J18" s="32" t="str">
        <f>'Rekapitulace stavby'!AN14</f>
        <v>Vyplň údaj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4" t="s">
        <v>31</v>
      </c>
      <c r="E20" s="36"/>
      <c r="F20" s="36"/>
      <c r="G20" s="36"/>
      <c r="H20" s="36"/>
      <c r="I20" s="114" t="s">
        <v>26</v>
      </c>
      <c r="J20" s="105" t="s">
        <v>19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32</v>
      </c>
      <c r="F21" s="36"/>
      <c r="G21" s="36"/>
      <c r="H21" s="36"/>
      <c r="I21" s="114" t="s">
        <v>28</v>
      </c>
      <c r="J21" s="105" t="s">
        <v>19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4" t="s">
        <v>34</v>
      </c>
      <c r="E23" s="36"/>
      <c r="F23" s="36"/>
      <c r="G23" s="36"/>
      <c r="H23" s="36"/>
      <c r="I23" s="114" t="s">
        <v>26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32</v>
      </c>
      <c r="F24" s="36"/>
      <c r="G24" s="36"/>
      <c r="H24" s="36"/>
      <c r="I24" s="114" t="s">
        <v>28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4" t="s">
        <v>35</v>
      </c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7"/>
      <c r="B27" s="118"/>
      <c r="C27" s="117"/>
      <c r="D27" s="117"/>
      <c r="E27" s="394" t="s">
        <v>36</v>
      </c>
      <c r="F27" s="394"/>
      <c r="G27" s="394"/>
      <c r="H27" s="394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0"/>
      <c r="J29" s="120"/>
      <c r="K29" s="120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1" t="s">
        <v>37</v>
      </c>
      <c r="E30" s="36"/>
      <c r="F30" s="36"/>
      <c r="G30" s="36"/>
      <c r="H30" s="36"/>
      <c r="I30" s="36"/>
      <c r="J30" s="122">
        <f>ROUND(J91, 2)</f>
        <v>0</v>
      </c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3" t="s">
        <v>39</v>
      </c>
      <c r="G32" s="36"/>
      <c r="H32" s="36"/>
      <c r="I32" s="123" t="s">
        <v>38</v>
      </c>
      <c r="J32" s="123" t="s">
        <v>40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4" t="s">
        <v>41</v>
      </c>
      <c r="E33" s="114" t="s">
        <v>42</v>
      </c>
      <c r="F33" s="125">
        <f>ROUND((SUM(BE91:BE124)),  2)</f>
        <v>0</v>
      </c>
      <c r="G33" s="36"/>
      <c r="H33" s="36"/>
      <c r="I33" s="126">
        <v>0.21</v>
      </c>
      <c r="J33" s="125">
        <f>ROUND(((SUM(BE91:BE124))*I33),  2)</f>
        <v>0</v>
      </c>
      <c r="K33" s="36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4" t="s">
        <v>43</v>
      </c>
      <c r="F34" s="125">
        <f>ROUND((SUM(BF91:BF124)),  2)</f>
        <v>0</v>
      </c>
      <c r="G34" s="36"/>
      <c r="H34" s="36"/>
      <c r="I34" s="126">
        <v>0.12</v>
      </c>
      <c r="J34" s="125">
        <f>ROUND(((SUM(BF91:BF124))*I34), 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4" t="s">
        <v>44</v>
      </c>
      <c r="F35" s="125">
        <f>ROUND((SUM(BG91:BG124)),  2)</f>
        <v>0</v>
      </c>
      <c r="G35" s="36"/>
      <c r="H35" s="36"/>
      <c r="I35" s="126">
        <v>0.21</v>
      </c>
      <c r="J35" s="125">
        <f>0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4" t="s">
        <v>45</v>
      </c>
      <c r="F36" s="125">
        <f>ROUND((SUM(BH91:BH124)),  2)</f>
        <v>0</v>
      </c>
      <c r="G36" s="36"/>
      <c r="H36" s="36"/>
      <c r="I36" s="126">
        <v>0.12</v>
      </c>
      <c r="J36" s="125">
        <f>0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46</v>
      </c>
      <c r="F37" s="125">
        <f>ROUND((SUM(BI91:BI124)),  2)</f>
        <v>0</v>
      </c>
      <c r="G37" s="36"/>
      <c r="H37" s="36"/>
      <c r="I37" s="126">
        <v>0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7"/>
      <c r="D39" s="128" t="s">
        <v>47</v>
      </c>
      <c r="E39" s="129"/>
      <c r="F39" s="129"/>
      <c r="G39" s="130" t="s">
        <v>48</v>
      </c>
      <c r="H39" s="131" t="s">
        <v>49</v>
      </c>
      <c r="I39" s="129"/>
      <c r="J39" s="132">
        <f>SUM(J30:J37)</f>
        <v>0</v>
      </c>
      <c r="K39" s="133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121</v>
      </c>
      <c r="D45" s="38"/>
      <c r="E45" s="38"/>
      <c r="F45" s="38"/>
      <c r="G45" s="38"/>
      <c r="H45" s="38"/>
      <c r="I45" s="38"/>
      <c r="J45" s="38"/>
      <c r="K45" s="38"/>
      <c r="L45" s="11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395" t="str">
        <f>E7</f>
        <v>Stavební úpravy domu č.p. 74 na Masarykově náměstí, č.o. 26 v Novém Jičíně</v>
      </c>
      <c r="F48" s="396"/>
      <c r="G48" s="396"/>
      <c r="H48" s="396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117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9" t="str">
        <f>E9</f>
        <v>VRN - Vedlejší rozpočtové náklady</v>
      </c>
      <c r="F50" s="397"/>
      <c r="G50" s="397"/>
      <c r="H50" s="397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Masarykovo náměstí, č.o. 26</v>
      </c>
      <c r="G52" s="38"/>
      <c r="H52" s="38"/>
      <c r="I52" s="31" t="s">
        <v>23</v>
      </c>
      <c r="J52" s="61" t="str">
        <f>IF(J12="","",J12)</f>
        <v>19. 7. 2023</v>
      </c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Nový Jičín</v>
      </c>
      <c r="G54" s="38"/>
      <c r="H54" s="38"/>
      <c r="I54" s="31" t="s">
        <v>31</v>
      </c>
      <c r="J54" s="34" t="str">
        <f>E21</f>
        <v>BENEPRO, a.s.</v>
      </c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BENEPRO, a.s.</v>
      </c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8" t="s">
        <v>122</v>
      </c>
      <c r="D57" s="139"/>
      <c r="E57" s="139"/>
      <c r="F57" s="139"/>
      <c r="G57" s="139"/>
      <c r="H57" s="139"/>
      <c r="I57" s="139"/>
      <c r="J57" s="140" t="s">
        <v>123</v>
      </c>
      <c r="K57" s="139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1" t="s">
        <v>69</v>
      </c>
      <c r="D59" s="38"/>
      <c r="E59" s="38"/>
      <c r="F59" s="38"/>
      <c r="G59" s="38"/>
      <c r="H59" s="38"/>
      <c r="I59" s="38"/>
      <c r="J59" s="79">
        <f>J91</f>
        <v>0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124</v>
      </c>
    </row>
    <row r="60" spans="1:47" s="9" customFormat="1" ht="24.95" customHeight="1">
      <c r="B60" s="142"/>
      <c r="C60" s="143"/>
      <c r="D60" s="144" t="s">
        <v>1976</v>
      </c>
      <c r="E60" s="145"/>
      <c r="F60" s="145"/>
      <c r="G60" s="145"/>
      <c r="H60" s="145"/>
      <c r="I60" s="145"/>
      <c r="J60" s="146">
        <f>J92</f>
        <v>0</v>
      </c>
      <c r="K60" s="143"/>
      <c r="L60" s="147"/>
    </row>
    <row r="61" spans="1:47" s="10" customFormat="1" ht="19.899999999999999" customHeight="1">
      <c r="B61" s="148"/>
      <c r="C61" s="99"/>
      <c r="D61" s="149" t="s">
        <v>1977</v>
      </c>
      <c r="E61" s="150"/>
      <c r="F61" s="150"/>
      <c r="G61" s="150"/>
      <c r="H61" s="150"/>
      <c r="I61" s="150"/>
      <c r="J61" s="151">
        <f>J93</f>
        <v>0</v>
      </c>
      <c r="K61" s="99"/>
      <c r="L61" s="152"/>
    </row>
    <row r="62" spans="1:47" s="10" customFormat="1" ht="19.899999999999999" customHeight="1">
      <c r="B62" s="148"/>
      <c r="C62" s="99"/>
      <c r="D62" s="149" t="s">
        <v>1978</v>
      </c>
      <c r="E62" s="150"/>
      <c r="F62" s="150"/>
      <c r="G62" s="150"/>
      <c r="H62" s="150"/>
      <c r="I62" s="150"/>
      <c r="J62" s="151">
        <f>J100</f>
        <v>0</v>
      </c>
      <c r="K62" s="99"/>
      <c r="L62" s="152"/>
    </row>
    <row r="63" spans="1:47" s="10" customFormat="1" ht="19.899999999999999" customHeight="1">
      <c r="B63" s="148"/>
      <c r="C63" s="99"/>
      <c r="D63" s="149" t="s">
        <v>1979</v>
      </c>
      <c r="E63" s="150"/>
      <c r="F63" s="150"/>
      <c r="G63" s="150"/>
      <c r="H63" s="150"/>
      <c r="I63" s="150"/>
      <c r="J63" s="151">
        <f>J103</f>
        <v>0</v>
      </c>
      <c r="K63" s="99"/>
      <c r="L63" s="152"/>
    </row>
    <row r="64" spans="1:47" s="10" customFormat="1" ht="19.899999999999999" customHeight="1">
      <c r="B64" s="148"/>
      <c r="C64" s="99"/>
      <c r="D64" s="149" t="s">
        <v>1980</v>
      </c>
      <c r="E64" s="150"/>
      <c r="F64" s="150"/>
      <c r="G64" s="150"/>
      <c r="H64" s="150"/>
      <c r="I64" s="150"/>
      <c r="J64" s="151">
        <f>J106</f>
        <v>0</v>
      </c>
      <c r="K64" s="99"/>
      <c r="L64" s="152"/>
    </row>
    <row r="65" spans="1:31" s="9" customFormat="1" ht="24.95" customHeight="1">
      <c r="B65" s="142"/>
      <c r="C65" s="143"/>
      <c r="D65" s="144" t="s">
        <v>1981</v>
      </c>
      <c r="E65" s="145"/>
      <c r="F65" s="145"/>
      <c r="G65" s="145"/>
      <c r="H65" s="145"/>
      <c r="I65" s="145"/>
      <c r="J65" s="146">
        <f>J109</f>
        <v>0</v>
      </c>
      <c r="K65" s="143"/>
      <c r="L65" s="147"/>
    </row>
    <row r="66" spans="1:31" s="10" customFormat="1" ht="19.899999999999999" customHeight="1">
      <c r="B66" s="148"/>
      <c r="C66" s="99"/>
      <c r="D66" s="149" t="s">
        <v>1982</v>
      </c>
      <c r="E66" s="150"/>
      <c r="F66" s="150"/>
      <c r="G66" s="150"/>
      <c r="H66" s="150"/>
      <c r="I66" s="150"/>
      <c r="J66" s="151">
        <f>J110</f>
        <v>0</v>
      </c>
      <c r="K66" s="99"/>
      <c r="L66" s="152"/>
    </row>
    <row r="67" spans="1:31" s="10" customFormat="1" ht="19.899999999999999" customHeight="1">
      <c r="B67" s="148"/>
      <c r="C67" s="99"/>
      <c r="D67" s="149" t="s">
        <v>1983</v>
      </c>
      <c r="E67" s="150"/>
      <c r="F67" s="150"/>
      <c r="G67" s="150"/>
      <c r="H67" s="150"/>
      <c r="I67" s="150"/>
      <c r="J67" s="151">
        <f>J113</f>
        <v>0</v>
      </c>
      <c r="K67" s="99"/>
      <c r="L67" s="152"/>
    </row>
    <row r="68" spans="1:31" s="9" customFormat="1" ht="24.95" customHeight="1">
      <c r="B68" s="142"/>
      <c r="C68" s="143"/>
      <c r="D68" s="144" t="s">
        <v>1975</v>
      </c>
      <c r="E68" s="145"/>
      <c r="F68" s="145"/>
      <c r="G68" s="145"/>
      <c r="H68" s="145"/>
      <c r="I68" s="145"/>
      <c r="J68" s="146">
        <f>J116</f>
        <v>0</v>
      </c>
      <c r="K68" s="143"/>
      <c r="L68" s="147"/>
    </row>
    <row r="69" spans="1:31" s="10" customFormat="1" ht="19.899999999999999" customHeight="1">
      <c r="B69" s="148"/>
      <c r="C69" s="99"/>
      <c r="D69" s="149" t="s">
        <v>1984</v>
      </c>
      <c r="E69" s="150"/>
      <c r="F69" s="150"/>
      <c r="G69" s="150"/>
      <c r="H69" s="150"/>
      <c r="I69" s="150"/>
      <c r="J69" s="151">
        <f>J117</f>
        <v>0</v>
      </c>
      <c r="K69" s="99"/>
      <c r="L69" s="152"/>
    </row>
    <row r="70" spans="1:31" s="10" customFormat="1" ht="19.899999999999999" customHeight="1">
      <c r="B70" s="148"/>
      <c r="C70" s="99"/>
      <c r="D70" s="149" t="s">
        <v>1985</v>
      </c>
      <c r="E70" s="150"/>
      <c r="F70" s="150"/>
      <c r="G70" s="150"/>
      <c r="H70" s="150"/>
      <c r="I70" s="150"/>
      <c r="J70" s="151">
        <f>J119</f>
        <v>0</v>
      </c>
      <c r="K70" s="99"/>
      <c r="L70" s="152"/>
    </row>
    <row r="71" spans="1:31" s="10" customFormat="1" ht="19.899999999999999" customHeight="1">
      <c r="B71" s="148"/>
      <c r="C71" s="99"/>
      <c r="D71" s="149" t="s">
        <v>1986</v>
      </c>
      <c r="E71" s="150"/>
      <c r="F71" s="150"/>
      <c r="G71" s="150"/>
      <c r="H71" s="150"/>
      <c r="I71" s="150"/>
      <c r="J71" s="151">
        <f>J122</f>
        <v>0</v>
      </c>
      <c r="K71" s="99"/>
      <c r="L71" s="152"/>
    </row>
    <row r="72" spans="1:31" s="2" customFormat="1" ht="21.7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49"/>
      <c r="C73" s="50"/>
      <c r="D73" s="50"/>
      <c r="E73" s="50"/>
      <c r="F73" s="50"/>
      <c r="G73" s="50"/>
      <c r="H73" s="50"/>
      <c r="I73" s="50"/>
      <c r="J73" s="50"/>
      <c r="K73" s="50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7" spans="1:31" s="2" customFormat="1" ht="6.95" customHeight="1">
      <c r="A77" s="36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4.95" customHeight="1">
      <c r="A78" s="36"/>
      <c r="B78" s="37"/>
      <c r="C78" s="25" t="s">
        <v>131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16</v>
      </c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26.25" customHeight="1">
      <c r="A81" s="36"/>
      <c r="B81" s="37"/>
      <c r="C81" s="38"/>
      <c r="D81" s="38"/>
      <c r="E81" s="395" t="str">
        <f>E7</f>
        <v>Stavební úpravy domu č.p. 74 na Masarykově náměstí, č.o. 26 v Novém Jičíně</v>
      </c>
      <c r="F81" s="396"/>
      <c r="G81" s="396"/>
      <c r="H81" s="396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117</v>
      </c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6.5" customHeight="1">
      <c r="A83" s="36"/>
      <c r="B83" s="37"/>
      <c r="C83" s="38"/>
      <c r="D83" s="38"/>
      <c r="E83" s="349" t="str">
        <f>E9</f>
        <v>VRN - Vedlejší rozpočtové náklady</v>
      </c>
      <c r="F83" s="397"/>
      <c r="G83" s="397"/>
      <c r="H83" s="397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2" customHeight="1">
      <c r="A85" s="36"/>
      <c r="B85" s="37"/>
      <c r="C85" s="31" t="s">
        <v>21</v>
      </c>
      <c r="D85" s="38"/>
      <c r="E85" s="38"/>
      <c r="F85" s="29" t="str">
        <f>F12</f>
        <v>Masarykovo náměstí, č.o. 26</v>
      </c>
      <c r="G85" s="38"/>
      <c r="H85" s="38"/>
      <c r="I85" s="31" t="s">
        <v>23</v>
      </c>
      <c r="J85" s="61" t="str">
        <f>IF(J12="","",J12)</f>
        <v>19. 7. 2023</v>
      </c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5.2" customHeight="1">
      <c r="A87" s="36"/>
      <c r="B87" s="37"/>
      <c r="C87" s="31" t="s">
        <v>25</v>
      </c>
      <c r="D87" s="38"/>
      <c r="E87" s="38"/>
      <c r="F87" s="29" t="str">
        <f>E15</f>
        <v>Město Nový Jičín</v>
      </c>
      <c r="G87" s="38"/>
      <c r="H87" s="38"/>
      <c r="I87" s="31" t="s">
        <v>31</v>
      </c>
      <c r="J87" s="34" t="str">
        <f>E21</f>
        <v>BENEPRO, a.s.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5.2" customHeight="1">
      <c r="A88" s="36"/>
      <c r="B88" s="37"/>
      <c r="C88" s="31" t="s">
        <v>29</v>
      </c>
      <c r="D88" s="38"/>
      <c r="E88" s="38"/>
      <c r="F88" s="29" t="str">
        <f>IF(E18="","",E18)</f>
        <v>Vyplň údaj</v>
      </c>
      <c r="G88" s="38"/>
      <c r="H88" s="38"/>
      <c r="I88" s="31" t="s">
        <v>34</v>
      </c>
      <c r="J88" s="34" t="str">
        <f>E24</f>
        <v>BENEPRO, a.s.</v>
      </c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0.3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11" customFormat="1" ht="29.25" customHeight="1">
      <c r="A90" s="153"/>
      <c r="B90" s="154"/>
      <c r="C90" s="155" t="s">
        <v>132</v>
      </c>
      <c r="D90" s="156" t="s">
        <v>56</v>
      </c>
      <c r="E90" s="156" t="s">
        <v>52</v>
      </c>
      <c r="F90" s="156" t="s">
        <v>53</v>
      </c>
      <c r="G90" s="156" t="s">
        <v>133</v>
      </c>
      <c r="H90" s="156" t="s">
        <v>134</v>
      </c>
      <c r="I90" s="156" t="s">
        <v>135</v>
      </c>
      <c r="J90" s="156" t="s">
        <v>123</v>
      </c>
      <c r="K90" s="157" t="s">
        <v>136</v>
      </c>
      <c r="L90" s="158"/>
      <c r="M90" s="70" t="s">
        <v>19</v>
      </c>
      <c r="N90" s="71" t="s">
        <v>41</v>
      </c>
      <c r="O90" s="71" t="s">
        <v>137</v>
      </c>
      <c r="P90" s="71" t="s">
        <v>138</v>
      </c>
      <c r="Q90" s="71" t="s">
        <v>139</v>
      </c>
      <c r="R90" s="71" t="s">
        <v>140</v>
      </c>
      <c r="S90" s="71" t="s">
        <v>141</v>
      </c>
      <c r="T90" s="72" t="s">
        <v>142</v>
      </c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</row>
    <row r="91" spans="1:65" s="2" customFormat="1" ht="22.9" customHeight="1">
      <c r="A91" s="36"/>
      <c r="B91" s="37"/>
      <c r="C91" s="77" t="s">
        <v>143</v>
      </c>
      <c r="D91" s="38"/>
      <c r="E91" s="38"/>
      <c r="F91" s="38"/>
      <c r="G91" s="38"/>
      <c r="H91" s="38"/>
      <c r="I91" s="38"/>
      <c r="J91" s="159">
        <f>BK91</f>
        <v>0</v>
      </c>
      <c r="K91" s="38"/>
      <c r="L91" s="41"/>
      <c r="M91" s="73"/>
      <c r="N91" s="160"/>
      <c r="O91" s="74"/>
      <c r="P91" s="161">
        <f>P92+P109+P116</f>
        <v>0</v>
      </c>
      <c r="Q91" s="74"/>
      <c r="R91" s="161">
        <f>R92+R109+R116</f>
        <v>0</v>
      </c>
      <c r="S91" s="74"/>
      <c r="T91" s="162">
        <f>T92+T109+T116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70</v>
      </c>
      <c r="AU91" s="19" t="s">
        <v>124</v>
      </c>
      <c r="BK91" s="163">
        <f>BK92+BK109+BK116</f>
        <v>0</v>
      </c>
    </row>
    <row r="92" spans="1:65" s="12" customFormat="1" ht="25.9" customHeight="1">
      <c r="B92" s="164"/>
      <c r="C92" s="165"/>
      <c r="D92" s="166" t="s">
        <v>70</v>
      </c>
      <c r="E92" s="167" t="s">
        <v>1987</v>
      </c>
      <c r="F92" s="167" t="s">
        <v>1988</v>
      </c>
      <c r="G92" s="165"/>
      <c r="H92" s="165"/>
      <c r="I92" s="168"/>
      <c r="J92" s="169">
        <f>BK92</f>
        <v>0</v>
      </c>
      <c r="K92" s="165"/>
      <c r="L92" s="170"/>
      <c r="M92" s="171"/>
      <c r="N92" s="172"/>
      <c r="O92" s="172"/>
      <c r="P92" s="173">
        <f>P93+P100+P103+P106</f>
        <v>0</v>
      </c>
      <c r="Q92" s="172"/>
      <c r="R92" s="173">
        <f>R93+R100+R103+R106</f>
        <v>0</v>
      </c>
      <c r="S92" s="172"/>
      <c r="T92" s="174">
        <f>T93+T100+T103+T106</f>
        <v>0</v>
      </c>
      <c r="AR92" s="175" t="s">
        <v>78</v>
      </c>
      <c r="AT92" s="176" t="s">
        <v>70</v>
      </c>
      <c r="AU92" s="176" t="s">
        <v>71</v>
      </c>
      <c r="AY92" s="175" t="s">
        <v>146</v>
      </c>
      <c r="BK92" s="177">
        <f>BK93+BK100+BK103+BK106</f>
        <v>0</v>
      </c>
    </row>
    <row r="93" spans="1:65" s="12" customFormat="1" ht="22.9" customHeight="1">
      <c r="B93" s="164"/>
      <c r="C93" s="165"/>
      <c r="D93" s="166" t="s">
        <v>70</v>
      </c>
      <c r="E93" s="178" t="s">
        <v>1989</v>
      </c>
      <c r="F93" s="178" t="s">
        <v>1990</v>
      </c>
      <c r="G93" s="165"/>
      <c r="H93" s="165"/>
      <c r="I93" s="168"/>
      <c r="J93" s="179">
        <f>BK93</f>
        <v>0</v>
      </c>
      <c r="K93" s="165"/>
      <c r="L93" s="170"/>
      <c r="M93" s="171"/>
      <c r="N93" s="172"/>
      <c r="O93" s="172"/>
      <c r="P93" s="173">
        <f>SUM(P94:P99)</f>
        <v>0</v>
      </c>
      <c r="Q93" s="172"/>
      <c r="R93" s="173">
        <f>SUM(R94:R99)</f>
        <v>0</v>
      </c>
      <c r="S93" s="172"/>
      <c r="T93" s="174">
        <f>SUM(T94:T99)</f>
        <v>0</v>
      </c>
      <c r="AR93" s="175" t="s">
        <v>78</v>
      </c>
      <c r="AT93" s="176" t="s">
        <v>70</v>
      </c>
      <c r="AU93" s="176" t="s">
        <v>78</v>
      </c>
      <c r="AY93" s="175" t="s">
        <v>146</v>
      </c>
      <c r="BK93" s="177">
        <f>SUM(BK94:BK99)</f>
        <v>0</v>
      </c>
    </row>
    <row r="94" spans="1:65" s="2" customFormat="1" ht="16.5" customHeight="1">
      <c r="A94" s="36"/>
      <c r="B94" s="37"/>
      <c r="C94" s="180" t="s">
        <v>78</v>
      </c>
      <c r="D94" s="180" t="s">
        <v>149</v>
      </c>
      <c r="E94" s="181" t="s">
        <v>1991</v>
      </c>
      <c r="F94" s="182" t="s">
        <v>1992</v>
      </c>
      <c r="G94" s="183" t="s">
        <v>1993</v>
      </c>
      <c r="H94" s="184">
        <v>1</v>
      </c>
      <c r="I94" s="185"/>
      <c r="J94" s="186">
        <f>ROUND(I94*H94,2)</f>
        <v>0</v>
      </c>
      <c r="K94" s="182" t="s">
        <v>176</v>
      </c>
      <c r="L94" s="41"/>
      <c r="M94" s="187" t="s">
        <v>19</v>
      </c>
      <c r="N94" s="188" t="s">
        <v>43</v>
      </c>
      <c r="O94" s="66"/>
      <c r="P94" s="189">
        <f>O94*H94</f>
        <v>0</v>
      </c>
      <c r="Q94" s="189">
        <v>0</v>
      </c>
      <c r="R94" s="189">
        <f>Q94*H94</f>
        <v>0</v>
      </c>
      <c r="S94" s="189">
        <v>0</v>
      </c>
      <c r="T94" s="190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154</v>
      </c>
      <c r="AT94" s="191" t="s">
        <v>149</v>
      </c>
      <c r="AU94" s="191" t="s">
        <v>84</v>
      </c>
      <c r="AY94" s="19" t="s">
        <v>146</v>
      </c>
      <c r="BE94" s="192">
        <f>IF(N94="základní",J94,0)</f>
        <v>0</v>
      </c>
      <c r="BF94" s="192">
        <f>IF(N94="snížená",J94,0)</f>
        <v>0</v>
      </c>
      <c r="BG94" s="192">
        <f>IF(N94="zákl. přenesená",J94,0)</f>
        <v>0</v>
      </c>
      <c r="BH94" s="192">
        <f>IF(N94="sníž. přenesená",J94,0)</f>
        <v>0</v>
      </c>
      <c r="BI94" s="192">
        <f>IF(N94="nulová",J94,0)</f>
        <v>0</v>
      </c>
      <c r="BJ94" s="19" t="s">
        <v>84</v>
      </c>
      <c r="BK94" s="192">
        <f>ROUND(I94*H94,2)</f>
        <v>0</v>
      </c>
      <c r="BL94" s="19" t="s">
        <v>154</v>
      </c>
      <c r="BM94" s="191" t="s">
        <v>1994</v>
      </c>
    </row>
    <row r="95" spans="1:65" s="2" customFormat="1" ht="29.25">
      <c r="A95" s="36"/>
      <c r="B95" s="37"/>
      <c r="C95" s="38"/>
      <c r="D95" s="200" t="s">
        <v>215</v>
      </c>
      <c r="E95" s="38"/>
      <c r="F95" s="231" t="s">
        <v>1995</v>
      </c>
      <c r="G95" s="38"/>
      <c r="H95" s="38"/>
      <c r="I95" s="195"/>
      <c r="J95" s="38"/>
      <c r="K95" s="38"/>
      <c r="L95" s="41"/>
      <c r="M95" s="196"/>
      <c r="N95" s="197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215</v>
      </c>
      <c r="AU95" s="19" t="s">
        <v>84</v>
      </c>
    </row>
    <row r="96" spans="1:65" s="2" customFormat="1" ht="16.5" customHeight="1">
      <c r="A96" s="36"/>
      <c r="B96" s="37"/>
      <c r="C96" s="180" t="s">
        <v>84</v>
      </c>
      <c r="D96" s="180" t="s">
        <v>149</v>
      </c>
      <c r="E96" s="181" t="s">
        <v>1996</v>
      </c>
      <c r="F96" s="182" t="s">
        <v>1997</v>
      </c>
      <c r="G96" s="183" t="s">
        <v>1993</v>
      </c>
      <c r="H96" s="184">
        <v>1</v>
      </c>
      <c r="I96" s="185"/>
      <c r="J96" s="186">
        <f>ROUND(I96*H96,2)</f>
        <v>0</v>
      </c>
      <c r="K96" s="182" t="s">
        <v>176</v>
      </c>
      <c r="L96" s="41"/>
      <c r="M96" s="187" t="s">
        <v>19</v>
      </c>
      <c r="N96" s="188" t="s">
        <v>43</v>
      </c>
      <c r="O96" s="66"/>
      <c r="P96" s="189">
        <f>O96*H96</f>
        <v>0</v>
      </c>
      <c r="Q96" s="189">
        <v>0</v>
      </c>
      <c r="R96" s="189">
        <f>Q96*H96</f>
        <v>0</v>
      </c>
      <c r="S96" s="189">
        <v>0</v>
      </c>
      <c r="T96" s="190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154</v>
      </c>
      <c r="AT96" s="191" t="s">
        <v>149</v>
      </c>
      <c r="AU96" s="191" t="s">
        <v>84</v>
      </c>
      <c r="AY96" s="19" t="s">
        <v>146</v>
      </c>
      <c r="BE96" s="192">
        <f>IF(N96="základní",J96,0)</f>
        <v>0</v>
      </c>
      <c r="BF96" s="192">
        <f>IF(N96="snížená",J96,0)</f>
        <v>0</v>
      </c>
      <c r="BG96" s="192">
        <f>IF(N96="zákl. přenesená",J96,0)</f>
        <v>0</v>
      </c>
      <c r="BH96" s="192">
        <f>IF(N96="sníž. přenesená",J96,0)</f>
        <v>0</v>
      </c>
      <c r="BI96" s="192">
        <f>IF(N96="nulová",J96,0)</f>
        <v>0</v>
      </c>
      <c r="BJ96" s="19" t="s">
        <v>84</v>
      </c>
      <c r="BK96" s="192">
        <f>ROUND(I96*H96,2)</f>
        <v>0</v>
      </c>
      <c r="BL96" s="19" t="s">
        <v>154</v>
      </c>
      <c r="BM96" s="191" t="s">
        <v>1998</v>
      </c>
    </row>
    <row r="97" spans="1:65" s="2" customFormat="1" ht="19.5">
      <c r="A97" s="36"/>
      <c r="B97" s="37"/>
      <c r="C97" s="38"/>
      <c r="D97" s="200" t="s">
        <v>215</v>
      </c>
      <c r="E97" s="38"/>
      <c r="F97" s="231" t="s">
        <v>1999</v>
      </c>
      <c r="G97" s="38"/>
      <c r="H97" s="38"/>
      <c r="I97" s="195"/>
      <c r="J97" s="38"/>
      <c r="K97" s="38"/>
      <c r="L97" s="41"/>
      <c r="M97" s="196"/>
      <c r="N97" s="197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215</v>
      </c>
      <c r="AU97" s="19" t="s">
        <v>84</v>
      </c>
    </row>
    <row r="98" spans="1:65" s="2" customFormat="1" ht="16.5" customHeight="1">
      <c r="A98" s="36"/>
      <c r="B98" s="37"/>
      <c r="C98" s="180" t="s">
        <v>165</v>
      </c>
      <c r="D98" s="180" t="s">
        <v>149</v>
      </c>
      <c r="E98" s="181" t="s">
        <v>2000</v>
      </c>
      <c r="F98" s="182" t="s">
        <v>2001</v>
      </c>
      <c r="G98" s="183" t="s">
        <v>1993</v>
      </c>
      <c r="H98" s="184">
        <v>1</v>
      </c>
      <c r="I98" s="185"/>
      <c r="J98" s="186">
        <f>ROUND(I98*H98,2)</f>
        <v>0</v>
      </c>
      <c r="K98" s="182" t="s">
        <v>176</v>
      </c>
      <c r="L98" s="41"/>
      <c r="M98" s="187" t="s">
        <v>19</v>
      </c>
      <c r="N98" s="188" t="s">
        <v>43</v>
      </c>
      <c r="O98" s="66"/>
      <c r="P98" s="189">
        <f>O98*H98</f>
        <v>0</v>
      </c>
      <c r="Q98" s="189">
        <v>0</v>
      </c>
      <c r="R98" s="189">
        <f>Q98*H98</f>
        <v>0</v>
      </c>
      <c r="S98" s="189">
        <v>0</v>
      </c>
      <c r="T98" s="190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154</v>
      </c>
      <c r="AT98" s="191" t="s">
        <v>149</v>
      </c>
      <c r="AU98" s="191" t="s">
        <v>84</v>
      </c>
      <c r="AY98" s="19" t="s">
        <v>146</v>
      </c>
      <c r="BE98" s="192">
        <f>IF(N98="základní",J98,0)</f>
        <v>0</v>
      </c>
      <c r="BF98" s="192">
        <f>IF(N98="snížená",J98,0)</f>
        <v>0</v>
      </c>
      <c r="BG98" s="192">
        <f>IF(N98="zákl. přenesená",J98,0)</f>
        <v>0</v>
      </c>
      <c r="BH98" s="192">
        <f>IF(N98="sníž. přenesená",J98,0)</f>
        <v>0</v>
      </c>
      <c r="BI98" s="192">
        <f>IF(N98="nulová",J98,0)</f>
        <v>0</v>
      </c>
      <c r="BJ98" s="19" t="s">
        <v>84</v>
      </c>
      <c r="BK98" s="192">
        <f>ROUND(I98*H98,2)</f>
        <v>0</v>
      </c>
      <c r="BL98" s="19" t="s">
        <v>154</v>
      </c>
      <c r="BM98" s="191" t="s">
        <v>2002</v>
      </c>
    </row>
    <row r="99" spans="1:65" s="2" customFormat="1" ht="29.25">
      <c r="A99" s="36"/>
      <c r="B99" s="37"/>
      <c r="C99" s="38"/>
      <c r="D99" s="200" t="s">
        <v>215</v>
      </c>
      <c r="E99" s="38"/>
      <c r="F99" s="231" t="s">
        <v>2003</v>
      </c>
      <c r="G99" s="38"/>
      <c r="H99" s="38"/>
      <c r="I99" s="195"/>
      <c r="J99" s="38"/>
      <c r="K99" s="38"/>
      <c r="L99" s="41"/>
      <c r="M99" s="196"/>
      <c r="N99" s="197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215</v>
      </c>
      <c r="AU99" s="19" t="s">
        <v>84</v>
      </c>
    </row>
    <row r="100" spans="1:65" s="12" customFormat="1" ht="22.9" customHeight="1">
      <c r="B100" s="164"/>
      <c r="C100" s="165"/>
      <c r="D100" s="166" t="s">
        <v>70</v>
      </c>
      <c r="E100" s="178" t="s">
        <v>2004</v>
      </c>
      <c r="F100" s="178" t="s">
        <v>2005</v>
      </c>
      <c r="G100" s="165"/>
      <c r="H100" s="165"/>
      <c r="I100" s="168"/>
      <c r="J100" s="179">
        <f>BK100</f>
        <v>0</v>
      </c>
      <c r="K100" s="165"/>
      <c r="L100" s="170"/>
      <c r="M100" s="171"/>
      <c r="N100" s="172"/>
      <c r="O100" s="172"/>
      <c r="P100" s="173">
        <f>SUM(P101:P102)</f>
        <v>0</v>
      </c>
      <c r="Q100" s="172"/>
      <c r="R100" s="173">
        <f>SUM(R101:R102)</f>
        <v>0</v>
      </c>
      <c r="S100" s="172"/>
      <c r="T100" s="174">
        <f>SUM(T101:T102)</f>
        <v>0</v>
      </c>
      <c r="AR100" s="175" t="s">
        <v>78</v>
      </c>
      <c r="AT100" s="176" t="s">
        <v>70</v>
      </c>
      <c r="AU100" s="176" t="s">
        <v>78</v>
      </c>
      <c r="AY100" s="175" t="s">
        <v>146</v>
      </c>
      <c r="BK100" s="177">
        <f>SUM(BK101:BK102)</f>
        <v>0</v>
      </c>
    </row>
    <row r="101" spans="1:65" s="2" customFormat="1" ht="16.5" customHeight="1">
      <c r="A101" s="36"/>
      <c r="B101" s="37"/>
      <c r="C101" s="180" t="s">
        <v>154</v>
      </c>
      <c r="D101" s="180" t="s">
        <v>149</v>
      </c>
      <c r="E101" s="181" t="s">
        <v>2006</v>
      </c>
      <c r="F101" s="182" t="s">
        <v>2007</v>
      </c>
      <c r="G101" s="183" t="s">
        <v>1993</v>
      </c>
      <c r="H101" s="184">
        <v>1</v>
      </c>
      <c r="I101" s="185"/>
      <c r="J101" s="186">
        <f>ROUND(I101*H101,2)</f>
        <v>0</v>
      </c>
      <c r="K101" s="182" t="s">
        <v>176</v>
      </c>
      <c r="L101" s="41"/>
      <c r="M101" s="187" t="s">
        <v>19</v>
      </c>
      <c r="N101" s="188" t="s">
        <v>43</v>
      </c>
      <c r="O101" s="66"/>
      <c r="P101" s="189">
        <f>O101*H101</f>
        <v>0</v>
      </c>
      <c r="Q101" s="189">
        <v>0</v>
      </c>
      <c r="R101" s="189">
        <f>Q101*H101</f>
        <v>0</v>
      </c>
      <c r="S101" s="189">
        <v>0</v>
      </c>
      <c r="T101" s="190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154</v>
      </c>
      <c r="AT101" s="191" t="s">
        <v>149</v>
      </c>
      <c r="AU101" s="191" t="s">
        <v>84</v>
      </c>
      <c r="AY101" s="19" t="s">
        <v>146</v>
      </c>
      <c r="BE101" s="192">
        <f>IF(N101="základní",J101,0)</f>
        <v>0</v>
      </c>
      <c r="BF101" s="192">
        <f>IF(N101="snížená",J101,0)</f>
        <v>0</v>
      </c>
      <c r="BG101" s="192">
        <f>IF(N101="zákl. přenesená",J101,0)</f>
        <v>0</v>
      </c>
      <c r="BH101" s="192">
        <f>IF(N101="sníž. přenesená",J101,0)</f>
        <v>0</v>
      </c>
      <c r="BI101" s="192">
        <f>IF(N101="nulová",J101,0)</f>
        <v>0</v>
      </c>
      <c r="BJ101" s="19" t="s">
        <v>84</v>
      </c>
      <c r="BK101" s="192">
        <f>ROUND(I101*H101,2)</f>
        <v>0</v>
      </c>
      <c r="BL101" s="19" t="s">
        <v>154</v>
      </c>
      <c r="BM101" s="191" t="s">
        <v>2008</v>
      </c>
    </row>
    <row r="102" spans="1:65" s="2" customFormat="1" ht="19.5">
      <c r="A102" s="36"/>
      <c r="B102" s="37"/>
      <c r="C102" s="38"/>
      <c r="D102" s="200" t="s">
        <v>215</v>
      </c>
      <c r="E102" s="38"/>
      <c r="F102" s="231" t="s">
        <v>2009</v>
      </c>
      <c r="G102" s="38"/>
      <c r="H102" s="38"/>
      <c r="I102" s="195"/>
      <c r="J102" s="38"/>
      <c r="K102" s="38"/>
      <c r="L102" s="41"/>
      <c r="M102" s="196"/>
      <c r="N102" s="197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215</v>
      </c>
      <c r="AU102" s="19" t="s">
        <v>84</v>
      </c>
    </row>
    <row r="103" spans="1:65" s="12" customFormat="1" ht="22.9" customHeight="1">
      <c r="B103" s="164"/>
      <c r="C103" s="165"/>
      <c r="D103" s="166" t="s">
        <v>70</v>
      </c>
      <c r="E103" s="178" t="s">
        <v>2010</v>
      </c>
      <c r="F103" s="178" t="s">
        <v>2011</v>
      </c>
      <c r="G103" s="165"/>
      <c r="H103" s="165"/>
      <c r="I103" s="168"/>
      <c r="J103" s="179">
        <f>BK103</f>
        <v>0</v>
      </c>
      <c r="K103" s="165"/>
      <c r="L103" s="170"/>
      <c r="M103" s="171"/>
      <c r="N103" s="172"/>
      <c r="O103" s="172"/>
      <c r="P103" s="173">
        <f>SUM(P104:P105)</f>
        <v>0</v>
      </c>
      <c r="Q103" s="172"/>
      <c r="R103" s="173">
        <f>SUM(R104:R105)</f>
        <v>0</v>
      </c>
      <c r="S103" s="172"/>
      <c r="T103" s="174">
        <f>SUM(T104:T105)</f>
        <v>0</v>
      </c>
      <c r="AR103" s="175" t="s">
        <v>78</v>
      </c>
      <c r="AT103" s="176" t="s">
        <v>70</v>
      </c>
      <c r="AU103" s="176" t="s">
        <v>78</v>
      </c>
      <c r="AY103" s="175" t="s">
        <v>146</v>
      </c>
      <c r="BK103" s="177">
        <f>SUM(BK104:BK105)</f>
        <v>0</v>
      </c>
    </row>
    <row r="104" spans="1:65" s="2" customFormat="1" ht="37.9" customHeight="1">
      <c r="A104" s="36"/>
      <c r="B104" s="37"/>
      <c r="C104" s="180" t="s">
        <v>179</v>
      </c>
      <c r="D104" s="180" t="s">
        <v>149</v>
      </c>
      <c r="E104" s="181" t="s">
        <v>2012</v>
      </c>
      <c r="F104" s="182" t="s">
        <v>2013</v>
      </c>
      <c r="G104" s="183" t="s">
        <v>1993</v>
      </c>
      <c r="H104" s="184">
        <v>1</v>
      </c>
      <c r="I104" s="185"/>
      <c r="J104" s="186">
        <f>ROUND(I104*H104,2)</f>
        <v>0</v>
      </c>
      <c r="K104" s="182" t="s">
        <v>176</v>
      </c>
      <c r="L104" s="41"/>
      <c r="M104" s="187" t="s">
        <v>19</v>
      </c>
      <c r="N104" s="188" t="s">
        <v>43</v>
      </c>
      <c r="O104" s="66"/>
      <c r="P104" s="189">
        <f>O104*H104</f>
        <v>0</v>
      </c>
      <c r="Q104" s="189">
        <v>0</v>
      </c>
      <c r="R104" s="189">
        <f>Q104*H104</f>
        <v>0</v>
      </c>
      <c r="S104" s="189">
        <v>0</v>
      </c>
      <c r="T104" s="190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154</v>
      </c>
      <c r="AT104" s="191" t="s">
        <v>149</v>
      </c>
      <c r="AU104" s="191" t="s">
        <v>84</v>
      </c>
      <c r="AY104" s="19" t="s">
        <v>146</v>
      </c>
      <c r="BE104" s="192">
        <f>IF(N104="základní",J104,0)</f>
        <v>0</v>
      </c>
      <c r="BF104" s="192">
        <f>IF(N104="snížená",J104,0)</f>
        <v>0</v>
      </c>
      <c r="BG104" s="192">
        <f>IF(N104="zákl. přenesená",J104,0)</f>
        <v>0</v>
      </c>
      <c r="BH104" s="192">
        <f>IF(N104="sníž. přenesená",J104,0)</f>
        <v>0</v>
      </c>
      <c r="BI104" s="192">
        <f>IF(N104="nulová",J104,0)</f>
        <v>0</v>
      </c>
      <c r="BJ104" s="19" t="s">
        <v>84</v>
      </c>
      <c r="BK104" s="192">
        <f>ROUND(I104*H104,2)</f>
        <v>0</v>
      </c>
      <c r="BL104" s="19" t="s">
        <v>154</v>
      </c>
      <c r="BM104" s="191" t="s">
        <v>2014</v>
      </c>
    </row>
    <row r="105" spans="1:65" s="2" customFormat="1" ht="48.75">
      <c r="A105" s="36"/>
      <c r="B105" s="37"/>
      <c r="C105" s="38"/>
      <c r="D105" s="200" t="s">
        <v>215</v>
      </c>
      <c r="E105" s="38"/>
      <c r="F105" s="231" t="s">
        <v>2015</v>
      </c>
      <c r="G105" s="38"/>
      <c r="H105" s="38"/>
      <c r="I105" s="195"/>
      <c r="J105" s="38"/>
      <c r="K105" s="38"/>
      <c r="L105" s="41"/>
      <c r="M105" s="196"/>
      <c r="N105" s="197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215</v>
      </c>
      <c r="AU105" s="19" t="s">
        <v>84</v>
      </c>
    </row>
    <row r="106" spans="1:65" s="12" customFormat="1" ht="22.9" customHeight="1">
      <c r="B106" s="164"/>
      <c r="C106" s="165"/>
      <c r="D106" s="166" t="s">
        <v>70</v>
      </c>
      <c r="E106" s="178" t="s">
        <v>2016</v>
      </c>
      <c r="F106" s="178" t="s">
        <v>2017</v>
      </c>
      <c r="G106" s="165"/>
      <c r="H106" s="165"/>
      <c r="I106" s="168"/>
      <c r="J106" s="179">
        <f>BK106</f>
        <v>0</v>
      </c>
      <c r="K106" s="165"/>
      <c r="L106" s="170"/>
      <c r="M106" s="171"/>
      <c r="N106" s="172"/>
      <c r="O106" s="172"/>
      <c r="P106" s="173">
        <f>SUM(P107:P108)</f>
        <v>0</v>
      </c>
      <c r="Q106" s="172"/>
      <c r="R106" s="173">
        <f>SUM(R107:R108)</f>
        <v>0</v>
      </c>
      <c r="S106" s="172"/>
      <c r="T106" s="174">
        <f>SUM(T107:T108)</f>
        <v>0</v>
      </c>
      <c r="AR106" s="175" t="s">
        <v>78</v>
      </c>
      <c r="AT106" s="176" t="s">
        <v>70</v>
      </c>
      <c r="AU106" s="176" t="s">
        <v>78</v>
      </c>
      <c r="AY106" s="175" t="s">
        <v>146</v>
      </c>
      <c r="BK106" s="177">
        <f>SUM(BK107:BK108)</f>
        <v>0</v>
      </c>
    </row>
    <row r="107" spans="1:65" s="2" customFormat="1" ht="16.5" customHeight="1">
      <c r="A107" s="36"/>
      <c r="B107" s="37"/>
      <c r="C107" s="180" t="s">
        <v>187</v>
      </c>
      <c r="D107" s="180" t="s">
        <v>149</v>
      </c>
      <c r="E107" s="181" t="s">
        <v>2018</v>
      </c>
      <c r="F107" s="182" t="s">
        <v>2019</v>
      </c>
      <c r="G107" s="183" t="s">
        <v>1993</v>
      </c>
      <c r="H107" s="184">
        <v>1</v>
      </c>
      <c r="I107" s="185"/>
      <c r="J107" s="186">
        <f>ROUND(I107*H107,2)</f>
        <v>0</v>
      </c>
      <c r="K107" s="182" t="s">
        <v>176</v>
      </c>
      <c r="L107" s="41"/>
      <c r="M107" s="187" t="s">
        <v>19</v>
      </c>
      <c r="N107" s="188" t="s">
        <v>43</v>
      </c>
      <c r="O107" s="66"/>
      <c r="P107" s="189">
        <f>O107*H107</f>
        <v>0</v>
      </c>
      <c r="Q107" s="189">
        <v>0</v>
      </c>
      <c r="R107" s="189">
        <f>Q107*H107</f>
        <v>0</v>
      </c>
      <c r="S107" s="189">
        <v>0</v>
      </c>
      <c r="T107" s="190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154</v>
      </c>
      <c r="AT107" s="191" t="s">
        <v>149</v>
      </c>
      <c r="AU107" s="191" t="s">
        <v>84</v>
      </c>
      <c r="AY107" s="19" t="s">
        <v>146</v>
      </c>
      <c r="BE107" s="192">
        <f>IF(N107="základní",J107,0)</f>
        <v>0</v>
      </c>
      <c r="BF107" s="192">
        <f>IF(N107="snížená",J107,0)</f>
        <v>0</v>
      </c>
      <c r="BG107" s="192">
        <f>IF(N107="zákl. přenesená",J107,0)</f>
        <v>0</v>
      </c>
      <c r="BH107" s="192">
        <f>IF(N107="sníž. přenesená",J107,0)</f>
        <v>0</v>
      </c>
      <c r="BI107" s="192">
        <f>IF(N107="nulová",J107,0)</f>
        <v>0</v>
      </c>
      <c r="BJ107" s="19" t="s">
        <v>84</v>
      </c>
      <c r="BK107" s="192">
        <f>ROUND(I107*H107,2)</f>
        <v>0</v>
      </c>
      <c r="BL107" s="19" t="s">
        <v>154</v>
      </c>
      <c r="BM107" s="191" t="s">
        <v>2020</v>
      </c>
    </row>
    <row r="108" spans="1:65" s="2" customFormat="1" ht="29.25">
      <c r="A108" s="36"/>
      <c r="B108" s="37"/>
      <c r="C108" s="38"/>
      <c r="D108" s="200" t="s">
        <v>215</v>
      </c>
      <c r="E108" s="38"/>
      <c r="F108" s="231" t="s">
        <v>2021</v>
      </c>
      <c r="G108" s="38"/>
      <c r="H108" s="38"/>
      <c r="I108" s="195"/>
      <c r="J108" s="38"/>
      <c r="K108" s="38"/>
      <c r="L108" s="41"/>
      <c r="M108" s="196"/>
      <c r="N108" s="197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215</v>
      </c>
      <c r="AU108" s="19" t="s">
        <v>84</v>
      </c>
    </row>
    <row r="109" spans="1:65" s="12" customFormat="1" ht="25.9" customHeight="1">
      <c r="B109" s="164"/>
      <c r="C109" s="165"/>
      <c r="D109" s="166" t="s">
        <v>70</v>
      </c>
      <c r="E109" s="167" t="s">
        <v>2022</v>
      </c>
      <c r="F109" s="167" t="s">
        <v>2023</v>
      </c>
      <c r="G109" s="165"/>
      <c r="H109" s="165"/>
      <c r="I109" s="168"/>
      <c r="J109" s="169">
        <f>BK109</f>
        <v>0</v>
      </c>
      <c r="K109" s="165"/>
      <c r="L109" s="170"/>
      <c r="M109" s="171"/>
      <c r="N109" s="172"/>
      <c r="O109" s="172"/>
      <c r="P109" s="173">
        <f>P110+P113</f>
        <v>0</v>
      </c>
      <c r="Q109" s="172"/>
      <c r="R109" s="173">
        <f>R110+R113</f>
        <v>0</v>
      </c>
      <c r="S109" s="172"/>
      <c r="T109" s="174">
        <f>T110+T113</f>
        <v>0</v>
      </c>
      <c r="AR109" s="175" t="s">
        <v>78</v>
      </c>
      <c r="AT109" s="176" t="s">
        <v>70</v>
      </c>
      <c r="AU109" s="176" t="s">
        <v>71</v>
      </c>
      <c r="AY109" s="175" t="s">
        <v>146</v>
      </c>
      <c r="BK109" s="177">
        <f>BK110+BK113</f>
        <v>0</v>
      </c>
    </row>
    <row r="110" spans="1:65" s="12" customFormat="1" ht="22.9" customHeight="1">
      <c r="B110" s="164"/>
      <c r="C110" s="165"/>
      <c r="D110" s="166" t="s">
        <v>70</v>
      </c>
      <c r="E110" s="178" t="s">
        <v>2024</v>
      </c>
      <c r="F110" s="178" t="s">
        <v>2025</v>
      </c>
      <c r="G110" s="165"/>
      <c r="H110" s="165"/>
      <c r="I110" s="168"/>
      <c r="J110" s="179">
        <f>BK110</f>
        <v>0</v>
      </c>
      <c r="K110" s="165"/>
      <c r="L110" s="170"/>
      <c r="M110" s="171"/>
      <c r="N110" s="172"/>
      <c r="O110" s="172"/>
      <c r="P110" s="173">
        <f>SUM(P111:P112)</f>
        <v>0</v>
      </c>
      <c r="Q110" s="172"/>
      <c r="R110" s="173">
        <f>SUM(R111:R112)</f>
        <v>0</v>
      </c>
      <c r="S110" s="172"/>
      <c r="T110" s="174">
        <f>SUM(T111:T112)</f>
        <v>0</v>
      </c>
      <c r="AR110" s="175" t="s">
        <v>78</v>
      </c>
      <c r="AT110" s="176" t="s">
        <v>70</v>
      </c>
      <c r="AU110" s="176" t="s">
        <v>78</v>
      </c>
      <c r="AY110" s="175" t="s">
        <v>146</v>
      </c>
      <c r="BK110" s="177">
        <f>SUM(BK111:BK112)</f>
        <v>0</v>
      </c>
    </row>
    <row r="111" spans="1:65" s="2" customFormat="1" ht="16.5" customHeight="1">
      <c r="A111" s="36"/>
      <c r="B111" s="37"/>
      <c r="C111" s="180" t="s">
        <v>195</v>
      </c>
      <c r="D111" s="180" t="s">
        <v>149</v>
      </c>
      <c r="E111" s="181" t="s">
        <v>850</v>
      </c>
      <c r="F111" s="182" t="s">
        <v>2026</v>
      </c>
      <c r="G111" s="183" t="s">
        <v>1993</v>
      </c>
      <c r="H111" s="184">
        <v>1</v>
      </c>
      <c r="I111" s="185"/>
      <c r="J111" s="186">
        <f>ROUND(I111*H111,2)</f>
        <v>0</v>
      </c>
      <c r="K111" s="182" t="s">
        <v>176</v>
      </c>
      <c r="L111" s="41"/>
      <c r="M111" s="187" t="s">
        <v>19</v>
      </c>
      <c r="N111" s="188" t="s">
        <v>43</v>
      </c>
      <c r="O111" s="66"/>
      <c r="P111" s="189">
        <f>O111*H111</f>
        <v>0</v>
      </c>
      <c r="Q111" s="189">
        <v>0</v>
      </c>
      <c r="R111" s="189">
        <f>Q111*H111</f>
        <v>0</v>
      </c>
      <c r="S111" s="189">
        <v>0</v>
      </c>
      <c r="T111" s="190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154</v>
      </c>
      <c r="AT111" s="191" t="s">
        <v>149</v>
      </c>
      <c r="AU111" s="191" t="s">
        <v>84</v>
      </c>
      <c r="AY111" s="19" t="s">
        <v>146</v>
      </c>
      <c r="BE111" s="192">
        <f>IF(N111="základní",J111,0)</f>
        <v>0</v>
      </c>
      <c r="BF111" s="192">
        <f>IF(N111="snížená",J111,0)</f>
        <v>0</v>
      </c>
      <c r="BG111" s="192">
        <f>IF(N111="zákl. přenesená",J111,0)</f>
        <v>0</v>
      </c>
      <c r="BH111" s="192">
        <f>IF(N111="sníž. přenesená",J111,0)</f>
        <v>0</v>
      </c>
      <c r="BI111" s="192">
        <f>IF(N111="nulová",J111,0)</f>
        <v>0</v>
      </c>
      <c r="BJ111" s="19" t="s">
        <v>84</v>
      </c>
      <c r="BK111" s="192">
        <f>ROUND(I111*H111,2)</f>
        <v>0</v>
      </c>
      <c r="BL111" s="19" t="s">
        <v>154</v>
      </c>
      <c r="BM111" s="191" t="s">
        <v>2027</v>
      </c>
    </row>
    <row r="112" spans="1:65" s="2" customFormat="1" ht="48.75">
      <c r="A112" s="36"/>
      <c r="B112" s="37"/>
      <c r="C112" s="38"/>
      <c r="D112" s="200" t="s">
        <v>215</v>
      </c>
      <c r="E112" s="38"/>
      <c r="F112" s="231" t="s">
        <v>2028</v>
      </c>
      <c r="G112" s="38"/>
      <c r="H112" s="38"/>
      <c r="I112" s="195"/>
      <c r="J112" s="38"/>
      <c r="K112" s="38"/>
      <c r="L112" s="41"/>
      <c r="M112" s="196"/>
      <c r="N112" s="197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215</v>
      </c>
      <c r="AU112" s="19" t="s">
        <v>84</v>
      </c>
    </row>
    <row r="113" spans="1:65" s="12" customFormat="1" ht="22.9" customHeight="1">
      <c r="B113" s="164"/>
      <c r="C113" s="165"/>
      <c r="D113" s="166" t="s">
        <v>70</v>
      </c>
      <c r="E113" s="178" t="s">
        <v>2029</v>
      </c>
      <c r="F113" s="178" t="s">
        <v>2030</v>
      </c>
      <c r="G113" s="165"/>
      <c r="H113" s="165"/>
      <c r="I113" s="168"/>
      <c r="J113" s="179">
        <f>BK113</f>
        <v>0</v>
      </c>
      <c r="K113" s="165"/>
      <c r="L113" s="170"/>
      <c r="M113" s="171"/>
      <c r="N113" s="172"/>
      <c r="O113" s="172"/>
      <c r="P113" s="173">
        <f>SUM(P114:P115)</f>
        <v>0</v>
      </c>
      <c r="Q113" s="172"/>
      <c r="R113" s="173">
        <f>SUM(R114:R115)</f>
        <v>0</v>
      </c>
      <c r="S113" s="172"/>
      <c r="T113" s="174">
        <f>SUM(T114:T115)</f>
        <v>0</v>
      </c>
      <c r="AR113" s="175" t="s">
        <v>78</v>
      </c>
      <c r="AT113" s="176" t="s">
        <v>70</v>
      </c>
      <c r="AU113" s="176" t="s">
        <v>78</v>
      </c>
      <c r="AY113" s="175" t="s">
        <v>146</v>
      </c>
      <c r="BK113" s="177">
        <f>SUM(BK114:BK115)</f>
        <v>0</v>
      </c>
    </row>
    <row r="114" spans="1:65" s="2" customFormat="1" ht="24.2" customHeight="1">
      <c r="A114" s="36"/>
      <c r="B114" s="37"/>
      <c r="C114" s="180" t="s">
        <v>201</v>
      </c>
      <c r="D114" s="180" t="s">
        <v>149</v>
      </c>
      <c r="E114" s="181" t="s">
        <v>854</v>
      </c>
      <c r="F114" s="182" t="s">
        <v>2031</v>
      </c>
      <c r="G114" s="183" t="s">
        <v>1993</v>
      </c>
      <c r="H114" s="184">
        <v>1</v>
      </c>
      <c r="I114" s="185"/>
      <c r="J114" s="186">
        <f>ROUND(I114*H114,2)</f>
        <v>0</v>
      </c>
      <c r="K114" s="182" t="s">
        <v>176</v>
      </c>
      <c r="L114" s="41"/>
      <c r="M114" s="187" t="s">
        <v>19</v>
      </c>
      <c r="N114" s="188" t="s">
        <v>43</v>
      </c>
      <c r="O114" s="66"/>
      <c r="P114" s="189">
        <f>O114*H114</f>
        <v>0</v>
      </c>
      <c r="Q114" s="189">
        <v>0</v>
      </c>
      <c r="R114" s="189">
        <f>Q114*H114</f>
        <v>0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154</v>
      </c>
      <c r="AT114" s="191" t="s">
        <v>149</v>
      </c>
      <c r="AU114" s="191" t="s">
        <v>84</v>
      </c>
      <c r="AY114" s="19" t="s">
        <v>146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84</v>
      </c>
      <c r="BK114" s="192">
        <f>ROUND(I114*H114,2)</f>
        <v>0</v>
      </c>
      <c r="BL114" s="19" t="s">
        <v>154</v>
      </c>
      <c r="BM114" s="191" t="s">
        <v>2032</v>
      </c>
    </row>
    <row r="115" spans="1:65" s="2" customFormat="1" ht="48.75">
      <c r="A115" s="36"/>
      <c r="B115" s="37"/>
      <c r="C115" s="38"/>
      <c r="D115" s="200" t="s">
        <v>215</v>
      </c>
      <c r="E115" s="38"/>
      <c r="F115" s="231" t="s">
        <v>2033</v>
      </c>
      <c r="G115" s="38"/>
      <c r="H115" s="38"/>
      <c r="I115" s="195"/>
      <c r="J115" s="38"/>
      <c r="K115" s="38"/>
      <c r="L115" s="41"/>
      <c r="M115" s="196"/>
      <c r="N115" s="197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215</v>
      </c>
      <c r="AU115" s="19" t="s">
        <v>84</v>
      </c>
    </row>
    <row r="116" spans="1:65" s="12" customFormat="1" ht="25.9" customHeight="1">
      <c r="B116" s="164"/>
      <c r="C116" s="165"/>
      <c r="D116" s="166" t="s">
        <v>70</v>
      </c>
      <c r="E116" s="167" t="s">
        <v>113</v>
      </c>
      <c r="F116" s="167" t="s">
        <v>114</v>
      </c>
      <c r="G116" s="165"/>
      <c r="H116" s="165"/>
      <c r="I116" s="168"/>
      <c r="J116" s="169">
        <f>BK116</f>
        <v>0</v>
      </c>
      <c r="K116" s="165"/>
      <c r="L116" s="170"/>
      <c r="M116" s="171"/>
      <c r="N116" s="172"/>
      <c r="O116" s="172"/>
      <c r="P116" s="173">
        <f>P117+P119+P122</f>
        <v>0</v>
      </c>
      <c r="Q116" s="172"/>
      <c r="R116" s="173">
        <f>R117+R119+R122</f>
        <v>0</v>
      </c>
      <c r="S116" s="172"/>
      <c r="T116" s="174">
        <f>T117+T119+T122</f>
        <v>0</v>
      </c>
      <c r="AR116" s="175" t="s">
        <v>179</v>
      </c>
      <c r="AT116" s="176" t="s">
        <v>70</v>
      </c>
      <c r="AU116" s="176" t="s">
        <v>71</v>
      </c>
      <c r="AY116" s="175" t="s">
        <v>146</v>
      </c>
      <c r="BK116" s="177">
        <f>BK117+BK119+BK122</f>
        <v>0</v>
      </c>
    </row>
    <row r="117" spans="1:65" s="12" customFormat="1" ht="22.9" customHeight="1">
      <c r="B117" s="164"/>
      <c r="C117" s="165"/>
      <c r="D117" s="166" t="s">
        <v>70</v>
      </c>
      <c r="E117" s="178" t="s">
        <v>2034</v>
      </c>
      <c r="F117" s="178" t="s">
        <v>2035</v>
      </c>
      <c r="G117" s="165"/>
      <c r="H117" s="165"/>
      <c r="I117" s="168"/>
      <c r="J117" s="179">
        <f>BK117</f>
        <v>0</v>
      </c>
      <c r="K117" s="165"/>
      <c r="L117" s="170"/>
      <c r="M117" s="171"/>
      <c r="N117" s="172"/>
      <c r="O117" s="172"/>
      <c r="P117" s="173">
        <f>P118</f>
        <v>0</v>
      </c>
      <c r="Q117" s="172"/>
      <c r="R117" s="173">
        <f>R118</f>
        <v>0</v>
      </c>
      <c r="S117" s="172"/>
      <c r="T117" s="174">
        <f>T118</f>
        <v>0</v>
      </c>
      <c r="AR117" s="175" t="s">
        <v>179</v>
      </c>
      <c r="AT117" s="176" t="s">
        <v>70</v>
      </c>
      <c r="AU117" s="176" t="s">
        <v>78</v>
      </c>
      <c r="AY117" s="175" t="s">
        <v>146</v>
      </c>
      <c r="BK117" s="177">
        <f>BK118</f>
        <v>0</v>
      </c>
    </row>
    <row r="118" spans="1:65" s="2" customFormat="1" ht="16.5" customHeight="1">
      <c r="A118" s="36"/>
      <c r="B118" s="37"/>
      <c r="C118" s="180" t="s">
        <v>147</v>
      </c>
      <c r="D118" s="180" t="s">
        <v>149</v>
      </c>
      <c r="E118" s="181" t="s">
        <v>2036</v>
      </c>
      <c r="F118" s="182" t="s">
        <v>2037</v>
      </c>
      <c r="G118" s="183" t="s">
        <v>2038</v>
      </c>
      <c r="H118" s="184">
        <v>1</v>
      </c>
      <c r="I118" s="185"/>
      <c r="J118" s="186">
        <f>ROUND(I118*H118,2)</f>
        <v>0</v>
      </c>
      <c r="K118" s="182" t="s">
        <v>176</v>
      </c>
      <c r="L118" s="41"/>
      <c r="M118" s="187" t="s">
        <v>19</v>
      </c>
      <c r="N118" s="188" t="s">
        <v>43</v>
      </c>
      <c r="O118" s="66"/>
      <c r="P118" s="189">
        <f>O118*H118</f>
        <v>0</v>
      </c>
      <c r="Q118" s="189">
        <v>0</v>
      </c>
      <c r="R118" s="189">
        <f>Q118*H118</f>
        <v>0</v>
      </c>
      <c r="S118" s="189">
        <v>0</v>
      </c>
      <c r="T118" s="190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2039</v>
      </c>
      <c r="AT118" s="191" t="s">
        <v>149</v>
      </c>
      <c r="AU118" s="191" t="s">
        <v>84</v>
      </c>
      <c r="AY118" s="19" t="s">
        <v>146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9" t="s">
        <v>84</v>
      </c>
      <c r="BK118" s="192">
        <f>ROUND(I118*H118,2)</f>
        <v>0</v>
      </c>
      <c r="BL118" s="19" t="s">
        <v>2039</v>
      </c>
      <c r="BM118" s="191" t="s">
        <v>2040</v>
      </c>
    </row>
    <row r="119" spans="1:65" s="12" customFormat="1" ht="22.9" customHeight="1">
      <c r="B119" s="164"/>
      <c r="C119" s="165"/>
      <c r="D119" s="166" t="s">
        <v>70</v>
      </c>
      <c r="E119" s="178" t="s">
        <v>2041</v>
      </c>
      <c r="F119" s="178" t="s">
        <v>2042</v>
      </c>
      <c r="G119" s="165"/>
      <c r="H119" s="165"/>
      <c r="I119" s="168"/>
      <c r="J119" s="179">
        <f>BK119</f>
        <v>0</v>
      </c>
      <c r="K119" s="165"/>
      <c r="L119" s="170"/>
      <c r="M119" s="171"/>
      <c r="N119" s="172"/>
      <c r="O119" s="172"/>
      <c r="P119" s="173">
        <f>SUM(P120:P121)</f>
        <v>0</v>
      </c>
      <c r="Q119" s="172"/>
      <c r="R119" s="173">
        <f>SUM(R120:R121)</f>
        <v>0</v>
      </c>
      <c r="S119" s="172"/>
      <c r="T119" s="174">
        <f>SUM(T120:T121)</f>
        <v>0</v>
      </c>
      <c r="AR119" s="175" t="s">
        <v>179</v>
      </c>
      <c r="AT119" s="176" t="s">
        <v>70</v>
      </c>
      <c r="AU119" s="176" t="s">
        <v>78</v>
      </c>
      <c r="AY119" s="175" t="s">
        <v>146</v>
      </c>
      <c r="BK119" s="177">
        <f>SUM(BK120:BK121)</f>
        <v>0</v>
      </c>
    </row>
    <row r="120" spans="1:65" s="2" customFormat="1" ht="16.5" customHeight="1">
      <c r="A120" s="36"/>
      <c r="B120" s="37"/>
      <c r="C120" s="180" t="s">
        <v>210</v>
      </c>
      <c r="D120" s="180" t="s">
        <v>149</v>
      </c>
      <c r="E120" s="181" t="s">
        <v>2043</v>
      </c>
      <c r="F120" s="182" t="s">
        <v>2044</v>
      </c>
      <c r="G120" s="183" t="s">
        <v>2038</v>
      </c>
      <c r="H120" s="184">
        <v>1</v>
      </c>
      <c r="I120" s="185"/>
      <c r="J120" s="186">
        <f>ROUND(I120*H120,2)</f>
        <v>0</v>
      </c>
      <c r="K120" s="182" t="s">
        <v>176</v>
      </c>
      <c r="L120" s="41"/>
      <c r="M120" s="187" t="s">
        <v>19</v>
      </c>
      <c r="N120" s="188" t="s">
        <v>43</v>
      </c>
      <c r="O120" s="66"/>
      <c r="P120" s="189">
        <f>O120*H120</f>
        <v>0</v>
      </c>
      <c r="Q120" s="189">
        <v>0</v>
      </c>
      <c r="R120" s="189">
        <f>Q120*H120</f>
        <v>0</v>
      </c>
      <c r="S120" s="189">
        <v>0</v>
      </c>
      <c r="T120" s="190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2039</v>
      </c>
      <c r="AT120" s="191" t="s">
        <v>149</v>
      </c>
      <c r="AU120" s="191" t="s">
        <v>84</v>
      </c>
      <c r="AY120" s="19" t="s">
        <v>146</v>
      </c>
      <c r="BE120" s="192">
        <f>IF(N120="základní",J120,0)</f>
        <v>0</v>
      </c>
      <c r="BF120" s="192">
        <f>IF(N120="snížená",J120,0)</f>
        <v>0</v>
      </c>
      <c r="BG120" s="192">
        <f>IF(N120="zákl. přenesená",J120,0)</f>
        <v>0</v>
      </c>
      <c r="BH120" s="192">
        <f>IF(N120="sníž. přenesená",J120,0)</f>
        <v>0</v>
      </c>
      <c r="BI120" s="192">
        <f>IF(N120="nulová",J120,0)</f>
        <v>0</v>
      </c>
      <c r="BJ120" s="19" t="s">
        <v>84</v>
      </c>
      <c r="BK120" s="192">
        <f>ROUND(I120*H120,2)</f>
        <v>0</v>
      </c>
      <c r="BL120" s="19" t="s">
        <v>2039</v>
      </c>
      <c r="BM120" s="191" t="s">
        <v>2045</v>
      </c>
    </row>
    <row r="121" spans="1:65" s="2" customFormat="1" ht="16.5" customHeight="1">
      <c r="A121" s="36"/>
      <c r="B121" s="37"/>
      <c r="C121" s="180" t="s">
        <v>218</v>
      </c>
      <c r="D121" s="180" t="s">
        <v>149</v>
      </c>
      <c r="E121" s="181" t="s">
        <v>2046</v>
      </c>
      <c r="F121" s="182" t="s">
        <v>2047</v>
      </c>
      <c r="G121" s="183" t="s">
        <v>2038</v>
      </c>
      <c r="H121" s="184">
        <v>1</v>
      </c>
      <c r="I121" s="185"/>
      <c r="J121" s="186">
        <f>ROUND(I121*H121,2)</f>
        <v>0</v>
      </c>
      <c r="K121" s="182" t="s">
        <v>176</v>
      </c>
      <c r="L121" s="41"/>
      <c r="M121" s="187" t="s">
        <v>19</v>
      </c>
      <c r="N121" s="188" t="s">
        <v>43</v>
      </c>
      <c r="O121" s="66"/>
      <c r="P121" s="189">
        <f>O121*H121</f>
        <v>0</v>
      </c>
      <c r="Q121" s="189">
        <v>0</v>
      </c>
      <c r="R121" s="189">
        <f>Q121*H121</f>
        <v>0</v>
      </c>
      <c r="S121" s="189">
        <v>0</v>
      </c>
      <c r="T121" s="190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2039</v>
      </c>
      <c r="AT121" s="191" t="s">
        <v>149</v>
      </c>
      <c r="AU121" s="191" t="s">
        <v>84</v>
      </c>
      <c r="AY121" s="19" t="s">
        <v>146</v>
      </c>
      <c r="BE121" s="192">
        <f>IF(N121="základní",J121,0)</f>
        <v>0</v>
      </c>
      <c r="BF121" s="192">
        <f>IF(N121="snížená",J121,0)</f>
        <v>0</v>
      </c>
      <c r="BG121" s="192">
        <f>IF(N121="zákl. přenesená",J121,0)</f>
        <v>0</v>
      </c>
      <c r="BH121" s="192">
        <f>IF(N121="sníž. přenesená",J121,0)</f>
        <v>0</v>
      </c>
      <c r="BI121" s="192">
        <f>IF(N121="nulová",J121,0)</f>
        <v>0</v>
      </c>
      <c r="BJ121" s="19" t="s">
        <v>84</v>
      </c>
      <c r="BK121" s="192">
        <f>ROUND(I121*H121,2)</f>
        <v>0</v>
      </c>
      <c r="BL121" s="19" t="s">
        <v>2039</v>
      </c>
      <c r="BM121" s="191" t="s">
        <v>2048</v>
      </c>
    </row>
    <row r="122" spans="1:65" s="12" customFormat="1" ht="22.9" customHeight="1">
      <c r="B122" s="164"/>
      <c r="C122" s="165"/>
      <c r="D122" s="166" t="s">
        <v>70</v>
      </c>
      <c r="E122" s="178" t="s">
        <v>2049</v>
      </c>
      <c r="F122" s="178" t="s">
        <v>2050</v>
      </c>
      <c r="G122" s="165"/>
      <c r="H122" s="165"/>
      <c r="I122" s="168"/>
      <c r="J122" s="179">
        <f>BK122</f>
        <v>0</v>
      </c>
      <c r="K122" s="165"/>
      <c r="L122" s="170"/>
      <c r="M122" s="171"/>
      <c r="N122" s="172"/>
      <c r="O122" s="172"/>
      <c r="P122" s="173">
        <f>SUM(P123:P124)</f>
        <v>0</v>
      </c>
      <c r="Q122" s="172"/>
      <c r="R122" s="173">
        <f>SUM(R123:R124)</f>
        <v>0</v>
      </c>
      <c r="S122" s="172"/>
      <c r="T122" s="174">
        <f>SUM(T123:T124)</f>
        <v>0</v>
      </c>
      <c r="AR122" s="175" t="s">
        <v>179</v>
      </c>
      <c r="AT122" s="176" t="s">
        <v>70</v>
      </c>
      <c r="AU122" s="176" t="s">
        <v>78</v>
      </c>
      <c r="AY122" s="175" t="s">
        <v>146</v>
      </c>
      <c r="BK122" s="177">
        <f>SUM(BK123:BK124)</f>
        <v>0</v>
      </c>
    </row>
    <row r="123" spans="1:65" s="2" customFormat="1" ht="16.5" customHeight="1">
      <c r="A123" s="36"/>
      <c r="B123" s="37"/>
      <c r="C123" s="180" t="s">
        <v>8</v>
      </c>
      <c r="D123" s="180" t="s">
        <v>149</v>
      </c>
      <c r="E123" s="181" t="s">
        <v>2051</v>
      </c>
      <c r="F123" s="182" t="s">
        <v>2052</v>
      </c>
      <c r="G123" s="183" t="s">
        <v>2038</v>
      </c>
      <c r="H123" s="184">
        <v>1</v>
      </c>
      <c r="I123" s="185"/>
      <c r="J123" s="186">
        <f>ROUND(I123*H123,2)</f>
        <v>0</v>
      </c>
      <c r="K123" s="182" t="s">
        <v>176</v>
      </c>
      <c r="L123" s="41"/>
      <c r="M123" s="187" t="s">
        <v>19</v>
      </c>
      <c r="N123" s="188" t="s">
        <v>43</v>
      </c>
      <c r="O123" s="66"/>
      <c r="P123" s="189">
        <f>O123*H123</f>
        <v>0</v>
      </c>
      <c r="Q123" s="189">
        <v>0</v>
      </c>
      <c r="R123" s="189">
        <f>Q123*H123</f>
        <v>0</v>
      </c>
      <c r="S123" s="189">
        <v>0</v>
      </c>
      <c r="T123" s="190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1" t="s">
        <v>2039</v>
      </c>
      <c r="AT123" s="191" t="s">
        <v>149</v>
      </c>
      <c r="AU123" s="191" t="s">
        <v>84</v>
      </c>
      <c r="AY123" s="19" t="s">
        <v>146</v>
      </c>
      <c r="BE123" s="192">
        <f>IF(N123="základní",J123,0)</f>
        <v>0</v>
      </c>
      <c r="BF123" s="192">
        <f>IF(N123="snížená",J123,0)</f>
        <v>0</v>
      </c>
      <c r="BG123" s="192">
        <f>IF(N123="zákl. přenesená",J123,0)</f>
        <v>0</v>
      </c>
      <c r="BH123" s="192">
        <f>IF(N123="sníž. přenesená",J123,0)</f>
        <v>0</v>
      </c>
      <c r="BI123" s="192">
        <f>IF(N123="nulová",J123,0)</f>
        <v>0</v>
      </c>
      <c r="BJ123" s="19" t="s">
        <v>84</v>
      </c>
      <c r="BK123" s="192">
        <f>ROUND(I123*H123,2)</f>
        <v>0</v>
      </c>
      <c r="BL123" s="19" t="s">
        <v>2039</v>
      </c>
      <c r="BM123" s="191" t="s">
        <v>2053</v>
      </c>
    </row>
    <row r="124" spans="1:65" s="2" customFormat="1" ht="19.5">
      <c r="A124" s="36"/>
      <c r="B124" s="37"/>
      <c r="C124" s="38"/>
      <c r="D124" s="200" t="s">
        <v>215</v>
      </c>
      <c r="E124" s="38"/>
      <c r="F124" s="231" t="s">
        <v>2054</v>
      </c>
      <c r="G124" s="38"/>
      <c r="H124" s="38"/>
      <c r="I124" s="195"/>
      <c r="J124" s="38"/>
      <c r="K124" s="38"/>
      <c r="L124" s="41"/>
      <c r="M124" s="249"/>
      <c r="N124" s="250"/>
      <c r="O124" s="251"/>
      <c r="P124" s="251"/>
      <c r="Q124" s="251"/>
      <c r="R124" s="251"/>
      <c r="S124" s="251"/>
      <c r="T124" s="252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215</v>
      </c>
      <c r="AU124" s="19" t="s">
        <v>84</v>
      </c>
    </row>
    <row r="125" spans="1:65" s="2" customFormat="1" ht="6.95" customHeight="1">
      <c r="A125" s="36"/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41"/>
      <c r="M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</sheetData>
  <sheetProtection algorithmName="SHA-512" hashValue="93kyzPKGVLALI7mS2oGYSWCKTxQZJtT2y3oCW/v7hZ31gQe+yCIar1kqv3wbUpBzRsjz6dZqZFwwNLP9qQR7GQ==" saltValue="wUXe1/2k8nD1AyHLV02PWr38YKXlvGDLk0aMDN9ZgBRP3pxnJ0/f2ma8DaIvCbzc+4Bj7vitbzDJvLFzjiL4Kw==" spinCount="100000" sheet="1" objects="1" scenarios="1" formatColumns="0" formatRows="0" autoFilter="0"/>
  <autoFilter ref="C90:K124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57" customWidth="1"/>
    <col min="2" max="2" width="1.6640625" style="257" customWidth="1"/>
    <col min="3" max="4" width="5" style="257" customWidth="1"/>
    <col min="5" max="5" width="11.6640625" style="257" customWidth="1"/>
    <col min="6" max="6" width="9.1640625" style="257" customWidth="1"/>
    <col min="7" max="7" width="5" style="257" customWidth="1"/>
    <col min="8" max="8" width="77.83203125" style="257" customWidth="1"/>
    <col min="9" max="10" width="20" style="257" customWidth="1"/>
    <col min="11" max="11" width="1.6640625" style="257" customWidth="1"/>
  </cols>
  <sheetData>
    <row r="1" spans="2:11" s="1" customFormat="1" ht="37.5" customHeight="1"/>
    <row r="2" spans="2:11" s="1" customFormat="1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pans="2:11" s="16" customFormat="1" ht="45" customHeight="1">
      <c r="B3" s="261"/>
      <c r="C3" s="400" t="s">
        <v>2055</v>
      </c>
      <c r="D3" s="400"/>
      <c r="E3" s="400"/>
      <c r="F3" s="400"/>
      <c r="G3" s="400"/>
      <c r="H3" s="400"/>
      <c r="I3" s="400"/>
      <c r="J3" s="400"/>
      <c r="K3" s="262"/>
    </row>
    <row r="4" spans="2:11" s="1" customFormat="1" ht="25.5" customHeight="1">
      <c r="B4" s="263"/>
      <c r="C4" s="399" t="s">
        <v>2056</v>
      </c>
      <c r="D4" s="399"/>
      <c r="E4" s="399"/>
      <c r="F4" s="399"/>
      <c r="G4" s="399"/>
      <c r="H4" s="399"/>
      <c r="I4" s="399"/>
      <c r="J4" s="399"/>
      <c r="K4" s="264"/>
    </row>
    <row r="5" spans="2:11" s="1" customFormat="1" ht="5.25" customHeight="1">
      <c r="B5" s="263"/>
      <c r="C5" s="265"/>
      <c r="D5" s="265"/>
      <c r="E5" s="265"/>
      <c r="F5" s="265"/>
      <c r="G5" s="265"/>
      <c r="H5" s="265"/>
      <c r="I5" s="265"/>
      <c r="J5" s="265"/>
      <c r="K5" s="264"/>
    </row>
    <row r="6" spans="2:11" s="1" customFormat="1" ht="15" customHeight="1">
      <c r="B6" s="263"/>
      <c r="C6" s="398" t="s">
        <v>2057</v>
      </c>
      <c r="D6" s="398"/>
      <c r="E6" s="398"/>
      <c r="F6" s="398"/>
      <c r="G6" s="398"/>
      <c r="H6" s="398"/>
      <c r="I6" s="398"/>
      <c r="J6" s="398"/>
      <c r="K6" s="264"/>
    </row>
    <row r="7" spans="2:11" s="1" customFormat="1" ht="15" customHeight="1">
      <c r="B7" s="267"/>
      <c r="C7" s="398" t="s">
        <v>2058</v>
      </c>
      <c r="D7" s="398"/>
      <c r="E7" s="398"/>
      <c r="F7" s="398"/>
      <c r="G7" s="398"/>
      <c r="H7" s="398"/>
      <c r="I7" s="398"/>
      <c r="J7" s="398"/>
      <c r="K7" s="264"/>
    </row>
    <row r="8" spans="2:11" s="1" customFormat="1" ht="12.75" customHeight="1">
      <c r="B8" s="267"/>
      <c r="C8" s="266"/>
      <c r="D8" s="266"/>
      <c r="E8" s="266"/>
      <c r="F8" s="266"/>
      <c r="G8" s="266"/>
      <c r="H8" s="266"/>
      <c r="I8" s="266"/>
      <c r="J8" s="266"/>
      <c r="K8" s="264"/>
    </row>
    <row r="9" spans="2:11" s="1" customFormat="1" ht="15" customHeight="1">
      <c r="B9" s="267"/>
      <c r="C9" s="398" t="s">
        <v>2059</v>
      </c>
      <c r="D9" s="398"/>
      <c r="E9" s="398"/>
      <c r="F9" s="398"/>
      <c r="G9" s="398"/>
      <c r="H9" s="398"/>
      <c r="I9" s="398"/>
      <c r="J9" s="398"/>
      <c r="K9" s="264"/>
    </row>
    <row r="10" spans="2:11" s="1" customFormat="1" ht="15" customHeight="1">
      <c r="B10" s="267"/>
      <c r="C10" s="266"/>
      <c r="D10" s="398" t="s">
        <v>2060</v>
      </c>
      <c r="E10" s="398"/>
      <c r="F10" s="398"/>
      <c r="G10" s="398"/>
      <c r="H10" s="398"/>
      <c r="I10" s="398"/>
      <c r="J10" s="398"/>
      <c r="K10" s="264"/>
    </row>
    <row r="11" spans="2:11" s="1" customFormat="1" ht="15" customHeight="1">
      <c r="B11" s="267"/>
      <c r="C11" s="268"/>
      <c r="D11" s="398" t="s">
        <v>2061</v>
      </c>
      <c r="E11" s="398"/>
      <c r="F11" s="398"/>
      <c r="G11" s="398"/>
      <c r="H11" s="398"/>
      <c r="I11" s="398"/>
      <c r="J11" s="398"/>
      <c r="K11" s="264"/>
    </row>
    <row r="12" spans="2:11" s="1" customFormat="1" ht="15" customHeight="1">
      <c r="B12" s="267"/>
      <c r="C12" s="268"/>
      <c r="D12" s="266"/>
      <c r="E12" s="266"/>
      <c r="F12" s="266"/>
      <c r="G12" s="266"/>
      <c r="H12" s="266"/>
      <c r="I12" s="266"/>
      <c r="J12" s="266"/>
      <c r="K12" s="264"/>
    </row>
    <row r="13" spans="2:11" s="1" customFormat="1" ht="15" customHeight="1">
      <c r="B13" s="267"/>
      <c r="C13" s="268"/>
      <c r="D13" s="269" t="s">
        <v>2062</v>
      </c>
      <c r="E13" s="266"/>
      <c r="F13" s="266"/>
      <c r="G13" s="266"/>
      <c r="H13" s="266"/>
      <c r="I13" s="266"/>
      <c r="J13" s="266"/>
      <c r="K13" s="264"/>
    </row>
    <row r="14" spans="2:11" s="1" customFormat="1" ht="12.75" customHeight="1">
      <c r="B14" s="267"/>
      <c r="C14" s="268"/>
      <c r="D14" s="268"/>
      <c r="E14" s="268"/>
      <c r="F14" s="268"/>
      <c r="G14" s="268"/>
      <c r="H14" s="268"/>
      <c r="I14" s="268"/>
      <c r="J14" s="268"/>
      <c r="K14" s="264"/>
    </row>
    <row r="15" spans="2:11" s="1" customFormat="1" ht="15" customHeight="1">
      <c r="B15" s="267"/>
      <c r="C15" s="268"/>
      <c r="D15" s="398" t="s">
        <v>2063</v>
      </c>
      <c r="E15" s="398"/>
      <c r="F15" s="398"/>
      <c r="G15" s="398"/>
      <c r="H15" s="398"/>
      <c r="I15" s="398"/>
      <c r="J15" s="398"/>
      <c r="K15" s="264"/>
    </row>
    <row r="16" spans="2:11" s="1" customFormat="1" ht="15" customHeight="1">
      <c r="B16" s="267"/>
      <c r="C16" s="268"/>
      <c r="D16" s="398" t="s">
        <v>2064</v>
      </c>
      <c r="E16" s="398"/>
      <c r="F16" s="398"/>
      <c r="G16" s="398"/>
      <c r="H16" s="398"/>
      <c r="I16" s="398"/>
      <c r="J16" s="398"/>
      <c r="K16" s="264"/>
    </row>
    <row r="17" spans="2:11" s="1" customFormat="1" ht="15" customHeight="1">
      <c r="B17" s="267"/>
      <c r="C17" s="268"/>
      <c r="D17" s="398" t="s">
        <v>2065</v>
      </c>
      <c r="E17" s="398"/>
      <c r="F17" s="398"/>
      <c r="G17" s="398"/>
      <c r="H17" s="398"/>
      <c r="I17" s="398"/>
      <c r="J17" s="398"/>
      <c r="K17" s="264"/>
    </row>
    <row r="18" spans="2:11" s="1" customFormat="1" ht="15" customHeight="1">
      <c r="B18" s="267"/>
      <c r="C18" s="268"/>
      <c r="D18" s="268"/>
      <c r="E18" s="270" t="s">
        <v>77</v>
      </c>
      <c r="F18" s="398" t="s">
        <v>2066</v>
      </c>
      <c r="G18" s="398"/>
      <c r="H18" s="398"/>
      <c r="I18" s="398"/>
      <c r="J18" s="398"/>
      <c r="K18" s="264"/>
    </row>
    <row r="19" spans="2:11" s="1" customFormat="1" ht="15" customHeight="1">
      <c r="B19" s="267"/>
      <c r="C19" s="268"/>
      <c r="D19" s="268"/>
      <c r="E19" s="270" t="s">
        <v>2067</v>
      </c>
      <c r="F19" s="398" t="s">
        <v>2068</v>
      </c>
      <c r="G19" s="398"/>
      <c r="H19" s="398"/>
      <c r="I19" s="398"/>
      <c r="J19" s="398"/>
      <c r="K19" s="264"/>
    </row>
    <row r="20" spans="2:11" s="1" customFormat="1" ht="15" customHeight="1">
      <c r="B20" s="267"/>
      <c r="C20" s="268"/>
      <c r="D20" s="268"/>
      <c r="E20" s="270" t="s">
        <v>2069</v>
      </c>
      <c r="F20" s="398" t="s">
        <v>2070</v>
      </c>
      <c r="G20" s="398"/>
      <c r="H20" s="398"/>
      <c r="I20" s="398"/>
      <c r="J20" s="398"/>
      <c r="K20" s="264"/>
    </row>
    <row r="21" spans="2:11" s="1" customFormat="1" ht="15" customHeight="1">
      <c r="B21" s="267"/>
      <c r="C21" s="268"/>
      <c r="D21" s="268"/>
      <c r="E21" s="270" t="s">
        <v>2071</v>
      </c>
      <c r="F21" s="398" t="s">
        <v>2072</v>
      </c>
      <c r="G21" s="398"/>
      <c r="H21" s="398"/>
      <c r="I21" s="398"/>
      <c r="J21" s="398"/>
      <c r="K21" s="264"/>
    </row>
    <row r="22" spans="2:11" s="1" customFormat="1" ht="15" customHeight="1">
      <c r="B22" s="267"/>
      <c r="C22" s="268"/>
      <c r="D22" s="268"/>
      <c r="E22" s="270" t="s">
        <v>2073</v>
      </c>
      <c r="F22" s="398" t="s">
        <v>2074</v>
      </c>
      <c r="G22" s="398"/>
      <c r="H22" s="398"/>
      <c r="I22" s="398"/>
      <c r="J22" s="398"/>
      <c r="K22" s="264"/>
    </row>
    <row r="23" spans="2:11" s="1" customFormat="1" ht="15" customHeight="1">
      <c r="B23" s="267"/>
      <c r="C23" s="268"/>
      <c r="D23" s="268"/>
      <c r="E23" s="270" t="s">
        <v>83</v>
      </c>
      <c r="F23" s="398" t="s">
        <v>2075</v>
      </c>
      <c r="G23" s="398"/>
      <c r="H23" s="398"/>
      <c r="I23" s="398"/>
      <c r="J23" s="398"/>
      <c r="K23" s="264"/>
    </row>
    <row r="24" spans="2:11" s="1" customFormat="1" ht="12.75" customHeight="1">
      <c r="B24" s="267"/>
      <c r="C24" s="268"/>
      <c r="D24" s="268"/>
      <c r="E24" s="268"/>
      <c r="F24" s="268"/>
      <c r="G24" s="268"/>
      <c r="H24" s="268"/>
      <c r="I24" s="268"/>
      <c r="J24" s="268"/>
      <c r="K24" s="264"/>
    </row>
    <row r="25" spans="2:11" s="1" customFormat="1" ht="15" customHeight="1">
      <c r="B25" s="267"/>
      <c r="C25" s="398" t="s">
        <v>2076</v>
      </c>
      <c r="D25" s="398"/>
      <c r="E25" s="398"/>
      <c r="F25" s="398"/>
      <c r="G25" s="398"/>
      <c r="H25" s="398"/>
      <c r="I25" s="398"/>
      <c r="J25" s="398"/>
      <c r="K25" s="264"/>
    </row>
    <row r="26" spans="2:11" s="1" customFormat="1" ht="15" customHeight="1">
      <c r="B26" s="267"/>
      <c r="C26" s="398" t="s">
        <v>2077</v>
      </c>
      <c r="D26" s="398"/>
      <c r="E26" s="398"/>
      <c r="F26" s="398"/>
      <c r="G26" s="398"/>
      <c r="H26" s="398"/>
      <c r="I26" s="398"/>
      <c r="J26" s="398"/>
      <c r="K26" s="264"/>
    </row>
    <row r="27" spans="2:11" s="1" customFormat="1" ht="15" customHeight="1">
      <c r="B27" s="267"/>
      <c r="C27" s="266"/>
      <c r="D27" s="398" t="s">
        <v>2078</v>
      </c>
      <c r="E27" s="398"/>
      <c r="F27" s="398"/>
      <c r="G27" s="398"/>
      <c r="H27" s="398"/>
      <c r="I27" s="398"/>
      <c r="J27" s="398"/>
      <c r="K27" s="264"/>
    </row>
    <row r="28" spans="2:11" s="1" customFormat="1" ht="15" customHeight="1">
      <c r="B28" s="267"/>
      <c r="C28" s="268"/>
      <c r="D28" s="398" t="s">
        <v>2079</v>
      </c>
      <c r="E28" s="398"/>
      <c r="F28" s="398"/>
      <c r="G28" s="398"/>
      <c r="H28" s="398"/>
      <c r="I28" s="398"/>
      <c r="J28" s="398"/>
      <c r="K28" s="264"/>
    </row>
    <row r="29" spans="2:11" s="1" customFormat="1" ht="12.75" customHeight="1">
      <c r="B29" s="267"/>
      <c r="C29" s="268"/>
      <c r="D29" s="268"/>
      <c r="E29" s="268"/>
      <c r="F29" s="268"/>
      <c r="G29" s="268"/>
      <c r="H29" s="268"/>
      <c r="I29" s="268"/>
      <c r="J29" s="268"/>
      <c r="K29" s="264"/>
    </row>
    <row r="30" spans="2:11" s="1" customFormat="1" ht="15" customHeight="1">
      <c r="B30" s="267"/>
      <c r="C30" s="268"/>
      <c r="D30" s="398" t="s">
        <v>2080</v>
      </c>
      <c r="E30" s="398"/>
      <c r="F30" s="398"/>
      <c r="G30" s="398"/>
      <c r="H30" s="398"/>
      <c r="I30" s="398"/>
      <c r="J30" s="398"/>
      <c r="K30" s="264"/>
    </row>
    <row r="31" spans="2:11" s="1" customFormat="1" ht="15" customHeight="1">
      <c r="B31" s="267"/>
      <c r="C31" s="268"/>
      <c r="D31" s="398" t="s">
        <v>2081</v>
      </c>
      <c r="E31" s="398"/>
      <c r="F31" s="398"/>
      <c r="G31" s="398"/>
      <c r="H31" s="398"/>
      <c r="I31" s="398"/>
      <c r="J31" s="398"/>
      <c r="K31" s="264"/>
    </row>
    <row r="32" spans="2:11" s="1" customFormat="1" ht="12.75" customHeight="1">
      <c r="B32" s="267"/>
      <c r="C32" s="268"/>
      <c r="D32" s="268"/>
      <c r="E32" s="268"/>
      <c r="F32" s="268"/>
      <c r="G32" s="268"/>
      <c r="H32" s="268"/>
      <c r="I32" s="268"/>
      <c r="J32" s="268"/>
      <c r="K32" s="264"/>
    </row>
    <row r="33" spans="2:11" s="1" customFormat="1" ht="15" customHeight="1">
      <c r="B33" s="267"/>
      <c r="C33" s="268"/>
      <c r="D33" s="398" t="s">
        <v>2082</v>
      </c>
      <c r="E33" s="398"/>
      <c r="F33" s="398"/>
      <c r="G33" s="398"/>
      <c r="H33" s="398"/>
      <c r="I33" s="398"/>
      <c r="J33" s="398"/>
      <c r="K33" s="264"/>
    </row>
    <row r="34" spans="2:11" s="1" customFormat="1" ht="15" customHeight="1">
      <c r="B34" s="267"/>
      <c r="C34" s="268"/>
      <c r="D34" s="398" t="s">
        <v>2083</v>
      </c>
      <c r="E34" s="398"/>
      <c r="F34" s="398"/>
      <c r="G34" s="398"/>
      <c r="H34" s="398"/>
      <c r="I34" s="398"/>
      <c r="J34" s="398"/>
      <c r="K34" s="264"/>
    </row>
    <row r="35" spans="2:11" s="1" customFormat="1" ht="15" customHeight="1">
      <c r="B35" s="267"/>
      <c r="C35" s="268"/>
      <c r="D35" s="398" t="s">
        <v>2084</v>
      </c>
      <c r="E35" s="398"/>
      <c r="F35" s="398"/>
      <c r="G35" s="398"/>
      <c r="H35" s="398"/>
      <c r="I35" s="398"/>
      <c r="J35" s="398"/>
      <c r="K35" s="264"/>
    </row>
    <row r="36" spans="2:11" s="1" customFormat="1" ht="15" customHeight="1">
      <c r="B36" s="267"/>
      <c r="C36" s="268"/>
      <c r="D36" s="266"/>
      <c r="E36" s="269" t="s">
        <v>132</v>
      </c>
      <c r="F36" s="266"/>
      <c r="G36" s="398" t="s">
        <v>2085</v>
      </c>
      <c r="H36" s="398"/>
      <c r="I36" s="398"/>
      <c r="J36" s="398"/>
      <c r="K36" s="264"/>
    </row>
    <row r="37" spans="2:11" s="1" customFormat="1" ht="30.75" customHeight="1">
      <c r="B37" s="267"/>
      <c r="C37" s="268"/>
      <c r="D37" s="266"/>
      <c r="E37" s="269" t="s">
        <v>2086</v>
      </c>
      <c r="F37" s="266"/>
      <c r="G37" s="398" t="s">
        <v>2087</v>
      </c>
      <c r="H37" s="398"/>
      <c r="I37" s="398"/>
      <c r="J37" s="398"/>
      <c r="K37" s="264"/>
    </row>
    <row r="38" spans="2:11" s="1" customFormat="1" ht="15" customHeight="1">
      <c r="B38" s="267"/>
      <c r="C38" s="268"/>
      <c r="D38" s="266"/>
      <c r="E38" s="269" t="s">
        <v>52</v>
      </c>
      <c r="F38" s="266"/>
      <c r="G38" s="398" t="s">
        <v>2088</v>
      </c>
      <c r="H38" s="398"/>
      <c r="I38" s="398"/>
      <c r="J38" s="398"/>
      <c r="K38" s="264"/>
    </row>
    <row r="39" spans="2:11" s="1" customFormat="1" ht="15" customHeight="1">
      <c r="B39" s="267"/>
      <c r="C39" s="268"/>
      <c r="D39" s="266"/>
      <c r="E39" s="269" t="s">
        <v>53</v>
      </c>
      <c r="F39" s="266"/>
      <c r="G39" s="398" t="s">
        <v>2089</v>
      </c>
      <c r="H39" s="398"/>
      <c r="I39" s="398"/>
      <c r="J39" s="398"/>
      <c r="K39" s="264"/>
    </row>
    <row r="40" spans="2:11" s="1" customFormat="1" ht="15" customHeight="1">
      <c r="B40" s="267"/>
      <c r="C40" s="268"/>
      <c r="D40" s="266"/>
      <c r="E40" s="269" t="s">
        <v>133</v>
      </c>
      <c r="F40" s="266"/>
      <c r="G40" s="398" t="s">
        <v>2090</v>
      </c>
      <c r="H40" s="398"/>
      <c r="I40" s="398"/>
      <c r="J40" s="398"/>
      <c r="K40" s="264"/>
    </row>
    <row r="41" spans="2:11" s="1" customFormat="1" ht="15" customHeight="1">
      <c r="B41" s="267"/>
      <c r="C41" s="268"/>
      <c r="D41" s="266"/>
      <c r="E41" s="269" t="s">
        <v>134</v>
      </c>
      <c r="F41" s="266"/>
      <c r="G41" s="398" t="s">
        <v>2091</v>
      </c>
      <c r="H41" s="398"/>
      <c r="I41" s="398"/>
      <c r="J41" s="398"/>
      <c r="K41" s="264"/>
    </row>
    <row r="42" spans="2:11" s="1" customFormat="1" ht="15" customHeight="1">
      <c r="B42" s="267"/>
      <c r="C42" s="268"/>
      <c r="D42" s="266"/>
      <c r="E42" s="269" t="s">
        <v>2092</v>
      </c>
      <c r="F42" s="266"/>
      <c r="G42" s="398" t="s">
        <v>2093</v>
      </c>
      <c r="H42" s="398"/>
      <c r="I42" s="398"/>
      <c r="J42" s="398"/>
      <c r="K42" s="264"/>
    </row>
    <row r="43" spans="2:11" s="1" customFormat="1" ht="15" customHeight="1">
      <c r="B43" s="267"/>
      <c r="C43" s="268"/>
      <c r="D43" s="266"/>
      <c r="E43" s="269"/>
      <c r="F43" s="266"/>
      <c r="G43" s="398" t="s">
        <v>2094</v>
      </c>
      <c r="H43" s="398"/>
      <c r="I43" s="398"/>
      <c r="J43" s="398"/>
      <c r="K43" s="264"/>
    </row>
    <row r="44" spans="2:11" s="1" customFormat="1" ht="15" customHeight="1">
      <c r="B44" s="267"/>
      <c r="C44" s="268"/>
      <c r="D44" s="266"/>
      <c r="E44" s="269" t="s">
        <v>2095</v>
      </c>
      <c r="F44" s="266"/>
      <c r="G44" s="398" t="s">
        <v>2096</v>
      </c>
      <c r="H44" s="398"/>
      <c r="I44" s="398"/>
      <c r="J44" s="398"/>
      <c r="K44" s="264"/>
    </row>
    <row r="45" spans="2:11" s="1" customFormat="1" ht="15" customHeight="1">
      <c r="B45" s="267"/>
      <c r="C45" s="268"/>
      <c r="D45" s="266"/>
      <c r="E45" s="269" t="s">
        <v>136</v>
      </c>
      <c r="F45" s="266"/>
      <c r="G45" s="398" t="s">
        <v>2097</v>
      </c>
      <c r="H45" s="398"/>
      <c r="I45" s="398"/>
      <c r="J45" s="398"/>
      <c r="K45" s="264"/>
    </row>
    <row r="46" spans="2:11" s="1" customFormat="1" ht="12.75" customHeight="1">
      <c r="B46" s="267"/>
      <c r="C46" s="268"/>
      <c r="D46" s="266"/>
      <c r="E46" s="266"/>
      <c r="F46" s="266"/>
      <c r="G46" s="266"/>
      <c r="H46" s="266"/>
      <c r="I46" s="266"/>
      <c r="J46" s="266"/>
      <c r="K46" s="264"/>
    </row>
    <row r="47" spans="2:11" s="1" customFormat="1" ht="15" customHeight="1">
      <c r="B47" s="267"/>
      <c r="C47" s="268"/>
      <c r="D47" s="398" t="s">
        <v>2098</v>
      </c>
      <c r="E47" s="398"/>
      <c r="F47" s="398"/>
      <c r="G47" s="398"/>
      <c r="H47" s="398"/>
      <c r="I47" s="398"/>
      <c r="J47" s="398"/>
      <c r="K47" s="264"/>
    </row>
    <row r="48" spans="2:11" s="1" customFormat="1" ht="15" customHeight="1">
      <c r="B48" s="267"/>
      <c r="C48" s="268"/>
      <c r="D48" s="268"/>
      <c r="E48" s="398" t="s">
        <v>2099</v>
      </c>
      <c r="F48" s="398"/>
      <c r="G48" s="398"/>
      <c r="H48" s="398"/>
      <c r="I48" s="398"/>
      <c r="J48" s="398"/>
      <c r="K48" s="264"/>
    </row>
    <row r="49" spans="2:11" s="1" customFormat="1" ht="15" customHeight="1">
      <c r="B49" s="267"/>
      <c r="C49" s="268"/>
      <c r="D49" s="268"/>
      <c r="E49" s="398" t="s">
        <v>2100</v>
      </c>
      <c r="F49" s="398"/>
      <c r="G49" s="398"/>
      <c r="H49" s="398"/>
      <c r="I49" s="398"/>
      <c r="J49" s="398"/>
      <c r="K49" s="264"/>
    </row>
    <row r="50" spans="2:11" s="1" customFormat="1" ht="15" customHeight="1">
      <c r="B50" s="267"/>
      <c r="C50" s="268"/>
      <c r="D50" s="268"/>
      <c r="E50" s="398" t="s">
        <v>2101</v>
      </c>
      <c r="F50" s="398"/>
      <c r="G50" s="398"/>
      <c r="H50" s="398"/>
      <c r="I50" s="398"/>
      <c r="J50" s="398"/>
      <c r="K50" s="264"/>
    </row>
    <row r="51" spans="2:11" s="1" customFormat="1" ht="15" customHeight="1">
      <c r="B51" s="267"/>
      <c r="C51" s="268"/>
      <c r="D51" s="398" t="s">
        <v>2102</v>
      </c>
      <c r="E51" s="398"/>
      <c r="F51" s="398"/>
      <c r="G51" s="398"/>
      <c r="H51" s="398"/>
      <c r="I51" s="398"/>
      <c r="J51" s="398"/>
      <c r="K51" s="264"/>
    </row>
    <row r="52" spans="2:11" s="1" customFormat="1" ht="25.5" customHeight="1">
      <c r="B52" s="263"/>
      <c r="C52" s="399" t="s">
        <v>2103</v>
      </c>
      <c r="D52" s="399"/>
      <c r="E52" s="399"/>
      <c r="F52" s="399"/>
      <c r="G52" s="399"/>
      <c r="H52" s="399"/>
      <c r="I52" s="399"/>
      <c r="J52" s="399"/>
      <c r="K52" s="264"/>
    </row>
    <row r="53" spans="2:11" s="1" customFormat="1" ht="5.25" customHeight="1">
      <c r="B53" s="263"/>
      <c r="C53" s="265"/>
      <c r="D53" s="265"/>
      <c r="E53" s="265"/>
      <c r="F53" s="265"/>
      <c r="G53" s="265"/>
      <c r="H53" s="265"/>
      <c r="I53" s="265"/>
      <c r="J53" s="265"/>
      <c r="K53" s="264"/>
    </row>
    <row r="54" spans="2:11" s="1" customFormat="1" ht="15" customHeight="1">
      <c r="B54" s="263"/>
      <c r="C54" s="398" t="s">
        <v>2104</v>
      </c>
      <c r="D54" s="398"/>
      <c r="E54" s="398"/>
      <c r="F54" s="398"/>
      <c r="G54" s="398"/>
      <c r="H54" s="398"/>
      <c r="I54" s="398"/>
      <c r="J54" s="398"/>
      <c r="K54" s="264"/>
    </row>
    <row r="55" spans="2:11" s="1" customFormat="1" ht="15" customHeight="1">
      <c r="B55" s="263"/>
      <c r="C55" s="398" t="s">
        <v>2105</v>
      </c>
      <c r="D55" s="398"/>
      <c r="E55" s="398"/>
      <c r="F55" s="398"/>
      <c r="G55" s="398"/>
      <c r="H55" s="398"/>
      <c r="I55" s="398"/>
      <c r="J55" s="398"/>
      <c r="K55" s="264"/>
    </row>
    <row r="56" spans="2:11" s="1" customFormat="1" ht="12.75" customHeight="1">
      <c r="B56" s="263"/>
      <c r="C56" s="266"/>
      <c r="D56" s="266"/>
      <c r="E56" s="266"/>
      <c r="F56" s="266"/>
      <c r="G56" s="266"/>
      <c r="H56" s="266"/>
      <c r="I56" s="266"/>
      <c r="J56" s="266"/>
      <c r="K56" s="264"/>
    </row>
    <row r="57" spans="2:11" s="1" customFormat="1" ht="15" customHeight="1">
      <c r="B57" s="263"/>
      <c r="C57" s="398" t="s">
        <v>2106</v>
      </c>
      <c r="D57" s="398"/>
      <c r="E57" s="398"/>
      <c r="F57" s="398"/>
      <c r="G57" s="398"/>
      <c r="H57" s="398"/>
      <c r="I57" s="398"/>
      <c r="J57" s="398"/>
      <c r="K57" s="264"/>
    </row>
    <row r="58" spans="2:11" s="1" customFormat="1" ht="15" customHeight="1">
      <c r="B58" s="263"/>
      <c r="C58" s="268"/>
      <c r="D58" s="398" t="s">
        <v>2107</v>
      </c>
      <c r="E58" s="398"/>
      <c r="F58" s="398"/>
      <c r="G58" s="398"/>
      <c r="H58" s="398"/>
      <c r="I58" s="398"/>
      <c r="J58" s="398"/>
      <c r="K58" s="264"/>
    </row>
    <row r="59" spans="2:11" s="1" customFormat="1" ht="15" customHeight="1">
      <c r="B59" s="263"/>
      <c r="C59" s="268"/>
      <c r="D59" s="398" t="s">
        <v>2108</v>
      </c>
      <c r="E59" s="398"/>
      <c r="F59" s="398"/>
      <c r="G59" s="398"/>
      <c r="H59" s="398"/>
      <c r="I59" s="398"/>
      <c r="J59" s="398"/>
      <c r="K59" s="264"/>
    </row>
    <row r="60" spans="2:11" s="1" customFormat="1" ht="15" customHeight="1">
      <c r="B60" s="263"/>
      <c r="C60" s="268"/>
      <c r="D60" s="398" t="s">
        <v>2109</v>
      </c>
      <c r="E60" s="398"/>
      <c r="F60" s="398"/>
      <c r="G60" s="398"/>
      <c r="H60" s="398"/>
      <c r="I60" s="398"/>
      <c r="J60" s="398"/>
      <c r="K60" s="264"/>
    </row>
    <row r="61" spans="2:11" s="1" customFormat="1" ht="15" customHeight="1">
      <c r="B61" s="263"/>
      <c r="C61" s="268"/>
      <c r="D61" s="398" t="s">
        <v>2110</v>
      </c>
      <c r="E61" s="398"/>
      <c r="F61" s="398"/>
      <c r="G61" s="398"/>
      <c r="H61" s="398"/>
      <c r="I61" s="398"/>
      <c r="J61" s="398"/>
      <c r="K61" s="264"/>
    </row>
    <row r="62" spans="2:11" s="1" customFormat="1" ht="15" customHeight="1">
      <c r="B62" s="263"/>
      <c r="C62" s="268"/>
      <c r="D62" s="401" t="s">
        <v>2111</v>
      </c>
      <c r="E62" s="401"/>
      <c r="F62" s="401"/>
      <c r="G62" s="401"/>
      <c r="H62" s="401"/>
      <c r="I62" s="401"/>
      <c r="J62" s="401"/>
      <c r="K62" s="264"/>
    </row>
    <row r="63" spans="2:11" s="1" customFormat="1" ht="15" customHeight="1">
      <c r="B63" s="263"/>
      <c r="C63" s="268"/>
      <c r="D63" s="398" t="s">
        <v>2112</v>
      </c>
      <c r="E63" s="398"/>
      <c r="F63" s="398"/>
      <c r="G63" s="398"/>
      <c r="H63" s="398"/>
      <c r="I63" s="398"/>
      <c r="J63" s="398"/>
      <c r="K63" s="264"/>
    </row>
    <row r="64" spans="2:11" s="1" customFormat="1" ht="12.75" customHeight="1">
      <c r="B64" s="263"/>
      <c r="C64" s="268"/>
      <c r="D64" s="268"/>
      <c r="E64" s="271"/>
      <c r="F64" s="268"/>
      <c r="G64" s="268"/>
      <c r="H64" s="268"/>
      <c r="I64" s="268"/>
      <c r="J64" s="268"/>
      <c r="K64" s="264"/>
    </row>
    <row r="65" spans="2:11" s="1" customFormat="1" ht="15" customHeight="1">
      <c r="B65" s="263"/>
      <c r="C65" s="268"/>
      <c r="D65" s="398" t="s">
        <v>2113</v>
      </c>
      <c r="E65" s="398"/>
      <c r="F65" s="398"/>
      <c r="G65" s="398"/>
      <c r="H65" s="398"/>
      <c r="I65" s="398"/>
      <c r="J65" s="398"/>
      <c r="K65" s="264"/>
    </row>
    <row r="66" spans="2:11" s="1" customFormat="1" ht="15" customHeight="1">
      <c r="B66" s="263"/>
      <c r="C66" s="268"/>
      <c r="D66" s="401" t="s">
        <v>2114</v>
      </c>
      <c r="E66" s="401"/>
      <c r="F66" s="401"/>
      <c r="G66" s="401"/>
      <c r="H66" s="401"/>
      <c r="I66" s="401"/>
      <c r="J66" s="401"/>
      <c r="K66" s="264"/>
    </row>
    <row r="67" spans="2:11" s="1" customFormat="1" ht="15" customHeight="1">
      <c r="B67" s="263"/>
      <c r="C67" s="268"/>
      <c r="D67" s="398" t="s">
        <v>2115</v>
      </c>
      <c r="E67" s="398"/>
      <c r="F67" s="398"/>
      <c r="G67" s="398"/>
      <c r="H67" s="398"/>
      <c r="I67" s="398"/>
      <c r="J67" s="398"/>
      <c r="K67" s="264"/>
    </row>
    <row r="68" spans="2:11" s="1" customFormat="1" ht="15" customHeight="1">
      <c r="B68" s="263"/>
      <c r="C68" s="268"/>
      <c r="D68" s="398" t="s">
        <v>2116</v>
      </c>
      <c r="E68" s="398"/>
      <c r="F68" s="398"/>
      <c r="G68" s="398"/>
      <c r="H68" s="398"/>
      <c r="I68" s="398"/>
      <c r="J68" s="398"/>
      <c r="K68" s="264"/>
    </row>
    <row r="69" spans="2:11" s="1" customFormat="1" ht="15" customHeight="1">
      <c r="B69" s="263"/>
      <c r="C69" s="268"/>
      <c r="D69" s="398" t="s">
        <v>2117</v>
      </c>
      <c r="E69" s="398"/>
      <c r="F69" s="398"/>
      <c r="G69" s="398"/>
      <c r="H69" s="398"/>
      <c r="I69" s="398"/>
      <c r="J69" s="398"/>
      <c r="K69" s="264"/>
    </row>
    <row r="70" spans="2:11" s="1" customFormat="1" ht="15" customHeight="1">
      <c r="B70" s="263"/>
      <c r="C70" s="268"/>
      <c r="D70" s="398" t="s">
        <v>2118</v>
      </c>
      <c r="E70" s="398"/>
      <c r="F70" s="398"/>
      <c r="G70" s="398"/>
      <c r="H70" s="398"/>
      <c r="I70" s="398"/>
      <c r="J70" s="398"/>
      <c r="K70" s="264"/>
    </row>
    <row r="71" spans="2:11" s="1" customFormat="1" ht="12.75" customHeight="1">
      <c r="B71" s="272"/>
      <c r="C71" s="273"/>
      <c r="D71" s="273"/>
      <c r="E71" s="273"/>
      <c r="F71" s="273"/>
      <c r="G71" s="273"/>
      <c r="H71" s="273"/>
      <c r="I71" s="273"/>
      <c r="J71" s="273"/>
      <c r="K71" s="274"/>
    </row>
    <row r="72" spans="2:11" s="1" customFormat="1" ht="18.75" customHeight="1">
      <c r="B72" s="275"/>
      <c r="C72" s="275"/>
      <c r="D72" s="275"/>
      <c r="E72" s="275"/>
      <c r="F72" s="275"/>
      <c r="G72" s="275"/>
      <c r="H72" s="275"/>
      <c r="I72" s="275"/>
      <c r="J72" s="275"/>
      <c r="K72" s="276"/>
    </row>
    <row r="73" spans="2:11" s="1" customFormat="1" ht="18.75" customHeight="1">
      <c r="B73" s="276"/>
      <c r="C73" s="276"/>
      <c r="D73" s="276"/>
      <c r="E73" s="276"/>
      <c r="F73" s="276"/>
      <c r="G73" s="276"/>
      <c r="H73" s="276"/>
      <c r="I73" s="276"/>
      <c r="J73" s="276"/>
      <c r="K73" s="276"/>
    </row>
    <row r="74" spans="2:11" s="1" customFormat="1" ht="7.5" customHeight="1">
      <c r="B74" s="277"/>
      <c r="C74" s="278"/>
      <c r="D74" s="278"/>
      <c r="E74" s="278"/>
      <c r="F74" s="278"/>
      <c r="G74" s="278"/>
      <c r="H74" s="278"/>
      <c r="I74" s="278"/>
      <c r="J74" s="278"/>
      <c r="K74" s="279"/>
    </row>
    <row r="75" spans="2:11" s="1" customFormat="1" ht="45" customHeight="1">
      <c r="B75" s="280"/>
      <c r="C75" s="402" t="s">
        <v>2119</v>
      </c>
      <c r="D75" s="402"/>
      <c r="E75" s="402"/>
      <c r="F75" s="402"/>
      <c r="G75" s="402"/>
      <c r="H75" s="402"/>
      <c r="I75" s="402"/>
      <c r="J75" s="402"/>
      <c r="K75" s="281"/>
    </row>
    <row r="76" spans="2:11" s="1" customFormat="1" ht="17.25" customHeight="1">
      <c r="B76" s="280"/>
      <c r="C76" s="282" t="s">
        <v>2120</v>
      </c>
      <c r="D76" s="282"/>
      <c r="E76" s="282"/>
      <c r="F76" s="282" t="s">
        <v>2121</v>
      </c>
      <c r="G76" s="283"/>
      <c r="H76" s="282" t="s">
        <v>53</v>
      </c>
      <c r="I76" s="282" t="s">
        <v>56</v>
      </c>
      <c r="J76" s="282" t="s">
        <v>2122</v>
      </c>
      <c r="K76" s="281"/>
    </row>
    <row r="77" spans="2:11" s="1" customFormat="1" ht="17.25" customHeight="1">
      <c r="B77" s="280"/>
      <c r="C77" s="284" t="s">
        <v>2123</v>
      </c>
      <c r="D77" s="284"/>
      <c r="E77" s="284"/>
      <c r="F77" s="285" t="s">
        <v>2124</v>
      </c>
      <c r="G77" s="286"/>
      <c r="H77" s="284"/>
      <c r="I77" s="284"/>
      <c r="J77" s="284" t="s">
        <v>2125</v>
      </c>
      <c r="K77" s="281"/>
    </row>
    <row r="78" spans="2:11" s="1" customFormat="1" ht="5.25" customHeight="1">
      <c r="B78" s="280"/>
      <c r="C78" s="287"/>
      <c r="D78" s="287"/>
      <c r="E78" s="287"/>
      <c r="F78" s="287"/>
      <c r="G78" s="288"/>
      <c r="H78" s="287"/>
      <c r="I78" s="287"/>
      <c r="J78" s="287"/>
      <c r="K78" s="281"/>
    </row>
    <row r="79" spans="2:11" s="1" customFormat="1" ht="15" customHeight="1">
      <c r="B79" s="280"/>
      <c r="C79" s="269" t="s">
        <v>52</v>
      </c>
      <c r="D79" s="289"/>
      <c r="E79" s="289"/>
      <c r="F79" s="290" t="s">
        <v>2126</v>
      </c>
      <c r="G79" s="291"/>
      <c r="H79" s="269" t="s">
        <v>2127</v>
      </c>
      <c r="I79" s="269" t="s">
        <v>2128</v>
      </c>
      <c r="J79" s="269">
        <v>20</v>
      </c>
      <c r="K79" s="281"/>
    </row>
    <row r="80" spans="2:11" s="1" customFormat="1" ht="15" customHeight="1">
      <c r="B80" s="280"/>
      <c r="C80" s="269" t="s">
        <v>2129</v>
      </c>
      <c r="D80" s="269"/>
      <c r="E80" s="269"/>
      <c r="F80" s="290" t="s">
        <v>2126</v>
      </c>
      <c r="G80" s="291"/>
      <c r="H80" s="269" t="s">
        <v>2130</v>
      </c>
      <c r="I80" s="269" t="s">
        <v>2128</v>
      </c>
      <c r="J80" s="269">
        <v>120</v>
      </c>
      <c r="K80" s="281"/>
    </row>
    <row r="81" spans="2:11" s="1" customFormat="1" ht="15" customHeight="1">
      <c r="B81" s="292"/>
      <c r="C81" s="269" t="s">
        <v>2131</v>
      </c>
      <c r="D81" s="269"/>
      <c r="E81" s="269"/>
      <c r="F81" s="290" t="s">
        <v>2132</v>
      </c>
      <c r="G81" s="291"/>
      <c r="H81" s="269" t="s">
        <v>2133</v>
      </c>
      <c r="I81" s="269" t="s">
        <v>2128</v>
      </c>
      <c r="J81" s="269">
        <v>50</v>
      </c>
      <c r="K81" s="281"/>
    </row>
    <row r="82" spans="2:11" s="1" customFormat="1" ht="15" customHeight="1">
      <c r="B82" s="292"/>
      <c r="C82" s="269" t="s">
        <v>2134</v>
      </c>
      <c r="D82" s="269"/>
      <c r="E82" s="269"/>
      <c r="F82" s="290" t="s">
        <v>2126</v>
      </c>
      <c r="G82" s="291"/>
      <c r="H82" s="269" t="s">
        <v>2135</v>
      </c>
      <c r="I82" s="269" t="s">
        <v>2136</v>
      </c>
      <c r="J82" s="269"/>
      <c r="K82" s="281"/>
    </row>
    <row r="83" spans="2:11" s="1" customFormat="1" ht="15" customHeight="1">
      <c r="B83" s="292"/>
      <c r="C83" s="293" t="s">
        <v>2137</v>
      </c>
      <c r="D83" s="293"/>
      <c r="E83" s="293"/>
      <c r="F83" s="294" t="s">
        <v>2132</v>
      </c>
      <c r="G83" s="293"/>
      <c r="H83" s="293" t="s">
        <v>2138</v>
      </c>
      <c r="I83" s="293" t="s">
        <v>2128</v>
      </c>
      <c r="J83" s="293">
        <v>15</v>
      </c>
      <c r="K83" s="281"/>
    </row>
    <row r="84" spans="2:11" s="1" customFormat="1" ht="15" customHeight="1">
      <c r="B84" s="292"/>
      <c r="C84" s="293" t="s">
        <v>2139</v>
      </c>
      <c r="D84" s="293"/>
      <c r="E84" s="293"/>
      <c r="F84" s="294" t="s">
        <v>2132</v>
      </c>
      <c r="G84" s="293"/>
      <c r="H84" s="293" t="s">
        <v>2140</v>
      </c>
      <c r="I84" s="293" t="s">
        <v>2128</v>
      </c>
      <c r="J84" s="293">
        <v>15</v>
      </c>
      <c r="K84" s="281"/>
    </row>
    <row r="85" spans="2:11" s="1" customFormat="1" ht="15" customHeight="1">
      <c r="B85" s="292"/>
      <c r="C85" s="293" t="s">
        <v>2141</v>
      </c>
      <c r="D85" s="293"/>
      <c r="E85" s="293"/>
      <c r="F85" s="294" t="s">
        <v>2132</v>
      </c>
      <c r="G85" s="293"/>
      <c r="H85" s="293" t="s">
        <v>2142</v>
      </c>
      <c r="I85" s="293" t="s">
        <v>2128</v>
      </c>
      <c r="J85" s="293">
        <v>20</v>
      </c>
      <c r="K85" s="281"/>
    </row>
    <row r="86" spans="2:11" s="1" customFormat="1" ht="15" customHeight="1">
      <c r="B86" s="292"/>
      <c r="C86" s="293" t="s">
        <v>2143</v>
      </c>
      <c r="D86" s="293"/>
      <c r="E86" s="293"/>
      <c r="F86" s="294" t="s">
        <v>2132</v>
      </c>
      <c r="G86" s="293"/>
      <c r="H86" s="293" t="s">
        <v>2144</v>
      </c>
      <c r="I86" s="293" t="s">
        <v>2128</v>
      </c>
      <c r="J86" s="293">
        <v>20</v>
      </c>
      <c r="K86" s="281"/>
    </row>
    <row r="87" spans="2:11" s="1" customFormat="1" ht="15" customHeight="1">
      <c r="B87" s="292"/>
      <c r="C87" s="269" t="s">
        <v>2145</v>
      </c>
      <c r="D87" s="269"/>
      <c r="E87" s="269"/>
      <c r="F87" s="290" t="s">
        <v>2132</v>
      </c>
      <c r="G87" s="291"/>
      <c r="H87" s="269" t="s">
        <v>2146</v>
      </c>
      <c r="I87" s="269" t="s">
        <v>2128</v>
      </c>
      <c r="J87" s="269">
        <v>50</v>
      </c>
      <c r="K87" s="281"/>
    </row>
    <row r="88" spans="2:11" s="1" customFormat="1" ht="15" customHeight="1">
      <c r="B88" s="292"/>
      <c r="C88" s="269" t="s">
        <v>2147</v>
      </c>
      <c r="D88" s="269"/>
      <c r="E88" s="269"/>
      <c r="F88" s="290" t="s">
        <v>2132</v>
      </c>
      <c r="G88" s="291"/>
      <c r="H88" s="269" t="s">
        <v>2148</v>
      </c>
      <c r="I88" s="269" t="s">
        <v>2128</v>
      </c>
      <c r="J88" s="269">
        <v>20</v>
      </c>
      <c r="K88" s="281"/>
    </row>
    <row r="89" spans="2:11" s="1" customFormat="1" ht="15" customHeight="1">
      <c r="B89" s="292"/>
      <c r="C89" s="269" t="s">
        <v>2149</v>
      </c>
      <c r="D89" s="269"/>
      <c r="E89" s="269"/>
      <c r="F89" s="290" t="s">
        <v>2132</v>
      </c>
      <c r="G89" s="291"/>
      <c r="H89" s="269" t="s">
        <v>2150</v>
      </c>
      <c r="I89" s="269" t="s">
        <v>2128</v>
      </c>
      <c r="J89" s="269">
        <v>20</v>
      </c>
      <c r="K89" s="281"/>
    </row>
    <row r="90" spans="2:11" s="1" customFormat="1" ht="15" customHeight="1">
      <c r="B90" s="292"/>
      <c r="C90" s="269" t="s">
        <v>2151</v>
      </c>
      <c r="D90" s="269"/>
      <c r="E90" s="269"/>
      <c r="F90" s="290" t="s">
        <v>2132</v>
      </c>
      <c r="G90" s="291"/>
      <c r="H90" s="269" t="s">
        <v>2152</v>
      </c>
      <c r="I90" s="269" t="s">
        <v>2128</v>
      </c>
      <c r="J90" s="269">
        <v>50</v>
      </c>
      <c r="K90" s="281"/>
    </row>
    <row r="91" spans="2:11" s="1" customFormat="1" ht="15" customHeight="1">
      <c r="B91" s="292"/>
      <c r="C91" s="269" t="s">
        <v>2153</v>
      </c>
      <c r="D91" s="269"/>
      <c r="E91" s="269"/>
      <c r="F91" s="290" t="s">
        <v>2132</v>
      </c>
      <c r="G91" s="291"/>
      <c r="H91" s="269" t="s">
        <v>2153</v>
      </c>
      <c r="I91" s="269" t="s">
        <v>2128</v>
      </c>
      <c r="J91" s="269">
        <v>50</v>
      </c>
      <c r="K91" s="281"/>
    </row>
    <row r="92" spans="2:11" s="1" customFormat="1" ht="15" customHeight="1">
      <c r="B92" s="292"/>
      <c r="C92" s="269" t="s">
        <v>1595</v>
      </c>
      <c r="D92" s="269"/>
      <c r="E92" s="269"/>
      <c r="F92" s="290" t="s">
        <v>2132</v>
      </c>
      <c r="G92" s="291"/>
      <c r="H92" s="269" t="s">
        <v>2154</v>
      </c>
      <c r="I92" s="269" t="s">
        <v>2128</v>
      </c>
      <c r="J92" s="269">
        <v>255</v>
      </c>
      <c r="K92" s="281"/>
    </row>
    <row r="93" spans="2:11" s="1" customFormat="1" ht="15" customHeight="1">
      <c r="B93" s="292"/>
      <c r="C93" s="269" t="s">
        <v>2155</v>
      </c>
      <c r="D93" s="269"/>
      <c r="E93" s="269"/>
      <c r="F93" s="290" t="s">
        <v>2126</v>
      </c>
      <c r="G93" s="291"/>
      <c r="H93" s="269" t="s">
        <v>2156</v>
      </c>
      <c r="I93" s="269" t="s">
        <v>2157</v>
      </c>
      <c r="J93" s="269"/>
      <c r="K93" s="281"/>
    </row>
    <row r="94" spans="2:11" s="1" customFormat="1" ht="15" customHeight="1">
      <c r="B94" s="292"/>
      <c r="C94" s="269" t="s">
        <v>2158</v>
      </c>
      <c r="D94" s="269"/>
      <c r="E94" s="269"/>
      <c r="F94" s="290" t="s">
        <v>2126</v>
      </c>
      <c r="G94" s="291"/>
      <c r="H94" s="269" t="s">
        <v>2159</v>
      </c>
      <c r="I94" s="269" t="s">
        <v>2160</v>
      </c>
      <c r="J94" s="269"/>
      <c r="K94" s="281"/>
    </row>
    <row r="95" spans="2:11" s="1" customFormat="1" ht="15" customHeight="1">
      <c r="B95" s="292"/>
      <c r="C95" s="269" t="s">
        <v>2161</v>
      </c>
      <c r="D95" s="269"/>
      <c r="E95" s="269"/>
      <c r="F95" s="290" t="s">
        <v>2126</v>
      </c>
      <c r="G95" s="291"/>
      <c r="H95" s="269" t="s">
        <v>2161</v>
      </c>
      <c r="I95" s="269" t="s">
        <v>2160</v>
      </c>
      <c r="J95" s="269"/>
      <c r="K95" s="281"/>
    </row>
    <row r="96" spans="2:11" s="1" customFormat="1" ht="15" customHeight="1">
      <c r="B96" s="292"/>
      <c r="C96" s="269" t="s">
        <v>37</v>
      </c>
      <c r="D96" s="269"/>
      <c r="E96" s="269"/>
      <c r="F96" s="290" t="s">
        <v>2126</v>
      </c>
      <c r="G96" s="291"/>
      <c r="H96" s="269" t="s">
        <v>2162</v>
      </c>
      <c r="I96" s="269" t="s">
        <v>2160</v>
      </c>
      <c r="J96" s="269"/>
      <c r="K96" s="281"/>
    </row>
    <row r="97" spans="2:11" s="1" customFormat="1" ht="15" customHeight="1">
      <c r="B97" s="292"/>
      <c r="C97" s="269" t="s">
        <v>47</v>
      </c>
      <c r="D97" s="269"/>
      <c r="E97" s="269"/>
      <c r="F97" s="290" t="s">
        <v>2126</v>
      </c>
      <c r="G97" s="291"/>
      <c r="H97" s="269" t="s">
        <v>2163</v>
      </c>
      <c r="I97" s="269" t="s">
        <v>2160</v>
      </c>
      <c r="J97" s="269"/>
      <c r="K97" s="281"/>
    </row>
    <row r="98" spans="2:11" s="1" customFormat="1" ht="15" customHeight="1">
      <c r="B98" s="295"/>
      <c r="C98" s="296"/>
      <c r="D98" s="296"/>
      <c r="E98" s="296"/>
      <c r="F98" s="296"/>
      <c r="G98" s="296"/>
      <c r="H98" s="296"/>
      <c r="I98" s="296"/>
      <c r="J98" s="296"/>
      <c r="K98" s="297"/>
    </row>
    <row r="99" spans="2:11" s="1" customFormat="1" ht="18.75" customHeight="1">
      <c r="B99" s="298"/>
      <c r="C99" s="299"/>
      <c r="D99" s="299"/>
      <c r="E99" s="299"/>
      <c r="F99" s="299"/>
      <c r="G99" s="299"/>
      <c r="H99" s="299"/>
      <c r="I99" s="299"/>
      <c r="J99" s="299"/>
      <c r="K99" s="298"/>
    </row>
    <row r="100" spans="2:11" s="1" customFormat="1" ht="18.75" customHeight="1"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</row>
    <row r="101" spans="2:11" s="1" customFormat="1" ht="7.5" customHeight="1">
      <c r="B101" s="277"/>
      <c r="C101" s="278"/>
      <c r="D101" s="278"/>
      <c r="E101" s="278"/>
      <c r="F101" s="278"/>
      <c r="G101" s="278"/>
      <c r="H101" s="278"/>
      <c r="I101" s="278"/>
      <c r="J101" s="278"/>
      <c r="K101" s="279"/>
    </row>
    <row r="102" spans="2:11" s="1" customFormat="1" ht="45" customHeight="1">
      <c r="B102" s="280"/>
      <c r="C102" s="402" t="s">
        <v>2164</v>
      </c>
      <c r="D102" s="402"/>
      <c r="E102" s="402"/>
      <c r="F102" s="402"/>
      <c r="G102" s="402"/>
      <c r="H102" s="402"/>
      <c r="I102" s="402"/>
      <c r="J102" s="402"/>
      <c r="K102" s="281"/>
    </row>
    <row r="103" spans="2:11" s="1" customFormat="1" ht="17.25" customHeight="1">
      <c r="B103" s="280"/>
      <c r="C103" s="282" t="s">
        <v>2120</v>
      </c>
      <c r="D103" s="282"/>
      <c r="E103" s="282"/>
      <c r="F103" s="282" t="s">
        <v>2121</v>
      </c>
      <c r="G103" s="283"/>
      <c r="H103" s="282" t="s">
        <v>53</v>
      </c>
      <c r="I103" s="282" t="s">
        <v>56</v>
      </c>
      <c r="J103" s="282" t="s">
        <v>2122</v>
      </c>
      <c r="K103" s="281"/>
    </row>
    <row r="104" spans="2:11" s="1" customFormat="1" ht="17.25" customHeight="1">
      <c r="B104" s="280"/>
      <c r="C104" s="284" t="s">
        <v>2123</v>
      </c>
      <c r="D104" s="284"/>
      <c r="E104" s="284"/>
      <c r="F104" s="285" t="s">
        <v>2124</v>
      </c>
      <c r="G104" s="286"/>
      <c r="H104" s="284"/>
      <c r="I104" s="284"/>
      <c r="J104" s="284" t="s">
        <v>2125</v>
      </c>
      <c r="K104" s="281"/>
    </row>
    <row r="105" spans="2:11" s="1" customFormat="1" ht="5.25" customHeight="1">
      <c r="B105" s="280"/>
      <c r="C105" s="282"/>
      <c r="D105" s="282"/>
      <c r="E105" s="282"/>
      <c r="F105" s="282"/>
      <c r="G105" s="300"/>
      <c r="H105" s="282"/>
      <c r="I105" s="282"/>
      <c r="J105" s="282"/>
      <c r="K105" s="281"/>
    </row>
    <row r="106" spans="2:11" s="1" customFormat="1" ht="15" customHeight="1">
      <c r="B106" s="280"/>
      <c r="C106" s="269" t="s">
        <v>52</v>
      </c>
      <c r="D106" s="289"/>
      <c r="E106" s="289"/>
      <c r="F106" s="290" t="s">
        <v>2126</v>
      </c>
      <c r="G106" s="269"/>
      <c r="H106" s="269" t="s">
        <v>2165</v>
      </c>
      <c r="I106" s="269" t="s">
        <v>2128</v>
      </c>
      <c r="J106" s="269">
        <v>20</v>
      </c>
      <c r="K106" s="281"/>
    </row>
    <row r="107" spans="2:11" s="1" customFormat="1" ht="15" customHeight="1">
      <c r="B107" s="280"/>
      <c r="C107" s="269" t="s">
        <v>2129</v>
      </c>
      <c r="D107" s="269"/>
      <c r="E107" s="269"/>
      <c r="F107" s="290" t="s">
        <v>2126</v>
      </c>
      <c r="G107" s="269"/>
      <c r="H107" s="269" t="s">
        <v>2165</v>
      </c>
      <c r="I107" s="269" t="s">
        <v>2128</v>
      </c>
      <c r="J107" s="269">
        <v>120</v>
      </c>
      <c r="K107" s="281"/>
    </row>
    <row r="108" spans="2:11" s="1" customFormat="1" ht="15" customHeight="1">
      <c r="B108" s="292"/>
      <c r="C108" s="269" t="s">
        <v>2131</v>
      </c>
      <c r="D108" s="269"/>
      <c r="E108" s="269"/>
      <c r="F108" s="290" t="s">
        <v>2132</v>
      </c>
      <c r="G108" s="269"/>
      <c r="H108" s="269" t="s">
        <v>2165</v>
      </c>
      <c r="I108" s="269" t="s">
        <v>2128</v>
      </c>
      <c r="J108" s="269">
        <v>50</v>
      </c>
      <c r="K108" s="281"/>
    </row>
    <row r="109" spans="2:11" s="1" customFormat="1" ht="15" customHeight="1">
      <c r="B109" s="292"/>
      <c r="C109" s="269" t="s">
        <v>2134</v>
      </c>
      <c r="D109" s="269"/>
      <c r="E109" s="269"/>
      <c r="F109" s="290" t="s">
        <v>2126</v>
      </c>
      <c r="G109" s="269"/>
      <c r="H109" s="269" t="s">
        <v>2165</v>
      </c>
      <c r="I109" s="269" t="s">
        <v>2136</v>
      </c>
      <c r="J109" s="269"/>
      <c r="K109" s="281"/>
    </row>
    <row r="110" spans="2:11" s="1" customFormat="1" ht="15" customHeight="1">
      <c r="B110" s="292"/>
      <c r="C110" s="269" t="s">
        <v>2145</v>
      </c>
      <c r="D110" s="269"/>
      <c r="E110" s="269"/>
      <c r="F110" s="290" t="s">
        <v>2132</v>
      </c>
      <c r="G110" s="269"/>
      <c r="H110" s="269" t="s">
        <v>2165</v>
      </c>
      <c r="I110" s="269" t="s">
        <v>2128</v>
      </c>
      <c r="J110" s="269">
        <v>50</v>
      </c>
      <c r="K110" s="281"/>
    </row>
    <row r="111" spans="2:11" s="1" customFormat="1" ht="15" customHeight="1">
      <c r="B111" s="292"/>
      <c r="C111" s="269" t="s">
        <v>2153</v>
      </c>
      <c r="D111" s="269"/>
      <c r="E111" s="269"/>
      <c r="F111" s="290" t="s">
        <v>2132</v>
      </c>
      <c r="G111" s="269"/>
      <c r="H111" s="269" t="s">
        <v>2165</v>
      </c>
      <c r="I111" s="269" t="s">
        <v>2128</v>
      </c>
      <c r="J111" s="269">
        <v>50</v>
      </c>
      <c r="K111" s="281"/>
    </row>
    <row r="112" spans="2:11" s="1" customFormat="1" ht="15" customHeight="1">
      <c r="B112" s="292"/>
      <c r="C112" s="269" t="s">
        <v>2151</v>
      </c>
      <c r="D112" s="269"/>
      <c r="E112" s="269"/>
      <c r="F112" s="290" t="s">
        <v>2132</v>
      </c>
      <c r="G112" s="269"/>
      <c r="H112" s="269" t="s">
        <v>2165</v>
      </c>
      <c r="I112" s="269" t="s">
        <v>2128</v>
      </c>
      <c r="J112" s="269">
        <v>50</v>
      </c>
      <c r="K112" s="281"/>
    </row>
    <row r="113" spans="2:11" s="1" customFormat="1" ht="15" customHeight="1">
      <c r="B113" s="292"/>
      <c r="C113" s="269" t="s">
        <v>52</v>
      </c>
      <c r="D113" s="269"/>
      <c r="E113" s="269"/>
      <c r="F113" s="290" t="s">
        <v>2126</v>
      </c>
      <c r="G113" s="269"/>
      <c r="H113" s="269" t="s">
        <v>2166</v>
      </c>
      <c r="I113" s="269" t="s">
        <v>2128</v>
      </c>
      <c r="J113" s="269">
        <v>20</v>
      </c>
      <c r="K113" s="281"/>
    </row>
    <row r="114" spans="2:11" s="1" customFormat="1" ht="15" customHeight="1">
      <c r="B114" s="292"/>
      <c r="C114" s="269" t="s">
        <v>2167</v>
      </c>
      <c r="D114" s="269"/>
      <c r="E114" s="269"/>
      <c r="F114" s="290" t="s">
        <v>2126</v>
      </c>
      <c r="G114" s="269"/>
      <c r="H114" s="269" t="s">
        <v>2168</v>
      </c>
      <c r="I114" s="269" t="s">
        <v>2128</v>
      </c>
      <c r="J114" s="269">
        <v>120</v>
      </c>
      <c r="K114" s="281"/>
    </row>
    <row r="115" spans="2:11" s="1" customFormat="1" ht="15" customHeight="1">
      <c r="B115" s="292"/>
      <c r="C115" s="269" t="s">
        <v>37</v>
      </c>
      <c r="D115" s="269"/>
      <c r="E115" s="269"/>
      <c r="F115" s="290" t="s">
        <v>2126</v>
      </c>
      <c r="G115" s="269"/>
      <c r="H115" s="269" t="s">
        <v>2169</v>
      </c>
      <c r="I115" s="269" t="s">
        <v>2160</v>
      </c>
      <c r="J115" s="269"/>
      <c r="K115" s="281"/>
    </row>
    <row r="116" spans="2:11" s="1" customFormat="1" ht="15" customHeight="1">
      <c r="B116" s="292"/>
      <c r="C116" s="269" t="s">
        <v>47</v>
      </c>
      <c r="D116" s="269"/>
      <c r="E116" s="269"/>
      <c r="F116" s="290" t="s">
        <v>2126</v>
      </c>
      <c r="G116" s="269"/>
      <c r="H116" s="269" t="s">
        <v>2170</v>
      </c>
      <c r="I116" s="269" t="s">
        <v>2160</v>
      </c>
      <c r="J116" s="269"/>
      <c r="K116" s="281"/>
    </row>
    <row r="117" spans="2:11" s="1" customFormat="1" ht="15" customHeight="1">
      <c r="B117" s="292"/>
      <c r="C117" s="269" t="s">
        <v>56</v>
      </c>
      <c r="D117" s="269"/>
      <c r="E117" s="269"/>
      <c r="F117" s="290" t="s">
        <v>2126</v>
      </c>
      <c r="G117" s="269"/>
      <c r="H117" s="269" t="s">
        <v>2171</v>
      </c>
      <c r="I117" s="269" t="s">
        <v>2172</v>
      </c>
      <c r="J117" s="269"/>
      <c r="K117" s="281"/>
    </row>
    <row r="118" spans="2:11" s="1" customFormat="1" ht="15" customHeight="1">
      <c r="B118" s="295"/>
      <c r="C118" s="301"/>
      <c r="D118" s="301"/>
      <c r="E118" s="301"/>
      <c r="F118" s="301"/>
      <c r="G118" s="301"/>
      <c r="H118" s="301"/>
      <c r="I118" s="301"/>
      <c r="J118" s="301"/>
      <c r="K118" s="297"/>
    </row>
    <row r="119" spans="2:11" s="1" customFormat="1" ht="18.75" customHeight="1">
      <c r="B119" s="302"/>
      <c r="C119" s="303"/>
      <c r="D119" s="303"/>
      <c r="E119" s="303"/>
      <c r="F119" s="304"/>
      <c r="G119" s="303"/>
      <c r="H119" s="303"/>
      <c r="I119" s="303"/>
      <c r="J119" s="303"/>
      <c r="K119" s="302"/>
    </row>
    <row r="120" spans="2:11" s="1" customFormat="1" ht="18.75" customHeight="1"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</row>
    <row r="121" spans="2:11" s="1" customFormat="1" ht="7.5" customHeight="1">
      <c r="B121" s="305"/>
      <c r="C121" s="306"/>
      <c r="D121" s="306"/>
      <c r="E121" s="306"/>
      <c r="F121" s="306"/>
      <c r="G121" s="306"/>
      <c r="H121" s="306"/>
      <c r="I121" s="306"/>
      <c r="J121" s="306"/>
      <c r="K121" s="307"/>
    </row>
    <row r="122" spans="2:11" s="1" customFormat="1" ht="45" customHeight="1">
      <c r="B122" s="308"/>
      <c r="C122" s="400" t="s">
        <v>2173</v>
      </c>
      <c r="D122" s="400"/>
      <c r="E122" s="400"/>
      <c r="F122" s="400"/>
      <c r="G122" s="400"/>
      <c r="H122" s="400"/>
      <c r="I122" s="400"/>
      <c r="J122" s="400"/>
      <c r="K122" s="309"/>
    </row>
    <row r="123" spans="2:11" s="1" customFormat="1" ht="17.25" customHeight="1">
      <c r="B123" s="310"/>
      <c r="C123" s="282" t="s">
        <v>2120</v>
      </c>
      <c r="D123" s="282"/>
      <c r="E123" s="282"/>
      <c r="F123" s="282" t="s">
        <v>2121</v>
      </c>
      <c r="G123" s="283"/>
      <c r="H123" s="282" t="s">
        <v>53</v>
      </c>
      <c r="I123" s="282" t="s">
        <v>56</v>
      </c>
      <c r="J123" s="282" t="s">
        <v>2122</v>
      </c>
      <c r="K123" s="311"/>
    </row>
    <row r="124" spans="2:11" s="1" customFormat="1" ht="17.25" customHeight="1">
      <c r="B124" s="310"/>
      <c r="C124" s="284" t="s">
        <v>2123</v>
      </c>
      <c r="D124" s="284"/>
      <c r="E124" s="284"/>
      <c r="F124" s="285" t="s">
        <v>2124</v>
      </c>
      <c r="G124" s="286"/>
      <c r="H124" s="284"/>
      <c r="I124" s="284"/>
      <c r="J124" s="284" t="s">
        <v>2125</v>
      </c>
      <c r="K124" s="311"/>
    </row>
    <row r="125" spans="2:11" s="1" customFormat="1" ht="5.25" customHeight="1">
      <c r="B125" s="312"/>
      <c r="C125" s="287"/>
      <c r="D125" s="287"/>
      <c r="E125" s="287"/>
      <c r="F125" s="287"/>
      <c r="G125" s="313"/>
      <c r="H125" s="287"/>
      <c r="I125" s="287"/>
      <c r="J125" s="287"/>
      <c r="K125" s="314"/>
    </row>
    <row r="126" spans="2:11" s="1" customFormat="1" ht="15" customHeight="1">
      <c r="B126" s="312"/>
      <c r="C126" s="269" t="s">
        <v>2129</v>
      </c>
      <c r="D126" s="289"/>
      <c r="E126" s="289"/>
      <c r="F126" s="290" t="s">
        <v>2126</v>
      </c>
      <c r="G126" s="269"/>
      <c r="H126" s="269" t="s">
        <v>2165</v>
      </c>
      <c r="I126" s="269" t="s">
        <v>2128</v>
      </c>
      <c r="J126" s="269">
        <v>120</v>
      </c>
      <c r="K126" s="315"/>
    </row>
    <row r="127" spans="2:11" s="1" customFormat="1" ht="15" customHeight="1">
      <c r="B127" s="312"/>
      <c r="C127" s="269" t="s">
        <v>2174</v>
      </c>
      <c r="D127" s="269"/>
      <c r="E127" s="269"/>
      <c r="F127" s="290" t="s">
        <v>2126</v>
      </c>
      <c r="G127" s="269"/>
      <c r="H127" s="269" t="s">
        <v>2175</v>
      </c>
      <c r="I127" s="269" t="s">
        <v>2128</v>
      </c>
      <c r="J127" s="269" t="s">
        <v>2176</v>
      </c>
      <c r="K127" s="315"/>
    </row>
    <row r="128" spans="2:11" s="1" customFormat="1" ht="15" customHeight="1">
      <c r="B128" s="312"/>
      <c r="C128" s="269" t="s">
        <v>83</v>
      </c>
      <c r="D128" s="269"/>
      <c r="E128" s="269"/>
      <c r="F128" s="290" t="s">
        <v>2126</v>
      </c>
      <c r="G128" s="269"/>
      <c r="H128" s="269" t="s">
        <v>2177</v>
      </c>
      <c r="I128" s="269" t="s">
        <v>2128</v>
      </c>
      <c r="J128" s="269" t="s">
        <v>2176</v>
      </c>
      <c r="K128" s="315"/>
    </row>
    <row r="129" spans="2:11" s="1" customFormat="1" ht="15" customHeight="1">
      <c r="B129" s="312"/>
      <c r="C129" s="269" t="s">
        <v>2137</v>
      </c>
      <c r="D129" s="269"/>
      <c r="E129" s="269"/>
      <c r="F129" s="290" t="s">
        <v>2132</v>
      </c>
      <c r="G129" s="269"/>
      <c r="H129" s="269" t="s">
        <v>2138</v>
      </c>
      <c r="I129" s="269" t="s">
        <v>2128</v>
      </c>
      <c r="J129" s="269">
        <v>15</v>
      </c>
      <c r="K129" s="315"/>
    </row>
    <row r="130" spans="2:11" s="1" customFormat="1" ht="15" customHeight="1">
      <c r="B130" s="312"/>
      <c r="C130" s="293" t="s">
        <v>2139</v>
      </c>
      <c r="D130" s="293"/>
      <c r="E130" s="293"/>
      <c r="F130" s="294" t="s">
        <v>2132</v>
      </c>
      <c r="G130" s="293"/>
      <c r="H130" s="293" t="s">
        <v>2140</v>
      </c>
      <c r="I130" s="293" t="s">
        <v>2128</v>
      </c>
      <c r="J130" s="293">
        <v>15</v>
      </c>
      <c r="K130" s="315"/>
    </row>
    <row r="131" spans="2:11" s="1" customFormat="1" ht="15" customHeight="1">
      <c r="B131" s="312"/>
      <c r="C131" s="293" t="s">
        <v>2141</v>
      </c>
      <c r="D131" s="293"/>
      <c r="E131" s="293"/>
      <c r="F131" s="294" t="s">
        <v>2132</v>
      </c>
      <c r="G131" s="293"/>
      <c r="H131" s="293" t="s">
        <v>2142</v>
      </c>
      <c r="I131" s="293" t="s">
        <v>2128</v>
      </c>
      <c r="J131" s="293">
        <v>20</v>
      </c>
      <c r="K131" s="315"/>
    </row>
    <row r="132" spans="2:11" s="1" customFormat="1" ht="15" customHeight="1">
      <c r="B132" s="312"/>
      <c r="C132" s="293" t="s">
        <v>2143</v>
      </c>
      <c r="D132" s="293"/>
      <c r="E132" s="293"/>
      <c r="F132" s="294" t="s">
        <v>2132</v>
      </c>
      <c r="G132" s="293"/>
      <c r="H132" s="293" t="s">
        <v>2144</v>
      </c>
      <c r="I132" s="293" t="s">
        <v>2128</v>
      </c>
      <c r="J132" s="293">
        <v>20</v>
      </c>
      <c r="K132" s="315"/>
    </row>
    <row r="133" spans="2:11" s="1" customFormat="1" ht="15" customHeight="1">
      <c r="B133" s="312"/>
      <c r="C133" s="269" t="s">
        <v>2131</v>
      </c>
      <c r="D133" s="269"/>
      <c r="E133" s="269"/>
      <c r="F133" s="290" t="s">
        <v>2132</v>
      </c>
      <c r="G133" s="269"/>
      <c r="H133" s="269" t="s">
        <v>2165</v>
      </c>
      <c r="I133" s="269" t="s">
        <v>2128</v>
      </c>
      <c r="J133" s="269">
        <v>50</v>
      </c>
      <c r="K133" s="315"/>
    </row>
    <row r="134" spans="2:11" s="1" customFormat="1" ht="15" customHeight="1">
      <c r="B134" s="312"/>
      <c r="C134" s="269" t="s">
        <v>2145</v>
      </c>
      <c r="D134" s="269"/>
      <c r="E134" s="269"/>
      <c r="F134" s="290" t="s">
        <v>2132</v>
      </c>
      <c r="G134" s="269"/>
      <c r="H134" s="269" t="s">
        <v>2165</v>
      </c>
      <c r="I134" s="269" t="s">
        <v>2128</v>
      </c>
      <c r="J134" s="269">
        <v>50</v>
      </c>
      <c r="K134" s="315"/>
    </row>
    <row r="135" spans="2:11" s="1" customFormat="1" ht="15" customHeight="1">
      <c r="B135" s="312"/>
      <c r="C135" s="269" t="s">
        <v>2151</v>
      </c>
      <c r="D135" s="269"/>
      <c r="E135" s="269"/>
      <c r="F135" s="290" t="s">
        <v>2132</v>
      </c>
      <c r="G135" s="269"/>
      <c r="H135" s="269" t="s">
        <v>2165</v>
      </c>
      <c r="I135" s="269" t="s">
        <v>2128</v>
      </c>
      <c r="J135" s="269">
        <v>50</v>
      </c>
      <c r="K135" s="315"/>
    </row>
    <row r="136" spans="2:11" s="1" customFormat="1" ht="15" customHeight="1">
      <c r="B136" s="312"/>
      <c r="C136" s="269" t="s">
        <v>2153</v>
      </c>
      <c r="D136" s="269"/>
      <c r="E136" s="269"/>
      <c r="F136" s="290" t="s">
        <v>2132</v>
      </c>
      <c r="G136" s="269"/>
      <c r="H136" s="269" t="s">
        <v>2165</v>
      </c>
      <c r="I136" s="269" t="s">
        <v>2128</v>
      </c>
      <c r="J136" s="269">
        <v>50</v>
      </c>
      <c r="K136" s="315"/>
    </row>
    <row r="137" spans="2:11" s="1" customFormat="1" ht="15" customHeight="1">
      <c r="B137" s="312"/>
      <c r="C137" s="269" t="s">
        <v>1595</v>
      </c>
      <c r="D137" s="269"/>
      <c r="E137" s="269"/>
      <c r="F137" s="290" t="s">
        <v>2132</v>
      </c>
      <c r="G137" s="269"/>
      <c r="H137" s="269" t="s">
        <v>2178</v>
      </c>
      <c r="I137" s="269" t="s">
        <v>2128</v>
      </c>
      <c r="J137" s="269">
        <v>255</v>
      </c>
      <c r="K137" s="315"/>
    </row>
    <row r="138" spans="2:11" s="1" customFormat="1" ht="15" customHeight="1">
      <c r="B138" s="312"/>
      <c r="C138" s="269" t="s">
        <v>2155</v>
      </c>
      <c r="D138" s="269"/>
      <c r="E138" s="269"/>
      <c r="F138" s="290" t="s">
        <v>2126</v>
      </c>
      <c r="G138" s="269"/>
      <c r="H138" s="269" t="s">
        <v>2179</v>
      </c>
      <c r="I138" s="269" t="s">
        <v>2157</v>
      </c>
      <c r="J138" s="269"/>
      <c r="K138" s="315"/>
    </row>
    <row r="139" spans="2:11" s="1" customFormat="1" ht="15" customHeight="1">
      <c r="B139" s="312"/>
      <c r="C139" s="269" t="s">
        <v>2158</v>
      </c>
      <c r="D139" s="269"/>
      <c r="E139" s="269"/>
      <c r="F139" s="290" t="s">
        <v>2126</v>
      </c>
      <c r="G139" s="269"/>
      <c r="H139" s="269" t="s">
        <v>2180</v>
      </c>
      <c r="I139" s="269" t="s">
        <v>2160</v>
      </c>
      <c r="J139" s="269"/>
      <c r="K139" s="315"/>
    </row>
    <row r="140" spans="2:11" s="1" customFormat="1" ht="15" customHeight="1">
      <c r="B140" s="312"/>
      <c r="C140" s="269" t="s">
        <v>2161</v>
      </c>
      <c r="D140" s="269"/>
      <c r="E140" s="269"/>
      <c r="F140" s="290" t="s">
        <v>2126</v>
      </c>
      <c r="G140" s="269"/>
      <c r="H140" s="269" t="s">
        <v>2161</v>
      </c>
      <c r="I140" s="269" t="s">
        <v>2160</v>
      </c>
      <c r="J140" s="269"/>
      <c r="K140" s="315"/>
    </row>
    <row r="141" spans="2:11" s="1" customFormat="1" ht="15" customHeight="1">
      <c r="B141" s="312"/>
      <c r="C141" s="269" t="s">
        <v>37</v>
      </c>
      <c r="D141" s="269"/>
      <c r="E141" s="269"/>
      <c r="F141" s="290" t="s">
        <v>2126</v>
      </c>
      <c r="G141" s="269"/>
      <c r="H141" s="269" t="s">
        <v>2181</v>
      </c>
      <c r="I141" s="269" t="s">
        <v>2160</v>
      </c>
      <c r="J141" s="269"/>
      <c r="K141" s="315"/>
    </row>
    <row r="142" spans="2:11" s="1" customFormat="1" ht="15" customHeight="1">
      <c r="B142" s="312"/>
      <c r="C142" s="269" t="s">
        <v>2182</v>
      </c>
      <c r="D142" s="269"/>
      <c r="E142" s="269"/>
      <c r="F142" s="290" t="s">
        <v>2126</v>
      </c>
      <c r="G142" s="269"/>
      <c r="H142" s="269" t="s">
        <v>2183</v>
      </c>
      <c r="I142" s="269" t="s">
        <v>2160</v>
      </c>
      <c r="J142" s="269"/>
      <c r="K142" s="315"/>
    </row>
    <row r="143" spans="2:11" s="1" customFormat="1" ht="15" customHeight="1">
      <c r="B143" s="316"/>
      <c r="C143" s="317"/>
      <c r="D143" s="317"/>
      <c r="E143" s="317"/>
      <c r="F143" s="317"/>
      <c r="G143" s="317"/>
      <c r="H143" s="317"/>
      <c r="I143" s="317"/>
      <c r="J143" s="317"/>
      <c r="K143" s="318"/>
    </row>
    <row r="144" spans="2:11" s="1" customFormat="1" ht="18.75" customHeight="1">
      <c r="B144" s="303"/>
      <c r="C144" s="303"/>
      <c r="D144" s="303"/>
      <c r="E144" s="303"/>
      <c r="F144" s="304"/>
      <c r="G144" s="303"/>
      <c r="H144" s="303"/>
      <c r="I144" s="303"/>
      <c r="J144" s="303"/>
      <c r="K144" s="303"/>
    </row>
    <row r="145" spans="2:11" s="1" customFormat="1" ht="18.75" customHeight="1"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</row>
    <row r="146" spans="2:11" s="1" customFormat="1" ht="7.5" customHeight="1">
      <c r="B146" s="277"/>
      <c r="C146" s="278"/>
      <c r="D146" s="278"/>
      <c r="E146" s="278"/>
      <c r="F146" s="278"/>
      <c r="G146" s="278"/>
      <c r="H146" s="278"/>
      <c r="I146" s="278"/>
      <c r="J146" s="278"/>
      <c r="K146" s="279"/>
    </row>
    <row r="147" spans="2:11" s="1" customFormat="1" ht="45" customHeight="1">
      <c r="B147" s="280"/>
      <c r="C147" s="402" t="s">
        <v>2184</v>
      </c>
      <c r="D147" s="402"/>
      <c r="E147" s="402"/>
      <c r="F147" s="402"/>
      <c r="G147" s="402"/>
      <c r="H147" s="402"/>
      <c r="I147" s="402"/>
      <c r="J147" s="402"/>
      <c r="K147" s="281"/>
    </row>
    <row r="148" spans="2:11" s="1" customFormat="1" ht="17.25" customHeight="1">
      <c r="B148" s="280"/>
      <c r="C148" s="282" t="s">
        <v>2120</v>
      </c>
      <c r="D148" s="282"/>
      <c r="E148" s="282"/>
      <c r="F148" s="282" t="s">
        <v>2121</v>
      </c>
      <c r="G148" s="283"/>
      <c r="H148" s="282" t="s">
        <v>53</v>
      </c>
      <c r="I148" s="282" t="s">
        <v>56</v>
      </c>
      <c r="J148" s="282" t="s">
        <v>2122</v>
      </c>
      <c r="K148" s="281"/>
    </row>
    <row r="149" spans="2:11" s="1" customFormat="1" ht="17.25" customHeight="1">
      <c r="B149" s="280"/>
      <c r="C149" s="284" t="s">
        <v>2123</v>
      </c>
      <c r="D149" s="284"/>
      <c r="E149" s="284"/>
      <c r="F149" s="285" t="s">
        <v>2124</v>
      </c>
      <c r="G149" s="286"/>
      <c r="H149" s="284"/>
      <c r="I149" s="284"/>
      <c r="J149" s="284" t="s">
        <v>2125</v>
      </c>
      <c r="K149" s="281"/>
    </row>
    <row r="150" spans="2:11" s="1" customFormat="1" ht="5.25" customHeight="1">
      <c r="B150" s="292"/>
      <c r="C150" s="287"/>
      <c r="D150" s="287"/>
      <c r="E150" s="287"/>
      <c r="F150" s="287"/>
      <c r="G150" s="288"/>
      <c r="H150" s="287"/>
      <c r="I150" s="287"/>
      <c r="J150" s="287"/>
      <c r="K150" s="315"/>
    </row>
    <row r="151" spans="2:11" s="1" customFormat="1" ht="15" customHeight="1">
      <c r="B151" s="292"/>
      <c r="C151" s="319" t="s">
        <v>2129</v>
      </c>
      <c r="D151" s="269"/>
      <c r="E151" s="269"/>
      <c r="F151" s="320" t="s">
        <v>2126</v>
      </c>
      <c r="G151" s="269"/>
      <c r="H151" s="319" t="s">
        <v>2165</v>
      </c>
      <c r="I151" s="319" t="s">
        <v>2128</v>
      </c>
      <c r="J151" s="319">
        <v>120</v>
      </c>
      <c r="K151" s="315"/>
    </row>
    <row r="152" spans="2:11" s="1" customFormat="1" ht="15" customHeight="1">
      <c r="B152" s="292"/>
      <c r="C152" s="319" t="s">
        <v>2174</v>
      </c>
      <c r="D152" s="269"/>
      <c r="E152" s="269"/>
      <c r="F152" s="320" t="s">
        <v>2126</v>
      </c>
      <c r="G152" s="269"/>
      <c r="H152" s="319" t="s">
        <v>2185</v>
      </c>
      <c r="I152" s="319" t="s">
        <v>2128</v>
      </c>
      <c r="J152" s="319" t="s">
        <v>2176</v>
      </c>
      <c r="K152" s="315"/>
    </row>
    <row r="153" spans="2:11" s="1" customFormat="1" ht="15" customHeight="1">
      <c r="B153" s="292"/>
      <c r="C153" s="319" t="s">
        <v>83</v>
      </c>
      <c r="D153" s="269"/>
      <c r="E153" s="269"/>
      <c r="F153" s="320" t="s">
        <v>2126</v>
      </c>
      <c r="G153" s="269"/>
      <c r="H153" s="319" t="s">
        <v>2186</v>
      </c>
      <c r="I153" s="319" t="s">
        <v>2128</v>
      </c>
      <c r="J153" s="319" t="s">
        <v>2176</v>
      </c>
      <c r="K153" s="315"/>
    </row>
    <row r="154" spans="2:11" s="1" customFormat="1" ht="15" customHeight="1">
      <c r="B154" s="292"/>
      <c r="C154" s="319" t="s">
        <v>2131</v>
      </c>
      <c r="D154" s="269"/>
      <c r="E154" s="269"/>
      <c r="F154" s="320" t="s">
        <v>2132</v>
      </c>
      <c r="G154" s="269"/>
      <c r="H154" s="319" t="s">
        <v>2165</v>
      </c>
      <c r="I154" s="319" t="s">
        <v>2128</v>
      </c>
      <c r="J154" s="319">
        <v>50</v>
      </c>
      <c r="K154" s="315"/>
    </row>
    <row r="155" spans="2:11" s="1" customFormat="1" ht="15" customHeight="1">
      <c r="B155" s="292"/>
      <c r="C155" s="319" t="s">
        <v>2134</v>
      </c>
      <c r="D155" s="269"/>
      <c r="E155" s="269"/>
      <c r="F155" s="320" t="s">
        <v>2126</v>
      </c>
      <c r="G155" s="269"/>
      <c r="H155" s="319" t="s">
        <v>2165</v>
      </c>
      <c r="I155" s="319" t="s">
        <v>2136</v>
      </c>
      <c r="J155" s="319"/>
      <c r="K155" s="315"/>
    </row>
    <row r="156" spans="2:11" s="1" customFormat="1" ht="15" customHeight="1">
      <c r="B156" s="292"/>
      <c r="C156" s="319" t="s">
        <v>2145</v>
      </c>
      <c r="D156" s="269"/>
      <c r="E156" s="269"/>
      <c r="F156" s="320" t="s">
        <v>2132</v>
      </c>
      <c r="G156" s="269"/>
      <c r="H156" s="319" t="s">
        <v>2165</v>
      </c>
      <c r="I156" s="319" t="s">
        <v>2128</v>
      </c>
      <c r="J156" s="319">
        <v>50</v>
      </c>
      <c r="K156" s="315"/>
    </row>
    <row r="157" spans="2:11" s="1" customFormat="1" ht="15" customHeight="1">
      <c r="B157" s="292"/>
      <c r="C157" s="319" t="s">
        <v>2153</v>
      </c>
      <c r="D157" s="269"/>
      <c r="E157" s="269"/>
      <c r="F157" s="320" t="s">
        <v>2132</v>
      </c>
      <c r="G157" s="269"/>
      <c r="H157" s="319" t="s">
        <v>2165</v>
      </c>
      <c r="I157" s="319" t="s">
        <v>2128</v>
      </c>
      <c r="J157" s="319">
        <v>50</v>
      </c>
      <c r="K157" s="315"/>
    </row>
    <row r="158" spans="2:11" s="1" customFormat="1" ht="15" customHeight="1">
      <c r="B158" s="292"/>
      <c r="C158" s="319" t="s">
        <v>2151</v>
      </c>
      <c r="D158" s="269"/>
      <c r="E158" s="269"/>
      <c r="F158" s="320" t="s">
        <v>2132</v>
      </c>
      <c r="G158" s="269"/>
      <c r="H158" s="319" t="s">
        <v>2165</v>
      </c>
      <c r="I158" s="319" t="s">
        <v>2128</v>
      </c>
      <c r="J158" s="319">
        <v>50</v>
      </c>
      <c r="K158" s="315"/>
    </row>
    <row r="159" spans="2:11" s="1" customFormat="1" ht="15" customHeight="1">
      <c r="B159" s="292"/>
      <c r="C159" s="319" t="s">
        <v>122</v>
      </c>
      <c r="D159" s="269"/>
      <c r="E159" s="269"/>
      <c r="F159" s="320" t="s">
        <v>2126</v>
      </c>
      <c r="G159" s="269"/>
      <c r="H159" s="319" t="s">
        <v>2187</v>
      </c>
      <c r="I159" s="319" t="s">
        <v>2128</v>
      </c>
      <c r="J159" s="319" t="s">
        <v>2188</v>
      </c>
      <c r="K159" s="315"/>
    </row>
    <row r="160" spans="2:11" s="1" customFormat="1" ht="15" customHeight="1">
      <c r="B160" s="292"/>
      <c r="C160" s="319" t="s">
        <v>2189</v>
      </c>
      <c r="D160" s="269"/>
      <c r="E160" s="269"/>
      <c r="F160" s="320" t="s">
        <v>2126</v>
      </c>
      <c r="G160" s="269"/>
      <c r="H160" s="319" t="s">
        <v>2190</v>
      </c>
      <c r="I160" s="319" t="s">
        <v>2160</v>
      </c>
      <c r="J160" s="319"/>
      <c r="K160" s="315"/>
    </row>
    <row r="161" spans="2:11" s="1" customFormat="1" ht="15" customHeight="1">
      <c r="B161" s="321"/>
      <c r="C161" s="301"/>
      <c r="D161" s="301"/>
      <c r="E161" s="301"/>
      <c r="F161" s="301"/>
      <c r="G161" s="301"/>
      <c r="H161" s="301"/>
      <c r="I161" s="301"/>
      <c r="J161" s="301"/>
      <c r="K161" s="322"/>
    </row>
    <row r="162" spans="2:11" s="1" customFormat="1" ht="18.75" customHeight="1">
      <c r="B162" s="303"/>
      <c r="C162" s="313"/>
      <c r="D162" s="313"/>
      <c r="E162" s="313"/>
      <c r="F162" s="323"/>
      <c r="G162" s="313"/>
      <c r="H162" s="313"/>
      <c r="I162" s="313"/>
      <c r="J162" s="313"/>
      <c r="K162" s="303"/>
    </row>
    <row r="163" spans="2:11" s="1" customFormat="1" ht="18.75" customHeight="1">
      <c r="B163" s="276"/>
      <c r="C163" s="276"/>
      <c r="D163" s="276"/>
      <c r="E163" s="276"/>
      <c r="F163" s="276"/>
      <c r="G163" s="276"/>
      <c r="H163" s="276"/>
      <c r="I163" s="276"/>
      <c r="J163" s="276"/>
      <c r="K163" s="276"/>
    </row>
    <row r="164" spans="2:11" s="1" customFormat="1" ht="7.5" customHeight="1">
      <c r="B164" s="258"/>
      <c r="C164" s="259"/>
      <c r="D164" s="259"/>
      <c r="E164" s="259"/>
      <c r="F164" s="259"/>
      <c r="G164" s="259"/>
      <c r="H164" s="259"/>
      <c r="I164" s="259"/>
      <c r="J164" s="259"/>
      <c r="K164" s="260"/>
    </row>
    <row r="165" spans="2:11" s="1" customFormat="1" ht="45" customHeight="1">
      <c r="B165" s="261"/>
      <c r="C165" s="400" t="s">
        <v>2191</v>
      </c>
      <c r="D165" s="400"/>
      <c r="E165" s="400"/>
      <c r="F165" s="400"/>
      <c r="G165" s="400"/>
      <c r="H165" s="400"/>
      <c r="I165" s="400"/>
      <c r="J165" s="400"/>
      <c r="K165" s="262"/>
    </row>
    <row r="166" spans="2:11" s="1" customFormat="1" ht="17.25" customHeight="1">
      <c r="B166" s="261"/>
      <c r="C166" s="282" t="s">
        <v>2120</v>
      </c>
      <c r="D166" s="282"/>
      <c r="E166" s="282"/>
      <c r="F166" s="282" t="s">
        <v>2121</v>
      </c>
      <c r="G166" s="324"/>
      <c r="H166" s="325" t="s">
        <v>53</v>
      </c>
      <c r="I166" s="325" t="s">
        <v>56</v>
      </c>
      <c r="J166" s="282" t="s">
        <v>2122</v>
      </c>
      <c r="K166" s="262"/>
    </row>
    <row r="167" spans="2:11" s="1" customFormat="1" ht="17.25" customHeight="1">
      <c r="B167" s="263"/>
      <c r="C167" s="284" t="s">
        <v>2123</v>
      </c>
      <c r="D167" s="284"/>
      <c r="E167" s="284"/>
      <c r="F167" s="285" t="s">
        <v>2124</v>
      </c>
      <c r="G167" s="326"/>
      <c r="H167" s="327"/>
      <c r="I167" s="327"/>
      <c r="J167" s="284" t="s">
        <v>2125</v>
      </c>
      <c r="K167" s="264"/>
    </row>
    <row r="168" spans="2:11" s="1" customFormat="1" ht="5.25" customHeight="1">
      <c r="B168" s="292"/>
      <c r="C168" s="287"/>
      <c r="D168" s="287"/>
      <c r="E168" s="287"/>
      <c r="F168" s="287"/>
      <c r="G168" s="288"/>
      <c r="H168" s="287"/>
      <c r="I168" s="287"/>
      <c r="J168" s="287"/>
      <c r="K168" s="315"/>
    </row>
    <row r="169" spans="2:11" s="1" customFormat="1" ht="15" customHeight="1">
      <c r="B169" s="292"/>
      <c r="C169" s="269" t="s">
        <v>2129</v>
      </c>
      <c r="D169" s="269"/>
      <c r="E169" s="269"/>
      <c r="F169" s="290" t="s">
        <v>2126</v>
      </c>
      <c r="G169" s="269"/>
      <c r="H169" s="269" t="s">
        <v>2165</v>
      </c>
      <c r="I169" s="269" t="s">
        <v>2128</v>
      </c>
      <c r="J169" s="269">
        <v>120</v>
      </c>
      <c r="K169" s="315"/>
    </row>
    <row r="170" spans="2:11" s="1" customFormat="1" ht="15" customHeight="1">
      <c r="B170" s="292"/>
      <c r="C170" s="269" t="s">
        <v>2174</v>
      </c>
      <c r="D170" s="269"/>
      <c r="E170" s="269"/>
      <c r="F170" s="290" t="s">
        <v>2126</v>
      </c>
      <c r="G170" s="269"/>
      <c r="H170" s="269" t="s">
        <v>2175</v>
      </c>
      <c r="I170" s="269" t="s">
        <v>2128</v>
      </c>
      <c r="J170" s="269" t="s">
        <v>2176</v>
      </c>
      <c r="K170" s="315"/>
    </row>
    <row r="171" spans="2:11" s="1" customFormat="1" ht="15" customHeight="1">
      <c r="B171" s="292"/>
      <c r="C171" s="269" t="s">
        <v>83</v>
      </c>
      <c r="D171" s="269"/>
      <c r="E171" s="269"/>
      <c r="F171" s="290" t="s">
        <v>2126</v>
      </c>
      <c r="G171" s="269"/>
      <c r="H171" s="269" t="s">
        <v>2192</v>
      </c>
      <c r="I171" s="269" t="s">
        <v>2128</v>
      </c>
      <c r="J171" s="269" t="s">
        <v>2176</v>
      </c>
      <c r="K171" s="315"/>
    </row>
    <row r="172" spans="2:11" s="1" customFormat="1" ht="15" customHeight="1">
      <c r="B172" s="292"/>
      <c r="C172" s="269" t="s">
        <v>2131</v>
      </c>
      <c r="D172" s="269"/>
      <c r="E172" s="269"/>
      <c r="F172" s="290" t="s">
        <v>2132</v>
      </c>
      <c r="G172" s="269"/>
      <c r="H172" s="269" t="s">
        <v>2192</v>
      </c>
      <c r="I172" s="269" t="s">
        <v>2128</v>
      </c>
      <c r="J172" s="269">
        <v>50</v>
      </c>
      <c r="K172" s="315"/>
    </row>
    <row r="173" spans="2:11" s="1" customFormat="1" ht="15" customHeight="1">
      <c r="B173" s="292"/>
      <c r="C173" s="269" t="s">
        <v>2134</v>
      </c>
      <c r="D173" s="269"/>
      <c r="E173" s="269"/>
      <c r="F173" s="290" t="s">
        <v>2126</v>
      </c>
      <c r="G173" s="269"/>
      <c r="H173" s="269" t="s">
        <v>2192</v>
      </c>
      <c r="I173" s="269" t="s">
        <v>2136</v>
      </c>
      <c r="J173" s="269"/>
      <c r="K173" s="315"/>
    </row>
    <row r="174" spans="2:11" s="1" customFormat="1" ht="15" customHeight="1">
      <c r="B174" s="292"/>
      <c r="C174" s="269" t="s">
        <v>2145</v>
      </c>
      <c r="D174" s="269"/>
      <c r="E174" s="269"/>
      <c r="F174" s="290" t="s">
        <v>2132</v>
      </c>
      <c r="G174" s="269"/>
      <c r="H174" s="269" t="s">
        <v>2192</v>
      </c>
      <c r="I174" s="269" t="s">
        <v>2128</v>
      </c>
      <c r="J174" s="269">
        <v>50</v>
      </c>
      <c r="K174" s="315"/>
    </row>
    <row r="175" spans="2:11" s="1" customFormat="1" ht="15" customHeight="1">
      <c r="B175" s="292"/>
      <c r="C175" s="269" t="s">
        <v>2153</v>
      </c>
      <c r="D175" s="269"/>
      <c r="E175" s="269"/>
      <c r="F175" s="290" t="s">
        <v>2132</v>
      </c>
      <c r="G175" s="269"/>
      <c r="H175" s="269" t="s">
        <v>2192</v>
      </c>
      <c r="I175" s="269" t="s">
        <v>2128</v>
      </c>
      <c r="J175" s="269">
        <v>50</v>
      </c>
      <c r="K175" s="315"/>
    </row>
    <row r="176" spans="2:11" s="1" customFormat="1" ht="15" customHeight="1">
      <c r="B176" s="292"/>
      <c r="C176" s="269" t="s">
        <v>2151</v>
      </c>
      <c r="D176" s="269"/>
      <c r="E176" s="269"/>
      <c r="F176" s="290" t="s">
        <v>2132</v>
      </c>
      <c r="G176" s="269"/>
      <c r="H176" s="269" t="s">
        <v>2192</v>
      </c>
      <c r="I176" s="269" t="s">
        <v>2128</v>
      </c>
      <c r="J176" s="269">
        <v>50</v>
      </c>
      <c r="K176" s="315"/>
    </row>
    <row r="177" spans="2:11" s="1" customFormat="1" ht="15" customHeight="1">
      <c r="B177" s="292"/>
      <c r="C177" s="269" t="s">
        <v>132</v>
      </c>
      <c r="D177" s="269"/>
      <c r="E177" s="269"/>
      <c r="F177" s="290" t="s">
        <v>2126</v>
      </c>
      <c r="G177" s="269"/>
      <c r="H177" s="269" t="s">
        <v>2193</v>
      </c>
      <c r="I177" s="269" t="s">
        <v>2194</v>
      </c>
      <c r="J177" s="269"/>
      <c r="K177" s="315"/>
    </row>
    <row r="178" spans="2:11" s="1" customFormat="1" ht="15" customHeight="1">
      <c r="B178" s="292"/>
      <c r="C178" s="269" t="s">
        <v>56</v>
      </c>
      <c r="D178" s="269"/>
      <c r="E178" s="269"/>
      <c r="F178" s="290" t="s">
        <v>2126</v>
      </c>
      <c r="G178" s="269"/>
      <c r="H178" s="269" t="s">
        <v>2195</v>
      </c>
      <c r="I178" s="269" t="s">
        <v>2196</v>
      </c>
      <c r="J178" s="269">
        <v>1</v>
      </c>
      <c r="K178" s="315"/>
    </row>
    <row r="179" spans="2:11" s="1" customFormat="1" ht="15" customHeight="1">
      <c r="B179" s="292"/>
      <c r="C179" s="269" t="s">
        <v>52</v>
      </c>
      <c r="D179" s="269"/>
      <c r="E179" s="269"/>
      <c r="F179" s="290" t="s">
        <v>2126</v>
      </c>
      <c r="G179" s="269"/>
      <c r="H179" s="269" t="s">
        <v>2197</v>
      </c>
      <c r="I179" s="269" t="s">
        <v>2128</v>
      </c>
      <c r="J179" s="269">
        <v>20</v>
      </c>
      <c r="K179" s="315"/>
    </row>
    <row r="180" spans="2:11" s="1" customFormat="1" ht="15" customHeight="1">
      <c r="B180" s="292"/>
      <c r="C180" s="269" t="s">
        <v>53</v>
      </c>
      <c r="D180" s="269"/>
      <c r="E180" s="269"/>
      <c r="F180" s="290" t="s">
        <v>2126</v>
      </c>
      <c r="G180" s="269"/>
      <c r="H180" s="269" t="s">
        <v>2198</v>
      </c>
      <c r="I180" s="269" t="s">
        <v>2128</v>
      </c>
      <c r="J180" s="269">
        <v>255</v>
      </c>
      <c r="K180" s="315"/>
    </row>
    <row r="181" spans="2:11" s="1" customFormat="1" ht="15" customHeight="1">
      <c r="B181" s="292"/>
      <c r="C181" s="269" t="s">
        <v>133</v>
      </c>
      <c r="D181" s="269"/>
      <c r="E181" s="269"/>
      <c r="F181" s="290" t="s">
        <v>2126</v>
      </c>
      <c r="G181" s="269"/>
      <c r="H181" s="269" t="s">
        <v>2090</v>
      </c>
      <c r="I181" s="269" t="s">
        <v>2128</v>
      </c>
      <c r="J181" s="269">
        <v>10</v>
      </c>
      <c r="K181" s="315"/>
    </row>
    <row r="182" spans="2:11" s="1" customFormat="1" ht="15" customHeight="1">
      <c r="B182" s="292"/>
      <c r="C182" s="269" t="s">
        <v>134</v>
      </c>
      <c r="D182" s="269"/>
      <c r="E182" s="269"/>
      <c r="F182" s="290" t="s">
        <v>2126</v>
      </c>
      <c r="G182" s="269"/>
      <c r="H182" s="269" t="s">
        <v>2199</v>
      </c>
      <c r="I182" s="269" t="s">
        <v>2160</v>
      </c>
      <c r="J182" s="269"/>
      <c r="K182" s="315"/>
    </row>
    <row r="183" spans="2:11" s="1" customFormat="1" ht="15" customHeight="1">
      <c r="B183" s="292"/>
      <c r="C183" s="269" t="s">
        <v>2200</v>
      </c>
      <c r="D183" s="269"/>
      <c r="E183" s="269"/>
      <c r="F183" s="290" t="s">
        <v>2126</v>
      </c>
      <c r="G183" s="269"/>
      <c r="H183" s="269" t="s">
        <v>2201</v>
      </c>
      <c r="I183" s="269" t="s">
        <v>2160</v>
      </c>
      <c r="J183" s="269"/>
      <c r="K183" s="315"/>
    </row>
    <row r="184" spans="2:11" s="1" customFormat="1" ht="15" customHeight="1">
      <c r="B184" s="292"/>
      <c r="C184" s="269" t="s">
        <v>2189</v>
      </c>
      <c r="D184" s="269"/>
      <c r="E184" s="269"/>
      <c r="F184" s="290" t="s">
        <v>2126</v>
      </c>
      <c r="G184" s="269"/>
      <c r="H184" s="269" t="s">
        <v>2202</v>
      </c>
      <c r="I184" s="269" t="s">
        <v>2160</v>
      </c>
      <c r="J184" s="269"/>
      <c r="K184" s="315"/>
    </row>
    <row r="185" spans="2:11" s="1" customFormat="1" ht="15" customHeight="1">
      <c r="B185" s="292"/>
      <c r="C185" s="269" t="s">
        <v>136</v>
      </c>
      <c r="D185" s="269"/>
      <c r="E185" s="269"/>
      <c r="F185" s="290" t="s">
        <v>2132</v>
      </c>
      <c r="G185" s="269"/>
      <c r="H185" s="269" t="s">
        <v>2203</v>
      </c>
      <c r="I185" s="269" t="s">
        <v>2128</v>
      </c>
      <c r="J185" s="269">
        <v>50</v>
      </c>
      <c r="K185" s="315"/>
    </row>
    <row r="186" spans="2:11" s="1" customFormat="1" ht="15" customHeight="1">
      <c r="B186" s="292"/>
      <c r="C186" s="269" t="s">
        <v>2204</v>
      </c>
      <c r="D186" s="269"/>
      <c r="E186" s="269"/>
      <c r="F186" s="290" t="s">
        <v>2132</v>
      </c>
      <c r="G186" s="269"/>
      <c r="H186" s="269" t="s">
        <v>2205</v>
      </c>
      <c r="I186" s="269" t="s">
        <v>2206</v>
      </c>
      <c r="J186" s="269"/>
      <c r="K186" s="315"/>
    </row>
    <row r="187" spans="2:11" s="1" customFormat="1" ht="15" customHeight="1">
      <c r="B187" s="292"/>
      <c r="C187" s="269" t="s">
        <v>2207</v>
      </c>
      <c r="D187" s="269"/>
      <c r="E187" s="269"/>
      <c r="F187" s="290" t="s">
        <v>2132</v>
      </c>
      <c r="G187" s="269"/>
      <c r="H187" s="269" t="s">
        <v>2208</v>
      </c>
      <c r="I187" s="269" t="s">
        <v>2206</v>
      </c>
      <c r="J187" s="269"/>
      <c r="K187" s="315"/>
    </row>
    <row r="188" spans="2:11" s="1" customFormat="1" ht="15" customHeight="1">
      <c r="B188" s="292"/>
      <c r="C188" s="269" t="s">
        <v>2209</v>
      </c>
      <c r="D188" s="269"/>
      <c r="E188" s="269"/>
      <c r="F188" s="290" t="s">
        <v>2132</v>
      </c>
      <c r="G188" s="269"/>
      <c r="H188" s="269" t="s">
        <v>2210</v>
      </c>
      <c r="I188" s="269" t="s">
        <v>2206</v>
      </c>
      <c r="J188" s="269"/>
      <c r="K188" s="315"/>
    </row>
    <row r="189" spans="2:11" s="1" customFormat="1" ht="15" customHeight="1">
      <c r="B189" s="292"/>
      <c r="C189" s="328" t="s">
        <v>2211</v>
      </c>
      <c r="D189" s="269"/>
      <c r="E189" s="269"/>
      <c r="F189" s="290" t="s">
        <v>2132</v>
      </c>
      <c r="G189" s="269"/>
      <c r="H189" s="269" t="s">
        <v>2212</v>
      </c>
      <c r="I189" s="269" t="s">
        <v>2213</v>
      </c>
      <c r="J189" s="329" t="s">
        <v>2214</v>
      </c>
      <c r="K189" s="315"/>
    </row>
    <row r="190" spans="2:11" s="17" customFormat="1" ht="15" customHeight="1">
      <c r="B190" s="330"/>
      <c r="C190" s="331" t="s">
        <v>2215</v>
      </c>
      <c r="D190" s="332"/>
      <c r="E190" s="332"/>
      <c r="F190" s="333" t="s">
        <v>2132</v>
      </c>
      <c r="G190" s="332"/>
      <c r="H190" s="332" t="s">
        <v>2216</v>
      </c>
      <c r="I190" s="332" t="s">
        <v>2213</v>
      </c>
      <c r="J190" s="334" t="s">
        <v>2214</v>
      </c>
      <c r="K190" s="335"/>
    </row>
    <row r="191" spans="2:11" s="1" customFormat="1" ht="15" customHeight="1">
      <c r="B191" s="292"/>
      <c r="C191" s="328" t="s">
        <v>41</v>
      </c>
      <c r="D191" s="269"/>
      <c r="E191" s="269"/>
      <c r="F191" s="290" t="s">
        <v>2126</v>
      </c>
      <c r="G191" s="269"/>
      <c r="H191" s="266" t="s">
        <v>2217</v>
      </c>
      <c r="I191" s="269" t="s">
        <v>2218</v>
      </c>
      <c r="J191" s="269"/>
      <c r="K191" s="315"/>
    </row>
    <row r="192" spans="2:11" s="1" customFormat="1" ht="15" customHeight="1">
      <c r="B192" s="292"/>
      <c r="C192" s="328" t="s">
        <v>2219</v>
      </c>
      <c r="D192" s="269"/>
      <c r="E192" s="269"/>
      <c r="F192" s="290" t="s">
        <v>2126</v>
      </c>
      <c r="G192" s="269"/>
      <c r="H192" s="269" t="s">
        <v>2220</v>
      </c>
      <c r="I192" s="269" t="s">
        <v>2160</v>
      </c>
      <c r="J192" s="269"/>
      <c r="K192" s="315"/>
    </row>
    <row r="193" spans="2:11" s="1" customFormat="1" ht="15" customHeight="1">
      <c r="B193" s="292"/>
      <c r="C193" s="328" t="s">
        <v>2221</v>
      </c>
      <c r="D193" s="269"/>
      <c r="E193" s="269"/>
      <c r="F193" s="290" t="s">
        <v>2126</v>
      </c>
      <c r="G193" s="269"/>
      <c r="H193" s="269" t="s">
        <v>2222</v>
      </c>
      <c r="I193" s="269" t="s">
        <v>2160</v>
      </c>
      <c r="J193" s="269"/>
      <c r="K193" s="315"/>
    </row>
    <row r="194" spans="2:11" s="1" customFormat="1" ht="15" customHeight="1">
      <c r="B194" s="292"/>
      <c r="C194" s="328" t="s">
        <v>2223</v>
      </c>
      <c r="D194" s="269"/>
      <c r="E194" s="269"/>
      <c r="F194" s="290" t="s">
        <v>2132</v>
      </c>
      <c r="G194" s="269"/>
      <c r="H194" s="269" t="s">
        <v>2224</v>
      </c>
      <c r="I194" s="269" t="s">
        <v>2160</v>
      </c>
      <c r="J194" s="269"/>
      <c r="K194" s="315"/>
    </row>
    <row r="195" spans="2:11" s="1" customFormat="1" ht="15" customHeight="1">
      <c r="B195" s="321"/>
      <c r="C195" s="336"/>
      <c r="D195" s="301"/>
      <c r="E195" s="301"/>
      <c r="F195" s="301"/>
      <c r="G195" s="301"/>
      <c r="H195" s="301"/>
      <c r="I195" s="301"/>
      <c r="J195" s="301"/>
      <c r="K195" s="322"/>
    </row>
    <row r="196" spans="2:11" s="1" customFormat="1" ht="18.75" customHeight="1">
      <c r="B196" s="303"/>
      <c r="C196" s="313"/>
      <c r="D196" s="313"/>
      <c r="E196" s="313"/>
      <c r="F196" s="323"/>
      <c r="G196" s="313"/>
      <c r="H196" s="313"/>
      <c r="I196" s="313"/>
      <c r="J196" s="313"/>
      <c r="K196" s="303"/>
    </row>
    <row r="197" spans="2:11" s="1" customFormat="1" ht="18.75" customHeight="1">
      <c r="B197" s="303"/>
      <c r="C197" s="313"/>
      <c r="D197" s="313"/>
      <c r="E197" s="313"/>
      <c r="F197" s="323"/>
      <c r="G197" s="313"/>
      <c r="H197" s="313"/>
      <c r="I197" s="313"/>
      <c r="J197" s="313"/>
      <c r="K197" s="303"/>
    </row>
    <row r="198" spans="2:11" s="1" customFormat="1" ht="18.75" customHeight="1">
      <c r="B198" s="276"/>
      <c r="C198" s="276"/>
      <c r="D198" s="276"/>
      <c r="E198" s="276"/>
      <c r="F198" s="276"/>
      <c r="G198" s="276"/>
      <c r="H198" s="276"/>
      <c r="I198" s="276"/>
      <c r="J198" s="276"/>
      <c r="K198" s="276"/>
    </row>
    <row r="199" spans="2:11" s="1" customFormat="1" ht="13.5">
      <c r="B199" s="258"/>
      <c r="C199" s="259"/>
      <c r="D199" s="259"/>
      <c r="E199" s="259"/>
      <c r="F199" s="259"/>
      <c r="G199" s="259"/>
      <c r="H199" s="259"/>
      <c r="I199" s="259"/>
      <c r="J199" s="259"/>
      <c r="K199" s="260"/>
    </row>
    <row r="200" spans="2:11" s="1" customFormat="1" ht="21">
      <c r="B200" s="261"/>
      <c r="C200" s="400" t="s">
        <v>2225</v>
      </c>
      <c r="D200" s="400"/>
      <c r="E200" s="400"/>
      <c r="F200" s="400"/>
      <c r="G200" s="400"/>
      <c r="H200" s="400"/>
      <c r="I200" s="400"/>
      <c r="J200" s="400"/>
      <c r="K200" s="262"/>
    </row>
    <row r="201" spans="2:11" s="1" customFormat="1" ht="25.5" customHeight="1">
      <c r="B201" s="261"/>
      <c r="C201" s="337" t="s">
        <v>2226</v>
      </c>
      <c r="D201" s="337"/>
      <c r="E201" s="337"/>
      <c r="F201" s="337" t="s">
        <v>2227</v>
      </c>
      <c r="G201" s="338"/>
      <c r="H201" s="403" t="s">
        <v>2228</v>
      </c>
      <c r="I201" s="403"/>
      <c r="J201" s="403"/>
      <c r="K201" s="262"/>
    </row>
    <row r="202" spans="2:11" s="1" customFormat="1" ht="5.25" customHeight="1">
      <c r="B202" s="292"/>
      <c r="C202" s="287"/>
      <c r="D202" s="287"/>
      <c r="E202" s="287"/>
      <c r="F202" s="287"/>
      <c r="G202" s="313"/>
      <c r="H202" s="287"/>
      <c r="I202" s="287"/>
      <c r="J202" s="287"/>
      <c r="K202" s="315"/>
    </row>
    <row r="203" spans="2:11" s="1" customFormat="1" ht="15" customHeight="1">
      <c r="B203" s="292"/>
      <c r="C203" s="269" t="s">
        <v>2218</v>
      </c>
      <c r="D203" s="269"/>
      <c r="E203" s="269"/>
      <c r="F203" s="290" t="s">
        <v>42</v>
      </c>
      <c r="G203" s="269"/>
      <c r="H203" s="404" t="s">
        <v>2229</v>
      </c>
      <c r="I203" s="404"/>
      <c r="J203" s="404"/>
      <c r="K203" s="315"/>
    </row>
    <row r="204" spans="2:11" s="1" customFormat="1" ht="15" customHeight="1">
      <c r="B204" s="292"/>
      <c r="C204" s="269"/>
      <c r="D204" s="269"/>
      <c r="E204" s="269"/>
      <c r="F204" s="290" t="s">
        <v>43</v>
      </c>
      <c r="G204" s="269"/>
      <c r="H204" s="404" t="s">
        <v>2230</v>
      </c>
      <c r="I204" s="404"/>
      <c r="J204" s="404"/>
      <c r="K204" s="315"/>
    </row>
    <row r="205" spans="2:11" s="1" customFormat="1" ht="15" customHeight="1">
      <c r="B205" s="292"/>
      <c r="C205" s="269"/>
      <c r="D205" s="269"/>
      <c r="E205" s="269"/>
      <c r="F205" s="290" t="s">
        <v>46</v>
      </c>
      <c r="G205" s="269"/>
      <c r="H205" s="404" t="s">
        <v>2231</v>
      </c>
      <c r="I205" s="404"/>
      <c r="J205" s="404"/>
      <c r="K205" s="315"/>
    </row>
    <row r="206" spans="2:11" s="1" customFormat="1" ht="15" customHeight="1">
      <c r="B206" s="292"/>
      <c r="C206" s="269"/>
      <c r="D206" s="269"/>
      <c r="E206" s="269"/>
      <c r="F206" s="290" t="s">
        <v>44</v>
      </c>
      <c r="G206" s="269"/>
      <c r="H206" s="404" t="s">
        <v>2232</v>
      </c>
      <c r="I206" s="404"/>
      <c r="J206" s="404"/>
      <c r="K206" s="315"/>
    </row>
    <row r="207" spans="2:11" s="1" customFormat="1" ht="15" customHeight="1">
      <c r="B207" s="292"/>
      <c r="C207" s="269"/>
      <c r="D207" s="269"/>
      <c r="E207" s="269"/>
      <c r="F207" s="290" t="s">
        <v>45</v>
      </c>
      <c r="G207" s="269"/>
      <c r="H207" s="404" t="s">
        <v>2233</v>
      </c>
      <c r="I207" s="404"/>
      <c r="J207" s="404"/>
      <c r="K207" s="315"/>
    </row>
    <row r="208" spans="2:11" s="1" customFormat="1" ht="15" customHeight="1">
      <c r="B208" s="292"/>
      <c r="C208" s="269"/>
      <c r="D208" s="269"/>
      <c r="E208" s="269"/>
      <c r="F208" s="290"/>
      <c r="G208" s="269"/>
      <c r="H208" s="269"/>
      <c r="I208" s="269"/>
      <c r="J208" s="269"/>
      <c r="K208" s="315"/>
    </row>
    <row r="209" spans="2:11" s="1" customFormat="1" ht="15" customHeight="1">
      <c r="B209" s="292"/>
      <c r="C209" s="269" t="s">
        <v>2172</v>
      </c>
      <c r="D209" s="269"/>
      <c r="E209" s="269"/>
      <c r="F209" s="290" t="s">
        <v>77</v>
      </c>
      <c r="G209" s="269"/>
      <c r="H209" s="404" t="s">
        <v>2234</v>
      </c>
      <c r="I209" s="404"/>
      <c r="J209" s="404"/>
      <c r="K209" s="315"/>
    </row>
    <row r="210" spans="2:11" s="1" customFormat="1" ht="15" customHeight="1">
      <c r="B210" s="292"/>
      <c r="C210" s="269"/>
      <c r="D210" s="269"/>
      <c r="E210" s="269"/>
      <c r="F210" s="290" t="s">
        <v>2069</v>
      </c>
      <c r="G210" s="269"/>
      <c r="H210" s="404" t="s">
        <v>2070</v>
      </c>
      <c r="I210" s="404"/>
      <c r="J210" s="404"/>
      <c r="K210" s="315"/>
    </row>
    <row r="211" spans="2:11" s="1" customFormat="1" ht="15" customHeight="1">
      <c r="B211" s="292"/>
      <c r="C211" s="269"/>
      <c r="D211" s="269"/>
      <c r="E211" s="269"/>
      <c r="F211" s="290" t="s">
        <v>2067</v>
      </c>
      <c r="G211" s="269"/>
      <c r="H211" s="404" t="s">
        <v>2235</v>
      </c>
      <c r="I211" s="404"/>
      <c r="J211" s="404"/>
      <c r="K211" s="315"/>
    </row>
    <row r="212" spans="2:11" s="1" customFormat="1" ht="15" customHeight="1">
      <c r="B212" s="339"/>
      <c r="C212" s="269"/>
      <c r="D212" s="269"/>
      <c r="E212" s="269"/>
      <c r="F212" s="290" t="s">
        <v>2071</v>
      </c>
      <c r="G212" s="328"/>
      <c r="H212" s="405" t="s">
        <v>2072</v>
      </c>
      <c r="I212" s="405"/>
      <c r="J212" s="405"/>
      <c r="K212" s="340"/>
    </row>
    <row r="213" spans="2:11" s="1" customFormat="1" ht="15" customHeight="1">
      <c r="B213" s="339"/>
      <c r="C213" s="269"/>
      <c r="D213" s="269"/>
      <c r="E213" s="269"/>
      <c r="F213" s="290" t="s">
        <v>2073</v>
      </c>
      <c r="G213" s="328"/>
      <c r="H213" s="405" t="s">
        <v>2236</v>
      </c>
      <c r="I213" s="405"/>
      <c r="J213" s="405"/>
      <c r="K213" s="340"/>
    </row>
    <row r="214" spans="2:11" s="1" customFormat="1" ht="15" customHeight="1">
      <c r="B214" s="339"/>
      <c r="C214" s="269"/>
      <c r="D214" s="269"/>
      <c r="E214" s="269"/>
      <c r="F214" s="290"/>
      <c r="G214" s="328"/>
      <c r="H214" s="319"/>
      <c r="I214" s="319"/>
      <c r="J214" s="319"/>
      <c r="K214" s="340"/>
    </row>
    <row r="215" spans="2:11" s="1" customFormat="1" ht="15" customHeight="1">
      <c r="B215" s="339"/>
      <c r="C215" s="269" t="s">
        <v>2196</v>
      </c>
      <c r="D215" s="269"/>
      <c r="E215" s="269"/>
      <c r="F215" s="290">
        <v>1</v>
      </c>
      <c r="G215" s="328"/>
      <c r="H215" s="405" t="s">
        <v>2237</v>
      </c>
      <c r="I215" s="405"/>
      <c r="J215" s="405"/>
      <c r="K215" s="340"/>
    </row>
    <row r="216" spans="2:11" s="1" customFormat="1" ht="15" customHeight="1">
      <c r="B216" s="339"/>
      <c r="C216" s="269"/>
      <c r="D216" s="269"/>
      <c r="E216" s="269"/>
      <c r="F216" s="290">
        <v>2</v>
      </c>
      <c r="G216" s="328"/>
      <c r="H216" s="405" t="s">
        <v>2238</v>
      </c>
      <c r="I216" s="405"/>
      <c r="J216" s="405"/>
      <c r="K216" s="340"/>
    </row>
    <row r="217" spans="2:11" s="1" customFormat="1" ht="15" customHeight="1">
      <c r="B217" s="339"/>
      <c r="C217" s="269"/>
      <c r="D217" s="269"/>
      <c r="E217" s="269"/>
      <c r="F217" s="290">
        <v>3</v>
      </c>
      <c r="G217" s="328"/>
      <c r="H217" s="405" t="s">
        <v>2239</v>
      </c>
      <c r="I217" s="405"/>
      <c r="J217" s="405"/>
      <c r="K217" s="340"/>
    </row>
    <row r="218" spans="2:11" s="1" customFormat="1" ht="15" customHeight="1">
      <c r="B218" s="339"/>
      <c r="C218" s="269"/>
      <c r="D218" s="269"/>
      <c r="E218" s="269"/>
      <c r="F218" s="290">
        <v>4</v>
      </c>
      <c r="G218" s="328"/>
      <c r="H218" s="405" t="s">
        <v>2240</v>
      </c>
      <c r="I218" s="405"/>
      <c r="J218" s="405"/>
      <c r="K218" s="340"/>
    </row>
    <row r="219" spans="2:11" s="1" customFormat="1" ht="12.75" customHeight="1">
      <c r="B219" s="341"/>
      <c r="C219" s="342"/>
      <c r="D219" s="342"/>
      <c r="E219" s="342"/>
      <c r="F219" s="342"/>
      <c r="G219" s="342"/>
      <c r="H219" s="342"/>
      <c r="I219" s="342"/>
      <c r="J219" s="342"/>
      <c r="K219" s="34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85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116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8" t="str">
        <f>'Rekapitulace stavby'!K6</f>
        <v>Stavební úpravy domu č.p. 74 na Masarykově náměstí, č.o. 26 v Novém Jičíně</v>
      </c>
      <c r="F7" s="389"/>
      <c r="G7" s="389"/>
      <c r="H7" s="389"/>
      <c r="L7" s="22"/>
    </row>
    <row r="8" spans="1:46" s="1" customFormat="1" ht="12" customHeight="1">
      <c r="B8" s="22"/>
      <c r="D8" s="114" t="s">
        <v>117</v>
      </c>
      <c r="L8" s="22"/>
    </row>
    <row r="9" spans="1:46" s="2" customFormat="1" ht="16.5" customHeight="1">
      <c r="A9" s="36"/>
      <c r="B9" s="41"/>
      <c r="C9" s="36"/>
      <c r="D9" s="36"/>
      <c r="E9" s="388" t="s">
        <v>118</v>
      </c>
      <c r="F9" s="390"/>
      <c r="G9" s="390"/>
      <c r="H9" s="390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119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91" t="s">
        <v>120</v>
      </c>
      <c r="F11" s="390"/>
      <c r="G11" s="390"/>
      <c r="H11" s="390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19. 7. 2023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19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4" t="s">
        <v>28</v>
      </c>
      <c r="J17" s="105" t="s">
        <v>19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92" t="str">
        <f>'Rekapitulace stavby'!E14</f>
        <v>Vyplň údaj</v>
      </c>
      <c r="F20" s="393"/>
      <c r="G20" s="393"/>
      <c r="H20" s="393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">
        <v>19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4" t="s">
        <v>28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32</v>
      </c>
      <c r="F26" s="36"/>
      <c r="G26" s="36"/>
      <c r="H26" s="36"/>
      <c r="I26" s="114" t="s">
        <v>28</v>
      </c>
      <c r="J26" s="105" t="s">
        <v>19</v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>
      <c r="A29" s="117"/>
      <c r="B29" s="118"/>
      <c r="C29" s="117"/>
      <c r="D29" s="117"/>
      <c r="E29" s="394" t="s">
        <v>36</v>
      </c>
      <c r="F29" s="394"/>
      <c r="G29" s="394"/>
      <c r="H29" s="394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ROUND(J91,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ROUND((SUM(BE91:BE142)),  2)</f>
        <v>0</v>
      </c>
      <c r="G35" s="36"/>
      <c r="H35" s="36"/>
      <c r="I35" s="126">
        <v>0.21</v>
      </c>
      <c r="J35" s="125">
        <f>ROUND(((SUM(BE91:BE142))*I35),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ROUND((SUM(BF91:BF142)),  2)</f>
        <v>0</v>
      </c>
      <c r="G36" s="36"/>
      <c r="H36" s="36"/>
      <c r="I36" s="126">
        <v>0.12</v>
      </c>
      <c r="J36" s="125">
        <f>ROUND(((SUM(BF91:BF142))*I36),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ROUND((SUM(BG91:BG142)),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ROUND((SUM(BH91:BH142)),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ROUND((SUM(BI91:BI142)),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121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5" t="str">
        <f>E7</f>
        <v>Stavební úpravy domu č.p. 74 na Masarykově náměstí, č.o. 26 v Novém Jičíně</v>
      </c>
      <c r="F50" s="396"/>
      <c r="G50" s="396"/>
      <c r="H50" s="396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117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395" t="s">
        <v>118</v>
      </c>
      <c r="F52" s="397"/>
      <c r="G52" s="397"/>
      <c r="H52" s="397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119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9" t="str">
        <f>E11</f>
        <v>D 1.1.1 - Bourací a přípravné práce</v>
      </c>
      <c r="F54" s="397"/>
      <c r="G54" s="397"/>
      <c r="H54" s="397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Masarykovo náměstí, č.o. 26</v>
      </c>
      <c r="G56" s="38"/>
      <c r="H56" s="38"/>
      <c r="I56" s="31" t="s">
        <v>23</v>
      </c>
      <c r="J56" s="61" t="str">
        <f>IF(J14="","",J14)</f>
        <v>19. 7. 2023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2" customHeight="1">
      <c r="A58" s="36"/>
      <c r="B58" s="37"/>
      <c r="C58" s="31" t="s">
        <v>25</v>
      </c>
      <c r="D58" s="38"/>
      <c r="E58" s="38"/>
      <c r="F58" s="29" t="str">
        <f>E17</f>
        <v>Město Nový Jičín</v>
      </c>
      <c r="G58" s="38"/>
      <c r="H58" s="38"/>
      <c r="I58" s="31" t="s">
        <v>31</v>
      </c>
      <c r="J58" s="34" t="str">
        <f>E23</f>
        <v>BENEPRO, a.s.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BENEPRO, a.s.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122</v>
      </c>
      <c r="D61" s="139"/>
      <c r="E61" s="139"/>
      <c r="F61" s="139"/>
      <c r="G61" s="139"/>
      <c r="H61" s="139"/>
      <c r="I61" s="139"/>
      <c r="J61" s="140" t="s">
        <v>123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J91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124</v>
      </c>
    </row>
    <row r="64" spans="1:47" s="9" customFormat="1" ht="24.95" customHeight="1">
      <c r="B64" s="142"/>
      <c r="C64" s="143"/>
      <c r="D64" s="144" t="s">
        <v>125</v>
      </c>
      <c r="E64" s="145"/>
      <c r="F64" s="145"/>
      <c r="G64" s="145"/>
      <c r="H64" s="145"/>
      <c r="I64" s="145"/>
      <c r="J64" s="146">
        <f>J92</f>
        <v>0</v>
      </c>
      <c r="K64" s="143"/>
      <c r="L64" s="147"/>
    </row>
    <row r="65" spans="1:31" s="10" customFormat="1" ht="19.899999999999999" customHeight="1">
      <c r="B65" s="148"/>
      <c r="C65" s="99"/>
      <c r="D65" s="149" t="s">
        <v>126</v>
      </c>
      <c r="E65" s="150"/>
      <c r="F65" s="150"/>
      <c r="G65" s="150"/>
      <c r="H65" s="150"/>
      <c r="I65" s="150"/>
      <c r="J65" s="151">
        <f>J93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127</v>
      </c>
      <c r="E66" s="150"/>
      <c r="F66" s="150"/>
      <c r="G66" s="150"/>
      <c r="H66" s="150"/>
      <c r="I66" s="150"/>
      <c r="J66" s="151">
        <f>J115</f>
        <v>0</v>
      </c>
      <c r="K66" s="99"/>
      <c r="L66" s="152"/>
    </row>
    <row r="67" spans="1:31" s="9" customFormat="1" ht="24.95" customHeight="1">
      <c r="B67" s="142"/>
      <c r="C67" s="143"/>
      <c r="D67" s="144" t="s">
        <v>128</v>
      </c>
      <c r="E67" s="145"/>
      <c r="F67" s="145"/>
      <c r="G67" s="145"/>
      <c r="H67" s="145"/>
      <c r="I67" s="145"/>
      <c r="J67" s="146">
        <f>J128</f>
        <v>0</v>
      </c>
      <c r="K67" s="143"/>
      <c r="L67" s="147"/>
    </row>
    <row r="68" spans="1:31" s="10" customFormat="1" ht="19.899999999999999" customHeight="1">
      <c r="B68" s="148"/>
      <c r="C68" s="99"/>
      <c r="D68" s="149" t="s">
        <v>129</v>
      </c>
      <c r="E68" s="150"/>
      <c r="F68" s="150"/>
      <c r="G68" s="150"/>
      <c r="H68" s="150"/>
      <c r="I68" s="150"/>
      <c r="J68" s="151">
        <f>J129</f>
        <v>0</v>
      </c>
      <c r="K68" s="99"/>
      <c r="L68" s="152"/>
    </row>
    <row r="69" spans="1:31" s="10" customFormat="1" ht="19.899999999999999" customHeight="1">
      <c r="B69" s="148"/>
      <c r="C69" s="99"/>
      <c r="D69" s="149" t="s">
        <v>130</v>
      </c>
      <c r="E69" s="150"/>
      <c r="F69" s="150"/>
      <c r="G69" s="150"/>
      <c r="H69" s="150"/>
      <c r="I69" s="150"/>
      <c r="J69" s="151">
        <f>J134</f>
        <v>0</v>
      </c>
      <c r="K69" s="99"/>
      <c r="L69" s="152"/>
    </row>
    <row r="70" spans="1:31" s="2" customFormat="1" ht="21.7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pans="1:31" s="2" customFormat="1" ht="6.95" customHeight="1">
      <c r="A75" s="36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24.95" customHeight="1">
      <c r="A76" s="36"/>
      <c r="B76" s="37"/>
      <c r="C76" s="25" t="s">
        <v>131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16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6.25" customHeight="1">
      <c r="A79" s="36"/>
      <c r="B79" s="37"/>
      <c r="C79" s="38"/>
      <c r="D79" s="38"/>
      <c r="E79" s="395" t="str">
        <f>E7</f>
        <v>Stavební úpravy domu č.p. 74 na Masarykově náměstí, č.o. 26 v Novém Jičíně</v>
      </c>
      <c r="F79" s="396"/>
      <c r="G79" s="396"/>
      <c r="H79" s="396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" customFormat="1" ht="12" customHeight="1">
      <c r="B80" s="23"/>
      <c r="C80" s="31" t="s">
        <v>117</v>
      </c>
      <c r="D80" s="24"/>
      <c r="E80" s="24"/>
      <c r="F80" s="24"/>
      <c r="G80" s="24"/>
      <c r="H80" s="24"/>
      <c r="I80" s="24"/>
      <c r="J80" s="24"/>
      <c r="K80" s="24"/>
      <c r="L80" s="22"/>
    </row>
    <row r="81" spans="1:65" s="2" customFormat="1" ht="16.5" customHeight="1">
      <c r="A81" s="36"/>
      <c r="B81" s="37"/>
      <c r="C81" s="38"/>
      <c r="D81" s="38"/>
      <c r="E81" s="395" t="s">
        <v>118</v>
      </c>
      <c r="F81" s="397"/>
      <c r="G81" s="397"/>
      <c r="H81" s="397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119</v>
      </c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6.5" customHeight="1">
      <c r="A83" s="36"/>
      <c r="B83" s="37"/>
      <c r="C83" s="38"/>
      <c r="D83" s="38"/>
      <c r="E83" s="349" t="str">
        <f>E11</f>
        <v>D 1.1.1 - Bourací a přípravné práce</v>
      </c>
      <c r="F83" s="397"/>
      <c r="G83" s="397"/>
      <c r="H83" s="397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2" customHeight="1">
      <c r="A85" s="36"/>
      <c r="B85" s="37"/>
      <c r="C85" s="31" t="s">
        <v>21</v>
      </c>
      <c r="D85" s="38"/>
      <c r="E85" s="38"/>
      <c r="F85" s="29" t="str">
        <f>F14</f>
        <v>Masarykovo náměstí, č.o. 26</v>
      </c>
      <c r="G85" s="38"/>
      <c r="H85" s="38"/>
      <c r="I85" s="31" t="s">
        <v>23</v>
      </c>
      <c r="J85" s="61" t="str">
        <f>IF(J14="","",J14)</f>
        <v>19. 7. 2023</v>
      </c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5.2" customHeight="1">
      <c r="A87" s="36"/>
      <c r="B87" s="37"/>
      <c r="C87" s="31" t="s">
        <v>25</v>
      </c>
      <c r="D87" s="38"/>
      <c r="E87" s="38"/>
      <c r="F87" s="29" t="str">
        <f>E17</f>
        <v>Město Nový Jičín</v>
      </c>
      <c r="G87" s="38"/>
      <c r="H87" s="38"/>
      <c r="I87" s="31" t="s">
        <v>31</v>
      </c>
      <c r="J87" s="34" t="str">
        <f>E23</f>
        <v>BENEPRO, a.s.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5.2" customHeight="1">
      <c r="A88" s="36"/>
      <c r="B88" s="37"/>
      <c r="C88" s="31" t="s">
        <v>29</v>
      </c>
      <c r="D88" s="38"/>
      <c r="E88" s="38"/>
      <c r="F88" s="29" t="str">
        <f>IF(E20="","",E20)</f>
        <v>Vyplň údaj</v>
      </c>
      <c r="G88" s="38"/>
      <c r="H88" s="38"/>
      <c r="I88" s="31" t="s">
        <v>34</v>
      </c>
      <c r="J88" s="34" t="str">
        <f>E26</f>
        <v>BENEPRO, a.s.</v>
      </c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0.3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11" customFormat="1" ht="29.25" customHeight="1">
      <c r="A90" s="153"/>
      <c r="B90" s="154"/>
      <c r="C90" s="155" t="s">
        <v>132</v>
      </c>
      <c r="D90" s="156" t="s">
        <v>56</v>
      </c>
      <c r="E90" s="156" t="s">
        <v>52</v>
      </c>
      <c r="F90" s="156" t="s">
        <v>53</v>
      </c>
      <c r="G90" s="156" t="s">
        <v>133</v>
      </c>
      <c r="H90" s="156" t="s">
        <v>134</v>
      </c>
      <c r="I90" s="156" t="s">
        <v>135</v>
      </c>
      <c r="J90" s="156" t="s">
        <v>123</v>
      </c>
      <c r="K90" s="157" t="s">
        <v>136</v>
      </c>
      <c r="L90" s="158"/>
      <c r="M90" s="70" t="s">
        <v>19</v>
      </c>
      <c r="N90" s="71" t="s">
        <v>41</v>
      </c>
      <c r="O90" s="71" t="s">
        <v>137</v>
      </c>
      <c r="P90" s="71" t="s">
        <v>138</v>
      </c>
      <c r="Q90" s="71" t="s">
        <v>139</v>
      </c>
      <c r="R90" s="71" t="s">
        <v>140</v>
      </c>
      <c r="S90" s="71" t="s">
        <v>141</v>
      </c>
      <c r="T90" s="72" t="s">
        <v>142</v>
      </c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</row>
    <row r="91" spans="1:65" s="2" customFormat="1" ht="22.9" customHeight="1">
      <c r="A91" s="36"/>
      <c r="B91" s="37"/>
      <c r="C91" s="77" t="s">
        <v>143</v>
      </c>
      <c r="D91" s="38"/>
      <c r="E91" s="38"/>
      <c r="F91" s="38"/>
      <c r="G91" s="38"/>
      <c r="H91" s="38"/>
      <c r="I91" s="38"/>
      <c r="J91" s="159">
        <f>BK91</f>
        <v>0</v>
      </c>
      <c r="K91" s="38"/>
      <c r="L91" s="41"/>
      <c r="M91" s="73"/>
      <c r="N91" s="160"/>
      <c r="O91" s="74"/>
      <c r="P91" s="161">
        <f>P92+P128</f>
        <v>0</v>
      </c>
      <c r="Q91" s="74"/>
      <c r="R91" s="161">
        <f>R92+R128</f>
        <v>0</v>
      </c>
      <c r="S91" s="74"/>
      <c r="T91" s="162">
        <f>T92+T128</f>
        <v>23.602480000000003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70</v>
      </c>
      <c r="AU91" s="19" t="s">
        <v>124</v>
      </c>
      <c r="BK91" s="163">
        <f>BK92+BK128</f>
        <v>0</v>
      </c>
    </row>
    <row r="92" spans="1:65" s="12" customFormat="1" ht="25.9" customHeight="1">
      <c r="B92" s="164"/>
      <c r="C92" s="165"/>
      <c r="D92" s="166" t="s">
        <v>70</v>
      </c>
      <c r="E92" s="167" t="s">
        <v>144</v>
      </c>
      <c r="F92" s="167" t="s">
        <v>145</v>
      </c>
      <c r="G92" s="165"/>
      <c r="H92" s="165"/>
      <c r="I92" s="168"/>
      <c r="J92" s="169">
        <f>BK92</f>
        <v>0</v>
      </c>
      <c r="K92" s="165"/>
      <c r="L92" s="170"/>
      <c r="M92" s="171"/>
      <c r="N92" s="172"/>
      <c r="O92" s="172"/>
      <c r="P92" s="173">
        <f>P93+P115</f>
        <v>0</v>
      </c>
      <c r="Q92" s="172"/>
      <c r="R92" s="173">
        <f>R93+R115</f>
        <v>0</v>
      </c>
      <c r="S92" s="172"/>
      <c r="T92" s="174">
        <f>T93+T115</f>
        <v>19.934480000000004</v>
      </c>
      <c r="AR92" s="175" t="s">
        <v>78</v>
      </c>
      <c r="AT92" s="176" t="s">
        <v>70</v>
      </c>
      <c r="AU92" s="176" t="s">
        <v>71</v>
      </c>
      <c r="AY92" s="175" t="s">
        <v>146</v>
      </c>
      <c r="BK92" s="177">
        <f>BK93+BK115</f>
        <v>0</v>
      </c>
    </row>
    <row r="93" spans="1:65" s="12" customFormat="1" ht="22.9" customHeight="1">
      <c r="B93" s="164"/>
      <c r="C93" s="165"/>
      <c r="D93" s="166" t="s">
        <v>70</v>
      </c>
      <c r="E93" s="178" t="s">
        <v>147</v>
      </c>
      <c r="F93" s="178" t="s">
        <v>148</v>
      </c>
      <c r="G93" s="165"/>
      <c r="H93" s="165"/>
      <c r="I93" s="168"/>
      <c r="J93" s="179">
        <f>BK93</f>
        <v>0</v>
      </c>
      <c r="K93" s="165"/>
      <c r="L93" s="170"/>
      <c r="M93" s="171"/>
      <c r="N93" s="172"/>
      <c r="O93" s="172"/>
      <c r="P93" s="173">
        <f>SUM(P94:P114)</f>
        <v>0</v>
      </c>
      <c r="Q93" s="172"/>
      <c r="R93" s="173">
        <f>SUM(R94:R114)</f>
        <v>0</v>
      </c>
      <c r="S93" s="172"/>
      <c r="T93" s="174">
        <f>SUM(T94:T114)</f>
        <v>19.934480000000004</v>
      </c>
      <c r="AR93" s="175" t="s">
        <v>78</v>
      </c>
      <c r="AT93" s="176" t="s">
        <v>70</v>
      </c>
      <c r="AU93" s="176" t="s">
        <v>78</v>
      </c>
      <c r="AY93" s="175" t="s">
        <v>146</v>
      </c>
      <c r="BK93" s="177">
        <f>SUM(BK94:BK114)</f>
        <v>0</v>
      </c>
    </row>
    <row r="94" spans="1:65" s="2" customFormat="1" ht="24.2" customHeight="1">
      <c r="A94" s="36"/>
      <c r="B94" s="37"/>
      <c r="C94" s="180" t="s">
        <v>78</v>
      </c>
      <c r="D94" s="180" t="s">
        <v>149</v>
      </c>
      <c r="E94" s="181" t="s">
        <v>150</v>
      </c>
      <c r="F94" s="182" t="s">
        <v>151</v>
      </c>
      <c r="G94" s="183" t="s">
        <v>152</v>
      </c>
      <c r="H94" s="184">
        <v>2</v>
      </c>
      <c r="I94" s="185"/>
      <c r="J94" s="186">
        <f>ROUND(I94*H94,2)</f>
        <v>0</v>
      </c>
      <c r="K94" s="182" t="s">
        <v>153</v>
      </c>
      <c r="L94" s="41"/>
      <c r="M94" s="187" t="s">
        <v>19</v>
      </c>
      <c r="N94" s="188" t="s">
        <v>43</v>
      </c>
      <c r="O94" s="66"/>
      <c r="P94" s="189">
        <f>O94*H94</f>
        <v>0</v>
      </c>
      <c r="Q94" s="189">
        <v>0</v>
      </c>
      <c r="R94" s="189">
        <f>Q94*H94</f>
        <v>0</v>
      </c>
      <c r="S94" s="189">
        <v>0.37</v>
      </c>
      <c r="T94" s="190">
        <f>S94*H94</f>
        <v>0.74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154</v>
      </c>
      <c r="AT94" s="191" t="s">
        <v>149</v>
      </c>
      <c r="AU94" s="191" t="s">
        <v>84</v>
      </c>
      <c r="AY94" s="19" t="s">
        <v>146</v>
      </c>
      <c r="BE94" s="192">
        <f>IF(N94="základní",J94,0)</f>
        <v>0</v>
      </c>
      <c r="BF94" s="192">
        <f>IF(N94="snížená",J94,0)</f>
        <v>0</v>
      </c>
      <c r="BG94" s="192">
        <f>IF(N94="zákl. přenesená",J94,0)</f>
        <v>0</v>
      </c>
      <c r="BH94" s="192">
        <f>IF(N94="sníž. přenesená",J94,0)</f>
        <v>0</v>
      </c>
      <c r="BI94" s="192">
        <f>IF(N94="nulová",J94,0)</f>
        <v>0</v>
      </c>
      <c r="BJ94" s="19" t="s">
        <v>84</v>
      </c>
      <c r="BK94" s="192">
        <f>ROUND(I94*H94,2)</f>
        <v>0</v>
      </c>
      <c r="BL94" s="19" t="s">
        <v>154</v>
      </c>
      <c r="BM94" s="191" t="s">
        <v>155</v>
      </c>
    </row>
    <row r="95" spans="1:65" s="2" customFormat="1" ht="11.25">
      <c r="A95" s="36"/>
      <c r="B95" s="37"/>
      <c r="C95" s="38"/>
      <c r="D95" s="193" t="s">
        <v>156</v>
      </c>
      <c r="E95" s="38"/>
      <c r="F95" s="194" t="s">
        <v>157</v>
      </c>
      <c r="G95" s="38"/>
      <c r="H95" s="38"/>
      <c r="I95" s="195"/>
      <c r="J95" s="38"/>
      <c r="K95" s="38"/>
      <c r="L95" s="41"/>
      <c r="M95" s="196"/>
      <c r="N95" s="197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156</v>
      </c>
      <c r="AU95" s="19" t="s">
        <v>84</v>
      </c>
    </row>
    <row r="96" spans="1:65" s="13" customFormat="1" ht="11.25">
      <c r="B96" s="198"/>
      <c r="C96" s="199"/>
      <c r="D96" s="200" t="s">
        <v>158</v>
      </c>
      <c r="E96" s="201" t="s">
        <v>19</v>
      </c>
      <c r="F96" s="202" t="s">
        <v>159</v>
      </c>
      <c r="G96" s="199"/>
      <c r="H96" s="203">
        <v>2</v>
      </c>
      <c r="I96" s="204"/>
      <c r="J96" s="199"/>
      <c r="K96" s="199"/>
      <c r="L96" s="205"/>
      <c r="M96" s="206"/>
      <c r="N96" s="207"/>
      <c r="O96" s="207"/>
      <c r="P96" s="207"/>
      <c r="Q96" s="207"/>
      <c r="R96" s="207"/>
      <c r="S96" s="207"/>
      <c r="T96" s="208"/>
      <c r="AT96" s="209" t="s">
        <v>158</v>
      </c>
      <c r="AU96" s="209" t="s">
        <v>84</v>
      </c>
      <c r="AV96" s="13" t="s">
        <v>84</v>
      </c>
      <c r="AW96" s="13" t="s">
        <v>33</v>
      </c>
      <c r="AX96" s="13" t="s">
        <v>78</v>
      </c>
      <c r="AY96" s="209" t="s">
        <v>146</v>
      </c>
    </row>
    <row r="97" spans="1:65" s="2" customFormat="1" ht="33" customHeight="1">
      <c r="A97" s="36"/>
      <c r="B97" s="37"/>
      <c r="C97" s="180" t="s">
        <v>84</v>
      </c>
      <c r="D97" s="180" t="s">
        <v>149</v>
      </c>
      <c r="E97" s="181" t="s">
        <v>160</v>
      </c>
      <c r="F97" s="182" t="s">
        <v>161</v>
      </c>
      <c r="G97" s="183" t="s">
        <v>162</v>
      </c>
      <c r="H97" s="184">
        <v>10</v>
      </c>
      <c r="I97" s="185"/>
      <c r="J97" s="186">
        <f>ROUND(I97*H97,2)</f>
        <v>0</v>
      </c>
      <c r="K97" s="182" t="s">
        <v>153</v>
      </c>
      <c r="L97" s="41"/>
      <c r="M97" s="187" t="s">
        <v>19</v>
      </c>
      <c r="N97" s="188" t="s">
        <v>43</v>
      </c>
      <c r="O97" s="66"/>
      <c r="P97" s="189">
        <f>O97*H97</f>
        <v>0</v>
      </c>
      <c r="Q97" s="189">
        <v>0</v>
      </c>
      <c r="R97" s="189">
        <f>Q97*H97</f>
        <v>0</v>
      </c>
      <c r="S97" s="189">
        <v>5.3999999999999999E-2</v>
      </c>
      <c r="T97" s="190">
        <f>S97*H97</f>
        <v>0.54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1" t="s">
        <v>154</v>
      </c>
      <c r="AT97" s="191" t="s">
        <v>149</v>
      </c>
      <c r="AU97" s="191" t="s">
        <v>84</v>
      </c>
      <c r="AY97" s="19" t="s">
        <v>146</v>
      </c>
      <c r="BE97" s="192">
        <f>IF(N97="základní",J97,0)</f>
        <v>0</v>
      </c>
      <c r="BF97" s="192">
        <f>IF(N97="snížená",J97,0)</f>
        <v>0</v>
      </c>
      <c r="BG97" s="192">
        <f>IF(N97="zákl. přenesená",J97,0)</f>
        <v>0</v>
      </c>
      <c r="BH97" s="192">
        <f>IF(N97="sníž. přenesená",J97,0)</f>
        <v>0</v>
      </c>
      <c r="BI97" s="192">
        <f>IF(N97="nulová",J97,0)</f>
        <v>0</v>
      </c>
      <c r="BJ97" s="19" t="s">
        <v>84</v>
      </c>
      <c r="BK97" s="192">
        <f>ROUND(I97*H97,2)</f>
        <v>0</v>
      </c>
      <c r="BL97" s="19" t="s">
        <v>154</v>
      </c>
      <c r="BM97" s="191" t="s">
        <v>163</v>
      </c>
    </row>
    <row r="98" spans="1:65" s="2" customFormat="1" ht="11.25">
      <c r="A98" s="36"/>
      <c r="B98" s="37"/>
      <c r="C98" s="38"/>
      <c r="D98" s="193" t="s">
        <v>156</v>
      </c>
      <c r="E98" s="38"/>
      <c r="F98" s="194" t="s">
        <v>164</v>
      </c>
      <c r="G98" s="38"/>
      <c r="H98" s="38"/>
      <c r="I98" s="195"/>
      <c r="J98" s="38"/>
      <c r="K98" s="38"/>
      <c r="L98" s="41"/>
      <c r="M98" s="196"/>
      <c r="N98" s="197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156</v>
      </c>
      <c r="AU98" s="19" t="s">
        <v>84</v>
      </c>
    </row>
    <row r="99" spans="1:65" s="2" customFormat="1" ht="37.9" customHeight="1">
      <c r="A99" s="36"/>
      <c r="B99" s="37"/>
      <c r="C99" s="180" t="s">
        <v>165</v>
      </c>
      <c r="D99" s="180" t="s">
        <v>149</v>
      </c>
      <c r="E99" s="181" t="s">
        <v>166</v>
      </c>
      <c r="F99" s="182" t="s">
        <v>167</v>
      </c>
      <c r="G99" s="183" t="s">
        <v>168</v>
      </c>
      <c r="H99" s="184">
        <v>4.4800000000000004</v>
      </c>
      <c r="I99" s="185"/>
      <c r="J99" s="186">
        <f>ROUND(I99*H99,2)</f>
        <v>0</v>
      </c>
      <c r="K99" s="182" t="s">
        <v>153</v>
      </c>
      <c r="L99" s="41"/>
      <c r="M99" s="187" t="s">
        <v>19</v>
      </c>
      <c r="N99" s="188" t="s">
        <v>43</v>
      </c>
      <c r="O99" s="66"/>
      <c r="P99" s="189">
        <f>O99*H99</f>
        <v>0</v>
      </c>
      <c r="Q99" s="189">
        <v>0</v>
      </c>
      <c r="R99" s="189">
        <f>Q99*H99</f>
        <v>0</v>
      </c>
      <c r="S99" s="189">
        <v>7.5999999999999998E-2</v>
      </c>
      <c r="T99" s="190">
        <f>S99*H99</f>
        <v>0.34048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1" t="s">
        <v>154</v>
      </c>
      <c r="AT99" s="191" t="s">
        <v>149</v>
      </c>
      <c r="AU99" s="191" t="s">
        <v>84</v>
      </c>
      <c r="AY99" s="19" t="s">
        <v>146</v>
      </c>
      <c r="BE99" s="192">
        <f>IF(N99="základní",J99,0)</f>
        <v>0</v>
      </c>
      <c r="BF99" s="192">
        <f>IF(N99="snížená",J99,0)</f>
        <v>0</v>
      </c>
      <c r="BG99" s="192">
        <f>IF(N99="zákl. přenesená",J99,0)</f>
        <v>0</v>
      </c>
      <c r="BH99" s="192">
        <f>IF(N99="sníž. přenesená",J99,0)</f>
        <v>0</v>
      </c>
      <c r="BI99" s="192">
        <f>IF(N99="nulová",J99,0)</f>
        <v>0</v>
      </c>
      <c r="BJ99" s="19" t="s">
        <v>84</v>
      </c>
      <c r="BK99" s="192">
        <f>ROUND(I99*H99,2)</f>
        <v>0</v>
      </c>
      <c r="BL99" s="19" t="s">
        <v>154</v>
      </c>
      <c r="BM99" s="191" t="s">
        <v>169</v>
      </c>
    </row>
    <row r="100" spans="1:65" s="2" customFormat="1" ht="11.25">
      <c r="A100" s="36"/>
      <c r="B100" s="37"/>
      <c r="C100" s="38"/>
      <c r="D100" s="193" t="s">
        <v>156</v>
      </c>
      <c r="E100" s="38"/>
      <c r="F100" s="194" t="s">
        <v>170</v>
      </c>
      <c r="G100" s="38"/>
      <c r="H100" s="38"/>
      <c r="I100" s="195"/>
      <c r="J100" s="38"/>
      <c r="K100" s="38"/>
      <c r="L100" s="41"/>
      <c r="M100" s="196"/>
      <c r="N100" s="197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156</v>
      </c>
      <c r="AU100" s="19" t="s">
        <v>84</v>
      </c>
    </row>
    <row r="101" spans="1:65" s="13" customFormat="1" ht="11.25">
      <c r="B101" s="198"/>
      <c r="C101" s="199"/>
      <c r="D101" s="200" t="s">
        <v>158</v>
      </c>
      <c r="E101" s="201" t="s">
        <v>19</v>
      </c>
      <c r="F101" s="202" t="s">
        <v>171</v>
      </c>
      <c r="G101" s="199"/>
      <c r="H101" s="203">
        <v>2.5</v>
      </c>
      <c r="I101" s="204"/>
      <c r="J101" s="199"/>
      <c r="K101" s="199"/>
      <c r="L101" s="205"/>
      <c r="M101" s="206"/>
      <c r="N101" s="207"/>
      <c r="O101" s="207"/>
      <c r="P101" s="207"/>
      <c r="Q101" s="207"/>
      <c r="R101" s="207"/>
      <c r="S101" s="207"/>
      <c r="T101" s="208"/>
      <c r="AT101" s="209" t="s">
        <v>158</v>
      </c>
      <c r="AU101" s="209" t="s">
        <v>84</v>
      </c>
      <c r="AV101" s="13" t="s">
        <v>84</v>
      </c>
      <c r="AW101" s="13" t="s">
        <v>33</v>
      </c>
      <c r="AX101" s="13" t="s">
        <v>71</v>
      </c>
      <c r="AY101" s="209" t="s">
        <v>146</v>
      </c>
    </row>
    <row r="102" spans="1:65" s="13" customFormat="1" ht="11.25">
      <c r="B102" s="198"/>
      <c r="C102" s="199"/>
      <c r="D102" s="200" t="s">
        <v>158</v>
      </c>
      <c r="E102" s="201" t="s">
        <v>19</v>
      </c>
      <c r="F102" s="202" t="s">
        <v>172</v>
      </c>
      <c r="G102" s="199"/>
      <c r="H102" s="203">
        <v>1.98</v>
      </c>
      <c r="I102" s="204"/>
      <c r="J102" s="199"/>
      <c r="K102" s="199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158</v>
      </c>
      <c r="AU102" s="209" t="s">
        <v>84</v>
      </c>
      <c r="AV102" s="13" t="s">
        <v>84</v>
      </c>
      <c r="AW102" s="13" t="s">
        <v>33</v>
      </c>
      <c r="AX102" s="13" t="s">
        <v>71</v>
      </c>
      <c r="AY102" s="209" t="s">
        <v>146</v>
      </c>
    </row>
    <row r="103" spans="1:65" s="14" customFormat="1" ht="11.25">
      <c r="B103" s="210"/>
      <c r="C103" s="211"/>
      <c r="D103" s="200" t="s">
        <v>158</v>
      </c>
      <c r="E103" s="212" t="s">
        <v>19</v>
      </c>
      <c r="F103" s="213" t="s">
        <v>173</v>
      </c>
      <c r="G103" s="211"/>
      <c r="H103" s="214">
        <v>4.4800000000000004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158</v>
      </c>
      <c r="AU103" s="220" t="s">
        <v>84</v>
      </c>
      <c r="AV103" s="14" t="s">
        <v>154</v>
      </c>
      <c r="AW103" s="14" t="s">
        <v>33</v>
      </c>
      <c r="AX103" s="14" t="s">
        <v>78</v>
      </c>
      <c r="AY103" s="220" t="s">
        <v>146</v>
      </c>
    </row>
    <row r="104" spans="1:65" s="2" customFormat="1" ht="37.9" customHeight="1">
      <c r="A104" s="36"/>
      <c r="B104" s="37"/>
      <c r="C104" s="180" t="s">
        <v>154</v>
      </c>
      <c r="D104" s="180" t="s">
        <v>149</v>
      </c>
      <c r="E104" s="181" t="s">
        <v>174</v>
      </c>
      <c r="F104" s="182" t="s">
        <v>175</v>
      </c>
      <c r="G104" s="183" t="s">
        <v>162</v>
      </c>
      <c r="H104" s="184">
        <v>50</v>
      </c>
      <c r="I104" s="185"/>
      <c r="J104" s="186">
        <f>ROUND(I104*H104,2)</f>
        <v>0</v>
      </c>
      <c r="K104" s="182" t="s">
        <v>176</v>
      </c>
      <c r="L104" s="41"/>
      <c r="M104" s="187" t="s">
        <v>19</v>
      </c>
      <c r="N104" s="188" t="s">
        <v>43</v>
      </c>
      <c r="O104" s="66"/>
      <c r="P104" s="189">
        <f>O104*H104</f>
        <v>0</v>
      </c>
      <c r="Q104" s="189">
        <v>0</v>
      </c>
      <c r="R104" s="189">
        <f>Q104*H104</f>
        <v>0</v>
      </c>
      <c r="S104" s="189">
        <v>9.7000000000000003E-2</v>
      </c>
      <c r="T104" s="190">
        <f>S104*H104</f>
        <v>4.8500000000000005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154</v>
      </c>
      <c r="AT104" s="191" t="s">
        <v>149</v>
      </c>
      <c r="AU104" s="191" t="s">
        <v>84</v>
      </c>
      <c r="AY104" s="19" t="s">
        <v>146</v>
      </c>
      <c r="BE104" s="192">
        <f>IF(N104="základní",J104,0)</f>
        <v>0</v>
      </c>
      <c r="BF104" s="192">
        <f>IF(N104="snížená",J104,0)</f>
        <v>0</v>
      </c>
      <c r="BG104" s="192">
        <f>IF(N104="zákl. přenesená",J104,0)</f>
        <v>0</v>
      </c>
      <c r="BH104" s="192">
        <f>IF(N104="sníž. přenesená",J104,0)</f>
        <v>0</v>
      </c>
      <c r="BI104" s="192">
        <f>IF(N104="nulová",J104,0)</f>
        <v>0</v>
      </c>
      <c r="BJ104" s="19" t="s">
        <v>84</v>
      </c>
      <c r="BK104" s="192">
        <f>ROUND(I104*H104,2)</f>
        <v>0</v>
      </c>
      <c r="BL104" s="19" t="s">
        <v>154</v>
      </c>
      <c r="BM104" s="191" t="s">
        <v>177</v>
      </c>
    </row>
    <row r="105" spans="1:65" s="13" customFormat="1" ht="11.25">
      <c r="B105" s="198"/>
      <c r="C105" s="199"/>
      <c r="D105" s="200" t="s">
        <v>158</v>
      </c>
      <c r="E105" s="201" t="s">
        <v>19</v>
      </c>
      <c r="F105" s="202" t="s">
        <v>178</v>
      </c>
      <c r="G105" s="199"/>
      <c r="H105" s="203">
        <v>50</v>
      </c>
      <c r="I105" s="204"/>
      <c r="J105" s="199"/>
      <c r="K105" s="199"/>
      <c r="L105" s="205"/>
      <c r="M105" s="206"/>
      <c r="N105" s="207"/>
      <c r="O105" s="207"/>
      <c r="P105" s="207"/>
      <c r="Q105" s="207"/>
      <c r="R105" s="207"/>
      <c r="S105" s="207"/>
      <c r="T105" s="208"/>
      <c r="AT105" s="209" t="s">
        <v>158</v>
      </c>
      <c r="AU105" s="209" t="s">
        <v>84</v>
      </c>
      <c r="AV105" s="13" t="s">
        <v>84</v>
      </c>
      <c r="AW105" s="13" t="s">
        <v>33</v>
      </c>
      <c r="AX105" s="13" t="s">
        <v>78</v>
      </c>
      <c r="AY105" s="209" t="s">
        <v>146</v>
      </c>
    </row>
    <row r="106" spans="1:65" s="2" customFormat="1" ht="44.25" customHeight="1">
      <c r="A106" s="36"/>
      <c r="B106" s="37"/>
      <c r="C106" s="180" t="s">
        <v>179</v>
      </c>
      <c r="D106" s="180" t="s">
        <v>149</v>
      </c>
      <c r="E106" s="181" t="s">
        <v>180</v>
      </c>
      <c r="F106" s="182" t="s">
        <v>181</v>
      </c>
      <c r="G106" s="183" t="s">
        <v>168</v>
      </c>
      <c r="H106" s="184">
        <v>272</v>
      </c>
      <c r="I106" s="185"/>
      <c r="J106" s="186">
        <f>ROUND(I106*H106,2)</f>
        <v>0</v>
      </c>
      <c r="K106" s="182" t="s">
        <v>153</v>
      </c>
      <c r="L106" s="41"/>
      <c r="M106" s="187" t="s">
        <v>19</v>
      </c>
      <c r="N106" s="188" t="s">
        <v>43</v>
      </c>
      <c r="O106" s="66"/>
      <c r="P106" s="189">
        <f>O106*H106</f>
        <v>0</v>
      </c>
      <c r="Q106" s="189">
        <v>0</v>
      </c>
      <c r="R106" s="189">
        <f>Q106*H106</f>
        <v>0</v>
      </c>
      <c r="S106" s="189">
        <v>4.5999999999999999E-2</v>
      </c>
      <c r="T106" s="190">
        <f>S106*H106</f>
        <v>12.512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154</v>
      </c>
      <c r="AT106" s="191" t="s">
        <v>149</v>
      </c>
      <c r="AU106" s="191" t="s">
        <v>84</v>
      </c>
      <c r="AY106" s="19" t="s">
        <v>146</v>
      </c>
      <c r="BE106" s="192">
        <f>IF(N106="základní",J106,0)</f>
        <v>0</v>
      </c>
      <c r="BF106" s="192">
        <f>IF(N106="snížená",J106,0)</f>
        <v>0</v>
      </c>
      <c r="BG106" s="192">
        <f>IF(N106="zákl. přenesená",J106,0)</f>
        <v>0</v>
      </c>
      <c r="BH106" s="192">
        <f>IF(N106="sníž. přenesená",J106,0)</f>
        <v>0</v>
      </c>
      <c r="BI106" s="192">
        <f>IF(N106="nulová",J106,0)</f>
        <v>0</v>
      </c>
      <c r="BJ106" s="19" t="s">
        <v>84</v>
      </c>
      <c r="BK106" s="192">
        <f>ROUND(I106*H106,2)</f>
        <v>0</v>
      </c>
      <c r="BL106" s="19" t="s">
        <v>154</v>
      </c>
      <c r="BM106" s="191" t="s">
        <v>182</v>
      </c>
    </row>
    <row r="107" spans="1:65" s="2" customFormat="1" ht="11.25">
      <c r="A107" s="36"/>
      <c r="B107" s="37"/>
      <c r="C107" s="38"/>
      <c r="D107" s="193" t="s">
        <v>156</v>
      </c>
      <c r="E107" s="38"/>
      <c r="F107" s="194" t="s">
        <v>183</v>
      </c>
      <c r="G107" s="38"/>
      <c r="H107" s="38"/>
      <c r="I107" s="195"/>
      <c r="J107" s="38"/>
      <c r="K107" s="38"/>
      <c r="L107" s="41"/>
      <c r="M107" s="196"/>
      <c r="N107" s="197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156</v>
      </c>
      <c r="AU107" s="19" t="s">
        <v>84</v>
      </c>
    </row>
    <row r="108" spans="1:65" s="15" customFormat="1" ht="11.25">
      <c r="B108" s="221"/>
      <c r="C108" s="222"/>
      <c r="D108" s="200" t="s">
        <v>158</v>
      </c>
      <c r="E108" s="223" t="s">
        <v>19</v>
      </c>
      <c r="F108" s="224" t="s">
        <v>184</v>
      </c>
      <c r="G108" s="222"/>
      <c r="H108" s="223" t="s">
        <v>19</v>
      </c>
      <c r="I108" s="225"/>
      <c r="J108" s="222"/>
      <c r="K108" s="222"/>
      <c r="L108" s="226"/>
      <c r="M108" s="227"/>
      <c r="N108" s="228"/>
      <c r="O108" s="228"/>
      <c r="P108" s="228"/>
      <c r="Q108" s="228"/>
      <c r="R108" s="228"/>
      <c r="S108" s="228"/>
      <c r="T108" s="229"/>
      <c r="AT108" s="230" t="s">
        <v>158</v>
      </c>
      <c r="AU108" s="230" t="s">
        <v>84</v>
      </c>
      <c r="AV108" s="15" t="s">
        <v>78</v>
      </c>
      <c r="AW108" s="15" t="s">
        <v>33</v>
      </c>
      <c r="AX108" s="15" t="s">
        <v>71</v>
      </c>
      <c r="AY108" s="230" t="s">
        <v>146</v>
      </c>
    </row>
    <row r="109" spans="1:65" s="13" customFormat="1" ht="11.25">
      <c r="B109" s="198"/>
      <c r="C109" s="199"/>
      <c r="D109" s="200" t="s">
        <v>158</v>
      </c>
      <c r="E109" s="201" t="s">
        <v>19</v>
      </c>
      <c r="F109" s="202" t="s">
        <v>185</v>
      </c>
      <c r="G109" s="199"/>
      <c r="H109" s="203">
        <v>82</v>
      </c>
      <c r="I109" s="204"/>
      <c r="J109" s="199"/>
      <c r="K109" s="199"/>
      <c r="L109" s="205"/>
      <c r="M109" s="206"/>
      <c r="N109" s="207"/>
      <c r="O109" s="207"/>
      <c r="P109" s="207"/>
      <c r="Q109" s="207"/>
      <c r="R109" s="207"/>
      <c r="S109" s="207"/>
      <c r="T109" s="208"/>
      <c r="AT109" s="209" t="s">
        <v>158</v>
      </c>
      <c r="AU109" s="209" t="s">
        <v>84</v>
      </c>
      <c r="AV109" s="13" t="s">
        <v>84</v>
      </c>
      <c r="AW109" s="13" t="s">
        <v>33</v>
      </c>
      <c r="AX109" s="13" t="s">
        <v>71</v>
      </c>
      <c r="AY109" s="209" t="s">
        <v>146</v>
      </c>
    </row>
    <row r="110" spans="1:65" s="13" customFormat="1" ht="11.25">
      <c r="B110" s="198"/>
      <c r="C110" s="199"/>
      <c r="D110" s="200" t="s">
        <v>158</v>
      </c>
      <c r="E110" s="201" t="s">
        <v>19</v>
      </c>
      <c r="F110" s="202" t="s">
        <v>186</v>
      </c>
      <c r="G110" s="199"/>
      <c r="H110" s="203">
        <v>190</v>
      </c>
      <c r="I110" s="204"/>
      <c r="J110" s="199"/>
      <c r="K110" s="199"/>
      <c r="L110" s="205"/>
      <c r="M110" s="206"/>
      <c r="N110" s="207"/>
      <c r="O110" s="207"/>
      <c r="P110" s="207"/>
      <c r="Q110" s="207"/>
      <c r="R110" s="207"/>
      <c r="S110" s="207"/>
      <c r="T110" s="208"/>
      <c r="AT110" s="209" t="s">
        <v>158</v>
      </c>
      <c r="AU110" s="209" t="s">
        <v>84</v>
      </c>
      <c r="AV110" s="13" t="s">
        <v>84</v>
      </c>
      <c r="AW110" s="13" t="s">
        <v>33</v>
      </c>
      <c r="AX110" s="13" t="s">
        <v>71</v>
      </c>
      <c r="AY110" s="209" t="s">
        <v>146</v>
      </c>
    </row>
    <row r="111" spans="1:65" s="14" customFormat="1" ht="11.25">
      <c r="B111" s="210"/>
      <c r="C111" s="211"/>
      <c r="D111" s="200" t="s">
        <v>158</v>
      </c>
      <c r="E111" s="212" t="s">
        <v>19</v>
      </c>
      <c r="F111" s="213" t="s">
        <v>173</v>
      </c>
      <c r="G111" s="211"/>
      <c r="H111" s="214">
        <v>272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158</v>
      </c>
      <c r="AU111" s="220" t="s">
        <v>84</v>
      </c>
      <c r="AV111" s="14" t="s">
        <v>154</v>
      </c>
      <c r="AW111" s="14" t="s">
        <v>33</v>
      </c>
      <c r="AX111" s="14" t="s">
        <v>78</v>
      </c>
      <c r="AY111" s="220" t="s">
        <v>146</v>
      </c>
    </row>
    <row r="112" spans="1:65" s="2" customFormat="1" ht="37.9" customHeight="1">
      <c r="A112" s="36"/>
      <c r="B112" s="37"/>
      <c r="C112" s="180" t="s">
        <v>187</v>
      </c>
      <c r="D112" s="180" t="s">
        <v>149</v>
      </c>
      <c r="E112" s="181" t="s">
        <v>188</v>
      </c>
      <c r="F112" s="182" t="s">
        <v>189</v>
      </c>
      <c r="G112" s="183" t="s">
        <v>168</v>
      </c>
      <c r="H112" s="184">
        <v>14</v>
      </c>
      <c r="I112" s="185"/>
      <c r="J112" s="186">
        <f>ROUND(I112*H112,2)</f>
        <v>0</v>
      </c>
      <c r="K112" s="182" t="s">
        <v>153</v>
      </c>
      <c r="L112" s="41"/>
      <c r="M112" s="187" t="s">
        <v>19</v>
      </c>
      <c r="N112" s="188" t="s">
        <v>43</v>
      </c>
      <c r="O112" s="66"/>
      <c r="P112" s="189">
        <f>O112*H112</f>
        <v>0</v>
      </c>
      <c r="Q112" s="189">
        <v>0</v>
      </c>
      <c r="R112" s="189">
        <f>Q112*H112</f>
        <v>0</v>
      </c>
      <c r="S112" s="189">
        <v>6.8000000000000005E-2</v>
      </c>
      <c r="T112" s="190">
        <f>S112*H112</f>
        <v>0.95200000000000007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154</v>
      </c>
      <c r="AT112" s="191" t="s">
        <v>149</v>
      </c>
      <c r="AU112" s="191" t="s">
        <v>84</v>
      </c>
      <c r="AY112" s="19" t="s">
        <v>146</v>
      </c>
      <c r="BE112" s="192">
        <f>IF(N112="základní",J112,0)</f>
        <v>0</v>
      </c>
      <c r="BF112" s="192">
        <f>IF(N112="snížená",J112,0)</f>
        <v>0</v>
      </c>
      <c r="BG112" s="192">
        <f>IF(N112="zákl. přenesená",J112,0)</f>
        <v>0</v>
      </c>
      <c r="BH112" s="192">
        <f>IF(N112="sníž. přenesená",J112,0)</f>
        <v>0</v>
      </c>
      <c r="BI112" s="192">
        <f>IF(N112="nulová",J112,0)</f>
        <v>0</v>
      </c>
      <c r="BJ112" s="19" t="s">
        <v>84</v>
      </c>
      <c r="BK112" s="192">
        <f>ROUND(I112*H112,2)</f>
        <v>0</v>
      </c>
      <c r="BL112" s="19" t="s">
        <v>154</v>
      </c>
      <c r="BM112" s="191" t="s">
        <v>190</v>
      </c>
    </row>
    <row r="113" spans="1:65" s="2" customFormat="1" ht="11.25">
      <c r="A113" s="36"/>
      <c r="B113" s="37"/>
      <c r="C113" s="38"/>
      <c r="D113" s="193" t="s">
        <v>156</v>
      </c>
      <c r="E113" s="38"/>
      <c r="F113" s="194" t="s">
        <v>191</v>
      </c>
      <c r="G113" s="38"/>
      <c r="H113" s="38"/>
      <c r="I113" s="195"/>
      <c r="J113" s="38"/>
      <c r="K113" s="38"/>
      <c r="L113" s="41"/>
      <c r="M113" s="196"/>
      <c r="N113" s="197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156</v>
      </c>
      <c r="AU113" s="19" t="s">
        <v>84</v>
      </c>
    </row>
    <row r="114" spans="1:65" s="13" customFormat="1" ht="11.25">
      <c r="B114" s="198"/>
      <c r="C114" s="199"/>
      <c r="D114" s="200" t="s">
        <v>158</v>
      </c>
      <c r="E114" s="201" t="s">
        <v>19</v>
      </c>
      <c r="F114" s="202" t="s">
        <v>192</v>
      </c>
      <c r="G114" s="199"/>
      <c r="H114" s="203">
        <v>14</v>
      </c>
      <c r="I114" s="204"/>
      <c r="J114" s="199"/>
      <c r="K114" s="199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158</v>
      </c>
      <c r="AU114" s="209" t="s">
        <v>84</v>
      </c>
      <c r="AV114" s="13" t="s">
        <v>84</v>
      </c>
      <c r="AW114" s="13" t="s">
        <v>33</v>
      </c>
      <c r="AX114" s="13" t="s">
        <v>78</v>
      </c>
      <c r="AY114" s="209" t="s">
        <v>146</v>
      </c>
    </row>
    <row r="115" spans="1:65" s="12" customFormat="1" ht="22.9" customHeight="1">
      <c r="B115" s="164"/>
      <c r="C115" s="165"/>
      <c r="D115" s="166" t="s">
        <v>70</v>
      </c>
      <c r="E115" s="178" t="s">
        <v>193</v>
      </c>
      <c r="F115" s="178" t="s">
        <v>194</v>
      </c>
      <c r="G115" s="165"/>
      <c r="H115" s="165"/>
      <c r="I115" s="168"/>
      <c r="J115" s="179">
        <f>BK115</f>
        <v>0</v>
      </c>
      <c r="K115" s="165"/>
      <c r="L115" s="170"/>
      <c r="M115" s="171"/>
      <c r="N115" s="172"/>
      <c r="O115" s="172"/>
      <c r="P115" s="173">
        <f>SUM(P116:P127)</f>
        <v>0</v>
      </c>
      <c r="Q115" s="172"/>
      <c r="R115" s="173">
        <f>SUM(R116:R127)</f>
        <v>0</v>
      </c>
      <c r="S115" s="172"/>
      <c r="T115" s="174">
        <f>SUM(T116:T127)</f>
        <v>0</v>
      </c>
      <c r="AR115" s="175" t="s">
        <v>78</v>
      </c>
      <c r="AT115" s="176" t="s">
        <v>70</v>
      </c>
      <c r="AU115" s="176" t="s">
        <v>78</v>
      </c>
      <c r="AY115" s="175" t="s">
        <v>146</v>
      </c>
      <c r="BK115" s="177">
        <f>SUM(BK116:BK127)</f>
        <v>0</v>
      </c>
    </row>
    <row r="116" spans="1:65" s="2" customFormat="1" ht="24.2" customHeight="1">
      <c r="A116" s="36"/>
      <c r="B116" s="37"/>
      <c r="C116" s="180" t="s">
        <v>195</v>
      </c>
      <c r="D116" s="180" t="s">
        <v>149</v>
      </c>
      <c r="E116" s="181" t="s">
        <v>196</v>
      </c>
      <c r="F116" s="182" t="s">
        <v>197</v>
      </c>
      <c r="G116" s="183" t="s">
        <v>198</v>
      </c>
      <c r="H116" s="184">
        <v>23.602</v>
      </c>
      <c r="I116" s="185"/>
      <c r="J116" s="186">
        <f>ROUND(I116*H116,2)</f>
        <v>0</v>
      </c>
      <c r="K116" s="182" t="s">
        <v>153</v>
      </c>
      <c r="L116" s="41"/>
      <c r="M116" s="187" t="s">
        <v>19</v>
      </c>
      <c r="N116" s="188" t="s">
        <v>43</v>
      </c>
      <c r="O116" s="66"/>
      <c r="P116" s="189">
        <f>O116*H116</f>
        <v>0</v>
      </c>
      <c r="Q116" s="189">
        <v>0</v>
      </c>
      <c r="R116" s="189">
        <f>Q116*H116</f>
        <v>0</v>
      </c>
      <c r="S116" s="189">
        <v>0</v>
      </c>
      <c r="T116" s="190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154</v>
      </c>
      <c r="AT116" s="191" t="s">
        <v>149</v>
      </c>
      <c r="AU116" s="191" t="s">
        <v>84</v>
      </c>
      <c r="AY116" s="19" t="s">
        <v>146</v>
      </c>
      <c r="BE116" s="192">
        <f>IF(N116="základní",J116,0)</f>
        <v>0</v>
      </c>
      <c r="BF116" s="192">
        <f>IF(N116="snížená",J116,0)</f>
        <v>0</v>
      </c>
      <c r="BG116" s="192">
        <f>IF(N116="zákl. přenesená",J116,0)</f>
        <v>0</v>
      </c>
      <c r="BH116" s="192">
        <f>IF(N116="sníž. přenesená",J116,0)</f>
        <v>0</v>
      </c>
      <c r="BI116" s="192">
        <f>IF(N116="nulová",J116,0)</f>
        <v>0</v>
      </c>
      <c r="BJ116" s="19" t="s">
        <v>84</v>
      </c>
      <c r="BK116" s="192">
        <f>ROUND(I116*H116,2)</f>
        <v>0</v>
      </c>
      <c r="BL116" s="19" t="s">
        <v>154</v>
      </c>
      <c r="BM116" s="191" t="s">
        <v>199</v>
      </c>
    </row>
    <row r="117" spans="1:65" s="2" customFormat="1" ht="11.25">
      <c r="A117" s="36"/>
      <c r="B117" s="37"/>
      <c r="C117" s="38"/>
      <c r="D117" s="193" t="s">
        <v>156</v>
      </c>
      <c r="E117" s="38"/>
      <c r="F117" s="194" t="s">
        <v>200</v>
      </c>
      <c r="G117" s="38"/>
      <c r="H117" s="38"/>
      <c r="I117" s="195"/>
      <c r="J117" s="38"/>
      <c r="K117" s="38"/>
      <c r="L117" s="41"/>
      <c r="M117" s="196"/>
      <c r="N117" s="197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156</v>
      </c>
      <c r="AU117" s="19" t="s">
        <v>84</v>
      </c>
    </row>
    <row r="118" spans="1:65" s="2" customFormat="1" ht="37.9" customHeight="1">
      <c r="A118" s="36"/>
      <c r="B118" s="37"/>
      <c r="C118" s="180" t="s">
        <v>201</v>
      </c>
      <c r="D118" s="180" t="s">
        <v>149</v>
      </c>
      <c r="E118" s="181" t="s">
        <v>202</v>
      </c>
      <c r="F118" s="182" t="s">
        <v>203</v>
      </c>
      <c r="G118" s="183" t="s">
        <v>198</v>
      </c>
      <c r="H118" s="184">
        <v>23.602</v>
      </c>
      <c r="I118" s="185"/>
      <c r="J118" s="186">
        <f>ROUND(I118*H118,2)</f>
        <v>0</v>
      </c>
      <c r="K118" s="182" t="s">
        <v>153</v>
      </c>
      <c r="L118" s="41"/>
      <c r="M118" s="187" t="s">
        <v>19</v>
      </c>
      <c r="N118" s="188" t="s">
        <v>43</v>
      </c>
      <c r="O118" s="66"/>
      <c r="P118" s="189">
        <f>O118*H118</f>
        <v>0</v>
      </c>
      <c r="Q118" s="189">
        <v>0</v>
      </c>
      <c r="R118" s="189">
        <f>Q118*H118</f>
        <v>0</v>
      </c>
      <c r="S118" s="189">
        <v>0</v>
      </c>
      <c r="T118" s="190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154</v>
      </c>
      <c r="AT118" s="191" t="s">
        <v>149</v>
      </c>
      <c r="AU118" s="191" t="s">
        <v>84</v>
      </c>
      <c r="AY118" s="19" t="s">
        <v>146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9" t="s">
        <v>84</v>
      </c>
      <c r="BK118" s="192">
        <f>ROUND(I118*H118,2)</f>
        <v>0</v>
      </c>
      <c r="BL118" s="19" t="s">
        <v>154</v>
      </c>
      <c r="BM118" s="191" t="s">
        <v>204</v>
      </c>
    </row>
    <row r="119" spans="1:65" s="2" customFormat="1" ht="11.25">
      <c r="A119" s="36"/>
      <c r="B119" s="37"/>
      <c r="C119" s="38"/>
      <c r="D119" s="193" t="s">
        <v>156</v>
      </c>
      <c r="E119" s="38"/>
      <c r="F119" s="194" t="s">
        <v>205</v>
      </c>
      <c r="G119" s="38"/>
      <c r="H119" s="38"/>
      <c r="I119" s="195"/>
      <c r="J119" s="38"/>
      <c r="K119" s="38"/>
      <c r="L119" s="41"/>
      <c r="M119" s="196"/>
      <c r="N119" s="197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156</v>
      </c>
      <c r="AU119" s="19" t="s">
        <v>84</v>
      </c>
    </row>
    <row r="120" spans="1:65" s="2" customFormat="1" ht="33" customHeight="1">
      <c r="A120" s="36"/>
      <c r="B120" s="37"/>
      <c r="C120" s="180" t="s">
        <v>147</v>
      </c>
      <c r="D120" s="180" t="s">
        <v>149</v>
      </c>
      <c r="E120" s="181" t="s">
        <v>206</v>
      </c>
      <c r="F120" s="182" t="s">
        <v>207</v>
      </c>
      <c r="G120" s="183" t="s">
        <v>198</v>
      </c>
      <c r="H120" s="184">
        <v>23.602</v>
      </c>
      <c r="I120" s="185"/>
      <c r="J120" s="186">
        <f>ROUND(I120*H120,2)</f>
        <v>0</v>
      </c>
      <c r="K120" s="182" t="s">
        <v>153</v>
      </c>
      <c r="L120" s="41"/>
      <c r="M120" s="187" t="s">
        <v>19</v>
      </c>
      <c r="N120" s="188" t="s">
        <v>43</v>
      </c>
      <c r="O120" s="66"/>
      <c r="P120" s="189">
        <f>O120*H120</f>
        <v>0</v>
      </c>
      <c r="Q120" s="189">
        <v>0</v>
      </c>
      <c r="R120" s="189">
        <f>Q120*H120</f>
        <v>0</v>
      </c>
      <c r="S120" s="189">
        <v>0</v>
      </c>
      <c r="T120" s="190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154</v>
      </c>
      <c r="AT120" s="191" t="s">
        <v>149</v>
      </c>
      <c r="AU120" s="191" t="s">
        <v>84</v>
      </c>
      <c r="AY120" s="19" t="s">
        <v>146</v>
      </c>
      <c r="BE120" s="192">
        <f>IF(N120="základní",J120,0)</f>
        <v>0</v>
      </c>
      <c r="BF120" s="192">
        <f>IF(N120="snížená",J120,0)</f>
        <v>0</v>
      </c>
      <c r="BG120" s="192">
        <f>IF(N120="zákl. přenesená",J120,0)</f>
        <v>0</v>
      </c>
      <c r="BH120" s="192">
        <f>IF(N120="sníž. přenesená",J120,0)</f>
        <v>0</v>
      </c>
      <c r="BI120" s="192">
        <f>IF(N120="nulová",J120,0)</f>
        <v>0</v>
      </c>
      <c r="BJ120" s="19" t="s">
        <v>84</v>
      </c>
      <c r="BK120" s="192">
        <f>ROUND(I120*H120,2)</f>
        <v>0</v>
      </c>
      <c r="BL120" s="19" t="s">
        <v>154</v>
      </c>
      <c r="BM120" s="191" t="s">
        <v>208</v>
      </c>
    </row>
    <row r="121" spans="1:65" s="2" customFormat="1" ht="11.25">
      <c r="A121" s="36"/>
      <c r="B121" s="37"/>
      <c r="C121" s="38"/>
      <c r="D121" s="193" t="s">
        <v>156</v>
      </c>
      <c r="E121" s="38"/>
      <c r="F121" s="194" t="s">
        <v>209</v>
      </c>
      <c r="G121" s="38"/>
      <c r="H121" s="38"/>
      <c r="I121" s="195"/>
      <c r="J121" s="38"/>
      <c r="K121" s="38"/>
      <c r="L121" s="41"/>
      <c r="M121" s="196"/>
      <c r="N121" s="197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156</v>
      </c>
      <c r="AU121" s="19" t="s">
        <v>84</v>
      </c>
    </row>
    <row r="122" spans="1:65" s="2" customFormat="1" ht="44.25" customHeight="1">
      <c r="A122" s="36"/>
      <c r="B122" s="37"/>
      <c r="C122" s="180" t="s">
        <v>210</v>
      </c>
      <c r="D122" s="180" t="s">
        <v>149</v>
      </c>
      <c r="E122" s="181" t="s">
        <v>211</v>
      </c>
      <c r="F122" s="182" t="s">
        <v>212</v>
      </c>
      <c r="G122" s="183" t="s">
        <v>198</v>
      </c>
      <c r="H122" s="184">
        <v>236.02</v>
      </c>
      <c r="I122" s="185"/>
      <c r="J122" s="186">
        <f>ROUND(I122*H122,2)</f>
        <v>0</v>
      </c>
      <c r="K122" s="182" t="s">
        <v>153</v>
      </c>
      <c r="L122" s="41"/>
      <c r="M122" s="187" t="s">
        <v>19</v>
      </c>
      <c r="N122" s="188" t="s">
        <v>43</v>
      </c>
      <c r="O122" s="66"/>
      <c r="P122" s="189">
        <f>O122*H122</f>
        <v>0</v>
      </c>
      <c r="Q122" s="189">
        <v>0</v>
      </c>
      <c r="R122" s="189">
        <f>Q122*H122</f>
        <v>0</v>
      </c>
      <c r="S122" s="189">
        <v>0</v>
      </c>
      <c r="T122" s="190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154</v>
      </c>
      <c r="AT122" s="191" t="s">
        <v>149</v>
      </c>
      <c r="AU122" s="191" t="s">
        <v>84</v>
      </c>
      <c r="AY122" s="19" t="s">
        <v>146</v>
      </c>
      <c r="BE122" s="192">
        <f>IF(N122="základní",J122,0)</f>
        <v>0</v>
      </c>
      <c r="BF122" s="192">
        <f>IF(N122="snížená",J122,0)</f>
        <v>0</v>
      </c>
      <c r="BG122" s="192">
        <f>IF(N122="zákl. přenesená",J122,0)</f>
        <v>0</v>
      </c>
      <c r="BH122" s="192">
        <f>IF(N122="sníž. přenesená",J122,0)</f>
        <v>0</v>
      </c>
      <c r="BI122" s="192">
        <f>IF(N122="nulová",J122,0)</f>
        <v>0</v>
      </c>
      <c r="BJ122" s="19" t="s">
        <v>84</v>
      </c>
      <c r="BK122" s="192">
        <f>ROUND(I122*H122,2)</f>
        <v>0</v>
      </c>
      <c r="BL122" s="19" t="s">
        <v>154</v>
      </c>
      <c r="BM122" s="191" t="s">
        <v>213</v>
      </c>
    </row>
    <row r="123" spans="1:65" s="2" customFormat="1" ht="11.25">
      <c r="A123" s="36"/>
      <c r="B123" s="37"/>
      <c r="C123" s="38"/>
      <c r="D123" s="193" t="s">
        <v>156</v>
      </c>
      <c r="E123" s="38"/>
      <c r="F123" s="194" t="s">
        <v>214</v>
      </c>
      <c r="G123" s="38"/>
      <c r="H123" s="38"/>
      <c r="I123" s="195"/>
      <c r="J123" s="38"/>
      <c r="K123" s="38"/>
      <c r="L123" s="41"/>
      <c r="M123" s="196"/>
      <c r="N123" s="197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156</v>
      </c>
      <c r="AU123" s="19" t="s">
        <v>84</v>
      </c>
    </row>
    <row r="124" spans="1:65" s="2" customFormat="1" ht="19.5">
      <c r="A124" s="36"/>
      <c r="B124" s="37"/>
      <c r="C124" s="38"/>
      <c r="D124" s="200" t="s">
        <v>215</v>
      </c>
      <c r="E124" s="38"/>
      <c r="F124" s="231" t="s">
        <v>216</v>
      </c>
      <c r="G124" s="38"/>
      <c r="H124" s="38"/>
      <c r="I124" s="195"/>
      <c r="J124" s="38"/>
      <c r="K124" s="38"/>
      <c r="L124" s="41"/>
      <c r="M124" s="196"/>
      <c r="N124" s="197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215</v>
      </c>
      <c r="AU124" s="19" t="s">
        <v>84</v>
      </c>
    </row>
    <row r="125" spans="1:65" s="13" customFormat="1" ht="11.25">
      <c r="B125" s="198"/>
      <c r="C125" s="199"/>
      <c r="D125" s="200" t="s">
        <v>158</v>
      </c>
      <c r="E125" s="199"/>
      <c r="F125" s="202" t="s">
        <v>217</v>
      </c>
      <c r="G125" s="199"/>
      <c r="H125" s="203">
        <v>236.02</v>
      </c>
      <c r="I125" s="204"/>
      <c r="J125" s="199"/>
      <c r="K125" s="199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158</v>
      </c>
      <c r="AU125" s="209" t="s">
        <v>84</v>
      </c>
      <c r="AV125" s="13" t="s">
        <v>84</v>
      </c>
      <c r="AW125" s="13" t="s">
        <v>4</v>
      </c>
      <c r="AX125" s="13" t="s">
        <v>78</v>
      </c>
      <c r="AY125" s="209" t="s">
        <v>146</v>
      </c>
    </row>
    <row r="126" spans="1:65" s="2" customFormat="1" ht="49.15" customHeight="1">
      <c r="A126" s="36"/>
      <c r="B126" s="37"/>
      <c r="C126" s="180" t="s">
        <v>218</v>
      </c>
      <c r="D126" s="180" t="s">
        <v>149</v>
      </c>
      <c r="E126" s="181" t="s">
        <v>219</v>
      </c>
      <c r="F126" s="182" t="s">
        <v>220</v>
      </c>
      <c r="G126" s="183" t="s">
        <v>198</v>
      </c>
      <c r="H126" s="184">
        <v>23.602</v>
      </c>
      <c r="I126" s="185"/>
      <c r="J126" s="186">
        <f>ROUND(I126*H126,2)</f>
        <v>0</v>
      </c>
      <c r="K126" s="182" t="s">
        <v>153</v>
      </c>
      <c r="L126" s="41"/>
      <c r="M126" s="187" t="s">
        <v>19</v>
      </c>
      <c r="N126" s="188" t="s">
        <v>43</v>
      </c>
      <c r="O126" s="66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154</v>
      </c>
      <c r="AT126" s="191" t="s">
        <v>149</v>
      </c>
      <c r="AU126" s="191" t="s">
        <v>84</v>
      </c>
      <c r="AY126" s="19" t="s">
        <v>146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84</v>
      </c>
      <c r="BK126" s="192">
        <f>ROUND(I126*H126,2)</f>
        <v>0</v>
      </c>
      <c r="BL126" s="19" t="s">
        <v>154</v>
      </c>
      <c r="BM126" s="191" t="s">
        <v>221</v>
      </c>
    </row>
    <row r="127" spans="1:65" s="2" customFormat="1" ht="11.25">
      <c r="A127" s="36"/>
      <c r="B127" s="37"/>
      <c r="C127" s="38"/>
      <c r="D127" s="193" t="s">
        <v>156</v>
      </c>
      <c r="E127" s="38"/>
      <c r="F127" s="194" t="s">
        <v>222</v>
      </c>
      <c r="G127" s="38"/>
      <c r="H127" s="38"/>
      <c r="I127" s="195"/>
      <c r="J127" s="38"/>
      <c r="K127" s="38"/>
      <c r="L127" s="41"/>
      <c r="M127" s="196"/>
      <c r="N127" s="197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156</v>
      </c>
      <c r="AU127" s="19" t="s">
        <v>84</v>
      </c>
    </row>
    <row r="128" spans="1:65" s="12" customFormat="1" ht="25.9" customHeight="1">
      <c r="B128" s="164"/>
      <c r="C128" s="165"/>
      <c r="D128" s="166" t="s">
        <v>70</v>
      </c>
      <c r="E128" s="167" t="s">
        <v>223</v>
      </c>
      <c r="F128" s="167" t="s">
        <v>224</v>
      </c>
      <c r="G128" s="165"/>
      <c r="H128" s="165"/>
      <c r="I128" s="168"/>
      <c r="J128" s="169">
        <f>BK128</f>
        <v>0</v>
      </c>
      <c r="K128" s="165"/>
      <c r="L128" s="170"/>
      <c r="M128" s="171"/>
      <c r="N128" s="172"/>
      <c r="O128" s="172"/>
      <c r="P128" s="173">
        <f>P129+P134</f>
        <v>0</v>
      </c>
      <c r="Q128" s="172"/>
      <c r="R128" s="173">
        <f>R129+R134</f>
        <v>0</v>
      </c>
      <c r="S128" s="172"/>
      <c r="T128" s="174">
        <f>T129+T134</f>
        <v>3.6679999999999997</v>
      </c>
      <c r="AR128" s="175" t="s">
        <v>84</v>
      </c>
      <c r="AT128" s="176" t="s">
        <v>70</v>
      </c>
      <c r="AU128" s="176" t="s">
        <v>71</v>
      </c>
      <c r="AY128" s="175" t="s">
        <v>146</v>
      </c>
      <c r="BK128" s="177">
        <f>BK129+BK134</f>
        <v>0</v>
      </c>
    </row>
    <row r="129" spans="1:65" s="12" customFormat="1" ht="22.9" customHeight="1">
      <c r="B129" s="164"/>
      <c r="C129" s="165"/>
      <c r="D129" s="166" t="s">
        <v>70</v>
      </c>
      <c r="E129" s="178" t="s">
        <v>225</v>
      </c>
      <c r="F129" s="178" t="s">
        <v>226</v>
      </c>
      <c r="G129" s="165"/>
      <c r="H129" s="165"/>
      <c r="I129" s="168"/>
      <c r="J129" s="179">
        <f>BK129</f>
        <v>0</v>
      </c>
      <c r="K129" s="165"/>
      <c r="L129" s="170"/>
      <c r="M129" s="171"/>
      <c r="N129" s="172"/>
      <c r="O129" s="172"/>
      <c r="P129" s="173">
        <f>SUM(P130:P133)</f>
        <v>0</v>
      </c>
      <c r="Q129" s="172"/>
      <c r="R129" s="173">
        <f>SUM(R130:R133)</f>
        <v>0</v>
      </c>
      <c r="S129" s="172"/>
      <c r="T129" s="174">
        <f>SUM(T130:T133)</f>
        <v>3.5999999999999996</v>
      </c>
      <c r="AR129" s="175" t="s">
        <v>84</v>
      </c>
      <c r="AT129" s="176" t="s">
        <v>70</v>
      </c>
      <c r="AU129" s="176" t="s">
        <v>78</v>
      </c>
      <c r="AY129" s="175" t="s">
        <v>146</v>
      </c>
      <c r="BK129" s="177">
        <f>SUM(BK130:BK133)</f>
        <v>0</v>
      </c>
    </row>
    <row r="130" spans="1:65" s="2" customFormat="1" ht="24.2" customHeight="1">
      <c r="A130" s="36"/>
      <c r="B130" s="37"/>
      <c r="C130" s="180" t="s">
        <v>8</v>
      </c>
      <c r="D130" s="180" t="s">
        <v>149</v>
      </c>
      <c r="E130" s="181" t="s">
        <v>227</v>
      </c>
      <c r="F130" s="182" t="s">
        <v>228</v>
      </c>
      <c r="G130" s="183" t="s">
        <v>152</v>
      </c>
      <c r="H130" s="184">
        <v>80</v>
      </c>
      <c r="I130" s="185"/>
      <c r="J130" s="186">
        <f>ROUND(I130*H130,2)</f>
        <v>0</v>
      </c>
      <c r="K130" s="182" t="s">
        <v>153</v>
      </c>
      <c r="L130" s="41"/>
      <c r="M130" s="187" t="s">
        <v>19</v>
      </c>
      <c r="N130" s="188" t="s">
        <v>43</v>
      </c>
      <c r="O130" s="66"/>
      <c r="P130" s="189">
        <f>O130*H130</f>
        <v>0</v>
      </c>
      <c r="Q130" s="189">
        <v>0</v>
      </c>
      <c r="R130" s="189">
        <f>Q130*H130</f>
        <v>0</v>
      </c>
      <c r="S130" s="189">
        <v>4.4999999999999998E-2</v>
      </c>
      <c r="T130" s="190">
        <f>S130*H130</f>
        <v>3.5999999999999996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1" t="s">
        <v>229</v>
      </c>
      <c r="AT130" s="191" t="s">
        <v>149</v>
      </c>
      <c r="AU130" s="191" t="s">
        <v>84</v>
      </c>
      <c r="AY130" s="19" t="s">
        <v>146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9" t="s">
        <v>84</v>
      </c>
      <c r="BK130" s="192">
        <f>ROUND(I130*H130,2)</f>
        <v>0</v>
      </c>
      <c r="BL130" s="19" t="s">
        <v>229</v>
      </c>
      <c r="BM130" s="191" t="s">
        <v>230</v>
      </c>
    </row>
    <row r="131" spans="1:65" s="2" customFormat="1" ht="11.25">
      <c r="A131" s="36"/>
      <c r="B131" s="37"/>
      <c r="C131" s="38"/>
      <c r="D131" s="193" t="s">
        <v>156</v>
      </c>
      <c r="E131" s="38"/>
      <c r="F131" s="194" t="s">
        <v>231</v>
      </c>
      <c r="G131" s="38"/>
      <c r="H131" s="38"/>
      <c r="I131" s="195"/>
      <c r="J131" s="38"/>
      <c r="K131" s="38"/>
      <c r="L131" s="41"/>
      <c r="M131" s="196"/>
      <c r="N131" s="197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156</v>
      </c>
      <c r="AU131" s="19" t="s">
        <v>84</v>
      </c>
    </row>
    <row r="132" spans="1:65" s="15" customFormat="1" ht="11.25">
      <c r="B132" s="221"/>
      <c r="C132" s="222"/>
      <c r="D132" s="200" t="s">
        <v>158</v>
      </c>
      <c r="E132" s="223" t="s">
        <v>19</v>
      </c>
      <c r="F132" s="224" t="s">
        <v>232</v>
      </c>
      <c r="G132" s="222"/>
      <c r="H132" s="223" t="s">
        <v>19</v>
      </c>
      <c r="I132" s="225"/>
      <c r="J132" s="222"/>
      <c r="K132" s="222"/>
      <c r="L132" s="226"/>
      <c r="M132" s="227"/>
      <c r="N132" s="228"/>
      <c r="O132" s="228"/>
      <c r="P132" s="228"/>
      <c r="Q132" s="228"/>
      <c r="R132" s="228"/>
      <c r="S132" s="228"/>
      <c r="T132" s="229"/>
      <c r="AT132" s="230" t="s">
        <v>158</v>
      </c>
      <c r="AU132" s="230" t="s">
        <v>84</v>
      </c>
      <c r="AV132" s="15" t="s">
        <v>78</v>
      </c>
      <c r="AW132" s="15" t="s">
        <v>33</v>
      </c>
      <c r="AX132" s="15" t="s">
        <v>71</v>
      </c>
      <c r="AY132" s="230" t="s">
        <v>146</v>
      </c>
    </row>
    <row r="133" spans="1:65" s="13" customFormat="1" ht="11.25">
      <c r="B133" s="198"/>
      <c r="C133" s="199"/>
      <c r="D133" s="200" t="s">
        <v>158</v>
      </c>
      <c r="E133" s="201" t="s">
        <v>19</v>
      </c>
      <c r="F133" s="202" t="s">
        <v>233</v>
      </c>
      <c r="G133" s="199"/>
      <c r="H133" s="203">
        <v>80</v>
      </c>
      <c r="I133" s="204"/>
      <c r="J133" s="199"/>
      <c r="K133" s="199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158</v>
      </c>
      <c r="AU133" s="209" t="s">
        <v>84</v>
      </c>
      <c r="AV133" s="13" t="s">
        <v>84</v>
      </c>
      <c r="AW133" s="13" t="s">
        <v>33</v>
      </c>
      <c r="AX133" s="13" t="s">
        <v>78</v>
      </c>
      <c r="AY133" s="209" t="s">
        <v>146</v>
      </c>
    </row>
    <row r="134" spans="1:65" s="12" customFormat="1" ht="22.9" customHeight="1">
      <c r="B134" s="164"/>
      <c r="C134" s="165"/>
      <c r="D134" s="166" t="s">
        <v>70</v>
      </c>
      <c r="E134" s="178" t="s">
        <v>234</v>
      </c>
      <c r="F134" s="178" t="s">
        <v>235</v>
      </c>
      <c r="G134" s="165"/>
      <c r="H134" s="165"/>
      <c r="I134" s="168"/>
      <c r="J134" s="179">
        <f>BK134</f>
        <v>0</v>
      </c>
      <c r="K134" s="165"/>
      <c r="L134" s="170"/>
      <c r="M134" s="171"/>
      <c r="N134" s="172"/>
      <c r="O134" s="172"/>
      <c r="P134" s="173">
        <f>SUM(P135:P142)</f>
        <v>0</v>
      </c>
      <c r="Q134" s="172"/>
      <c r="R134" s="173">
        <f>SUM(R135:R142)</f>
        <v>0</v>
      </c>
      <c r="S134" s="172"/>
      <c r="T134" s="174">
        <f>SUM(T135:T142)</f>
        <v>6.8000000000000005E-2</v>
      </c>
      <c r="AR134" s="175" t="s">
        <v>84</v>
      </c>
      <c r="AT134" s="176" t="s">
        <v>70</v>
      </c>
      <c r="AU134" s="176" t="s">
        <v>78</v>
      </c>
      <c r="AY134" s="175" t="s">
        <v>146</v>
      </c>
      <c r="BK134" s="177">
        <f>SUM(BK135:BK142)</f>
        <v>0</v>
      </c>
    </row>
    <row r="135" spans="1:65" s="2" customFormat="1" ht="16.5" customHeight="1">
      <c r="A135" s="36"/>
      <c r="B135" s="37"/>
      <c r="C135" s="180" t="s">
        <v>236</v>
      </c>
      <c r="D135" s="180" t="s">
        <v>149</v>
      </c>
      <c r="E135" s="181" t="s">
        <v>237</v>
      </c>
      <c r="F135" s="182" t="s">
        <v>238</v>
      </c>
      <c r="G135" s="183" t="s">
        <v>152</v>
      </c>
      <c r="H135" s="184">
        <v>4</v>
      </c>
      <c r="I135" s="185"/>
      <c r="J135" s="186">
        <f>ROUND(I135*H135,2)</f>
        <v>0</v>
      </c>
      <c r="K135" s="182" t="s">
        <v>153</v>
      </c>
      <c r="L135" s="41"/>
      <c r="M135" s="187" t="s">
        <v>19</v>
      </c>
      <c r="N135" s="188" t="s">
        <v>43</v>
      </c>
      <c r="O135" s="66"/>
      <c r="P135" s="189">
        <f>O135*H135</f>
        <v>0</v>
      </c>
      <c r="Q135" s="189">
        <v>0</v>
      </c>
      <c r="R135" s="189">
        <f>Q135*H135</f>
        <v>0</v>
      </c>
      <c r="S135" s="189">
        <v>5.0000000000000001E-3</v>
      </c>
      <c r="T135" s="190">
        <f>S135*H135</f>
        <v>0.02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1" t="s">
        <v>229</v>
      </c>
      <c r="AT135" s="191" t="s">
        <v>149</v>
      </c>
      <c r="AU135" s="191" t="s">
        <v>84</v>
      </c>
      <c r="AY135" s="19" t="s">
        <v>146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84</v>
      </c>
      <c r="BK135" s="192">
        <f>ROUND(I135*H135,2)</f>
        <v>0</v>
      </c>
      <c r="BL135" s="19" t="s">
        <v>229</v>
      </c>
      <c r="BM135" s="191" t="s">
        <v>239</v>
      </c>
    </row>
    <row r="136" spans="1:65" s="2" customFormat="1" ht="11.25">
      <c r="A136" s="36"/>
      <c r="B136" s="37"/>
      <c r="C136" s="38"/>
      <c r="D136" s="193" t="s">
        <v>156</v>
      </c>
      <c r="E136" s="38"/>
      <c r="F136" s="194" t="s">
        <v>240</v>
      </c>
      <c r="G136" s="38"/>
      <c r="H136" s="38"/>
      <c r="I136" s="195"/>
      <c r="J136" s="38"/>
      <c r="K136" s="38"/>
      <c r="L136" s="41"/>
      <c r="M136" s="196"/>
      <c r="N136" s="197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156</v>
      </c>
      <c r="AU136" s="19" t="s">
        <v>84</v>
      </c>
    </row>
    <row r="137" spans="1:65" s="13" customFormat="1" ht="11.25">
      <c r="B137" s="198"/>
      <c r="C137" s="199"/>
      <c r="D137" s="200" t="s">
        <v>158</v>
      </c>
      <c r="E137" s="201" t="s">
        <v>19</v>
      </c>
      <c r="F137" s="202" t="s">
        <v>241</v>
      </c>
      <c r="G137" s="199"/>
      <c r="H137" s="203">
        <v>4</v>
      </c>
      <c r="I137" s="204"/>
      <c r="J137" s="199"/>
      <c r="K137" s="199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158</v>
      </c>
      <c r="AU137" s="209" t="s">
        <v>84</v>
      </c>
      <c r="AV137" s="13" t="s">
        <v>84</v>
      </c>
      <c r="AW137" s="13" t="s">
        <v>33</v>
      </c>
      <c r="AX137" s="13" t="s">
        <v>78</v>
      </c>
      <c r="AY137" s="209" t="s">
        <v>146</v>
      </c>
    </row>
    <row r="138" spans="1:65" s="2" customFormat="1" ht="24.2" customHeight="1">
      <c r="A138" s="36"/>
      <c r="B138" s="37"/>
      <c r="C138" s="180" t="s">
        <v>242</v>
      </c>
      <c r="D138" s="180" t="s">
        <v>149</v>
      </c>
      <c r="E138" s="181" t="s">
        <v>243</v>
      </c>
      <c r="F138" s="182" t="s">
        <v>244</v>
      </c>
      <c r="G138" s="183" t="s">
        <v>162</v>
      </c>
      <c r="H138" s="184">
        <v>2</v>
      </c>
      <c r="I138" s="185"/>
      <c r="J138" s="186">
        <f>ROUND(I138*H138,2)</f>
        <v>0</v>
      </c>
      <c r="K138" s="182" t="s">
        <v>153</v>
      </c>
      <c r="L138" s="41"/>
      <c r="M138" s="187" t="s">
        <v>19</v>
      </c>
      <c r="N138" s="188" t="s">
        <v>43</v>
      </c>
      <c r="O138" s="66"/>
      <c r="P138" s="189">
        <f>O138*H138</f>
        <v>0</v>
      </c>
      <c r="Q138" s="189">
        <v>0</v>
      </c>
      <c r="R138" s="189">
        <f>Q138*H138</f>
        <v>0</v>
      </c>
      <c r="S138" s="189">
        <v>2.4E-2</v>
      </c>
      <c r="T138" s="190">
        <f>S138*H138</f>
        <v>4.8000000000000001E-2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229</v>
      </c>
      <c r="AT138" s="191" t="s">
        <v>149</v>
      </c>
      <c r="AU138" s="191" t="s">
        <v>84</v>
      </c>
      <c r="AY138" s="19" t="s">
        <v>146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84</v>
      </c>
      <c r="BK138" s="192">
        <f>ROUND(I138*H138,2)</f>
        <v>0</v>
      </c>
      <c r="BL138" s="19" t="s">
        <v>229</v>
      </c>
      <c r="BM138" s="191" t="s">
        <v>245</v>
      </c>
    </row>
    <row r="139" spans="1:65" s="2" customFormat="1" ht="11.25">
      <c r="A139" s="36"/>
      <c r="B139" s="37"/>
      <c r="C139" s="38"/>
      <c r="D139" s="193" t="s">
        <v>156</v>
      </c>
      <c r="E139" s="38"/>
      <c r="F139" s="194" t="s">
        <v>246</v>
      </c>
      <c r="G139" s="38"/>
      <c r="H139" s="38"/>
      <c r="I139" s="195"/>
      <c r="J139" s="38"/>
      <c r="K139" s="38"/>
      <c r="L139" s="41"/>
      <c r="M139" s="196"/>
      <c r="N139" s="197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156</v>
      </c>
      <c r="AU139" s="19" t="s">
        <v>84</v>
      </c>
    </row>
    <row r="140" spans="1:65" s="13" customFormat="1" ht="11.25">
      <c r="B140" s="198"/>
      <c r="C140" s="199"/>
      <c r="D140" s="200" t="s">
        <v>158</v>
      </c>
      <c r="E140" s="201" t="s">
        <v>19</v>
      </c>
      <c r="F140" s="202" t="s">
        <v>247</v>
      </c>
      <c r="G140" s="199"/>
      <c r="H140" s="203">
        <v>1</v>
      </c>
      <c r="I140" s="204"/>
      <c r="J140" s="199"/>
      <c r="K140" s="199"/>
      <c r="L140" s="205"/>
      <c r="M140" s="206"/>
      <c r="N140" s="207"/>
      <c r="O140" s="207"/>
      <c r="P140" s="207"/>
      <c r="Q140" s="207"/>
      <c r="R140" s="207"/>
      <c r="S140" s="207"/>
      <c r="T140" s="208"/>
      <c r="AT140" s="209" t="s">
        <v>158</v>
      </c>
      <c r="AU140" s="209" t="s">
        <v>84</v>
      </c>
      <c r="AV140" s="13" t="s">
        <v>84</v>
      </c>
      <c r="AW140" s="13" t="s">
        <v>33</v>
      </c>
      <c r="AX140" s="13" t="s">
        <v>71</v>
      </c>
      <c r="AY140" s="209" t="s">
        <v>146</v>
      </c>
    </row>
    <row r="141" spans="1:65" s="13" customFormat="1" ht="11.25">
      <c r="B141" s="198"/>
      <c r="C141" s="199"/>
      <c r="D141" s="200" t="s">
        <v>158</v>
      </c>
      <c r="E141" s="201" t="s">
        <v>19</v>
      </c>
      <c r="F141" s="202" t="s">
        <v>248</v>
      </c>
      <c r="G141" s="199"/>
      <c r="H141" s="203">
        <v>1</v>
      </c>
      <c r="I141" s="204"/>
      <c r="J141" s="199"/>
      <c r="K141" s="199"/>
      <c r="L141" s="205"/>
      <c r="M141" s="206"/>
      <c r="N141" s="207"/>
      <c r="O141" s="207"/>
      <c r="P141" s="207"/>
      <c r="Q141" s="207"/>
      <c r="R141" s="207"/>
      <c r="S141" s="207"/>
      <c r="T141" s="208"/>
      <c r="AT141" s="209" t="s">
        <v>158</v>
      </c>
      <c r="AU141" s="209" t="s">
        <v>84</v>
      </c>
      <c r="AV141" s="13" t="s">
        <v>84</v>
      </c>
      <c r="AW141" s="13" t="s">
        <v>33</v>
      </c>
      <c r="AX141" s="13" t="s">
        <v>71</v>
      </c>
      <c r="AY141" s="209" t="s">
        <v>146</v>
      </c>
    </row>
    <row r="142" spans="1:65" s="14" customFormat="1" ht="11.25">
      <c r="B142" s="210"/>
      <c r="C142" s="211"/>
      <c r="D142" s="200" t="s">
        <v>158</v>
      </c>
      <c r="E142" s="212" t="s">
        <v>19</v>
      </c>
      <c r="F142" s="213" t="s">
        <v>173</v>
      </c>
      <c r="G142" s="211"/>
      <c r="H142" s="214">
        <v>2</v>
      </c>
      <c r="I142" s="215"/>
      <c r="J142" s="211"/>
      <c r="K142" s="211"/>
      <c r="L142" s="216"/>
      <c r="M142" s="232"/>
      <c r="N142" s="233"/>
      <c r="O142" s="233"/>
      <c r="P142" s="233"/>
      <c r="Q142" s="233"/>
      <c r="R142" s="233"/>
      <c r="S142" s="233"/>
      <c r="T142" s="234"/>
      <c r="AT142" s="220" t="s">
        <v>158</v>
      </c>
      <c r="AU142" s="220" t="s">
        <v>84</v>
      </c>
      <c r="AV142" s="14" t="s">
        <v>154</v>
      </c>
      <c r="AW142" s="14" t="s">
        <v>33</v>
      </c>
      <c r="AX142" s="14" t="s">
        <v>78</v>
      </c>
      <c r="AY142" s="220" t="s">
        <v>146</v>
      </c>
    </row>
    <row r="143" spans="1:65" s="2" customFormat="1" ht="6.95" customHeight="1">
      <c r="A143" s="36"/>
      <c r="B143" s="49"/>
      <c r="C143" s="50"/>
      <c r="D143" s="50"/>
      <c r="E143" s="50"/>
      <c r="F143" s="50"/>
      <c r="G143" s="50"/>
      <c r="H143" s="50"/>
      <c r="I143" s="50"/>
      <c r="J143" s="50"/>
      <c r="K143" s="50"/>
      <c r="L143" s="41"/>
      <c r="M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</row>
  </sheetData>
  <sheetProtection algorithmName="SHA-512" hashValue="HIeUIAK/hVFmqwgVVtzgX2kMtl/41dqZTOv/ndMb/kQIS0GTXzJYyoY5P0HFpWCB/Zxw818Zrki7/x0SOPSMxQ==" saltValue="rWFOGEeZsO+LnVzEEtrS2qNBnlLo9ecy2Ixp7s3kYIl8AflLMpz365Fwi0Vvfv9ToFRH49LsAQlgjuBTmEgyzg==" spinCount="100000" sheet="1" objects="1" scenarios="1" formatColumns="0" formatRows="0" autoFilter="0"/>
  <autoFilter ref="C90:K142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/>
    <hyperlink ref="F98" r:id="rId2"/>
    <hyperlink ref="F100" r:id="rId3"/>
    <hyperlink ref="F107" r:id="rId4"/>
    <hyperlink ref="F113" r:id="rId5"/>
    <hyperlink ref="F117" r:id="rId6"/>
    <hyperlink ref="F119" r:id="rId7"/>
    <hyperlink ref="F121" r:id="rId8"/>
    <hyperlink ref="F123" r:id="rId9"/>
    <hyperlink ref="F127" r:id="rId10"/>
    <hyperlink ref="F131" r:id="rId11"/>
    <hyperlink ref="F136" r:id="rId12"/>
    <hyperlink ref="F139" r:id="rId1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61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88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116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8" t="str">
        <f>'Rekapitulace stavby'!K6</f>
        <v>Stavební úpravy domu č.p. 74 na Masarykově náměstí, č.o. 26 v Novém Jičíně</v>
      </c>
      <c r="F7" s="389"/>
      <c r="G7" s="389"/>
      <c r="H7" s="389"/>
      <c r="L7" s="22"/>
    </row>
    <row r="8" spans="1:46" s="1" customFormat="1" ht="12" customHeight="1">
      <c r="B8" s="22"/>
      <c r="D8" s="114" t="s">
        <v>117</v>
      </c>
      <c r="L8" s="22"/>
    </row>
    <row r="9" spans="1:46" s="2" customFormat="1" ht="16.5" customHeight="1">
      <c r="A9" s="36"/>
      <c r="B9" s="41"/>
      <c r="C9" s="36"/>
      <c r="D9" s="36"/>
      <c r="E9" s="388" t="s">
        <v>118</v>
      </c>
      <c r="F9" s="390"/>
      <c r="G9" s="390"/>
      <c r="H9" s="390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119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91" t="s">
        <v>249</v>
      </c>
      <c r="F11" s="390"/>
      <c r="G11" s="390"/>
      <c r="H11" s="390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19. 7. 2023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19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4" t="s">
        <v>28</v>
      </c>
      <c r="J17" s="105" t="s">
        <v>19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92" t="str">
        <f>'Rekapitulace stavby'!E14</f>
        <v>Vyplň údaj</v>
      </c>
      <c r="F20" s="393"/>
      <c r="G20" s="393"/>
      <c r="H20" s="393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">
        <v>19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4" t="s">
        <v>28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32</v>
      </c>
      <c r="F26" s="36"/>
      <c r="G26" s="36"/>
      <c r="H26" s="36"/>
      <c r="I26" s="114" t="s">
        <v>28</v>
      </c>
      <c r="J26" s="105" t="s">
        <v>19</v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>
      <c r="A29" s="117"/>
      <c r="B29" s="118"/>
      <c r="C29" s="117"/>
      <c r="D29" s="117"/>
      <c r="E29" s="394" t="s">
        <v>36</v>
      </c>
      <c r="F29" s="394"/>
      <c r="G29" s="394"/>
      <c r="H29" s="394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ROUND(J105,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ROUND((SUM(BE105:BE617)),  2)</f>
        <v>0</v>
      </c>
      <c r="G35" s="36"/>
      <c r="H35" s="36"/>
      <c r="I35" s="126">
        <v>0.21</v>
      </c>
      <c r="J35" s="125">
        <f>ROUND(((SUM(BE105:BE617))*I35),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ROUND((SUM(BF105:BF617)),  2)</f>
        <v>0</v>
      </c>
      <c r="G36" s="36"/>
      <c r="H36" s="36"/>
      <c r="I36" s="126">
        <v>0.12</v>
      </c>
      <c r="J36" s="125">
        <f>ROUND(((SUM(BF105:BF617))*I36),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ROUND((SUM(BG105:BG617)),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ROUND((SUM(BH105:BH617)),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ROUND((SUM(BI105:BI617)),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121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5" t="str">
        <f>E7</f>
        <v>Stavební úpravy domu č.p. 74 na Masarykově náměstí, č.o. 26 v Novém Jičíně</v>
      </c>
      <c r="F50" s="396"/>
      <c r="G50" s="396"/>
      <c r="H50" s="396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117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395" t="s">
        <v>118</v>
      </c>
      <c r="F52" s="397"/>
      <c r="G52" s="397"/>
      <c r="H52" s="397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119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9" t="str">
        <f>E11</f>
        <v>D 1.1.2 - Nový stav</v>
      </c>
      <c r="F54" s="397"/>
      <c r="G54" s="397"/>
      <c r="H54" s="397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Masarykovo náměstí, č.o. 26</v>
      </c>
      <c r="G56" s="38"/>
      <c r="H56" s="38"/>
      <c r="I56" s="31" t="s">
        <v>23</v>
      </c>
      <c r="J56" s="61" t="str">
        <f>IF(J14="","",J14)</f>
        <v>19. 7. 2023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2" customHeight="1">
      <c r="A58" s="36"/>
      <c r="B58" s="37"/>
      <c r="C58" s="31" t="s">
        <v>25</v>
      </c>
      <c r="D58" s="38"/>
      <c r="E58" s="38"/>
      <c r="F58" s="29" t="str">
        <f>E17</f>
        <v>Město Nový Jičín</v>
      </c>
      <c r="G58" s="38"/>
      <c r="H58" s="38"/>
      <c r="I58" s="31" t="s">
        <v>31</v>
      </c>
      <c r="J58" s="34" t="str">
        <f>E23</f>
        <v>BENEPRO, a.s.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BENEPRO, a.s.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122</v>
      </c>
      <c r="D61" s="139"/>
      <c r="E61" s="139"/>
      <c r="F61" s="139"/>
      <c r="G61" s="139"/>
      <c r="H61" s="139"/>
      <c r="I61" s="139"/>
      <c r="J61" s="140" t="s">
        <v>123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J105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124</v>
      </c>
    </row>
    <row r="64" spans="1:47" s="9" customFormat="1" ht="24.95" customHeight="1">
      <c r="B64" s="142"/>
      <c r="C64" s="143"/>
      <c r="D64" s="144" t="s">
        <v>125</v>
      </c>
      <c r="E64" s="145"/>
      <c r="F64" s="145"/>
      <c r="G64" s="145"/>
      <c r="H64" s="145"/>
      <c r="I64" s="145"/>
      <c r="J64" s="146">
        <f>J106</f>
        <v>0</v>
      </c>
      <c r="K64" s="143"/>
      <c r="L64" s="147"/>
    </row>
    <row r="65" spans="2:12" s="10" customFormat="1" ht="19.899999999999999" customHeight="1">
      <c r="B65" s="148"/>
      <c r="C65" s="99"/>
      <c r="D65" s="149" t="s">
        <v>250</v>
      </c>
      <c r="E65" s="150"/>
      <c r="F65" s="150"/>
      <c r="G65" s="150"/>
      <c r="H65" s="150"/>
      <c r="I65" s="150"/>
      <c r="J65" s="151">
        <f>J107</f>
        <v>0</v>
      </c>
      <c r="K65" s="99"/>
      <c r="L65" s="152"/>
    </row>
    <row r="66" spans="2:12" s="10" customFormat="1" ht="19.899999999999999" customHeight="1">
      <c r="B66" s="148"/>
      <c r="C66" s="99"/>
      <c r="D66" s="149" t="s">
        <v>251</v>
      </c>
      <c r="E66" s="150"/>
      <c r="F66" s="150"/>
      <c r="G66" s="150"/>
      <c r="H66" s="150"/>
      <c r="I66" s="150"/>
      <c r="J66" s="151">
        <f>J138</f>
        <v>0</v>
      </c>
      <c r="K66" s="99"/>
      <c r="L66" s="152"/>
    </row>
    <row r="67" spans="2:12" s="10" customFormat="1" ht="19.899999999999999" customHeight="1">
      <c r="B67" s="148"/>
      <c r="C67" s="99"/>
      <c r="D67" s="149" t="s">
        <v>252</v>
      </c>
      <c r="E67" s="150"/>
      <c r="F67" s="150"/>
      <c r="G67" s="150"/>
      <c r="H67" s="150"/>
      <c r="I67" s="150"/>
      <c r="J67" s="151">
        <f>J150</f>
        <v>0</v>
      </c>
      <c r="K67" s="99"/>
      <c r="L67" s="152"/>
    </row>
    <row r="68" spans="2:12" s="10" customFormat="1" ht="19.899999999999999" customHeight="1">
      <c r="B68" s="148"/>
      <c r="C68" s="99"/>
      <c r="D68" s="149" t="s">
        <v>126</v>
      </c>
      <c r="E68" s="150"/>
      <c r="F68" s="150"/>
      <c r="G68" s="150"/>
      <c r="H68" s="150"/>
      <c r="I68" s="150"/>
      <c r="J68" s="151">
        <f>J198</f>
        <v>0</v>
      </c>
      <c r="K68" s="99"/>
      <c r="L68" s="152"/>
    </row>
    <row r="69" spans="2:12" s="10" customFormat="1" ht="19.899999999999999" customHeight="1">
      <c r="B69" s="148"/>
      <c r="C69" s="99"/>
      <c r="D69" s="149" t="s">
        <v>253</v>
      </c>
      <c r="E69" s="150"/>
      <c r="F69" s="150"/>
      <c r="G69" s="150"/>
      <c r="H69" s="150"/>
      <c r="I69" s="150"/>
      <c r="J69" s="151">
        <f>J220</f>
        <v>0</v>
      </c>
      <c r="K69" s="99"/>
      <c r="L69" s="152"/>
    </row>
    <row r="70" spans="2:12" s="9" customFormat="1" ht="24.95" customHeight="1">
      <c r="B70" s="142"/>
      <c r="C70" s="143"/>
      <c r="D70" s="144" t="s">
        <v>128</v>
      </c>
      <c r="E70" s="145"/>
      <c r="F70" s="145"/>
      <c r="G70" s="145"/>
      <c r="H70" s="145"/>
      <c r="I70" s="145"/>
      <c r="J70" s="146">
        <f>J223</f>
        <v>0</v>
      </c>
      <c r="K70" s="143"/>
      <c r="L70" s="147"/>
    </row>
    <row r="71" spans="2:12" s="10" customFormat="1" ht="19.899999999999999" customHeight="1">
      <c r="B71" s="148"/>
      <c r="C71" s="99"/>
      <c r="D71" s="149" t="s">
        <v>254</v>
      </c>
      <c r="E71" s="150"/>
      <c r="F71" s="150"/>
      <c r="G71" s="150"/>
      <c r="H71" s="150"/>
      <c r="I71" s="150"/>
      <c r="J71" s="151">
        <f>J224</f>
        <v>0</v>
      </c>
      <c r="K71" s="99"/>
      <c r="L71" s="152"/>
    </row>
    <row r="72" spans="2:12" s="10" customFormat="1" ht="19.899999999999999" customHeight="1">
      <c r="B72" s="148"/>
      <c r="C72" s="99"/>
      <c r="D72" s="149" t="s">
        <v>255</v>
      </c>
      <c r="E72" s="150"/>
      <c r="F72" s="150"/>
      <c r="G72" s="150"/>
      <c r="H72" s="150"/>
      <c r="I72" s="150"/>
      <c r="J72" s="151">
        <f>J226</f>
        <v>0</v>
      </c>
      <c r="K72" s="99"/>
      <c r="L72" s="152"/>
    </row>
    <row r="73" spans="2:12" s="10" customFormat="1" ht="19.899999999999999" customHeight="1">
      <c r="B73" s="148"/>
      <c r="C73" s="99"/>
      <c r="D73" s="149" t="s">
        <v>256</v>
      </c>
      <c r="E73" s="150"/>
      <c r="F73" s="150"/>
      <c r="G73" s="150"/>
      <c r="H73" s="150"/>
      <c r="I73" s="150"/>
      <c r="J73" s="151">
        <f>J285</f>
        <v>0</v>
      </c>
      <c r="K73" s="99"/>
      <c r="L73" s="152"/>
    </row>
    <row r="74" spans="2:12" s="10" customFormat="1" ht="19.899999999999999" customHeight="1">
      <c r="B74" s="148"/>
      <c r="C74" s="99"/>
      <c r="D74" s="149" t="s">
        <v>129</v>
      </c>
      <c r="E74" s="150"/>
      <c r="F74" s="150"/>
      <c r="G74" s="150"/>
      <c r="H74" s="150"/>
      <c r="I74" s="150"/>
      <c r="J74" s="151">
        <f>J292</f>
        <v>0</v>
      </c>
      <c r="K74" s="99"/>
      <c r="L74" s="152"/>
    </row>
    <row r="75" spans="2:12" s="10" customFormat="1" ht="19.899999999999999" customHeight="1">
      <c r="B75" s="148"/>
      <c r="C75" s="99"/>
      <c r="D75" s="149" t="s">
        <v>257</v>
      </c>
      <c r="E75" s="150"/>
      <c r="F75" s="150"/>
      <c r="G75" s="150"/>
      <c r="H75" s="150"/>
      <c r="I75" s="150"/>
      <c r="J75" s="151">
        <f>J366</f>
        <v>0</v>
      </c>
      <c r="K75" s="99"/>
      <c r="L75" s="152"/>
    </row>
    <row r="76" spans="2:12" s="10" customFormat="1" ht="19.899999999999999" customHeight="1">
      <c r="B76" s="148"/>
      <c r="C76" s="99"/>
      <c r="D76" s="149" t="s">
        <v>130</v>
      </c>
      <c r="E76" s="150"/>
      <c r="F76" s="150"/>
      <c r="G76" s="150"/>
      <c r="H76" s="150"/>
      <c r="I76" s="150"/>
      <c r="J76" s="151">
        <f>J382</f>
        <v>0</v>
      </c>
      <c r="K76" s="99"/>
      <c r="L76" s="152"/>
    </row>
    <row r="77" spans="2:12" s="10" customFormat="1" ht="19.899999999999999" customHeight="1">
      <c r="B77" s="148"/>
      <c r="C77" s="99"/>
      <c r="D77" s="149" t="s">
        <v>258</v>
      </c>
      <c r="E77" s="150"/>
      <c r="F77" s="150"/>
      <c r="G77" s="150"/>
      <c r="H77" s="150"/>
      <c r="I77" s="150"/>
      <c r="J77" s="151">
        <f>J445</f>
        <v>0</v>
      </c>
      <c r="K77" s="99"/>
      <c r="L77" s="152"/>
    </row>
    <row r="78" spans="2:12" s="10" customFormat="1" ht="19.899999999999999" customHeight="1">
      <c r="B78" s="148"/>
      <c r="C78" s="99"/>
      <c r="D78" s="149" t="s">
        <v>259</v>
      </c>
      <c r="E78" s="150"/>
      <c r="F78" s="150"/>
      <c r="G78" s="150"/>
      <c r="H78" s="150"/>
      <c r="I78" s="150"/>
      <c r="J78" s="151">
        <f>J456</f>
        <v>0</v>
      </c>
      <c r="K78" s="99"/>
      <c r="L78" s="152"/>
    </row>
    <row r="79" spans="2:12" s="10" customFormat="1" ht="19.899999999999999" customHeight="1">
      <c r="B79" s="148"/>
      <c r="C79" s="99"/>
      <c r="D79" s="149" t="s">
        <v>260</v>
      </c>
      <c r="E79" s="150"/>
      <c r="F79" s="150"/>
      <c r="G79" s="150"/>
      <c r="H79" s="150"/>
      <c r="I79" s="150"/>
      <c r="J79" s="151">
        <f>J482</f>
        <v>0</v>
      </c>
      <c r="K79" s="99"/>
      <c r="L79" s="152"/>
    </row>
    <row r="80" spans="2:12" s="10" customFormat="1" ht="19.899999999999999" customHeight="1">
      <c r="B80" s="148"/>
      <c r="C80" s="99"/>
      <c r="D80" s="149" t="s">
        <v>261</v>
      </c>
      <c r="E80" s="150"/>
      <c r="F80" s="150"/>
      <c r="G80" s="150"/>
      <c r="H80" s="150"/>
      <c r="I80" s="150"/>
      <c r="J80" s="151">
        <f>J496</f>
        <v>0</v>
      </c>
      <c r="K80" s="99"/>
      <c r="L80" s="152"/>
    </row>
    <row r="81" spans="1:31" s="10" customFormat="1" ht="19.899999999999999" customHeight="1">
      <c r="B81" s="148"/>
      <c r="C81" s="99"/>
      <c r="D81" s="149" t="s">
        <v>262</v>
      </c>
      <c r="E81" s="150"/>
      <c r="F81" s="150"/>
      <c r="G81" s="150"/>
      <c r="H81" s="150"/>
      <c r="I81" s="150"/>
      <c r="J81" s="151">
        <f>J537</f>
        <v>0</v>
      </c>
      <c r="K81" s="99"/>
      <c r="L81" s="152"/>
    </row>
    <row r="82" spans="1:31" s="10" customFormat="1" ht="19.899999999999999" customHeight="1">
      <c r="B82" s="148"/>
      <c r="C82" s="99"/>
      <c r="D82" s="149" t="s">
        <v>263</v>
      </c>
      <c r="E82" s="150"/>
      <c r="F82" s="150"/>
      <c r="G82" s="150"/>
      <c r="H82" s="150"/>
      <c r="I82" s="150"/>
      <c r="J82" s="151">
        <f>J582</f>
        <v>0</v>
      </c>
      <c r="K82" s="99"/>
      <c r="L82" s="152"/>
    </row>
    <row r="83" spans="1:31" s="10" customFormat="1" ht="19.899999999999999" customHeight="1">
      <c r="B83" s="148"/>
      <c r="C83" s="99"/>
      <c r="D83" s="149" t="s">
        <v>264</v>
      </c>
      <c r="E83" s="150"/>
      <c r="F83" s="150"/>
      <c r="G83" s="150"/>
      <c r="H83" s="150"/>
      <c r="I83" s="150"/>
      <c r="J83" s="151">
        <f>J591</f>
        <v>0</v>
      </c>
      <c r="K83" s="99"/>
      <c r="L83" s="152"/>
    </row>
    <row r="84" spans="1:31" s="2" customFormat="1" ht="21.7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6.95" customHeight="1">
      <c r="A85" s="36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9" spans="1:31" s="2" customFormat="1" ht="6.95" customHeight="1">
      <c r="A89" s="36"/>
      <c r="B89" s="51"/>
      <c r="C89" s="52"/>
      <c r="D89" s="52"/>
      <c r="E89" s="52"/>
      <c r="F89" s="52"/>
      <c r="G89" s="52"/>
      <c r="H89" s="52"/>
      <c r="I89" s="52"/>
      <c r="J89" s="52"/>
      <c r="K89" s="52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24.95" customHeight="1">
      <c r="A90" s="36"/>
      <c r="B90" s="37"/>
      <c r="C90" s="25" t="s">
        <v>131</v>
      </c>
      <c r="D90" s="38"/>
      <c r="E90" s="38"/>
      <c r="F90" s="38"/>
      <c r="G90" s="38"/>
      <c r="H90" s="38"/>
      <c r="I90" s="38"/>
      <c r="J90" s="38"/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6.9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2" customHeight="1">
      <c r="A92" s="36"/>
      <c r="B92" s="37"/>
      <c r="C92" s="31" t="s">
        <v>16</v>
      </c>
      <c r="D92" s="38"/>
      <c r="E92" s="38"/>
      <c r="F92" s="38"/>
      <c r="G92" s="38"/>
      <c r="H92" s="38"/>
      <c r="I92" s="38"/>
      <c r="J92" s="38"/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26.25" customHeight="1">
      <c r="A93" s="36"/>
      <c r="B93" s="37"/>
      <c r="C93" s="38"/>
      <c r="D93" s="38"/>
      <c r="E93" s="395" t="str">
        <f>E7</f>
        <v>Stavební úpravy domu č.p. 74 na Masarykově náměstí, č.o. 26 v Novém Jičíně</v>
      </c>
      <c r="F93" s="396"/>
      <c r="G93" s="396"/>
      <c r="H93" s="396"/>
      <c r="I93" s="38"/>
      <c r="J93" s="38"/>
      <c r="K93" s="38"/>
      <c r="L93" s="11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1" customFormat="1" ht="12" customHeight="1">
      <c r="B94" s="23"/>
      <c r="C94" s="31" t="s">
        <v>117</v>
      </c>
      <c r="D94" s="24"/>
      <c r="E94" s="24"/>
      <c r="F94" s="24"/>
      <c r="G94" s="24"/>
      <c r="H94" s="24"/>
      <c r="I94" s="24"/>
      <c r="J94" s="24"/>
      <c r="K94" s="24"/>
      <c r="L94" s="22"/>
    </row>
    <row r="95" spans="1:31" s="2" customFormat="1" ht="16.5" customHeight="1">
      <c r="A95" s="36"/>
      <c r="B95" s="37"/>
      <c r="C95" s="38"/>
      <c r="D95" s="38"/>
      <c r="E95" s="395" t="s">
        <v>118</v>
      </c>
      <c r="F95" s="397"/>
      <c r="G95" s="397"/>
      <c r="H95" s="397"/>
      <c r="I95" s="38"/>
      <c r="J95" s="38"/>
      <c r="K95" s="38"/>
      <c r="L95" s="115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2" customHeight="1">
      <c r="A96" s="36"/>
      <c r="B96" s="37"/>
      <c r="C96" s="31" t="s">
        <v>119</v>
      </c>
      <c r="D96" s="38"/>
      <c r="E96" s="38"/>
      <c r="F96" s="38"/>
      <c r="G96" s="38"/>
      <c r="H96" s="38"/>
      <c r="I96" s="38"/>
      <c r="J96" s="38"/>
      <c r="K96" s="38"/>
      <c r="L96" s="11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6.5" customHeight="1">
      <c r="A97" s="36"/>
      <c r="B97" s="37"/>
      <c r="C97" s="38"/>
      <c r="D97" s="38"/>
      <c r="E97" s="349" t="str">
        <f>E11</f>
        <v>D 1.1.2 - Nový stav</v>
      </c>
      <c r="F97" s="397"/>
      <c r="G97" s="397"/>
      <c r="H97" s="397"/>
      <c r="I97" s="38"/>
      <c r="J97" s="38"/>
      <c r="K97" s="38"/>
      <c r="L97" s="11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6.95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115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2" customHeight="1">
      <c r="A99" s="36"/>
      <c r="B99" s="37"/>
      <c r="C99" s="31" t="s">
        <v>21</v>
      </c>
      <c r="D99" s="38"/>
      <c r="E99" s="38"/>
      <c r="F99" s="29" t="str">
        <f>F14</f>
        <v>Masarykovo náměstí, č.o. 26</v>
      </c>
      <c r="G99" s="38"/>
      <c r="H99" s="38"/>
      <c r="I99" s="31" t="s">
        <v>23</v>
      </c>
      <c r="J99" s="61" t="str">
        <f>IF(J14="","",J14)</f>
        <v>19. 7. 2023</v>
      </c>
      <c r="K99" s="38"/>
      <c r="L99" s="115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6.95" customHeight="1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115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5.2" customHeight="1">
      <c r="A101" s="36"/>
      <c r="B101" s="37"/>
      <c r="C101" s="31" t="s">
        <v>25</v>
      </c>
      <c r="D101" s="38"/>
      <c r="E101" s="38"/>
      <c r="F101" s="29" t="str">
        <f>E17</f>
        <v>Město Nový Jičín</v>
      </c>
      <c r="G101" s="38"/>
      <c r="H101" s="38"/>
      <c r="I101" s="31" t="s">
        <v>31</v>
      </c>
      <c r="J101" s="34" t="str">
        <f>E23</f>
        <v>BENEPRO, a.s.</v>
      </c>
      <c r="K101" s="38"/>
      <c r="L101" s="115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2" customFormat="1" ht="15.2" customHeight="1">
      <c r="A102" s="36"/>
      <c r="B102" s="37"/>
      <c r="C102" s="31" t="s">
        <v>29</v>
      </c>
      <c r="D102" s="38"/>
      <c r="E102" s="38"/>
      <c r="F102" s="29" t="str">
        <f>IF(E20="","",E20)</f>
        <v>Vyplň údaj</v>
      </c>
      <c r="G102" s="38"/>
      <c r="H102" s="38"/>
      <c r="I102" s="31" t="s">
        <v>34</v>
      </c>
      <c r="J102" s="34" t="str">
        <f>E26</f>
        <v>BENEPRO, a.s.</v>
      </c>
      <c r="K102" s="38"/>
      <c r="L102" s="115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65" s="2" customFormat="1" ht="10.35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115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1:65" s="11" customFormat="1" ht="29.25" customHeight="1">
      <c r="A104" s="153"/>
      <c r="B104" s="154"/>
      <c r="C104" s="155" t="s">
        <v>132</v>
      </c>
      <c r="D104" s="156" t="s">
        <v>56</v>
      </c>
      <c r="E104" s="156" t="s">
        <v>52</v>
      </c>
      <c r="F104" s="156" t="s">
        <v>53</v>
      </c>
      <c r="G104" s="156" t="s">
        <v>133</v>
      </c>
      <c r="H104" s="156" t="s">
        <v>134</v>
      </c>
      <c r="I104" s="156" t="s">
        <v>135</v>
      </c>
      <c r="J104" s="156" t="s">
        <v>123</v>
      </c>
      <c r="K104" s="157" t="s">
        <v>136</v>
      </c>
      <c r="L104" s="158"/>
      <c r="M104" s="70" t="s">
        <v>19</v>
      </c>
      <c r="N104" s="71" t="s">
        <v>41</v>
      </c>
      <c r="O104" s="71" t="s">
        <v>137</v>
      </c>
      <c r="P104" s="71" t="s">
        <v>138</v>
      </c>
      <c r="Q104" s="71" t="s">
        <v>139</v>
      </c>
      <c r="R104" s="71" t="s">
        <v>140</v>
      </c>
      <c r="S104" s="71" t="s">
        <v>141</v>
      </c>
      <c r="T104" s="72" t="s">
        <v>142</v>
      </c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</row>
    <row r="105" spans="1:65" s="2" customFormat="1" ht="22.9" customHeight="1">
      <c r="A105" s="36"/>
      <c r="B105" s="37"/>
      <c r="C105" s="77" t="s">
        <v>143</v>
      </c>
      <c r="D105" s="38"/>
      <c r="E105" s="38"/>
      <c r="F105" s="38"/>
      <c r="G105" s="38"/>
      <c r="H105" s="38"/>
      <c r="I105" s="38"/>
      <c r="J105" s="159">
        <f>BK105</f>
        <v>0</v>
      </c>
      <c r="K105" s="38"/>
      <c r="L105" s="41"/>
      <c r="M105" s="73"/>
      <c r="N105" s="160"/>
      <c r="O105" s="74"/>
      <c r="P105" s="161">
        <f>P106+P223</f>
        <v>0</v>
      </c>
      <c r="Q105" s="74"/>
      <c r="R105" s="161">
        <f>R106+R223</f>
        <v>103.83743184970919</v>
      </c>
      <c r="S105" s="74"/>
      <c r="T105" s="162">
        <f>T106+T223</f>
        <v>0.75219999999999998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70</v>
      </c>
      <c r="AU105" s="19" t="s">
        <v>124</v>
      </c>
      <c r="BK105" s="163">
        <f>BK106+BK223</f>
        <v>0</v>
      </c>
    </row>
    <row r="106" spans="1:65" s="12" customFormat="1" ht="25.9" customHeight="1">
      <c r="B106" s="164"/>
      <c r="C106" s="165"/>
      <c r="D106" s="166" t="s">
        <v>70</v>
      </c>
      <c r="E106" s="167" t="s">
        <v>144</v>
      </c>
      <c r="F106" s="167" t="s">
        <v>145</v>
      </c>
      <c r="G106" s="165"/>
      <c r="H106" s="165"/>
      <c r="I106" s="168"/>
      <c r="J106" s="169">
        <f>BK106</f>
        <v>0</v>
      </c>
      <c r="K106" s="165"/>
      <c r="L106" s="170"/>
      <c r="M106" s="171"/>
      <c r="N106" s="172"/>
      <c r="O106" s="172"/>
      <c r="P106" s="173">
        <f>P107+P138+P150+P198+P220</f>
        <v>0</v>
      </c>
      <c r="Q106" s="172"/>
      <c r="R106" s="173">
        <f>R107+R138+R150+R198+R220</f>
        <v>63.422748286069194</v>
      </c>
      <c r="S106" s="172"/>
      <c r="T106" s="174">
        <f>T107+T138+T150+T198+T220</f>
        <v>0.75219999999999998</v>
      </c>
      <c r="AR106" s="175" t="s">
        <v>78</v>
      </c>
      <c r="AT106" s="176" t="s">
        <v>70</v>
      </c>
      <c r="AU106" s="176" t="s">
        <v>71</v>
      </c>
      <c r="AY106" s="175" t="s">
        <v>146</v>
      </c>
      <c r="BK106" s="177">
        <f>BK107+BK138+BK150+BK198+BK220</f>
        <v>0</v>
      </c>
    </row>
    <row r="107" spans="1:65" s="12" customFormat="1" ht="22.9" customHeight="1">
      <c r="B107" s="164"/>
      <c r="C107" s="165"/>
      <c r="D107" s="166" t="s">
        <v>70</v>
      </c>
      <c r="E107" s="178" t="s">
        <v>165</v>
      </c>
      <c r="F107" s="178" t="s">
        <v>265</v>
      </c>
      <c r="G107" s="165"/>
      <c r="H107" s="165"/>
      <c r="I107" s="168"/>
      <c r="J107" s="179">
        <f>BK107</f>
        <v>0</v>
      </c>
      <c r="K107" s="165"/>
      <c r="L107" s="170"/>
      <c r="M107" s="171"/>
      <c r="N107" s="172"/>
      <c r="O107" s="172"/>
      <c r="P107" s="173">
        <f>SUM(P108:P137)</f>
        <v>0</v>
      </c>
      <c r="Q107" s="172"/>
      <c r="R107" s="173">
        <f>SUM(R108:R137)</f>
        <v>17.643175199999998</v>
      </c>
      <c r="S107" s="172"/>
      <c r="T107" s="174">
        <f>SUM(T108:T137)</f>
        <v>0</v>
      </c>
      <c r="AR107" s="175" t="s">
        <v>78</v>
      </c>
      <c r="AT107" s="176" t="s">
        <v>70</v>
      </c>
      <c r="AU107" s="176" t="s">
        <v>78</v>
      </c>
      <c r="AY107" s="175" t="s">
        <v>146</v>
      </c>
      <c r="BK107" s="177">
        <f>SUM(BK108:BK137)</f>
        <v>0</v>
      </c>
    </row>
    <row r="108" spans="1:65" s="2" customFormat="1" ht="37.9" customHeight="1">
      <c r="A108" s="36"/>
      <c r="B108" s="37"/>
      <c r="C108" s="180" t="s">
        <v>78</v>
      </c>
      <c r="D108" s="180" t="s">
        <v>149</v>
      </c>
      <c r="E108" s="181" t="s">
        <v>266</v>
      </c>
      <c r="F108" s="182" t="s">
        <v>267</v>
      </c>
      <c r="G108" s="183" t="s">
        <v>162</v>
      </c>
      <c r="H108" s="184">
        <v>10</v>
      </c>
      <c r="I108" s="185"/>
      <c r="J108" s="186">
        <f>ROUND(I108*H108,2)</f>
        <v>0</v>
      </c>
      <c r="K108" s="182" t="s">
        <v>153</v>
      </c>
      <c r="L108" s="41"/>
      <c r="M108" s="187" t="s">
        <v>19</v>
      </c>
      <c r="N108" s="188" t="s">
        <v>43</v>
      </c>
      <c r="O108" s="66"/>
      <c r="P108" s="189">
        <f>O108*H108</f>
        <v>0</v>
      </c>
      <c r="Q108" s="189">
        <v>0.24041999999999999</v>
      </c>
      <c r="R108" s="189">
        <f>Q108*H108</f>
        <v>2.4041999999999999</v>
      </c>
      <c r="S108" s="189">
        <v>0</v>
      </c>
      <c r="T108" s="190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154</v>
      </c>
      <c r="AT108" s="191" t="s">
        <v>149</v>
      </c>
      <c r="AU108" s="191" t="s">
        <v>84</v>
      </c>
      <c r="AY108" s="19" t="s">
        <v>146</v>
      </c>
      <c r="BE108" s="192">
        <f>IF(N108="základní",J108,0)</f>
        <v>0</v>
      </c>
      <c r="BF108" s="192">
        <f>IF(N108="snížená",J108,0)</f>
        <v>0</v>
      </c>
      <c r="BG108" s="192">
        <f>IF(N108="zákl. přenesená",J108,0)</f>
        <v>0</v>
      </c>
      <c r="BH108" s="192">
        <f>IF(N108="sníž. přenesená",J108,0)</f>
        <v>0</v>
      </c>
      <c r="BI108" s="192">
        <f>IF(N108="nulová",J108,0)</f>
        <v>0</v>
      </c>
      <c r="BJ108" s="19" t="s">
        <v>84</v>
      </c>
      <c r="BK108" s="192">
        <f>ROUND(I108*H108,2)</f>
        <v>0</v>
      </c>
      <c r="BL108" s="19" t="s">
        <v>154</v>
      </c>
      <c r="BM108" s="191" t="s">
        <v>268</v>
      </c>
    </row>
    <row r="109" spans="1:65" s="2" customFormat="1" ht="11.25">
      <c r="A109" s="36"/>
      <c r="B109" s="37"/>
      <c r="C109" s="38"/>
      <c r="D109" s="193" t="s">
        <v>156</v>
      </c>
      <c r="E109" s="38"/>
      <c r="F109" s="194" t="s">
        <v>269</v>
      </c>
      <c r="G109" s="38"/>
      <c r="H109" s="38"/>
      <c r="I109" s="195"/>
      <c r="J109" s="38"/>
      <c r="K109" s="38"/>
      <c r="L109" s="41"/>
      <c r="M109" s="196"/>
      <c r="N109" s="197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156</v>
      </c>
      <c r="AU109" s="19" t="s">
        <v>84</v>
      </c>
    </row>
    <row r="110" spans="1:65" s="13" customFormat="1" ht="11.25">
      <c r="B110" s="198"/>
      <c r="C110" s="199"/>
      <c r="D110" s="200" t="s">
        <v>158</v>
      </c>
      <c r="E110" s="201" t="s">
        <v>19</v>
      </c>
      <c r="F110" s="202" t="s">
        <v>270</v>
      </c>
      <c r="G110" s="199"/>
      <c r="H110" s="203">
        <v>10</v>
      </c>
      <c r="I110" s="204"/>
      <c r="J110" s="199"/>
      <c r="K110" s="199"/>
      <c r="L110" s="205"/>
      <c r="M110" s="206"/>
      <c r="N110" s="207"/>
      <c r="O110" s="207"/>
      <c r="P110" s="207"/>
      <c r="Q110" s="207"/>
      <c r="R110" s="207"/>
      <c r="S110" s="207"/>
      <c r="T110" s="208"/>
      <c r="AT110" s="209" t="s">
        <v>158</v>
      </c>
      <c r="AU110" s="209" t="s">
        <v>84</v>
      </c>
      <c r="AV110" s="13" t="s">
        <v>84</v>
      </c>
      <c r="AW110" s="13" t="s">
        <v>33</v>
      </c>
      <c r="AX110" s="13" t="s">
        <v>78</v>
      </c>
      <c r="AY110" s="209" t="s">
        <v>146</v>
      </c>
    </row>
    <row r="111" spans="1:65" s="2" customFormat="1" ht="44.25" customHeight="1">
      <c r="A111" s="36"/>
      <c r="B111" s="37"/>
      <c r="C111" s="180" t="s">
        <v>84</v>
      </c>
      <c r="D111" s="180" t="s">
        <v>149</v>
      </c>
      <c r="E111" s="181" t="s">
        <v>271</v>
      </c>
      <c r="F111" s="182" t="s">
        <v>272</v>
      </c>
      <c r="G111" s="183" t="s">
        <v>168</v>
      </c>
      <c r="H111" s="184">
        <v>14.686</v>
      </c>
      <c r="I111" s="185"/>
      <c r="J111" s="186">
        <f>ROUND(I111*H111,2)</f>
        <v>0</v>
      </c>
      <c r="K111" s="182" t="s">
        <v>153</v>
      </c>
      <c r="L111" s="41"/>
      <c r="M111" s="187" t="s">
        <v>19</v>
      </c>
      <c r="N111" s="188" t="s">
        <v>43</v>
      </c>
      <c r="O111" s="66"/>
      <c r="P111" s="189">
        <f>O111*H111</f>
        <v>0</v>
      </c>
      <c r="Q111" s="189">
        <v>0.15260000000000001</v>
      </c>
      <c r="R111" s="189">
        <f>Q111*H111</f>
        <v>2.2410836000000001</v>
      </c>
      <c r="S111" s="189">
        <v>0</v>
      </c>
      <c r="T111" s="190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154</v>
      </c>
      <c r="AT111" s="191" t="s">
        <v>149</v>
      </c>
      <c r="AU111" s="191" t="s">
        <v>84</v>
      </c>
      <c r="AY111" s="19" t="s">
        <v>146</v>
      </c>
      <c r="BE111" s="192">
        <f>IF(N111="základní",J111,0)</f>
        <v>0</v>
      </c>
      <c r="BF111" s="192">
        <f>IF(N111="snížená",J111,0)</f>
        <v>0</v>
      </c>
      <c r="BG111" s="192">
        <f>IF(N111="zákl. přenesená",J111,0)</f>
        <v>0</v>
      </c>
      <c r="BH111" s="192">
        <f>IF(N111="sníž. přenesená",J111,0)</f>
        <v>0</v>
      </c>
      <c r="BI111" s="192">
        <f>IF(N111="nulová",J111,0)</f>
        <v>0</v>
      </c>
      <c r="BJ111" s="19" t="s">
        <v>84</v>
      </c>
      <c r="BK111" s="192">
        <f>ROUND(I111*H111,2)</f>
        <v>0</v>
      </c>
      <c r="BL111" s="19" t="s">
        <v>154</v>
      </c>
      <c r="BM111" s="191" t="s">
        <v>273</v>
      </c>
    </row>
    <row r="112" spans="1:65" s="2" customFormat="1" ht="11.25">
      <c r="A112" s="36"/>
      <c r="B112" s="37"/>
      <c r="C112" s="38"/>
      <c r="D112" s="193" t="s">
        <v>156</v>
      </c>
      <c r="E112" s="38"/>
      <c r="F112" s="194" t="s">
        <v>274</v>
      </c>
      <c r="G112" s="38"/>
      <c r="H112" s="38"/>
      <c r="I112" s="195"/>
      <c r="J112" s="38"/>
      <c r="K112" s="38"/>
      <c r="L112" s="41"/>
      <c r="M112" s="196"/>
      <c r="N112" s="197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156</v>
      </c>
      <c r="AU112" s="19" t="s">
        <v>84</v>
      </c>
    </row>
    <row r="113" spans="1:65" s="13" customFormat="1" ht="22.5">
      <c r="B113" s="198"/>
      <c r="C113" s="199"/>
      <c r="D113" s="200" t="s">
        <v>158</v>
      </c>
      <c r="E113" s="201" t="s">
        <v>19</v>
      </c>
      <c r="F113" s="202" t="s">
        <v>275</v>
      </c>
      <c r="G113" s="199"/>
      <c r="H113" s="203">
        <v>14.686</v>
      </c>
      <c r="I113" s="204"/>
      <c r="J113" s="199"/>
      <c r="K113" s="199"/>
      <c r="L113" s="205"/>
      <c r="M113" s="206"/>
      <c r="N113" s="207"/>
      <c r="O113" s="207"/>
      <c r="P113" s="207"/>
      <c r="Q113" s="207"/>
      <c r="R113" s="207"/>
      <c r="S113" s="207"/>
      <c r="T113" s="208"/>
      <c r="AT113" s="209" t="s">
        <v>158</v>
      </c>
      <c r="AU113" s="209" t="s">
        <v>84</v>
      </c>
      <c r="AV113" s="13" t="s">
        <v>84</v>
      </c>
      <c r="AW113" s="13" t="s">
        <v>33</v>
      </c>
      <c r="AX113" s="13" t="s">
        <v>78</v>
      </c>
      <c r="AY113" s="209" t="s">
        <v>146</v>
      </c>
    </row>
    <row r="114" spans="1:65" s="2" customFormat="1" ht="37.9" customHeight="1">
      <c r="A114" s="36"/>
      <c r="B114" s="37"/>
      <c r="C114" s="180" t="s">
        <v>165</v>
      </c>
      <c r="D114" s="180" t="s">
        <v>149</v>
      </c>
      <c r="E114" s="181" t="s">
        <v>276</v>
      </c>
      <c r="F114" s="182" t="s">
        <v>277</v>
      </c>
      <c r="G114" s="183" t="s">
        <v>162</v>
      </c>
      <c r="H114" s="184">
        <v>1</v>
      </c>
      <c r="I114" s="185"/>
      <c r="J114" s="186">
        <f>ROUND(I114*H114,2)</f>
        <v>0</v>
      </c>
      <c r="K114" s="182" t="s">
        <v>153</v>
      </c>
      <c r="L114" s="41"/>
      <c r="M114" s="187" t="s">
        <v>19</v>
      </c>
      <c r="N114" s="188" t="s">
        <v>43</v>
      </c>
      <c r="O114" s="66"/>
      <c r="P114" s="189">
        <f>O114*H114</f>
        <v>0</v>
      </c>
      <c r="Q114" s="189">
        <v>6.2210000000000001E-2</v>
      </c>
      <c r="R114" s="189">
        <f>Q114*H114</f>
        <v>6.2210000000000001E-2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154</v>
      </c>
      <c r="AT114" s="191" t="s">
        <v>149</v>
      </c>
      <c r="AU114" s="191" t="s">
        <v>84</v>
      </c>
      <c r="AY114" s="19" t="s">
        <v>146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84</v>
      </c>
      <c r="BK114" s="192">
        <f>ROUND(I114*H114,2)</f>
        <v>0</v>
      </c>
      <c r="BL114" s="19" t="s">
        <v>154</v>
      </c>
      <c r="BM114" s="191" t="s">
        <v>278</v>
      </c>
    </row>
    <row r="115" spans="1:65" s="2" customFormat="1" ht="11.25">
      <c r="A115" s="36"/>
      <c r="B115" s="37"/>
      <c r="C115" s="38"/>
      <c r="D115" s="193" t="s">
        <v>156</v>
      </c>
      <c r="E115" s="38"/>
      <c r="F115" s="194" t="s">
        <v>279</v>
      </c>
      <c r="G115" s="38"/>
      <c r="H115" s="38"/>
      <c r="I115" s="195"/>
      <c r="J115" s="38"/>
      <c r="K115" s="38"/>
      <c r="L115" s="41"/>
      <c r="M115" s="196"/>
      <c r="N115" s="197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156</v>
      </c>
      <c r="AU115" s="19" t="s">
        <v>84</v>
      </c>
    </row>
    <row r="116" spans="1:65" s="13" customFormat="1" ht="11.25">
      <c r="B116" s="198"/>
      <c r="C116" s="199"/>
      <c r="D116" s="200" t="s">
        <v>158</v>
      </c>
      <c r="E116" s="201" t="s">
        <v>19</v>
      </c>
      <c r="F116" s="202" t="s">
        <v>280</v>
      </c>
      <c r="G116" s="199"/>
      <c r="H116" s="203">
        <v>1</v>
      </c>
      <c r="I116" s="204"/>
      <c r="J116" s="199"/>
      <c r="K116" s="199"/>
      <c r="L116" s="205"/>
      <c r="M116" s="206"/>
      <c r="N116" s="207"/>
      <c r="O116" s="207"/>
      <c r="P116" s="207"/>
      <c r="Q116" s="207"/>
      <c r="R116" s="207"/>
      <c r="S116" s="207"/>
      <c r="T116" s="208"/>
      <c r="AT116" s="209" t="s">
        <v>158</v>
      </c>
      <c r="AU116" s="209" t="s">
        <v>84</v>
      </c>
      <c r="AV116" s="13" t="s">
        <v>84</v>
      </c>
      <c r="AW116" s="13" t="s">
        <v>33</v>
      </c>
      <c r="AX116" s="13" t="s">
        <v>78</v>
      </c>
      <c r="AY116" s="209" t="s">
        <v>146</v>
      </c>
    </row>
    <row r="117" spans="1:65" s="2" customFormat="1" ht="44.25" customHeight="1">
      <c r="A117" s="36"/>
      <c r="B117" s="37"/>
      <c r="C117" s="180" t="s">
        <v>154</v>
      </c>
      <c r="D117" s="180" t="s">
        <v>149</v>
      </c>
      <c r="E117" s="181" t="s">
        <v>281</v>
      </c>
      <c r="F117" s="182" t="s">
        <v>282</v>
      </c>
      <c r="G117" s="183" t="s">
        <v>152</v>
      </c>
      <c r="H117" s="184">
        <v>7.44</v>
      </c>
      <c r="I117" s="185"/>
      <c r="J117" s="186">
        <f>ROUND(I117*H117,2)</f>
        <v>0</v>
      </c>
      <c r="K117" s="182" t="s">
        <v>153</v>
      </c>
      <c r="L117" s="41"/>
      <c r="M117" s="187" t="s">
        <v>19</v>
      </c>
      <c r="N117" s="188" t="s">
        <v>43</v>
      </c>
      <c r="O117" s="66"/>
      <c r="P117" s="189">
        <f>O117*H117</f>
        <v>0</v>
      </c>
      <c r="Q117" s="189">
        <v>3.773E-2</v>
      </c>
      <c r="R117" s="189">
        <f>Q117*H117</f>
        <v>0.28071119999999999</v>
      </c>
      <c r="S117" s="189">
        <v>0</v>
      </c>
      <c r="T117" s="190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154</v>
      </c>
      <c r="AT117" s="191" t="s">
        <v>149</v>
      </c>
      <c r="AU117" s="191" t="s">
        <v>84</v>
      </c>
      <c r="AY117" s="19" t="s">
        <v>146</v>
      </c>
      <c r="BE117" s="192">
        <f>IF(N117="základní",J117,0)</f>
        <v>0</v>
      </c>
      <c r="BF117" s="192">
        <f>IF(N117="snížená",J117,0)</f>
        <v>0</v>
      </c>
      <c r="BG117" s="192">
        <f>IF(N117="zákl. přenesená",J117,0)</f>
        <v>0</v>
      </c>
      <c r="BH117" s="192">
        <f>IF(N117="sníž. přenesená",J117,0)</f>
        <v>0</v>
      </c>
      <c r="BI117" s="192">
        <f>IF(N117="nulová",J117,0)</f>
        <v>0</v>
      </c>
      <c r="BJ117" s="19" t="s">
        <v>84</v>
      </c>
      <c r="BK117" s="192">
        <f>ROUND(I117*H117,2)</f>
        <v>0</v>
      </c>
      <c r="BL117" s="19" t="s">
        <v>154</v>
      </c>
      <c r="BM117" s="191" t="s">
        <v>283</v>
      </c>
    </row>
    <row r="118" spans="1:65" s="2" customFormat="1" ht="11.25">
      <c r="A118" s="36"/>
      <c r="B118" s="37"/>
      <c r="C118" s="38"/>
      <c r="D118" s="193" t="s">
        <v>156</v>
      </c>
      <c r="E118" s="38"/>
      <c r="F118" s="194" t="s">
        <v>284</v>
      </c>
      <c r="G118" s="38"/>
      <c r="H118" s="38"/>
      <c r="I118" s="195"/>
      <c r="J118" s="38"/>
      <c r="K118" s="38"/>
      <c r="L118" s="41"/>
      <c r="M118" s="196"/>
      <c r="N118" s="197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156</v>
      </c>
      <c r="AU118" s="19" t="s">
        <v>84</v>
      </c>
    </row>
    <row r="119" spans="1:65" s="15" customFormat="1" ht="11.25">
      <c r="B119" s="221"/>
      <c r="C119" s="222"/>
      <c r="D119" s="200" t="s">
        <v>158</v>
      </c>
      <c r="E119" s="223" t="s">
        <v>19</v>
      </c>
      <c r="F119" s="224" t="s">
        <v>285</v>
      </c>
      <c r="G119" s="222"/>
      <c r="H119" s="223" t="s">
        <v>19</v>
      </c>
      <c r="I119" s="225"/>
      <c r="J119" s="222"/>
      <c r="K119" s="222"/>
      <c r="L119" s="226"/>
      <c r="M119" s="227"/>
      <c r="N119" s="228"/>
      <c r="O119" s="228"/>
      <c r="P119" s="228"/>
      <c r="Q119" s="228"/>
      <c r="R119" s="228"/>
      <c r="S119" s="228"/>
      <c r="T119" s="229"/>
      <c r="AT119" s="230" t="s">
        <v>158</v>
      </c>
      <c r="AU119" s="230" t="s">
        <v>84</v>
      </c>
      <c r="AV119" s="15" t="s">
        <v>78</v>
      </c>
      <c r="AW119" s="15" t="s">
        <v>33</v>
      </c>
      <c r="AX119" s="15" t="s">
        <v>71</v>
      </c>
      <c r="AY119" s="230" t="s">
        <v>146</v>
      </c>
    </row>
    <row r="120" spans="1:65" s="13" customFormat="1" ht="11.25">
      <c r="B120" s="198"/>
      <c r="C120" s="199"/>
      <c r="D120" s="200" t="s">
        <v>158</v>
      </c>
      <c r="E120" s="201" t="s">
        <v>19</v>
      </c>
      <c r="F120" s="202" t="s">
        <v>286</v>
      </c>
      <c r="G120" s="199"/>
      <c r="H120" s="203">
        <v>2.79</v>
      </c>
      <c r="I120" s="204"/>
      <c r="J120" s="199"/>
      <c r="K120" s="199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158</v>
      </c>
      <c r="AU120" s="209" t="s">
        <v>84</v>
      </c>
      <c r="AV120" s="13" t="s">
        <v>84</v>
      </c>
      <c r="AW120" s="13" t="s">
        <v>33</v>
      </c>
      <c r="AX120" s="13" t="s">
        <v>71</v>
      </c>
      <c r="AY120" s="209" t="s">
        <v>146</v>
      </c>
    </row>
    <row r="121" spans="1:65" s="13" customFormat="1" ht="11.25">
      <c r="B121" s="198"/>
      <c r="C121" s="199"/>
      <c r="D121" s="200" t="s">
        <v>158</v>
      </c>
      <c r="E121" s="201" t="s">
        <v>19</v>
      </c>
      <c r="F121" s="202" t="s">
        <v>287</v>
      </c>
      <c r="G121" s="199"/>
      <c r="H121" s="203">
        <v>4.6500000000000004</v>
      </c>
      <c r="I121" s="204"/>
      <c r="J121" s="199"/>
      <c r="K121" s="199"/>
      <c r="L121" s="205"/>
      <c r="M121" s="206"/>
      <c r="N121" s="207"/>
      <c r="O121" s="207"/>
      <c r="P121" s="207"/>
      <c r="Q121" s="207"/>
      <c r="R121" s="207"/>
      <c r="S121" s="207"/>
      <c r="T121" s="208"/>
      <c r="AT121" s="209" t="s">
        <v>158</v>
      </c>
      <c r="AU121" s="209" t="s">
        <v>84</v>
      </c>
      <c r="AV121" s="13" t="s">
        <v>84</v>
      </c>
      <c r="AW121" s="13" t="s">
        <v>33</v>
      </c>
      <c r="AX121" s="13" t="s">
        <v>71</v>
      </c>
      <c r="AY121" s="209" t="s">
        <v>146</v>
      </c>
    </row>
    <row r="122" spans="1:65" s="14" customFormat="1" ht="11.25">
      <c r="B122" s="210"/>
      <c r="C122" s="211"/>
      <c r="D122" s="200" t="s">
        <v>158</v>
      </c>
      <c r="E122" s="212" t="s">
        <v>19</v>
      </c>
      <c r="F122" s="213" t="s">
        <v>173</v>
      </c>
      <c r="G122" s="211"/>
      <c r="H122" s="214">
        <v>7.44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158</v>
      </c>
      <c r="AU122" s="220" t="s">
        <v>84</v>
      </c>
      <c r="AV122" s="14" t="s">
        <v>154</v>
      </c>
      <c r="AW122" s="14" t="s">
        <v>33</v>
      </c>
      <c r="AX122" s="14" t="s">
        <v>78</v>
      </c>
      <c r="AY122" s="220" t="s">
        <v>146</v>
      </c>
    </row>
    <row r="123" spans="1:65" s="2" customFormat="1" ht="24.2" customHeight="1">
      <c r="A123" s="36"/>
      <c r="B123" s="37"/>
      <c r="C123" s="235" t="s">
        <v>179</v>
      </c>
      <c r="D123" s="235" t="s">
        <v>288</v>
      </c>
      <c r="E123" s="236" t="s">
        <v>289</v>
      </c>
      <c r="F123" s="237" t="s">
        <v>290</v>
      </c>
      <c r="G123" s="238" t="s">
        <v>198</v>
      </c>
      <c r="H123" s="239">
        <v>1.0999999999999999E-2</v>
      </c>
      <c r="I123" s="240"/>
      <c r="J123" s="241">
        <f>ROUND(I123*H123,2)</f>
        <v>0</v>
      </c>
      <c r="K123" s="237" t="s">
        <v>153</v>
      </c>
      <c r="L123" s="242"/>
      <c r="M123" s="243" t="s">
        <v>19</v>
      </c>
      <c r="N123" s="244" t="s">
        <v>43</v>
      </c>
      <c r="O123" s="66"/>
      <c r="P123" s="189">
        <f>O123*H123</f>
        <v>0</v>
      </c>
      <c r="Q123" s="189">
        <v>1</v>
      </c>
      <c r="R123" s="189">
        <f>Q123*H123</f>
        <v>1.0999999999999999E-2</v>
      </c>
      <c r="S123" s="189">
        <v>0</v>
      </c>
      <c r="T123" s="190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1" t="s">
        <v>201</v>
      </c>
      <c r="AT123" s="191" t="s">
        <v>288</v>
      </c>
      <c r="AU123" s="191" t="s">
        <v>84</v>
      </c>
      <c r="AY123" s="19" t="s">
        <v>146</v>
      </c>
      <c r="BE123" s="192">
        <f>IF(N123="základní",J123,0)</f>
        <v>0</v>
      </c>
      <c r="BF123" s="192">
        <f>IF(N123="snížená",J123,0)</f>
        <v>0</v>
      </c>
      <c r="BG123" s="192">
        <f>IF(N123="zákl. přenesená",J123,0)</f>
        <v>0</v>
      </c>
      <c r="BH123" s="192">
        <f>IF(N123="sníž. přenesená",J123,0)</f>
        <v>0</v>
      </c>
      <c r="BI123" s="192">
        <f>IF(N123="nulová",J123,0)</f>
        <v>0</v>
      </c>
      <c r="BJ123" s="19" t="s">
        <v>84</v>
      </c>
      <c r="BK123" s="192">
        <f>ROUND(I123*H123,2)</f>
        <v>0</v>
      </c>
      <c r="BL123" s="19" t="s">
        <v>154</v>
      </c>
      <c r="BM123" s="191" t="s">
        <v>291</v>
      </c>
    </row>
    <row r="124" spans="1:65" s="2" customFormat="1" ht="19.5">
      <c r="A124" s="36"/>
      <c r="B124" s="37"/>
      <c r="C124" s="38"/>
      <c r="D124" s="200" t="s">
        <v>215</v>
      </c>
      <c r="E124" s="38"/>
      <c r="F124" s="231" t="s">
        <v>292</v>
      </c>
      <c r="G124" s="38"/>
      <c r="H124" s="38"/>
      <c r="I124" s="195"/>
      <c r="J124" s="38"/>
      <c r="K124" s="38"/>
      <c r="L124" s="41"/>
      <c r="M124" s="196"/>
      <c r="N124" s="197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215</v>
      </c>
      <c r="AU124" s="19" t="s">
        <v>84</v>
      </c>
    </row>
    <row r="125" spans="1:65" s="13" customFormat="1" ht="11.25">
      <c r="B125" s="198"/>
      <c r="C125" s="199"/>
      <c r="D125" s="200" t="s">
        <v>158</v>
      </c>
      <c r="E125" s="201" t="s">
        <v>19</v>
      </c>
      <c r="F125" s="202" t="s">
        <v>293</v>
      </c>
      <c r="G125" s="199"/>
      <c r="H125" s="203">
        <v>6.5</v>
      </c>
      <c r="I125" s="204"/>
      <c r="J125" s="199"/>
      <c r="K125" s="199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158</v>
      </c>
      <c r="AU125" s="209" t="s">
        <v>84</v>
      </c>
      <c r="AV125" s="13" t="s">
        <v>84</v>
      </c>
      <c r="AW125" s="13" t="s">
        <v>33</v>
      </c>
      <c r="AX125" s="13" t="s">
        <v>71</v>
      </c>
      <c r="AY125" s="209" t="s">
        <v>146</v>
      </c>
    </row>
    <row r="126" spans="1:65" s="13" customFormat="1" ht="11.25">
      <c r="B126" s="198"/>
      <c r="C126" s="199"/>
      <c r="D126" s="200" t="s">
        <v>158</v>
      </c>
      <c r="E126" s="201" t="s">
        <v>19</v>
      </c>
      <c r="F126" s="202" t="s">
        <v>294</v>
      </c>
      <c r="G126" s="199"/>
      <c r="H126" s="203">
        <v>9.5</v>
      </c>
      <c r="I126" s="204"/>
      <c r="J126" s="199"/>
      <c r="K126" s="199"/>
      <c r="L126" s="205"/>
      <c r="M126" s="206"/>
      <c r="N126" s="207"/>
      <c r="O126" s="207"/>
      <c r="P126" s="207"/>
      <c r="Q126" s="207"/>
      <c r="R126" s="207"/>
      <c r="S126" s="207"/>
      <c r="T126" s="208"/>
      <c r="AT126" s="209" t="s">
        <v>158</v>
      </c>
      <c r="AU126" s="209" t="s">
        <v>84</v>
      </c>
      <c r="AV126" s="13" t="s">
        <v>84</v>
      </c>
      <c r="AW126" s="13" t="s">
        <v>33</v>
      </c>
      <c r="AX126" s="13" t="s">
        <v>71</v>
      </c>
      <c r="AY126" s="209" t="s">
        <v>146</v>
      </c>
    </row>
    <row r="127" spans="1:65" s="14" customFormat="1" ht="11.25">
      <c r="B127" s="210"/>
      <c r="C127" s="211"/>
      <c r="D127" s="200" t="s">
        <v>158</v>
      </c>
      <c r="E127" s="212" t="s">
        <v>19</v>
      </c>
      <c r="F127" s="213" t="s">
        <v>173</v>
      </c>
      <c r="G127" s="211"/>
      <c r="H127" s="214">
        <v>16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158</v>
      </c>
      <c r="AU127" s="220" t="s">
        <v>84</v>
      </c>
      <c r="AV127" s="14" t="s">
        <v>154</v>
      </c>
      <c r="AW127" s="14" t="s">
        <v>33</v>
      </c>
      <c r="AX127" s="14" t="s">
        <v>78</v>
      </c>
      <c r="AY127" s="220" t="s">
        <v>146</v>
      </c>
    </row>
    <row r="128" spans="1:65" s="13" customFormat="1" ht="11.25">
      <c r="B128" s="198"/>
      <c r="C128" s="199"/>
      <c r="D128" s="200" t="s">
        <v>158</v>
      </c>
      <c r="E128" s="199"/>
      <c r="F128" s="202" t="s">
        <v>295</v>
      </c>
      <c r="G128" s="199"/>
      <c r="H128" s="203">
        <v>1.0999999999999999E-2</v>
      </c>
      <c r="I128" s="204"/>
      <c r="J128" s="199"/>
      <c r="K128" s="199"/>
      <c r="L128" s="205"/>
      <c r="M128" s="206"/>
      <c r="N128" s="207"/>
      <c r="O128" s="207"/>
      <c r="P128" s="207"/>
      <c r="Q128" s="207"/>
      <c r="R128" s="207"/>
      <c r="S128" s="207"/>
      <c r="T128" s="208"/>
      <c r="AT128" s="209" t="s">
        <v>158</v>
      </c>
      <c r="AU128" s="209" t="s">
        <v>84</v>
      </c>
      <c r="AV128" s="13" t="s">
        <v>84</v>
      </c>
      <c r="AW128" s="13" t="s">
        <v>4</v>
      </c>
      <c r="AX128" s="13" t="s">
        <v>78</v>
      </c>
      <c r="AY128" s="209" t="s">
        <v>146</v>
      </c>
    </row>
    <row r="129" spans="1:65" s="2" customFormat="1" ht="49.15" customHeight="1">
      <c r="A129" s="36"/>
      <c r="B129" s="37"/>
      <c r="C129" s="180" t="s">
        <v>187</v>
      </c>
      <c r="D129" s="180" t="s">
        <v>149</v>
      </c>
      <c r="E129" s="181" t="s">
        <v>296</v>
      </c>
      <c r="F129" s="182" t="s">
        <v>297</v>
      </c>
      <c r="G129" s="183" t="s">
        <v>168</v>
      </c>
      <c r="H129" s="184">
        <v>37.543999999999997</v>
      </c>
      <c r="I129" s="185"/>
      <c r="J129" s="186">
        <f>ROUND(I129*H129,2)</f>
        <v>0</v>
      </c>
      <c r="K129" s="182" t="s">
        <v>153</v>
      </c>
      <c r="L129" s="41"/>
      <c r="M129" s="187" t="s">
        <v>19</v>
      </c>
      <c r="N129" s="188" t="s">
        <v>43</v>
      </c>
      <c r="O129" s="66"/>
      <c r="P129" s="189">
        <f>O129*H129</f>
        <v>0</v>
      </c>
      <c r="Q129" s="189">
        <v>0.3216</v>
      </c>
      <c r="R129" s="189">
        <f>Q129*H129</f>
        <v>12.074150399999999</v>
      </c>
      <c r="S129" s="189">
        <v>0</v>
      </c>
      <c r="T129" s="19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154</v>
      </c>
      <c r="AT129" s="191" t="s">
        <v>149</v>
      </c>
      <c r="AU129" s="191" t="s">
        <v>84</v>
      </c>
      <c r="AY129" s="19" t="s">
        <v>146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84</v>
      </c>
      <c r="BK129" s="192">
        <f>ROUND(I129*H129,2)</f>
        <v>0</v>
      </c>
      <c r="BL129" s="19" t="s">
        <v>154</v>
      </c>
      <c r="BM129" s="191" t="s">
        <v>298</v>
      </c>
    </row>
    <row r="130" spans="1:65" s="2" customFormat="1" ht="11.25">
      <c r="A130" s="36"/>
      <c r="B130" s="37"/>
      <c r="C130" s="38"/>
      <c r="D130" s="193" t="s">
        <v>156</v>
      </c>
      <c r="E130" s="38"/>
      <c r="F130" s="194" t="s">
        <v>299</v>
      </c>
      <c r="G130" s="38"/>
      <c r="H130" s="38"/>
      <c r="I130" s="195"/>
      <c r="J130" s="38"/>
      <c r="K130" s="38"/>
      <c r="L130" s="41"/>
      <c r="M130" s="196"/>
      <c r="N130" s="197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156</v>
      </c>
      <c r="AU130" s="19" t="s">
        <v>84</v>
      </c>
    </row>
    <row r="131" spans="1:65" s="13" customFormat="1" ht="11.25">
      <c r="B131" s="198"/>
      <c r="C131" s="199"/>
      <c r="D131" s="200" t="s">
        <v>158</v>
      </c>
      <c r="E131" s="201" t="s">
        <v>19</v>
      </c>
      <c r="F131" s="202" t="s">
        <v>300</v>
      </c>
      <c r="G131" s="199"/>
      <c r="H131" s="203">
        <v>21.423999999999999</v>
      </c>
      <c r="I131" s="204"/>
      <c r="J131" s="199"/>
      <c r="K131" s="199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158</v>
      </c>
      <c r="AU131" s="209" t="s">
        <v>84</v>
      </c>
      <c r="AV131" s="13" t="s">
        <v>84</v>
      </c>
      <c r="AW131" s="13" t="s">
        <v>33</v>
      </c>
      <c r="AX131" s="13" t="s">
        <v>71</v>
      </c>
      <c r="AY131" s="209" t="s">
        <v>146</v>
      </c>
    </row>
    <row r="132" spans="1:65" s="13" customFormat="1" ht="11.25">
      <c r="B132" s="198"/>
      <c r="C132" s="199"/>
      <c r="D132" s="200" t="s">
        <v>158</v>
      </c>
      <c r="E132" s="201" t="s">
        <v>19</v>
      </c>
      <c r="F132" s="202" t="s">
        <v>301</v>
      </c>
      <c r="G132" s="199"/>
      <c r="H132" s="203">
        <v>16.12</v>
      </c>
      <c r="I132" s="204"/>
      <c r="J132" s="199"/>
      <c r="K132" s="199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158</v>
      </c>
      <c r="AU132" s="209" t="s">
        <v>84</v>
      </c>
      <c r="AV132" s="13" t="s">
        <v>84</v>
      </c>
      <c r="AW132" s="13" t="s">
        <v>33</v>
      </c>
      <c r="AX132" s="13" t="s">
        <v>71</v>
      </c>
      <c r="AY132" s="209" t="s">
        <v>146</v>
      </c>
    </row>
    <row r="133" spans="1:65" s="14" customFormat="1" ht="11.25">
      <c r="B133" s="210"/>
      <c r="C133" s="211"/>
      <c r="D133" s="200" t="s">
        <v>158</v>
      </c>
      <c r="E133" s="212" t="s">
        <v>19</v>
      </c>
      <c r="F133" s="213" t="s">
        <v>173</v>
      </c>
      <c r="G133" s="211"/>
      <c r="H133" s="214">
        <v>37.543999999999997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158</v>
      </c>
      <c r="AU133" s="220" t="s">
        <v>84</v>
      </c>
      <c r="AV133" s="14" t="s">
        <v>154</v>
      </c>
      <c r="AW133" s="14" t="s">
        <v>33</v>
      </c>
      <c r="AX133" s="14" t="s">
        <v>78</v>
      </c>
      <c r="AY133" s="220" t="s">
        <v>146</v>
      </c>
    </row>
    <row r="134" spans="1:65" s="2" customFormat="1" ht="44.25" customHeight="1">
      <c r="A134" s="36"/>
      <c r="B134" s="37"/>
      <c r="C134" s="180" t="s">
        <v>195</v>
      </c>
      <c r="D134" s="180" t="s">
        <v>149</v>
      </c>
      <c r="E134" s="181" t="s">
        <v>302</v>
      </c>
      <c r="F134" s="182" t="s">
        <v>303</v>
      </c>
      <c r="G134" s="183" t="s">
        <v>168</v>
      </c>
      <c r="H134" s="184">
        <v>60</v>
      </c>
      <c r="I134" s="185"/>
      <c r="J134" s="186">
        <f>ROUND(I134*H134,2)</f>
        <v>0</v>
      </c>
      <c r="K134" s="182" t="s">
        <v>153</v>
      </c>
      <c r="L134" s="41"/>
      <c r="M134" s="187" t="s">
        <v>19</v>
      </c>
      <c r="N134" s="188" t="s">
        <v>43</v>
      </c>
      <c r="O134" s="66"/>
      <c r="P134" s="189">
        <f>O134*H134</f>
        <v>0</v>
      </c>
      <c r="Q134" s="189">
        <v>9.3970000000000008E-3</v>
      </c>
      <c r="R134" s="189">
        <f>Q134*H134</f>
        <v>0.5638200000000001</v>
      </c>
      <c r="S134" s="189">
        <v>0</v>
      </c>
      <c r="T134" s="19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1" t="s">
        <v>154</v>
      </c>
      <c r="AT134" s="191" t="s">
        <v>149</v>
      </c>
      <c r="AU134" s="191" t="s">
        <v>84</v>
      </c>
      <c r="AY134" s="19" t="s">
        <v>146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84</v>
      </c>
      <c r="BK134" s="192">
        <f>ROUND(I134*H134,2)</f>
        <v>0</v>
      </c>
      <c r="BL134" s="19" t="s">
        <v>154</v>
      </c>
      <c r="BM134" s="191" t="s">
        <v>304</v>
      </c>
    </row>
    <row r="135" spans="1:65" s="2" customFormat="1" ht="11.25">
      <c r="A135" s="36"/>
      <c r="B135" s="37"/>
      <c r="C135" s="38"/>
      <c r="D135" s="193" t="s">
        <v>156</v>
      </c>
      <c r="E135" s="38"/>
      <c r="F135" s="194" t="s">
        <v>305</v>
      </c>
      <c r="G135" s="38"/>
      <c r="H135" s="38"/>
      <c r="I135" s="195"/>
      <c r="J135" s="38"/>
      <c r="K135" s="38"/>
      <c r="L135" s="41"/>
      <c r="M135" s="196"/>
      <c r="N135" s="197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156</v>
      </c>
      <c r="AU135" s="19" t="s">
        <v>84</v>
      </c>
    </row>
    <row r="136" spans="1:65" s="13" customFormat="1" ht="11.25">
      <c r="B136" s="198"/>
      <c r="C136" s="199"/>
      <c r="D136" s="200" t="s">
        <v>158</v>
      </c>
      <c r="E136" s="201" t="s">
        <v>19</v>
      </c>
      <c r="F136" s="202" t="s">
        <v>306</v>
      </c>
      <c r="G136" s="199"/>
      <c r="H136" s="203">
        <v>60</v>
      </c>
      <c r="I136" s="204"/>
      <c r="J136" s="199"/>
      <c r="K136" s="199"/>
      <c r="L136" s="205"/>
      <c r="M136" s="206"/>
      <c r="N136" s="207"/>
      <c r="O136" s="207"/>
      <c r="P136" s="207"/>
      <c r="Q136" s="207"/>
      <c r="R136" s="207"/>
      <c r="S136" s="207"/>
      <c r="T136" s="208"/>
      <c r="AT136" s="209" t="s">
        <v>158</v>
      </c>
      <c r="AU136" s="209" t="s">
        <v>84</v>
      </c>
      <c r="AV136" s="13" t="s">
        <v>84</v>
      </c>
      <c r="AW136" s="13" t="s">
        <v>33</v>
      </c>
      <c r="AX136" s="13" t="s">
        <v>78</v>
      </c>
      <c r="AY136" s="209" t="s">
        <v>146</v>
      </c>
    </row>
    <row r="137" spans="1:65" s="2" customFormat="1" ht="24.2" customHeight="1">
      <c r="A137" s="36"/>
      <c r="B137" s="37"/>
      <c r="C137" s="235" t="s">
        <v>201</v>
      </c>
      <c r="D137" s="235" t="s">
        <v>288</v>
      </c>
      <c r="E137" s="236" t="s">
        <v>307</v>
      </c>
      <c r="F137" s="237" t="s">
        <v>308</v>
      </c>
      <c r="G137" s="238" t="s">
        <v>309</v>
      </c>
      <c r="H137" s="239">
        <v>6</v>
      </c>
      <c r="I137" s="240"/>
      <c r="J137" s="241">
        <f>ROUND(I137*H137,2)</f>
        <v>0</v>
      </c>
      <c r="K137" s="237" t="s">
        <v>153</v>
      </c>
      <c r="L137" s="242"/>
      <c r="M137" s="243" t="s">
        <v>19</v>
      </c>
      <c r="N137" s="244" t="s">
        <v>43</v>
      </c>
      <c r="O137" s="66"/>
      <c r="P137" s="189">
        <f>O137*H137</f>
        <v>0</v>
      </c>
      <c r="Q137" s="189">
        <v>1E-3</v>
      </c>
      <c r="R137" s="189">
        <f>Q137*H137</f>
        <v>6.0000000000000001E-3</v>
      </c>
      <c r="S137" s="189">
        <v>0</v>
      </c>
      <c r="T137" s="19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201</v>
      </c>
      <c r="AT137" s="191" t="s">
        <v>288</v>
      </c>
      <c r="AU137" s="191" t="s">
        <v>84</v>
      </c>
      <c r="AY137" s="19" t="s">
        <v>146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84</v>
      </c>
      <c r="BK137" s="192">
        <f>ROUND(I137*H137,2)</f>
        <v>0</v>
      </c>
      <c r="BL137" s="19" t="s">
        <v>154</v>
      </c>
      <c r="BM137" s="191" t="s">
        <v>310</v>
      </c>
    </row>
    <row r="138" spans="1:65" s="12" customFormat="1" ht="22.9" customHeight="1">
      <c r="B138" s="164"/>
      <c r="C138" s="165"/>
      <c r="D138" s="166" t="s">
        <v>70</v>
      </c>
      <c r="E138" s="178" t="s">
        <v>154</v>
      </c>
      <c r="F138" s="178" t="s">
        <v>311</v>
      </c>
      <c r="G138" s="165"/>
      <c r="H138" s="165"/>
      <c r="I138" s="168"/>
      <c r="J138" s="179">
        <f>BK138</f>
        <v>0</v>
      </c>
      <c r="K138" s="165"/>
      <c r="L138" s="170"/>
      <c r="M138" s="171"/>
      <c r="N138" s="172"/>
      <c r="O138" s="172"/>
      <c r="P138" s="173">
        <f>SUM(P139:P149)</f>
        <v>0</v>
      </c>
      <c r="Q138" s="172"/>
      <c r="R138" s="173">
        <f>SUM(R139:R149)</f>
        <v>2.2217330745766999</v>
      </c>
      <c r="S138" s="172"/>
      <c r="T138" s="174">
        <f>SUM(T139:T149)</f>
        <v>0</v>
      </c>
      <c r="AR138" s="175" t="s">
        <v>78</v>
      </c>
      <c r="AT138" s="176" t="s">
        <v>70</v>
      </c>
      <c r="AU138" s="176" t="s">
        <v>78</v>
      </c>
      <c r="AY138" s="175" t="s">
        <v>146</v>
      </c>
      <c r="BK138" s="177">
        <f>SUM(BK139:BK149)</f>
        <v>0</v>
      </c>
    </row>
    <row r="139" spans="1:65" s="2" customFormat="1" ht="37.9" customHeight="1">
      <c r="A139" s="36"/>
      <c r="B139" s="37"/>
      <c r="C139" s="180" t="s">
        <v>147</v>
      </c>
      <c r="D139" s="180" t="s">
        <v>149</v>
      </c>
      <c r="E139" s="181" t="s">
        <v>312</v>
      </c>
      <c r="F139" s="182" t="s">
        <v>313</v>
      </c>
      <c r="G139" s="183" t="s">
        <v>314</v>
      </c>
      <c r="H139" s="184">
        <v>0.9</v>
      </c>
      <c r="I139" s="185"/>
      <c r="J139" s="186">
        <f>ROUND(I139*H139,2)</f>
        <v>0</v>
      </c>
      <c r="K139" s="182" t="s">
        <v>153</v>
      </c>
      <c r="L139" s="41"/>
      <c r="M139" s="187" t="s">
        <v>19</v>
      </c>
      <c r="N139" s="188" t="s">
        <v>43</v>
      </c>
      <c r="O139" s="66"/>
      <c r="P139" s="189">
        <f>O139*H139</f>
        <v>0</v>
      </c>
      <c r="Q139" s="189">
        <v>2.3010957400000001</v>
      </c>
      <c r="R139" s="189">
        <f>Q139*H139</f>
        <v>2.070986166</v>
      </c>
      <c r="S139" s="189">
        <v>0</v>
      </c>
      <c r="T139" s="19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1" t="s">
        <v>154</v>
      </c>
      <c r="AT139" s="191" t="s">
        <v>149</v>
      </c>
      <c r="AU139" s="191" t="s">
        <v>84</v>
      </c>
      <c r="AY139" s="19" t="s">
        <v>146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84</v>
      </c>
      <c r="BK139" s="192">
        <f>ROUND(I139*H139,2)</f>
        <v>0</v>
      </c>
      <c r="BL139" s="19" t="s">
        <v>154</v>
      </c>
      <c r="BM139" s="191" t="s">
        <v>315</v>
      </c>
    </row>
    <row r="140" spans="1:65" s="2" customFormat="1" ht="11.25">
      <c r="A140" s="36"/>
      <c r="B140" s="37"/>
      <c r="C140" s="38"/>
      <c r="D140" s="193" t="s">
        <v>156</v>
      </c>
      <c r="E140" s="38"/>
      <c r="F140" s="194" t="s">
        <v>316</v>
      </c>
      <c r="G140" s="38"/>
      <c r="H140" s="38"/>
      <c r="I140" s="195"/>
      <c r="J140" s="38"/>
      <c r="K140" s="38"/>
      <c r="L140" s="41"/>
      <c r="M140" s="196"/>
      <c r="N140" s="197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156</v>
      </c>
      <c r="AU140" s="19" t="s">
        <v>84</v>
      </c>
    </row>
    <row r="141" spans="1:65" s="13" customFormat="1" ht="11.25">
      <c r="B141" s="198"/>
      <c r="C141" s="199"/>
      <c r="D141" s="200" t="s">
        <v>158</v>
      </c>
      <c r="E141" s="201" t="s">
        <v>19</v>
      </c>
      <c r="F141" s="202" t="s">
        <v>317</v>
      </c>
      <c r="G141" s="199"/>
      <c r="H141" s="203">
        <v>0.9</v>
      </c>
      <c r="I141" s="204"/>
      <c r="J141" s="199"/>
      <c r="K141" s="199"/>
      <c r="L141" s="205"/>
      <c r="M141" s="206"/>
      <c r="N141" s="207"/>
      <c r="O141" s="207"/>
      <c r="P141" s="207"/>
      <c r="Q141" s="207"/>
      <c r="R141" s="207"/>
      <c r="S141" s="207"/>
      <c r="T141" s="208"/>
      <c r="AT141" s="209" t="s">
        <v>158</v>
      </c>
      <c r="AU141" s="209" t="s">
        <v>84</v>
      </c>
      <c r="AV141" s="13" t="s">
        <v>84</v>
      </c>
      <c r="AW141" s="13" t="s">
        <v>33</v>
      </c>
      <c r="AX141" s="13" t="s">
        <v>78</v>
      </c>
      <c r="AY141" s="209" t="s">
        <v>146</v>
      </c>
    </row>
    <row r="142" spans="1:65" s="2" customFormat="1" ht="37.9" customHeight="1">
      <c r="A142" s="36"/>
      <c r="B142" s="37"/>
      <c r="C142" s="180" t="s">
        <v>210</v>
      </c>
      <c r="D142" s="180" t="s">
        <v>149</v>
      </c>
      <c r="E142" s="181" t="s">
        <v>318</v>
      </c>
      <c r="F142" s="182" t="s">
        <v>319</v>
      </c>
      <c r="G142" s="183" t="s">
        <v>198</v>
      </c>
      <c r="H142" s="184">
        <v>1.0999999999999999E-2</v>
      </c>
      <c r="I142" s="185"/>
      <c r="J142" s="186">
        <f>ROUND(I142*H142,2)</f>
        <v>0</v>
      </c>
      <c r="K142" s="182" t="s">
        <v>153</v>
      </c>
      <c r="L142" s="41"/>
      <c r="M142" s="187" t="s">
        <v>19</v>
      </c>
      <c r="N142" s="188" t="s">
        <v>43</v>
      </c>
      <c r="O142" s="66"/>
      <c r="P142" s="189">
        <f>O142*H142</f>
        <v>0</v>
      </c>
      <c r="Q142" s="189">
        <v>1.0627727796999999</v>
      </c>
      <c r="R142" s="189">
        <f>Q142*H142</f>
        <v>1.1690500576699998E-2</v>
      </c>
      <c r="S142" s="189">
        <v>0</v>
      </c>
      <c r="T142" s="19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1" t="s">
        <v>154</v>
      </c>
      <c r="AT142" s="191" t="s">
        <v>149</v>
      </c>
      <c r="AU142" s="191" t="s">
        <v>84</v>
      </c>
      <c r="AY142" s="19" t="s">
        <v>146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84</v>
      </c>
      <c r="BK142" s="192">
        <f>ROUND(I142*H142,2)</f>
        <v>0</v>
      </c>
      <c r="BL142" s="19" t="s">
        <v>154</v>
      </c>
      <c r="BM142" s="191" t="s">
        <v>320</v>
      </c>
    </row>
    <row r="143" spans="1:65" s="2" customFormat="1" ht="11.25">
      <c r="A143" s="36"/>
      <c r="B143" s="37"/>
      <c r="C143" s="38"/>
      <c r="D143" s="193" t="s">
        <v>156</v>
      </c>
      <c r="E143" s="38"/>
      <c r="F143" s="194" t="s">
        <v>321</v>
      </c>
      <c r="G143" s="38"/>
      <c r="H143" s="38"/>
      <c r="I143" s="195"/>
      <c r="J143" s="38"/>
      <c r="K143" s="38"/>
      <c r="L143" s="41"/>
      <c r="M143" s="196"/>
      <c r="N143" s="197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156</v>
      </c>
      <c r="AU143" s="19" t="s">
        <v>84</v>
      </c>
    </row>
    <row r="144" spans="1:65" s="2" customFormat="1" ht="19.5">
      <c r="A144" s="36"/>
      <c r="B144" s="37"/>
      <c r="C144" s="38"/>
      <c r="D144" s="200" t="s">
        <v>215</v>
      </c>
      <c r="E144" s="38"/>
      <c r="F144" s="231" t="s">
        <v>322</v>
      </c>
      <c r="G144" s="38"/>
      <c r="H144" s="38"/>
      <c r="I144" s="195"/>
      <c r="J144" s="38"/>
      <c r="K144" s="38"/>
      <c r="L144" s="41"/>
      <c r="M144" s="196"/>
      <c r="N144" s="197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215</v>
      </c>
      <c r="AU144" s="19" t="s">
        <v>84</v>
      </c>
    </row>
    <row r="145" spans="1:65" s="13" customFormat="1" ht="11.25">
      <c r="B145" s="198"/>
      <c r="C145" s="199"/>
      <c r="D145" s="200" t="s">
        <v>158</v>
      </c>
      <c r="E145" s="201" t="s">
        <v>19</v>
      </c>
      <c r="F145" s="202" t="s">
        <v>323</v>
      </c>
      <c r="G145" s="199"/>
      <c r="H145" s="203">
        <v>11.16</v>
      </c>
      <c r="I145" s="204"/>
      <c r="J145" s="199"/>
      <c r="K145" s="199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158</v>
      </c>
      <c r="AU145" s="209" t="s">
        <v>84</v>
      </c>
      <c r="AV145" s="13" t="s">
        <v>84</v>
      </c>
      <c r="AW145" s="13" t="s">
        <v>33</v>
      </c>
      <c r="AX145" s="13" t="s">
        <v>78</v>
      </c>
      <c r="AY145" s="209" t="s">
        <v>146</v>
      </c>
    </row>
    <row r="146" spans="1:65" s="13" customFormat="1" ht="11.25">
      <c r="B146" s="198"/>
      <c r="C146" s="199"/>
      <c r="D146" s="200" t="s">
        <v>158</v>
      </c>
      <c r="E146" s="199"/>
      <c r="F146" s="202" t="s">
        <v>324</v>
      </c>
      <c r="G146" s="199"/>
      <c r="H146" s="203">
        <v>1.0999999999999999E-2</v>
      </c>
      <c r="I146" s="204"/>
      <c r="J146" s="199"/>
      <c r="K146" s="199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158</v>
      </c>
      <c r="AU146" s="209" t="s">
        <v>84</v>
      </c>
      <c r="AV146" s="13" t="s">
        <v>84</v>
      </c>
      <c r="AW146" s="13" t="s">
        <v>4</v>
      </c>
      <c r="AX146" s="13" t="s">
        <v>78</v>
      </c>
      <c r="AY146" s="209" t="s">
        <v>146</v>
      </c>
    </row>
    <row r="147" spans="1:65" s="2" customFormat="1" ht="76.349999999999994" customHeight="1">
      <c r="A147" s="36"/>
      <c r="B147" s="37"/>
      <c r="C147" s="180" t="s">
        <v>218</v>
      </c>
      <c r="D147" s="180" t="s">
        <v>149</v>
      </c>
      <c r="E147" s="181" t="s">
        <v>325</v>
      </c>
      <c r="F147" s="182" t="s">
        <v>326</v>
      </c>
      <c r="G147" s="183" t="s">
        <v>152</v>
      </c>
      <c r="H147" s="184">
        <v>3.6</v>
      </c>
      <c r="I147" s="185"/>
      <c r="J147" s="186">
        <f>ROUND(I147*H147,2)</f>
        <v>0</v>
      </c>
      <c r="K147" s="182" t="s">
        <v>153</v>
      </c>
      <c r="L147" s="41"/>
      <c r="M147" s="187" t="s">
        <v>19</v>
      </c>
      <c r="N147" s="188" t="s">
        <v>43</v>
      </c>
      <c r="O147" s="66"/>
      <c r="P147" s="189">
        <f>O147*H147</f>
        <v>0</v>
      </c>
      <c r="Q147" s="189">
        <v>3.8626779999999999E-2</v>
      </c>
      <c r="R147" s="189">
        <f>Q147*H147</f>
        <v>0.13905640799999999</v>
      </c>
      <c r="S147" s="189">
        <v>0</v>
      </c>
      <c r="T147" s="19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1" t="s">
        <v>154</v>
      </c>
      <c r="AT147" s="191" t="s">
        <v>149</v>
      </c>
      <c r="AU147" s="191" t="s">
        <v>84</v>
      </c>
      <c r="AY147" s="19" t="s">
        <v>146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84</v>
      </c>
      <c r="BK147" s="192">
        <f>ROUND(I147*H147,2)</f>
        <v>0</v>
      </c>
      <c r="BL147" s="19" t="s">
        <v>154</v>
      </c>
      <c r="BM147" s="191" t="s">
        <v>327</v>
      </c>
    </row>
    <row r="148" spans="1:65" s="2" customFormat="1" ht="11.25">
      <c r="A148" s="36"/>
      <c r="B148" s="37"/>
      <c r="C148" s="38"/>
      <c r="D148" s="193" t="s">
        <v>156</v>
      </c>
      <c r="E148" s="38"/>
      <c r="F148" s="194" t="s">
        <v>328</v>
      </c>
      <c r="G148" s="38"/>
      <c r="H148" s="38"/>
      <c r="I148" s="195"/>
      <c r="J148" s="38"/>
      <c r="K148" s="38"/>
      <c r="L148" s="41"/>
      <c r="M148" s="196"/>
      <c r="N148" s="197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156</v>
      </c>
      <c r="AU148" s="19" t="s">
        <v>84</v>
      </c>
    </row>
    <row r="149" spans="1:65" s="13" customFormat="1" ht="11.25">
      <c r="B149" s="198"/>
      <c r="C149" s="199"/>
      <c r="D149" s="200" t="s">
        <v>158</v>
      </c>
      <c r="E149" s="201" t="s">
        <v>19</v>
      </c>
      <c r="F149" s="202" t="s">
        <v>329</v>
      </c>
      <c r="G149" s="199"/>
      <c r="H149" s="203">
        <v>3.6</v>
      </c>
      <c r="I149" s="204"/>
      <c r="J149" s="199"/>
      <c r="K149" s="199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158</v>
      </c>
      <c r="AU149" s="209" t="s">
        <v>84</v>
      </c>
      <c r="AV149" s="13" t="s">
        <v>84</v>
      </c>
      <c r="AW149" s="13" t="s">
        <v>33</v>
      </c>
      <c r="AX149" s="13" t="s">
        <v>78</v>
      </c>
      <c r="AY149" s="209" t="s">
        <v>146</v>
      </c>
    </row>
    <row r="150" spans="1:65" s="12" customFormat="1" ht="22.9" customHeight="1">
      <c r="B150" s="164"/>
      <c r="C150" s="165"/>
      <c r="D150" s="166" t="s">
        <v>70</v>
      </c>
      <c r="E150" s="178" t="s">
        <v>187</v>
      </c>
      <c r="F150" s="178" t="s">
        <v>330</v>
      </c>
      <c r="G150" s="165"/>
      <c r="H150" s="165"/>
      <c r="I150" s="168"/>
      <c r="J150" s="179">
        <f>BK150</f>
        <v>0</v>
      </c>
      <c r="K150" s="165"/>
      <c r="L150" s="170"/>
      <c r="M150" s="171"/>
      <c r="N150" s="172"/>
      <c r="O150" s="172"/>
      <c r="P150" s="173">
        <f>SUM(P151:P197)</f>
        <v>0</v>
      </c>
      <c r="Q150" s="172"/>
      <c r="R150" s="173">
        <f>SUM(R151:R197)</f>
        <v>43.555142449492493</v>
      </c>
      <c r="S150" s="172"/>
      <c r="T150" s="174">
        <f>SUM(T151:T197)</f>
        <v>0</v>
      </c>
      <c r="AR150" s="175" t="s">
        <v>78</v>
      </c>
      <c r="AT150" s="176" t="s">
        <v>70</v>
      </c>
      <c r="AU150" s="176" t="s">
        <v>78</v>
      </c>
      <c r="AY150" s="175" t="s">
        <v>146</v>
      </c>
      <c r="BK150" s="177">
        <f>SUM(BK151:BK197)</f>
        <v>0</v>
      </c>
    </row>
    <row r="151" spans="1:65" s="2" customFormat="1" ht="33" customHeight="1">
      <c r="A151" s="36"/>
      <c r="B151" s="37"/>
      <c r="C151" s="180" t="s">
        <v>8</v>
      </c>
      <c r="D151" s="180" t="s">
        <v>149</v>
      </c>
      <c r="E151" s="181" t="s">
        <v>331</v>
      </c>
      <c r="F151" s="182" t="s">
        <v>332</v>
      </c>
      <c r="G151" s="183" t="s">
        <v>168</v>
      </c>
      <c r="H151" s="184">
        <v>75.14</v>
      </c>
      <c r="I151" s="185"/>
      <c r="J151" s="186">
        <f>ROUND(I151*H151,2)</f>
        <v>0</v>
      </c>
      <c r="K151" s="182" t="s">
        <v>153</v>
      </c>
      <c r="L151" s="41"/>
      <c r="M151" s="187" t="s">
        <v>19</v>
      </c>
      <c r="N151" s="188" t="s">
        <v>43</v>
      </c>
      <c r="O151" s="66"/>
      <c r="P151" s="189">
        <f>O151*H151</f>
        <v>0</v>
      </c>
      <c r="Q151" s="189">
        <v>9.4050000000000004E-4</v>
      </c>
      <c r="R151" s="189">
        <f>Q151*H151</f>
        <v>7.0669170000000003E-2</v>
      </c>
      <c r="S151" s="189">
        <v>0</v>
      </c>
      <c r="T151" s="19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1" t="s">
        <v>154</v>
      </c>
      <c r="AT151" s="191" t="s">
        <v>149</v>
      </c>
      <c r="AU151" s="191" t="s">
        <v>84</v>
      </c>
      <c r="AY151" s="19" t="s">
        <v>146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84</v>
      </c>
      <c r="BK151" s="192">
        <f>ROUND(I151*H151,2)</f>
        <v>0</v>
      </c>
      <c r="BL151" s="19" t="s">
        <v>154</v>
      </c>
      <c r="BM151" s="191" t="s">
        <v>333</v>
      </c>
    </row>
    <row r="152" spans="1:65" s="2" customFormat="1" ht="11.25">
      <c r="A152" s="36"/>
      <c r="B152" s="37"/>
      <c r="C152" s="38"/>
      <c r="D152" s="193" t="s">
        <v>156</v>
      </c>
      <c r="E152" s="38"/>
      <c r="F152" s="194" t="s">
        <v>334</v>
      </c>
      <c r="G152" s="38"/>
      <c r="H152" s="38"/>
      <c r="I152" s="195"/>
      <c r="J152" s="38"/>
      <c r="K152" s="38"/>
      <c r="L152" s="41"/>
      <c r="M152" s="196"/>
      <c r="N152" s="197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156</v>
      </c>
      <c r="AU152" s="19" t="s">
        <v>84</v>
      </c>
    </row>
    <row r="153" spans="1:65" s="13" customFormat="1" ht="11.25">
      <c r="B153" s="198"/>
      <c r="C153" s="199"/>
      <c r="D153" s="200" t="s">
        <v>158</v>
      </c>
      <c r="E153" s="201" t="s">
        <v>19</v>
      </c>
      <c r="F153" s="202" t="s">
        <v>335</v>
      </c>
      <c r="G153" s="199"/>
      <c r="H153" s="203">
        <v>45.03</v>
      </c>
      <c r="I153" s="204"/>
      <c r="J153" s="199"/>
      <c r="K153" s="199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158</v>
      </c>
      <c r="AU153" s="209" t="s">
        <v>84</v>
      </c>
      <c r="AV153" s="13" t="s">
        <v>84</v>
      </c>
      <c r="AW153" s="13" t="s">
        <v>33</v>
      </c>
      <c r="AX153" s="13" t="s">
        <v>71</v>
      </c>
      <c r="AY153" s="209" t="s">
        <v>146</v>
      </c>
    </row>
    <row r="154" spans="1:65" s="13" customFormat="1" ht="11.25">
      <c r="B154" s="198"/>
      <c r="C154" s="199"/>
      <c r="D154" s="200" t="s">
        <v>158</v>
      </c>
      <c r="E154" s="201" t="s">
        <v>19</v>
      </c>
      <c r="F154" s="202" t="s">
        <v>336</v>
      </c>
      <c r="G154" s="199"/>
      <c r="H154" s="203">
        <v>30.11</v>
      </c>
      <c r="I154" s="204"/>
      <c r="J154" s="199"/>
      <c r="K154" s="199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158</v>
      </c>
      <c r="AU154" s="209" t="s">
        <v>84</v>
      </c>
      <c r="AV154" s="13" t="s">
        <v>84</v>
      </c>
      <c r="AW154" s="13" t="s">
        <v>33</v>
      </c>
      <c r="AX154" s="13" t="s">
        <v>71</v>
      </c>
      <c r="AY154" s="209" t="s">
        <v>146</v>
      </c>
    </row>
    <row r="155" spans="1:65" s="14" customFormat="1" ht="11.25">
      <c r="B155" s="210"/>
      <c r="C155" s="211"/>
      <c r="D155" s="200" t="s">
        <v>158</v>
      </c>
      <c r="E155" s="212" t="s">
        <v>19</v>
      </c>
      <c r="F155" s="213" t="s">
        <v>173</v>
      </c>
      <c r="G155" s="211"/>
      <c r="H155" s="214">
        <v>75.14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158</v>
      </c>
      <c r="AU155" s="220" t="s">
        <v>84</v>
      </c>
      <c r="AV155" s="14" t="s">
        <v>154</v>
      </c>
      <c r="AW155" s="14" t="s">
        <v>33</v>
      </c>
      <c r="AX155" s="14" t="s">
        <v>78</v>
      </c>
      <c r="AY155" s="220" t="s">
        <v>146</v>
      </c>
    </row>
    <row r="156" spans="1:65" s="2" customFormat="1" ht="44.25" customHeight="1">
      <c r="A156" s="36"/>
      <c r="B156" s="37"/>
      <c r="C156" s="180" t="s">
        <v>236</v>
      </c>
      <c r="D156" s="180" t="s">
        <v>149</v>
      </c>
      <c r="E156" s="181" t="s">
        <v>337</v>
      </c>
      <c r="F156" s="182" t="s">
        <v>338</v>
      </c>
      <c r="G156" s="183" t="s">
        <v>168</v>
      </c>
      <c r="H156" s="184">
        <v>75.14</v>
      </c>
      <c r="I156" s="185"/>
      <c r="J156" s="186">
        <f>ROUND(I156*H156,2)</f>
        <v>0</v>
      </c>
      <c r="K156" s="182" t="s">
        <v>153</v>
      </c>
      <c r="L156" s="41"/>
      <c r="M156" s="187" t="s">
        <v>19</v>
      </c>
      <c r="N156" s="188" t="s">
        <v>43</v>
      </c>
      <c r="O156" s="66"/>
      <c r="P156" s="189">
        <f>O156*H156</f>
        <v>0</v>
      </c>
      <c r="Q156" s="189">
        <v>1.4E-2</v>
      </c>
      <c r="R156" s="189">
        <f>Q156*H156</f>
        <v>1.05196</v>
      </c>
      <c r="S156" s="189">
        <v>0</v>
      </c>
      <c r="T156" s="19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1" t="s">
        <v>154</v>
      </c>
      <c r="AT156" s="191" t="s">
        <v>149</v>
      </c>
      <c r="AU156" s="191" t="s">
        <v>84</v>
      </c>
      <c r="AY156" s="19" t="s">
        <v>146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84</v>
      </c>
      <c r="BK156" s="192">
        <f>ROUND(I156*H156,2)</f>
        <v>0</v>
      </c>
      <c r="BL156" s="19" t="s">
        <v>154</v>
      </c>
      <c r="BM156" s="191" t="s">
        <v>339</v>
      </c>
    </row>
    <row r="157" spans="1:65" s="2" customFormat="1" ht="11.25">
      <c r="A157" s="36"/>
      <c r="B157" s="37"/>
      <c r="C157" s="38"/>
      <c r="D157" s="193" t="s">
        <v>156</v>
      </c>
      <c r="E157" s="38"/>
      <c r="F157" s="194" t="s">
        <v>340</v>
      </c>
      <c r="G157" s="38"/>
      <c r="H157" s="38"/>
      <c r="I157" s="195"/>
      <c r="J157" s="38"/>
      <c r="K157" s="38"/>
      <c r="L157" s="41"/>
      <c r="M157" s="196"/>
      <c r="N157" s="197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156</v>
      </c>
      <c r="AU157" s="19" t="s">
        <v>84</v>
      </c>
    </row>
    <row r="158" spans="1:65" s="13" customFormat="1" ht="11.25">
      <c r="B158" s="198"/>
      <c r="C158" s="199"/>
      <c r="D158" s="200" t="s">
        <v>158</v>
      </c>
      <c r="E158" s="201" t="s">
        <v>19</v>
      </c>
      <c r="F158" s="202" t="s">
        <v>335</v>
      </c>
      <c r="G158" s="199"/>
      <c r="H158" s="203">
        <v>45.03</v>
      </c>
      <c r="I158" s="204"/>
      <c r="J158" s="199"/>
      <c r="K158" s="199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158</v>
      </c>
      <c r="AU158" s="209" t="s">
        <v>84</v>
      </c>
      <c r="AV158" s="13" t="s">
        <v>84</v>
      </c>
      <c r="AW158" s="13" t="s">
        <v>33</v>
      </c>
      <c r="AX158" s="13" t="s">
        <v>71</v>
      </c>
      <c r="AY158" s="209" t="s">
        <v>146</v>
      </c>
    </row>
    <row r="159" spans="1:65" s="13" customFormat="1" ht="11.25">
      <c r="B159" s="198"/>
      <c r="C159" s="199"/>
      <c r="D159" s="200" t="s">
        <v>158</v>
      </c>
      <c r="E159" s="201" t="s">
        <v>19</v>
      </c>
      <c r="F159" s="202" t="s">
        <v>336</v>
      </c>
      <c r="G159" s="199"/>
      <c r="H159" s="203">
        <v>30.11</v>
      </c>
      <c r="I159" s="204"/>
      <c r="J159" s="199"/>
      <c r="K159" s="199"/>
      <c r="L159" s="205"/>
      <c r="M159" s="206"/>
      <c r="N159" s="207"/>
      <c r="O159" s="207"/>
      <c r="P159" s="207"/>
      <c r="Q159" s="207"/>
      <c r="R159" s="207"/>
      <c r="S159" s="207"/>
      <c r="T159" s="208"/>
      <c r="AT159" s="209" t="s">
        <v>158</v>
      </c>
      <c r="AU159" s="209" t="s">
        <v>84</v>
      </c>
      <c r="AV159" s="13" t="s">
        <v>84</v>
      </c>
      <c r="AW159" s="13" t="s">
        <v>33</v>
      </c>
      <c r="AX159" s="13" t="s">
        <v>71</v>
      </c>
      <c r="AY159" s="209" t="s">
        <v>146</v>
      </c>
    </row>
    <row r="160" spans="1:65" s="14" customFormat="1" ht="11.25">
      <c r="B160" s="210"/>
      <c r="C160" s="211"/>
      <c r="D160" s="200" t="s">
        <v>158</v>
      </c>
      <c r="E160" s="212" t="s">
        <v>19</v>
      </c>
      <c r="F160" s="213" t="s">
        <v>173</v>
      </c>
      <c r="G160" s="211"/>
      <c r="H160" s="214">
        <v>75.14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158</v>
      </c>
      <c r="AU160" s="220" t="s">
        <v>84</v>
      </c>
      <c r="AV160" s="14" t="s">
        <v>154</v>
      </c>
      <c r="AW160" s="14" t="s">
        <v>33</v>
      </c>
      <c r="AX160" s="14" t="s">
        <v>78</v>
      </c>
      <c r="AY160" s="220" t="s">
        <v>146</v>
      </c>
    </row>
    <row r="161" spans="1:65" s="2" customFormat="1" ht="24.2" customHeight="1">
      <c r="A161" s="36"/>
      <c r="B161" s="37"/>
      <c r="C161" s="180" t="s">
        <v>242</v>
      </c>
      <c r="D161" s="180" t="s">
        <v>149</v>
      </c>
      <c r="E161" s="181" t="s">
        <v>341</v>
      </c>
      <c r="F161" s="182" t="s">
        <v>342</v>
      </c>
      <c r="G161" s="183" t="s">
        <v>168</v>
      </c>
      <c r="H161" s="184">
        <v>242.374</v>
      </c>
      <c r="I161" s="185"/>
      <c r="J161" s="186">
        <f>ROUND(I161*H161,2)</f>
        <v>0</v>
      </c>
      <c r="K161" s="182" t="s">
        <v>153</v>
      </c>
      <c r="L161" s="41"/>
      <c r="M161" s="187" t="s">
        <v>19</v>
      </c>
      <c r="N161" s="188" t="s">
        <v>43</v>
      </c>
      <c r="O161" s="66"/>
      <c r="P161" s="189">
        <f>O161*H161</f>
        <v>0</v>
      </c>
      <c r="Q161" s="189">
        <v>4.0000000000000001E-3</v>
      </c>
      <c r="R161" s="189">
        <f>Q161*H161</f>
        <v>0.96949600000000002</v>
      </c>
      <c r="S161" s="189">
        <v>0</v>
      </c>
      <c r="T161" s="19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1" t="s">
        <v>154</v>
      </c>
      <c r="AT161" s="191" t="s">
        <v>149</v>
      </c>
      <c r="AU161" s="191" t="s">
        <v>84</v>
      </c>
      <c r="AY161" s="19" t="s">
        <v>146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84</v>
      </c>
      <c r="BK161" s="192">
        <f>ROUND(I161*H161,2)</f>
        <v>0</v>
      </c>
      <c r="BL161" s="19" t="s">
        <v>154</v>
      </c>
      <c r="BM161" s="191" t="s">
        <v>343</v>
      </c>
    </row>
    <row r="162" spans="1:65" s="2" customFormat="1" ht="11.25">
      <c r="A162" s="36"/>
      <c r="B162" s="37"/>
      <c r="C162" s="38"/>
      <c r="D162" s="193" t="s">
        <v>156</v>
      </c>
      <c r="E162" s="38"/>
      <c r="F162" s="194" t="s">
        <v>344</v>
      </c>
      <c r="G162" s="38"/>
      <c r="H162" s="38"/>
      <c r="I162" s="195"/>
      <c r="J162" s="38"/>
      <c r="K162" s="38"/>
      <c r="L162" s="41"/>
      <c r="M162" s="196"/>
      <c r="N162" s="197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156</v>
      </c>
      <c r="AU162" s="19" t="s">
        <v>84</v>
      </c>
    </row>
    <row r="163" spans="1:65" s="13" customFormat="1" ht="22.5">
      <c r="B163" s="198"/>
      <c r="C163" s="199"/>
      <c r="D163" s="200" t="s">
        <v>158</v>
      </c>
      <c r="E163" s="201" t="s">
        <v>19</v>
      </c>
      <c r="F163" s="202" t="s">
        <v>345</v>
      </c>
      <c r="G163" s="199"/>
      <c r="H163" s="203">
        <v>31.352</v>
      </c>
      <c r="I163" s="204"/>
      <c r="J163" s="199"/>
      <c r="K163" s="199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158</v>
      </c>
      <c r="AU163" s="209" t="s">
        <v>84</v>
      </c>
      <c r="AV163" s="13" t="s">
        <v>84</v>
      </c>
      <c r="AW163" s="13" t="s">
        <v>33</v>
      </c>
      <c r="AX163" s="13" t="s">
        <v>71</v>
      </c>
      <c r="AY163" s="209" t="s">
        <v>146</v>
      </c>
    </row>
    <row r="164" spans="1:65" s="13" customFormat="1" ht="11.25">
      <c r="B164" s="198"/>
      <c r="C164" s="199"/>
      <c r="D164" s="200" t="s">
        <v>158</v>
      </c>
      <c r="E164" s="201" t="s">
        <v>19</v>
      </c>
      <c r="F164" s="202" t="s">
        <v>346</v>
      </c>
      <c r="G164" s="199"/>
      <c r="H164" s="203">
        <v>75.834999999999994</v>
      </c>
      <c r="I164" s="204"/>
      <c r="J164" s="199"/>
      <c r="K164" s="199"/>
      <c r="L164" s="205"/>
      <c r="M164" s="206"/>
      <c r="N164" s="207"/>
      <c r="O164" s="207"/>
      <c r="P164" s="207"/>
      <c r="Q164" s="207"/>
      <c r="R164" s="207"/>
      <c r="S164" s="207"/>
      <c r="T164" s="208"/>
      <c r="AT164" s="209" t="s">
        <v>158</v>
      </c>
      <c r="AU164" s="209" t="s">
        <v>84</v>
      </c>
      <c r="AV164" s="13" t="s">
        <v>84</v>
      </c>
      <c r="AW164" s="13" t="s">
        <v>33</v>
      </c>
      <c r="AX164" s="13" t="s">
        <v>71</v>
      </c>
      <c r="AY164" s="209" t="s">
        <v>146</v>
      </c>
    </row>
    <row r="165" spans="1:65" s="13" customFormat="1" ht="33.75">
      <c r="B165" s="198"/>
      <c r="C165" s="199"/>
      <c r="D165" s="200" t="s">
        <v>158</v>
      </c>
      <c r="E165" s="201" t="s">
        <v>19</v>
      </c>
      <c r="F165" s="202" t="s">
        <v>347</v>
      </c>
      <c r="G165" s="199"/>
      <c r="H165" s="203">
        <v>112.075</v>
      </c>
      <c r="I165" s="204"/>
      <c r="J165" s="199"/>
      <c r="K165" s="199"/>
      <c r="L165" s="205"/>
      <c r="M165" s="206"/>
      <c r="N165" s="207"/>
      <c r="O165" s="207"/>
      <c r="P165" s="207"/>
      <c r="Q165" s="207"/>
      <c r="R165" s="207"/>
      <c r="S165" s="207"/>
      <c r="T165" s="208"/>
      <c r="AT165" s="209" t="s">
        <v>158</v>
      </c>
      <c r="AU165" s="209" t="s">
        <v>84</v>
      </c>
      <c r="AV165" s="13" t="s">
        <v>84</v>
      </c>
      <c r="AW165" s="13" t="s">
        <v>33</v>
      </c>
      <c r="AX165" s="13" t="s">
        <v>71</v>
      </c>
      <c r="AY165" s="209" t="s">
        <v>146</v>
      </c>
    </row>
    <row r="166" spans="1:65" s="13" customFormat="1" ht="11.25">
      <c r="B166" s="198"/>
      <c r="C166" s="199"/>
      <c r="D166" s="200" t="s">
        <v>158</v>
      </c>
      <c r="E166" s="201" t="s">
        <v>19</v>
      </c>
      <c r="F166" s="202" t="s">
        <v>348</v>
      </c>
      <c r="G166" s="199"/>
      <c r="H166" s="203">
        <v>1.6879999999999999</v>
      </c>
      <c r="I166" s="204"/>
      <c r="J166" s="199"/>
      <c r="K166" s="199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158</v>
      </c>
      <c r="AU166" s="209" t="s">
        <v>84</v>
      </c>
      <c r="AV166" s="13" t="s">
        <v>84</v>
      </c>
      <c r="AW166" s="13" t="s">
        <v>33</v>
      </c>
      <c r="AX166" s="13" t="s">
        <v>71</v>
      </c>
      <c r="AY166" s="209" t="s">
        <v>146</v>
      </c>
    </row>
    <row r="167" spans="1:65" s="13" customFormat="1" ht="11.25">
      <c r="B167" s="198"/>
      <c r="C167" s="199"/>
      <c r="D167" s="200" t="s">
        <v>158</v>
      </c>
      <c r="E167" s="201" t="s">
        <v>19</v>
      </c>
      <c r="F167" s="202" t="s">
        <v>300</v>
      </c>
      <c r="G167" s="199"/>
      <c r="H167" s="203">
        <v>21.423999999999999</v>
      </c>
      <c r="I167" s="204"/>
      <c r="J167" s="199"/>
      <c r="K167" s="199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158</v>
      </c>
      <c r="AU167" s="209" t="s">
        <v>84</v>
      </c>
      <c r="AV167" s="13" t="s">
        <v>84</v>
      </c>
      <c r="AW167" s="13" t="s">
        <v>33</v>
      </c>
      <c r="AX167" s="13" t="s">
        <v>71</v>
      </c>
      <c r="AY167" s="209" t="s">
        <v>146</v>
      </c>
    </row>
    <row r="168" spans="1:65" s="14" customFormat="1" ht="11.25">
      <c r="B168" s="210"/>
      <c r="C168" s="211"/>
      <c r="D168" s="200" t="s">
        <v>158</v>
      </c>
      <c r="E168" s="212" t="s">
        <v>19</v>
      </c>
      <c r="F168" s="213" t="s">
        <v>173</v>
      </c>
      <c r="G168" s="211"/>
      <c r="H168" s="214">
        <v>242.374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158</v>
      </c>
      <c r="AU168" s="220" t="s">
        <v>84</v>
      </c>
      <c r="AV168" s="14" t="s">
        <v>154</v>
      </c>
      <c r="AW168" s="14" t="s">
        <v>33</v>
      </c>
      <c r="AX168" s="14" t="s">
        <v>78</v>
      </c>
      <c r="AY168" s="220" t="s">
        <v>146</v>
      </c>
    </row>
    <row r="169" spans="1:65" s="2" customFormat="1" ht="44.25" customHeight="1">
      <c r="A169" s="36"/>
      <c r="B169" s="37"/>
      <c r="C169" s="180" t="s">
        <v>349</v>
      </c>
      <c r="D169" s="180" t="s">
        <v>149</v>
      </c>
      <c r="E169" s="181" t="s">
        <v>350</v>
      </c>
      <c r="F169" s="182" t="s">
        <v>351</v>
      </c>
      <c r="G169" s="183" t="s">
        <v>168</v>
      </c>
      <c r="H169" s="184">
        <v>368.78100000000001</v>
      </c>
      <c r="I169" s="185"/>
      <c r="J169" s="186">
        <f>ROUND(I169*H169,2)</f>
        <v>0</v>
      </c>
      <c r="K169" s="182" t="s">
        <v>153</v>
      </c>
      <c r="L169" s="41"/>
      <c r="M169" s="187" t="s">
        <v>19</v>
      </c>
      <c r="N169" s="188" t="s">
        <v>43</v>
      </c>
      <c r="O169" s="66"/>
      <c r="P169" s="189">
        <f>O169*H169</f>
        <v>0</v>
      </c>
      <c r="Q169" s="189">
        <v>6.5599999999999999E-3</v>
      </c>
      <c r="R169" s="189">
        <f>Q169*H169</f>
        <v>2.41920336</v>
      </c>
      <c r="S169" s="189">
        <v>0</v>
      </c>
      <c r="T169" s="19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1" t="s">
        <v>154</v>
      </c>
      <c r="AT169" s="191" t="s">
        <v>149</v>
      </c>
      <c r="AU169" s="191" t="s">
        <v>84</v>
      </c>
      <c r="AY169" s="19" t="s">
        <v>146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84</v>
      </c>
      <c r="BK169" s="192">
        <f>ROUND(I169*H169,2)</f>
        <v>0</v>
      </c>
      <c r="BL169" s="19" t="s">
        <v>154</v>
      </c>
      <c r="BM169" s="191" t="s">
        <v>352</v>
      </c>
    </row>
    <row r="170" spans="1:65" s="2" customFormat="1" ht="11.25">
      <c r="A170" s="36"/>
      <c r="B170" s="37"/>
      <c r="C170" s="38"/>
      <c r="D170" s="193" t="s">
        <v>156</v>
      </c>
      <c r="E170" s="38"/>
      <c r="F170" s="194" t="s">
        <v>353</v>
      </c>
      <c r="G170" s="38"/>
      <c r="H170" s="38"/>
      <c r="I170" s="195"/>
      <c r="J170" s="38"/>
      <c r="K170" s="38"/>
      <c r="L170" s="41"/>
      <c r="M170" s="196"/>
      <c r="N170" s="197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156</v>
      </c>
      <c r="AU170" s="19" t="s">
        <v>84</v>
      </c>
    </row>
    <row r="171" spans="1:65" s="13" customFormat="1" ht="22.5">
      <c r="B171" s="198"/>
      <c r="C171" s="199"/>
      <c r="D171" s="200" t="s">
        <v>158</v>
      </c>
      <c r="E171" s="201" t="s">
        <v>19</v>
      </c>
      <c r="F171" s="202" t="s">
        <v>345</v>
      </c>
      <c r="G171" s="199"/>
      <c r="H171" s="203">
        <v>31.352</v>
      </c>
      <c r="I171" s="204"/>
      <c r="J171" s="199"/>
      <c r="K171" s="199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158</v>
      </c>
      <c r="AU171" s="209" t="s">
        <v>84</v>
      </c>
      <c r="AV171" s="13" t="s">
        <v>84</v>
      </c>
      <c r="AW171" s="13" t="s">
        <v>33</v>
      </c>
      <c r="AX171" s="13" t="s">
        <v>71</v>
      </c>
      <c r="AY171" s="209" t="s">
        <v>146</v>
      </c>
    </row>
    <row r="172" spans="1:65" s="13" customFormat="1" ht="11.25">
      <c r="B172" s="198"/>
      <c r="C172" s="199"/>
      <c r="D172" s="200" t="s">
        <v>158</v>
      </c>
      <c r="E172" s="201" t="s">
        <v>19</v>
      </c>
      <c r="F172" s="202" t="s">
        <v>354</v>
      </c>
      <c r="G172" s="199"/>
      <c r="H172" s="203">
        <v>26.913</v>
      </c>
      <c r="I172" s="204"/>
      <c r="J172" s="199"/>
      <c r="K172" s="199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158</v>
      </c>
      <c r="AU172" s="209" t="s">
        <v>84</v>
      </c>
      <c r="AV172" s="13" t="s">
        <v>84</v>
      </c>
      <c r="AW172" s="13" t="s">
        <v>33</v>
      </c>
      <c r="AX172" s="13" t="s">
        <v>71</v>
      </c>
      <c r="AY172" s="209" t="s">
        <v>146</v>
      </c>
    </row>
    <row r="173" spans="1:65" s="13" customFormat="1" ht="11.25">
      <c r="B173" s="198"/>
      <c r="C173" s="199"/>
      <c r="D173" s="200" t="s">
        <v>158</v>
      </c>
      <c r="E173" s="201" t="s">
        <v>19</v>
      </c>
      <c r="F173" s="202" t="s">
        <v>355</v>
      </c>
      <c r="G173" s="199"/>
      <c r="H173" s="203">
        <v>26.78</v>
      </c>
      <c r="I173" s="204"/>
      <c r="J173" s="199"/>
      <c r="K173" s="199"/>
      <c r="L173" s="205"/>
      <c r="M173" s="206"/>
      <c r="N173" s="207"/>
      <c r="O173" s="207"/>
      <c r="P173" s="207"/>
      <c r="Q173" s="207"/>
      <c r="R173" s="207"/>
      <c r="S173" s="207"/>
      <c r="T173" s="208"/>
      <c r="AT173" s="209" t="s">
        <v>158</v>
      </c>
      <c r="AU173" s="209" t="s">
        <v>84</v>
      </c>
      <c r="AV173" s="13" t="s">
        <v>84</v>
      </c>
      <c r="AW173" s="13" t="s">
        <v>33</v>
      </c>
      <c r="AX173" s="13" t="s">
        <v>71</v>
      </c>
      <c r="AY173" s="209" t="s">
        <v>146</v>
      </c>
    </row>
    <row r="174" spans="1:65" s="13" customFormat="1" ht="11.25">
      <c r="B174" s="198"/>
      <c r="C174" s="199"/>
      <c r="D174" s="200" t="s">
        <v>158</v>
      </c>
      <c r="E174" s="201" t="s">
        <v>19</v>
      </c>
      <c r="F174" s="202" t="s">
        <v>356</v>
      </c>
      <c r="G174" s="199"/>
      <c r="H174" s="203">
        <v>88.893000000000001</v>
      </c>
      <c r="I174" s="204"/>
      <c r="J174" s="199"/>
      <c r="K174" s="199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158</v>
      </c>
      <c r="AU174" s="209" t="s">
        <v>84</v>
      </c>
      <c r="AV174" s="13" t="s">
        <v>84</v>
      </c>
      <c r="AW174" s="13" t="s">
        <v>33</v>
      </c>
      <c r="AX174" s="13" t="s">
        <v>71</v>
      </c>
      <c r="AY174" s="209" t="s">
        <v>146</v>
      </c>
    </row>
    <row r="175" spans="1:65" s="13" customFormat="1" ht="33.75">
      <c r="B175" s="198"/>
      <c r="C175" s="199"/>
      <c r="D175" s="200" t="s">
        <v>158</v>
      </c>
      <c r="E175" s="201" t="s">
        <v>19</v>
      </c>
      <c r="F175" s="202" t="s">
        <v>347</v>
      </c>
      <c r="G175" s="199"/>
      <c r="H175" s="203">
        <v>112.075</v>
      </c>
      <c r="I175" s="204"/>
      <c r="J175" s="199"/>
      <c r="K175" s="199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158</v>
      </c>
      <c r="AU175" s="209" t="s">
        <v>84</v>
      </c>
      <c r="AV175" s="13" t="s">
        <v>84</v>
      </c>
      <c r="AW175" s="13" t="s">
        <v>33</v>
      </c>
      <c r="AX175" s="13" t="s">
        <v>71</v>
      </c>
      <c r="AY175" s="209" t="s">
        <v>146</v>
      </c>
    </row>
    <row r="176" spans="1:65" s="13" customFormat="1" ht="11.25">
      <c r="B176" s="198"/>
      <c r="C176" s="199"/>
      <c r="D176" s="200" t="s">
        <v>158</v>
      </c>
      <c r="E176" s="201" t="s">
        <v>19</v>
      </c>
      <c r="F176" s="202" t="s">
        <v>357</v>
      </c>
      <c r="G176" s="199"/>
      <c r="H176" s="203">
        <v>7.68</v>
      </c>
      <c r="I176" s="204"/>
      <c r="J176" s="199"/>
      <c r="K176" s="199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158</v>
      </c>
      <c r="AU176" s="209" t="s">
        <v>84</v>
      </c>
      <c r="AV176" s="13" t="s">
        <v>84</v>
      </c>
      <c r="AW176" s="13" t="s">
        <v>33</v>
      </c>
      <c r="AX176" s="13" t="s">
        <v>71</v>
      </c>
      <c r="AY176" s="209" t="s">
        <v>146</v>
      </c>
    </row>
    <row r="177" spans="1:65" s="13" customFormat="1" ht="11.25">
      <c r="B177" s="198"/>
      <c r="C177" s="199"/>
      <c r="D177" s="200" t="s">
        <v>158</v>
      </c>
      <c r="E177" s="201" t="s">
        <v>19</v>
      </c>
      <c r="F177" s="202" t="s">
        <v>358</v>
      </c>
      <c r="G177" s="199"/>
      <c r="H177" s="203">
        <v>42.847999999999999</v>
      </c>
      <c r="I177" s="204"/>
      <c r="J177" s="199"/>
      <c r="K177" s="199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158</v>
      </c>
      <c r="AU177" s="209" t="s">
        <v>84</v>
      </c>
      <c r="AV177" s="13" t="s">
        <v>84</v>
      </c>
      <c r="AW177" s="13" t="s">
        <v>33</v>
      </c>
      <c r="AX177" s="13" t="s">
        <v>71</v>
      </c>
      <c r="AY177" s="209" t="s">
        <v>146</v>
      </c>
    </row>
    <row r="178" spans="1:65" s="13" customFormat="1" ht="11.25">
      <c r="B178" s="198"/>
      <c r="C178" s="199"/>
      <c r="D178" s="200" t="s">
        <v>158</v>
      </c>
      <c r="E178" s="201" t="s">
        <v>19</v>
      </c>
      <c r="F178" s="202" t="s">
        <v>359</v>
      </c>
      <c r="G178" s="199"/>
      <c r="H178" s="203">
        <v>32.24</v>
      </c>
      <c r="I178" s="204"/>
      <c r="J178" s="199"/>
      <c r="K178" s="199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158</v>
      </c>
      <c r="AU178" s="209" t="s">
        <v>84</v>
      </c>
      <c r="AV178" s="13" t="s">
        <v>84</v>
      </c>
      <c r="AW178" s="13" t="s">
        <v>33</v>
      </c>
      <c r="AX178" s="13" t="s">
        <v>71</v>
      </c>
      <c r="AY178" s="209" t="s">
        <v>146</v>
      </c>
    </row>
    <row r="179" spans="1:65" s="14" customFormat="1" ht="11.25">
      <c r="B179" s="210"/>
      <c r="C179" s="211"/>
      <c r="D179" s="200" t="s">
        <v>158</v>
      </c>
      <c r="E179" s="212" t="s">
        <v>19</v>
      </c>
      <c r="F179" s="213" t="s">
        <v>173</v>
      </c>
      <c r="G179" s="211"/>
      <c r="H179" s="214">
        <v>368.78100000000001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158</v>
      </c>
      <c r="AU179" s="220" t="s">
        <v>84</v>
      </c>
      <c r="AV179" s="14" t="s">
        <v>154</v>
      </c>
      <c r="AW179" s="14" t="s">
        <v>33</v>
      </c>
      <c r="AX179" s="14" t="s">
        <v>78</v>
      </c>
      <c r="AY179" s="220" t="s">
        <v>146</v>
      </c>
    </row>
    <row r="180" spans="1:65" s="2" customFormat="1" ht="62.65" customHeight="1">
      <c r="A180" s="36"/>
      <c r="B180" s="37"/>
      <c r="C180" s="180" t="s">
        <v>229</v>
      </c>
      <c r="D180" s="180" t="s">
        <v>149</v>
      </c>
      <c r="E180" s="181" t="s">
        <v>360</v>
      </c>
      <c r="F180" s="182" t="s">
        <v>361</v>
      </c>
      <c r="G180" s="183" t="s">
        <v>168</v>
      </c>
      <c r="H180" s="184">
        <v>3687.81</v>
      </c>
      <c r="I180" s="185"/>
      <c r="J180" s="186">
        <f>ROUND(I180*H180,2)</f>
        <v>0</v>
      </c>
      <c r="K180" s="182" t="s">
        <v>153</v>
      </c>
      <c r="L180" s="41"/>
      <c r="M180" s="187" t="s">
        <v>19</v>
      </c>
      <c r="N180" s="188" t="s">
        <v>43</v>
      </c>
      <c r="O180" s="66"/>
      <c r="P180" s="189">
        <f>O180*H180</f>
        <v>0</v>
      </c>
      <c r="Q180" s="189">
        <v>1.31E-3</v>
      </c>
      <c r="R180" s="189">
        <f>Q180*H180</f>
        <v>4.8310310999999997</v>
      </c>
      <c r="S180" s="189">
        <v>0</v>
      </c>
      <c r="T180" s="19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91" t="s">
        <v>154</v>
      </c>
      <c r="AT180" s="191" t="s">
        <v>149</v>
      </c>
      <c r="AU180" s="191" t="s">
        <v>84</v>
      </c>
      <c r="AY180" s="19" t="s">
        <v>146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84</v>
      </c>
      <c r="BK180" s="192">
        <f>ROUND(I180*H180,2)</f>
        <v>0</v>
      </c>
      <c r="BL180" s="19" t="s">
        <v>154</v>
      </c>
      <c r="BM180" s="191" t="s">
        <v>362</v>
      </c>
    </row>
    <row r="181" spans="1:65" s="2" customFormat="1" ht="11.25">
      <c r="A181" s="36"/>
      <c r="B181" s="37"/>
      <c r="C181" s="38"/>
      <c r="D181" s="193" t="s">
        <v>156</v>
      </c>
      <c r="E181" s="38"/>
      <c r="F181" s="194" t="s">
        <v>363</v>
      </c>
      <c r="G181" s="38"/>
      <c r="H181" s="38"/>
      <c r="I181" s="195"/>
      <c r="J181" s="38"/>
      <c r="K181" s="38"/>
      <c r="L181" s="41"/>
      <c r="M181" s="196"/>
      <c r="N181" s="197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156</v>
      </c>
      <c r="AU181" s="19" t="s">
        <v>84</v>
      </c>
    </row>
    <row r="182" spans="1:65" s="2" customFormat="1" ht="19.5">
      <c r="A182" s="36"/>
      <c r="B182" s="37"/>
      <c r="C182" s="38"/>
      <c r="D182" s="200" t="s">
        <v>215</v>
      </c>
      <c r="E182" s="38"/>
      <c r="F182" s="231" t="s">
        <v>364</v>
      </c>
      <c r="G182" s="38"/>
      <c r="H182" s="38"/>
      <c r="I182" s="195"/>
      <c r="J182" s="38"/>
      <c r="K182" s="38"/>
      <c r="L182" s="41"/>
      <c r="M182" s="196"/>
      <c r="N182" s="197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215</v>
      </c>
      <c r="AU182" s="19" t="s">
        <v>84</v>
      </c>
    </row>
    <row r="183" spans="1:65" s="13" customFormat="1" ht="11.25">
      <c r="B183" s="198"/>
      <c r="C183" s="199"/>
      <c r="D183" s="200" t="s">
        <v>158</v>
      </c>
      <c r="E183" s="199"/>
      <c r="F183" s="202" t="s">
        <v>365</v>
      </c>
      <c r="G183" s="199"/>
      <c r="H183" s="203">
        <v>3687.81</v>
      </c>
      <c r="I183" s="204"/>
      <c r="J183" s="199"/>
      <c r="K183" s="199"/>
      <c r="L183" s="205"/>
      <c r="M183" s="206"/>
      <c r="N183" s="207"/>
      <c r="O183" s="207"/>
      <c r="P183" s="207"/>
      <c r="Q183" s="207"/>
      <c r="R183" s="207"/>
      <c r="S183" s="207"/>
      <c r="T183" s="208"/>
      <c r="AT183" s="209" t="s">
        <v>158</v>
      </c>
      <c r="AU183" s="209" t="s">
        <v>84</v>
      </c>
      <c r="AV183" s="13" t="s">
        <v>84</v>
      </c>
      <c r="AW183" s="13" t="s">
        <v>4</v>
      </c>
      <c r="AX183" s="13" t="s">
        <v>78</v>
      </c>
      <c r="AY183" s="209" t="s">
        <v>146</v>
      </c>
    </row>
    <row r="184" spans="1:65" s="2" customFormat="1" ht="33" customHeight="1">
      <c r="A184" s="36"/>
      <c r="B184" s="37"/>
      <c r="C184" s="180" t="s">
        <v>366</v>
      </c>
      <c r="D184" s="180" t="s">
        <v>149</v>
      </c>
      <c r="E184" s="181" t="s">
        <v>367</v>
      </c>
      <c r="F184" s="182" t="s">
        <v>368</v>
      </c>
      <c r="G184" s="183" t="s">
        <v>314</v>
      </c>
      <c r="H184" s="184">
        <v>3.6</v>
      </c>
      <c r="I184" s="185"/>
      <c r="J184" s="186">
        <f>ROUND(I184*H184,2)</f>
        <v>0</v>
      </c>
      <c r="K184" s="182" t="s">
        <v>153</v>
      </c>
      <c r="L184" s="41"/>
      <c r="M184" s="187" t="s">
        <v>19</v>
      </c>
      <c r="N184" s="188" t="s">
        <v>43</v>
      </c>
      <c r="O184" s="66"/>
      <c r="P184" s="189">
        <f>O184*H184</f>
        <v>0</v>
      </c>
      <c r="Q184" s="189">
        <v>2.3010199999999998</v>
      </c>
      <c r="R184" s="189">
        <f>Q184*H184</f>
        <v>8.2836719999999993</v>
      </c>
      <c r="S184" s="189">
        <v>0</v>
      </c>
      <c r="T184" s="190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91" t="s">
        <v>154</v>
      </c>
      <c r="AT184" s="191" t="s">
        <v>149</v>
      </c>
      <c r="AU184" s="191" t="s">
        <v>84</v>
      </c>
      <c r="AY184" s="19" t="s">
        <v>146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9" t="s">
        <v>84</v>
      </c>
      <c r="BK184" s="192">
        <f>ROUND(I184*H184,2)</f>
        <v>0</v>
      </c>
      <c r="BL184" s="19" t="s">
        <v>154</v>
      </c>
      <c r="BM184" s="191" t="s">
        <v>369</v>
      </c>
    </row>
    <row r="185" spans="1:65" s="2" customFormat="1" ht="11.25">
      <c r="A185" s="36"/>
      <c r="B185" s="37"/>
      <c r="C185" s="38"/>
      <c r="D185" s="193" t="s">
        <v>156</v>
      </c>
      <c r="E185" s="38"/>
      <c r="F185" s="194" t="s">
        <v>370</v>
      </c>
      <c r="G185" s="38"/>
      <c r="H185" s="38"/>
      <c r="I185" s="195"/>
      <c r="J185" s="38"/>
      <c r="K185" s="38"/>
      <c r="L185" s="41"/>
      <c r="M185" s="196"/>
      <c r="N185" s="197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156</v>
      </c>
      <c r="AU185" s="19" t="s">
        <v>84</v>
      </c>
    </row>
    <row r="186" spans="1:65" s="13" customFormat="1" ht="11.25">
      <c r="B186" s="198"/>
      <c r="C186" s="199"/>
      <c r="D186" s="200" t="s">
        <v>158</v>
      </c>
      <c r="E186" s="201" t="s">
        <v>19</v>
      </c>
      <c r="F186" s="202" t="s">
        <v>371</v>
      </c>
      <c r="G186" s="199"/>
      <c r="H186" s="203">
        <v>3.6</v>
      </c>
      <c r="I186" s="204"/>
      <c r="J186" s="199"/>
      <c r="K186" s="199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158</v>
      </c>
      <c r="AU186" s="209" t="s">
        <v>84</v>
      </c>
      <c r="AV186" s="13" t="s">
        <v>84</v>
      </c>
      <c r="AW186" s="13" t="s">
        <v>33</v>
      </c>
      <c r="AX186" s="13" t="s">
        <v>78</v>
      </c>
      <c r="AY186" s="209" t="s">
        <v>146</v>
      </c>
    </row>
    <row r="187" spans="1:65" s="2" customFormat="1" ht="21.75" customHeight="1">
      <c r="A187" s="36"/>
      <c r="B187" s="37"/>
      <c r="C187" s="180" t="s">
        <v>372</v>
      </c>
      <c r="D187" s="180" t="s">
        <v>149</v>
      </c>
      <c r="E187" s="181" t="s">
        <v>373</v>
      </c>
      <c r="F187" s="182" t="s">
        <v>374</v>
      </c>
      <c r="G187" s="183" t="s">
        <v>198</v>
      </c>
      <c r="H187" s="184">
        <v>2.5000000000000001E-2</v>
      </c>
      <c r="I187" s="185"/>
      <c r="J187" s="186">
        <f>ROUND(I187*H187,2)</f>
        <v>0</v>
      </c>
      <c r="K187" s="182" t="s">
        <v>153</v>
      </c>
      <c r="L187" s="41"/>
      <c r="M187" s="187" t="s">
        <v>19</v>
      </c>
      <c r="N187" s="188" t="s">
        <v>43</v>
      </c>
      <c r="O187" s="66"/>
      <c r="P187" s="189">
        <f>O187*H187</f>
        <v>0</v>
      </c>
      <c r="Q187" s="189">
        <v>1.0627727796999999</v>
      </c>
      <c r="R187" s="189">
        <f>Q187*H187</f>
        <v>2.65693194925E-2</v>
      </c>
      <c r="S187" s="189">
        <v>0</v>
      </c>
      <c r="T187" s="190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91" t="s">
        <v>154</v>
      </c>
      <c r="AT187" s="191" t="s">
        <v>149</v>
      </c>
      <c r="AU187" s="191" t="s">
        <v>84</v>
      </c>
      <c r="AY187" s="19" t="s">
        <v>146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84</v>
      </c>
      <c r="BK187" s="192">
        <f>ROUND(I187*H187,2)</f>
        <v>0</v>
      </c>
      <c r="BL187" s="19" t="s">
        <v>154</v>
      </c>
      <c r="BM187" s="191" t="s">
        <v>375</v>
      </c>
    </row>
    <row r="188" spans="1:65" s="2" customFormat="1" ht="11.25">
      <c r="A188" s="36"/>
      <c r="B188" s="37"/>
      <c r="C188" s="38"/>
      <c r="D188" s="193" t="s">
        <v>156</v>
      </c>
      <c r="E188" s="38"/>
      <c r="F188" s="194" t="s">
        <v>376</v>
      </c>
      <c r="G188" s="38"/>
      <c r="H188" s="38"/>
      <c r="I188" s="195"/>
      <c r="J188" s="38"/>
      <c r="K188" s="38"/>
      <c r="L188" s="41"/>
      <c r="M188" s="196"/>
      <c r="N188" s="197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156</v>
      </c>
      <c r="AU188" s="19" t="s">
        <v>84</v>
      </c>
    </row>
    <row r="189" spans="1:65" s="2" customFormat="1" ht="24.2" customHeight="1">
      <c r="A189" s="36"/>
      <c r="B189" s="37"/>
      <c r="C189" s="180" t="s">
        <v>377</v>
      </c>
      <c r="D189" s="180" t="s">
        <v>149</v>
      </c>
      <c r="E189" s="181" t="s">
        <v>378</v>
      </c>
      <c r="F189" s="182" t="s">
        <v>379</v>
      </c>
      <c r="G189" s="183" t="s">
        <v>168</v>
      </c>
      <c r="H189" s="184">
        <v>2.5499999999999998</v>
      </c>
      <c r="I189" s="185"/>
      <c r="J189" s="186">
        <f>ROUND(I189*H189,2)</f>
        <v>0</v>
      </c>
      <c r="K189" s="182" t="s">
        <v>153</v>
      </c>
      <c r="L189" s="41"/>
      <c r="M189" s="187" t="s">
        <v>19</v>
      </c>
      <c r="N189" s="188" t="s">
        <v>43</v>
      </c>
      <c r="O189" s="66"/>
      <c r="P189" s="189">
        <f>O189*H189</f>
        <v>0</v>
      </c>
      <c r="Q189" s="189">
        <v>3.3E-4</v>
      </c>
      <c r="R189" s="189">
        <f>Q189*H189</f>
        <v>8.4149999999999991E-4</v>
      </c>
      <c r="S189" s="189">
        <v>0</v>
      </c>
      <c r="T189" s="19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91" t="s">
        <v>154</v>
      </c>
      <c r="AT189" s="191" t="s">
        <v>149</v>
      </c>
      <c r="AU189" s="191" t="s">
        <v>84</v>
      </c>
      <c r="AY189" s="19" t="s">
        <v>146</v>
      </c>
      <c r="BE189" s="192">
        <f>IF(N189="základní",J189,0)</f>
        <v>0</v>
      </c>
      <c r="BF189" s="192">
        <f>IF(N189="snížená",J189,0)</f>
        <v>0</v>
      </c>
      <c r="BG189" s="192">
        <f>IF(N189="zákl. přenesená",J189,0)</f>
        <v>0</v>
      </c>
      <c r="BH189" s="192">
        <f>IF(N189="sníž. přenesená",J189,0)</f>
        <v>0</v>
      </c>
      <c r="BI189" s="192">
        <f>IF(N189="nulová",J189,0)</f>
        <v>0</v>
      </c>
      <c r="BJ189" s="19" t="s">
        <v>84</v>
      </c>
      <c r="BK189" s="192">
        <f>ROUND(I189*H189,2)</f>
        <v>0</v>
      </c>
      <c r="BL189" s="19" t="s">
        <v>154</v>
      </c>
      <c r="BM189" s="191" t="s">
        <v>380</v>
      </c>
    </row>
    <row r="190" spans="1:65" s="2" customFormat="1" ht="11.25">
      <c r="A190" s="36"/>
      <c r="B190" s="37"/>
      <c r="C190" s="38"/>
      <c r="D190" s="193" t="s">
        <v>156</v>
      </c>
      <c r="E190" s="38"/>
      <c r="F190" s="194" t="s">
        <v>381</v>
      </c>
      <c r="G190" s="38"/>
      <c r="H190" s="38"/>
      <c r="I190" s="195"/>
      <c r="J190" s="38"/>
      <c r="K190" s="38"/>
      <c r="L190" s="41"/>
      <c r="M190" s="196"/>
      <c r="N190" s="197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156</v>
      </c>
      <c r="AU190" s="19" t="s">
        <v>84</v>
      </c>
    </row>
    <row r="191" spans="1:65" s="13" customFormat="1" ht="11.25">
      <c r="B191" s="198"/>
      <c r="C191" s="199"/>
      <c r="D191" s="200" t="s">
        <v>158</v>
      </c>
      <c r="E191" s="201" t="s">
        <v>19</v>
      </c>
      <c r="F191" s="202" t="s">
        <v>382</v>
      </c>
      <c r="G191" s="199"/>
      <c r="H191" s="203">
        <v>2.5499999999999998</v>
      </c>
      <c r="I191" s="204"/>
      <c r="J191" s="199"/>
      <c r="K191" s="199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158</v>
      </c>
      <c r="AU191" s="209" t="s">
        <v>84</v>
      </c>
      <c r="AV191" s="13" t="s">
        <v>84</v>
      </c>
      <c r="AW191" s="13" t="s">
        <v>33</v>
      </c>
      <c r="AX191" s="13" t="s">
        <v>78</v>
      </c>
      <c r="AY191" s="209" t="s">
        <v>146</v>
      </c>
    </row>
    <row r="192" spans="1:65" s="2" customFormat="1" ht="37.9" customHeight="1">
      <c r="A192" s="36"/>
      <c r="B192" s="37"/>
      <c r="C192" s="180" t="s">
        <v>383</v>
      </c>
      <c r="D192" s="180" t="s">
        <v>149</v>
      </c>
      <c r="E192" s="181" t="s">
        <v>384</v>
      </c>
      <c r="F192" s="182" t="s">
        <v>385</v>
      </c>
      <c r="G192" s="183" t="s">
        <v>314</v>
      </c>
      <c r="H192" s="184">
        <v>14.1</v>
      </c>
      <c r="I192" s="185"/>
      <c r="J192" s="186">
        <f>ROUND(I192*H192,2)</f>
        <v>0</v>
      </c>
      <c r="K192" s="182" t="s">
        <v>153</v>
      </c>
      <c r="L192" s="41"/>
      <c r="M192" s="187" t="s">
        <v>19</v>
      </c>
      <c r="N192" s="188" t="s">
        <v>43</v>
      </c>
      <c r="O192" s="66"/>
      <c r="P192" s="189">
        <f>O192*H192</f>
        <v>0</v>
      </c>
      <c r="Q192" s="189">
        <v>1.837</v>
      </c>
      <c r="R192" s="189">
        <f>Q192*H192</f>
        <v>25.901699999999998</v>
      </c>
      <c r="S192" s="189">
        <v>0</v>
      </c>
      <c r="T192" s="19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1" t="s">
        <v>154</v>
      </c>
      <c r="AT192" s="191" t="s">
        <v>149</v>
      </c>
      <c r="AU192" s="191" t="s">
        <v>84</v>
      </c>
      <c r="AY192" s="19" t="s">
        <v>146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84</v>
      </c>
      <c r="BK192" s="192">
        <f>ROUND(I192*H192,2)</f>
        <v>0</v>
      </c>
      <c r="BL192" s="19" t="s">
        <v>154</v>
      </c>
      <c r="BM192" s="191" t="s">
        <v>386</v>
      </c>
    </row>
    <row r="193" spans="1:65" s="2" customFormat="1" ht="11.25">
      <c r="A193" s="36"/>
      <c r="B193" s="37"/>
      <c r="C193" s="38"/>
      <c r="D193" s="193" t="s">
        <v>156</v>
      </c>
      <c r="E193" s="38"/>
      <c r="F193" s="194" t="s">
        <v>387</v>
      </c>
      <c r="G193" s="38"/>
      <c r="H193" s="38"/>
      <c r="I193" s="195"/>
      <c r="J193" s="38"/>
      <c r="K193" s="38"/>
      <c r="L193" s="41"/>
      <c r="M193" s="196"/>
      <c r="N193" s="197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156</v>
      </c>
      <c r="AU193" s="19" t="s">
        <v>84</v>
      </c>
    </row>
    <row r="194" spans="1:65" s="13" customFormat="1" ht="11.25">
      <c r="B194" s="198"/>
      <c r="C194" s="199"/>
      <c r="D194" s="200" t="s">
        <v>158</v>
      </c>
      <c r="E194" s="201" t="s">
        <v>19</v>
      </c>
      <c r="F194" s="202" t="s">
        <v>388</v>
      </c>
      <c r="G194" s="199"/>
      <c r="H194" s="203">
        <v>6.07</v>
      </c>
      <c r="I194" s="204"/>
      <c r="J194" s="199"/>
      <c r="K194" s="199"/>
      <c r="L194" s="205"/>
      <c r="M194" s="206"/>
      <c r="N194" s="207"/>
      <c r="O194" s="207"/>
      <c r="P194" s="207"/>
      <c r="Q194" s="207"/>
      <c r="R194" s="207"/>
      <c r="S194" s="207"/>
      <c r="T194" s="208"/>
      <c r="AT194" s="209" t="s">
        <v>158</v>
      </c>
      <c r="AU194" s="209" t="s">
        <v>84</v>
      </c>
      <c r="AV194" s="13" t="s">
        <v>84</v>
      </c>
      <c r="AW194" s="13" t="s">
        <v>33</v>
      </c>
      <c r="AX194" s="13" t="s">
        <v>71</v>
      </c>
      <c r="AY194" s="209" t="s">
        <v>146</v>
      </c>
    </row>
    <row r="195" spans="1:65" s="13" customFormat="1" ht="11.25">
      <c r="B195" s="198"/>
      <c r="C195" s="199"/>
      <c r="D195" s="200" t="s">
        <v>158</v>
      </c>
      <c r="E195" s="201" t="s">
        <v>19</v>
      </c>
      <c r="F195" s="202" t="s">
        <v>389</v>
      </c>
      <c r="G195" s="199"/>
      <c r="H195" s="203">
        <v>7.52</v>
      </c>
      <c r="I195" s="204"/>
      <c r="J195" s="199"/>
      <c r="K195" s="199"/>
      <c r="L195" s="205"/>
      <c r="M195" s="206"/>
      <c r="N195" s="207"/>
      <c r="O195" s="207"/>
      <c r="P195" s="207"/>
      <c r="Q195" s="207"/>
      <c r="R195" s="207"/>
      <c r="S195" s="207"/>
      <c r="T195" s="208"/>
      <c r="AT195" s="209" t="s">
        <v>158</v>
      </c>
      <c r="AU195" s="209" t="s">
        <v>84</v>
      </c>
      <c r="AV195" s="13" t="s">
        <v>84</v>
      </c>
      <c r="AW195" s="13" t="s">
        <v>33</v>
      </c>
      <c r="AX195" s="13" t="s">
        <v>71</v>
      </c>
      <c r="AY195" s="209" t="s">
        <v>146</v>
      </c>
    </row>
    <row r="196" spans="1:65" s="13" customFormat="1" ht="11.25">
      <c r="B196" s="198"/>
      <c r="C196" s="199"/>
      <c r="D196" s="200" t="s">
        <v>158</v>
      </c>
      <c r="E196" s="201" t="s">
        <v>19</v>
      </c>
      <c r="F196" s="202" t="s">
        <v>390</v>
      </c>
      <c r="G196" s="199"/>
      <c r="H196" s="203">
        <v>0.51</v>
      </c>
      <c r="I196" s="204"/>
      <c r="J196" s="199"/>
      <c r="K196" s="199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158</v>
      </c>
      <c r="AU196" s="209" t="s">
        <v>84</v>
      </c>
      <c r="AV196" s="13" t="s">
        <v>84</v>
      </c>
      <c r="AW196" s="13" t="s">
        <v>33</v>
      </c>
      <c r="AX196" s="13" t="s">
        <v>71</v>
      </c>
      <c r="AY196" s="209" t="s">
        <v>146</v>
      </c>
    </row>
    <row r="197" spans="1:65" s="14" customFormat="1" ht="11.25">
      <c r="B197" s="210"/>
      <c r="C197" s="211"/>
      <c r="D197" s="200" t="s">
        <v>158</v>
      </c>
      <c r="E197" s="212" t="s">
        <v>19</v>
      </c>
      <c r="F197" s="213" t="s">
        <v>173</v>
      </c>
      <c r="G197" s="211"/>
      <c r="H197" s="214">
        <v>14.1</v>
      </c>
      <c r="I197" s="215"/>
      <c r="J197" s="211"/>
      <c r="K197" s="211"/>
      <c r="L197" s="216"/>
      <c r="M197" s="217"/>
      <c r="N197" s="218"/>
      <c r="O197" s="218"/>
      <c r="P197" s="218"/>
      <c r="Q197" s="218"/>
      <c r="R197" s="218"/>
      <c r="S197" s="218"/>
      <c r="T197" s="219"/>
      <c r="AT197" s="220" t="s">
        <v>158</v>
      </c>
      <c r="AU197" s="220" t="s">
        <v>84</v>
      </c>
      <c r="AV197" s="14" t="s">
        <v>154</v>
      </c>
      <c r="AW197" s="14" t="s">
        <v>33</v>
      </c>
      <c r="AX197" s="14" t="s">
        <v>78</v>
      </c>
      <c r="AY197" s="220" t="s">
        <v>146</v>
      </c>
    </row>
    <row r="198" spans="1:65" s="12" customFormat="1" ht="22.9" customHeight="1">
      <c r="B198" s="164"/>
      <c r="C198" s="165"/>
      <c r="D198" s="166" t="s">
        <v>70</v>
      </c>
      <c r="E198" s="178" t="s">
        <v>147</v>
      </c>
      <c r="F198" s="178" t="s">
        <v>148</v>
      </c>
      <c r="G198" s="165"/>
      <c r="H198" s="165"/>
      <c r="I198" s="168"/>
      <c r="J198" s="179">
        <f>BK198</f>
        <v>0</v>
      </c>
      <c r="K198" s="165"/>
      <c r="L198" s="170"/>
      <c r="M198" s="171"/>
      <c r="N198" s="172"/>
      <c r="O198" s="172"/>
      <c r="P198" s="173">
        <f>SUM(P199:P219)</f>
        <v>0</v>
      </c>
      <c r="Q198" s="172"/>
      <c r="R198" s="173">
        <f>SUM(R199:R219)</f>
        <v>2.6975619999999997E-3</v>
      </c>
      <c r="S198" s="172"/>
      <c r="T198" s="174">
        <f>SUM(T199:T219)</f>
        <v>0.75219999999999998</v>
      </c>
      <c r="AR198" s="175" t="s">
        <v>78</v>
      </c>
      <c r="AT198" s="176" t="s">
        <v>70</v>
      </c>
      <c r="AU198" s="176" t="s">
        <v>78</v>
      </c>
      <c r="AY198" s="175" t="s">
        <v>146</v>
      </c>
      <c r="BK198" s="177">
        <f>SUM(BK199:BK219)</f>
        <v>0</v>
      </c>
    </row>
    <row r="199" spans="1:65" s="2" customFormat="1" ht="44.25" customHeight="1">
      <c r="A199" s="36"/>
      <c r="B199" s="37"/>
      <c r="C199" s="180" t="s">
        <v>7</v>
      </c>
      <c r="D199" s="180" t="s">
        <v>149</v>
      </c>
      <c r="E199" s="181" t="s">
        <v>391</v>
      </c>
      <c r="F199" s="182" t="s">
        <v>392</v>
      </c>
      <c r="G199" s="183" t="s">
        <v>168</v>
      </c>
      <c r="H199" s="184">
        <v>40</v>
      </c>
      <c r="I199" s="185"/>
      <c r="J199" s="186">
        <f>ROUND(I199*H199,2)</f>
        <v>0</v>
      </c>
      <c r="K199" s="182" t="s">
        <v>153</v>
      </c>
      <c r="L199" s="41"/>
      <c r="M199" s="187" t="s">
        <v>19</v>
      </c>
      <c r="N199" s="188" t="s">
        <v>43</v>
      </c>
      <c r="O199" s="66"/>
      <c r="P199" s="189">
        <f>O199*H199</f>
        <v>0</v>
      </c>
      <c r="Q199" s="189">
        <v>0</v>
      </c>
      <c r="R199" s="189">
        <f>Q199*H199</f>
        <v>0</v>
      </c>
      <c r="S199" s="189">
        <v>0</v>
      </c>
      <c r="T199" s="190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91" t="s">
        <v>154</v>
      </c>
      <c r="AT199" s="191" t="s">
        <v>149</v>
      </c>
      <c r="AU199" s="191" t="s">
        <v>84</v>
      </c>
      <c r="AY199" s="19" t="s">
        <v>146</v>
      </c>
      <c r="BE199" s="192">
        <f>IF(N199="základní",J199,0)</f>
        <v>0</v>
      </c>
      <c r="BF199" s="192">
        <f>IF(N199="snížená",J199,0)</f>
        <v>0</v>
      </c>
      <c r="BG199" s="192">
        <f>IF(N199="zákl. přenesená",J199,0)</f>
        <v>0</v>
      </c>
      <c r="BH199" s="192">
        <f>IF(N199="sníž. přenesená",J199,0)</f>
        <v>0</v>
      </c>
      <c r="BI199" s="192">
        <f>IF(N199="nulová",J199,0)</f>
        <v>0</v>
      </c>
      <c r="BJ199" s="19" t="s">
        <v>84</v>
      </c>
      <c r="BK199" s="192">
        <f>ROUND(I199*H199,2)</f>
        <v>0</v>
      </c>
      <c r="BL199" s="19" t="s">
        <v>154</v>
      </c>
      <c r="BM199" s="191" t="s">
        <v>393</v>
      </c>
    </row>
    <row r="200" spans="1:65" s="2" customFormat="1" ht="11.25">
      <c r="A200" s="36"/>
      <c r="B200" s="37"/>
      <c r="C200" s="38"/>
      <c r="D200" s="193" t="s">
        <v>156</v>
      </c>
      <c r="E200" s="38"/>
      <c r="F200" s="194" t="s">
        <v>394</v>
      </c>
      <c r="G200" s="38"/>
      <c r="H200" s="38"/>
      <c r="I200" s="195"/>
      <c r="J200" s="38"/>
      <c r="K200" s="38"/>
      <c r="L200" s="41"/>
      <c r="M200" s="196"/>
      <c r="N200" s="197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156</v>
      </c>
      <c r="AU200" s="19" t="s">
        <v>84</v>
      </c>
    </row>
    <row r="201" spans="1:65" s="2" customFormat="1" ht="49.15" customHeight="1">
      <c r="A201" s="36"/>
      <c r="B201" s="37"/>
      <c r="C201" s="180" t="s">
        <v>395</v>
      </c>
      <c r="D201" s="180" t="s">
        <v>149</v>
      </c>
      <c r="E201" s="181" t="s">
        <v>396</v>
      </c>
      <c r="F201" s="182" t="s">
        <v>397</v>
      </c>
      <c r="G201" s="183" t="s">
        <v>168</v>
      </c>
      <c r="H201" s="184">
        <v>200</v>
      </c>
      <c r="I201" s="185"/>
      <c r="J201" s="186">
        <f>ROUND(I201*H201,2)</f>
        <v>0</v>
      </c>
      <c r="K201" s="182" t="s">
        <v>153</v>
      </c>
      <c r="L201" s="41"/>
      <c r="M201" s="187" t="s">
        <v>19</v>
      </c>
      <c r="N201" s="188" t="s">
        <v>43</v>
      </c>
      <c r="O201" s="66"/>
      <c r="P201" s="189">
        <f>O201*H201</f>
        <v>0</v>
      </c>
      <c r="Q201" s="189">
        <v>0</v>
      </c>
      <c r="R201" s="189">
        <f>Q201*H201</f>
        <v>0</v>
      </c>
      <c r="S201" s="189">
        <v>0</v>
      </c>
      <c r="T201" s="190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91" t="s">
        <v>154</v>
      </c>
      <c r="AT201" s="191" t="s">
        <v>149</v>
      </c>
      <c r="AU201" s="191" t="s">
        <v>84</v>
      </c>
      <c r="AY201" s="19" t="s">
        <v>146</v>
      </c>
      <c r="BE201" s="192">
        <f>IF(N201="základní",J201,0)</f>
        <v>0</v>
      </c>
      <c r="BF201" s="192">
        <f>IF(N201="snížená",J201,0)</f>
        <v>0</v>
      </c>
      <c r="BG201" s="192">
        <f>IF(N201="zákl. přenesená",J201,0)</f>
        <v>0</v>
      </c>
      <c r="BH201" s="192">
        <f>IF(N201="sníž. přenesená",J201,0)</f>
        <v>0</v>
      </c>
      <c r="BI201" s="192">
        <f>IF(N201="nulová",J201,0)</f>
        <v>0</v>
      </c>
      <c r="BJ201" s="19" t="s">
        <v>84</v>
      </c>
      <c r="BK201" s="192">
        <f>ROUND(I201*H201,2)</f>
        <v>0</v>
      </c>
      <c r="BL201" s="19" t="s">
        <v>154</v>
      </c>
      <c r="BM201" s="191" t="s">
        <v>398</v>
      </c>
    </row>
    <row r="202" spans="1:65" s="2" customFormat="1" ht="11.25">
      <c r="A202" s="36"/>
      <c r="B202" s="37"/>
      <c r="C202" s="38"/>
      <c r="D202" s="193" t="s">
        <v>156</v>
      </c>
      <c r="E202" s="38"/>
      <c r="F202" s="194" t="s">
        <v>399</v>
      </c>
      <c r="G202" s="38"/>
      <c r="H202" s="38"/>
      <c r="I202" s="195"/>
      <c r="J202" s="38"/>
      <c r="K202" s="38"/>
      <c r="L202" s="41"/>
      <c r="M202" s="196"/>
      <c r="N202" s="197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9" t="s">
        <v>156</v>
      </c>
      <c r="AU202" s="19" t="s">
        <v>84</v>
      </c>
    </row>
    <row r="203" spans="1:65" s="13" customFormat="1" ht="11.25">
      <c r="B203" s="198"/>
      <c r="C203" s="199"/>
      <c r="D203" s="200" t="s">
        <v>158</v>
      </c>
      <c r="E203" s="199"/>
      <c r="F203" s="202" t="s">
        <v>400</v>
      </c>
      <c r="G203" s="199"/>
      <c r="H203" s="203">
        <v>200</v>
      </c>
      <c r="I203" s="204"/>
      <c r="J203" s="199"/>
      <c r="K203" s="199"/>
      <c r="L203" s="205"/>
      <c r="M203" s="206"/>
      <c r="N203" s="207"/>
      <c r="O203" s="207"/>
      <c r="P203" s="207"/>
      <c r="Q203" s="207"/>
      <c r="R203" s="207"/>
      <c r="S203" s="207"/>
      <c r="T203" s="208"/>
      <c r="AT203" s="209" t="s">
        <v>158</v>
      </c>
      <c r="AU203" s="209" t="s">
        <v>84</v>
      </c>
      <c r="AV203" s="13" t="s">
        <v>84</v>
      </c>
      <c r="AW203" s="13" t="s">
        <v>4</v>
      </c>
      <c r="AX203" s="13" t="s">
        <v>78</v>
      </c>
      <c r="AY203" s="209" t="s">
        <v>146</v>
      </c>
    </row>
    <row r="204" spans="1:65" s="2" customFormat="1" ht="44.25" customHeight="1">
      <c r="A204" s="36"/>
      <c r="B204" s="37"/>
      <c r="C204" s="180" t="s">
        <v>401</v>
      </c>
      <c r="D204" s="180" t="s">
        <v>149</v>
      </c>
      <c r="E204" s="181" t="s">
        <v>402</v>
      </c>
      <c r="F204" s="182" t="s">
        <v>403</v>
      </c>
      <c r="G204" s="183" t="s">
        <v>168</v>
      </c>
      <c r="H204" s="184">
        <v>40</v>
      </c>
      <c r="I204" s="185"/>
      <c r="J204" s="186">
        <f>ROUND(I204*H204,2)</f>
        <v>0</v>
      </c>
      <c r="K204" s="182" t="s">
        <v>153</v>
      </c>
      <c r="L204" s="41"/>
      <c r="M204" s="187" t="s">
        <v>19</v>
      </c>
      <c r="N204" s="188" t="s">
        <v>43</v>
      </c>
      <c r="O204" s="66"/>
      <c r="P204" s="189">
        <f>O204*H204</f>
        <v>0</v>
      </c>
      <c r="Q204" s="189">
        <v>0</v>
      </c>
      <c r="R204" s="189">
        <f>Q204*H204</f>
        <v>0</v>
      </c>
      <c r="S204" s="189">
        <v>0</v>
      </c>
      <c r="T204" s="190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91" t="s">
        <v>154</v>
      </c>
      <c r="AT204" s="191" t="s">
        <v>149</v>
      </c>
      <c r="AU204" s="191" t="s">
        <v>84</v>
      </c>
      <c r="AY204" s="19" t="s">
        <v>146</v>
      </c>
      <c r="BE204" s="192">
        <f>IF(N204="základní",J204,0)</f>
        <v>0</v>
      </c>
      <c r="BF204" s="192">
        <f>IF(N204="snížená",J204,0)</f>
        <v>0</v>
      </c>
      <c r="BG204" s="192">
        <f>IF(N204="zákl. přenesená",J204,0)</f>
        <v>0</v>
      </c>
      <c r="BH204" s="192">
        <f>IF(N204="sníž. přenesená",J204,0)</f>
        <v>0</v>
      </c>
      <c r="BI204" s="192">
        <f>IF(N204="nulová",J204,0)</f>
        <v>0</v>
      </c>
      <c r="BJ204" s="19" t="s">
        <v>84</v>
      </c>
      <c r="BK204" s="192">
        <f>ROUND(I204*H204,2)</f>
        <v>0</v>
      </c>
      <c r="BL204" s="19" t="s">
        <v>154</v>
      </c>
      <c r="BM204" s="191" t="s">
        <v>404</v>
      </c>
    </row>
    <row r="205" spans="1:65" s="2" customFormat="1" ht="11.25">
      <c r="A205" s="36"/>
      <c r="B205" s="37"/>
      <c r="C205" s="38"/>
      <c r="D205" s="193" t="s">
        <v>156</v>
      </c>
      <c r="E205" s="38"/>
      <c r="F205" s="194" t="s">
        <v>405</v>
      </c>
      <c r="G205" s="38"/>
      <c r="H205" s="38"/>
      <c r="I205" s="195"/>
      <c r="J205" s="38"/>
      <c r="K205" s="38"/>
      <c r="L205" s="41"/>
      <c r="M205" s="196"/>
      <c r="N205" s="197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156</v>
      </c>
      <c r="AU205" s="19" t="s">
        <v>84</v>
      </c>
    </row>
    <row r="206" spans="1:65" s="2" customFormat="1" ht="37.9" customHeight="1">
      <c r="A206" s="36"/>
      <c r="B206" s="37"/>
      <c r="C206" s="180" t="s">
        <v>406</v>
      </c>
      <c r="D206" s="180" t="s">
        <v>149</v>
      </c>
      <c r="E206" s="181" t="s">
        <v>407</v>
      </c>
      <c r="F206" s="182" t="s">
        <v>408</v>
      </c>
      <c r="G206" s="183" t="s">
        <v>409</v>
      </c>
      <c r="H206" s="184">
        <v>5</v>
      </c>
      <c r="I206" s="185"/>
      <c r="J206" s="186">
        <f>ROUND(I206*H206,2)</f>
        <v>0</v>
      </c>
      <c r="K206" s="182" t="s">
        <v>153</v>
      </c>
      <c r="L206" s="41"/>
      <c r="M206" s="187" t="s">
        <v>19</v>
      </c>
      <c r="N206" s="188" t="s">
        <v>43</v>
      </c>
      <c r="O206" s="66"/>
      <c r="P206" s="189">
        <f>O206*H206</f>
        <v>0</v>
      </c>
      <c r="Q206" s="189">
        <v>0</v>
      </c>
      <c r="R206" s="189">
        <f>Q206*H206</f>
        <v>0</v>
      </c>
      <c r="S206" s="189">
        <v>0</v>
      </c>
      <c r="T206" s="190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91" t="s">
        <v>154</v>
      </c>
      <c r="AT206" s="191" t="s">
        <v>149</v>
      </c>
      <c r="AU206" s="191" t="s">
        <v>84</v>
      </c>
      <c r="AY206" s="19" t="s">
        <v>146</v>
      </c>
      <c r="BE206" s="192">
        <f>IF(N206="základní",J206,0)</f>
        <v>0</v>
      </c>
      <c r="BF206" s="192">
        <f>IF(N206="snížená",J206,0)</f>
        <v>0</v>
      </c>
      <c r="BG206" s="192">
        <f>IF(N206="zákl. přenesená",J206,0)</f>
        <v>0</v>
      </c>
      <c r="BH206" s="192">
        <f>IF(N206="sníž. přenesená",J206,0)</f>
        <v>0</v>
      </c>
      <c r="BI206" s="192">
        <f>IF(N206="nulová",J206,0)</f>
        <v>0</v>
      </c>
      <c r="BJ206" s="19" t="s">
        <v>84</v>
      </c>
      <c r="BK206" s="192">
        <f>ROUND(I206*H206,2)</f>
        <v>0</v>
      </c>
      <c r="BL206" s="19" t="s">
        <v>154</v>
      </c>
      <c r="BM206" s="191" t="s">
        <v>410</v>
      </c>
    </row>
    <row r="207" spans="1:65" s="2" customFormat="1" ht="11.25">
      <c r="A207" s="36"/>
      <c r="B207" s="37"/>
      <c r="C207" s="38"/>
      <c r="D207" s="193" t="s">
        <v>156</v>
      </c>
      <c r="E207" s="38"/>
      <c r="F207" s="194" t="s">
        <v>411</v>
      </c>
      <c r="G207" s="38"/>
      <c r="H207" s="38"/>
      <c r="I207" s="195"/>
      <c r="J207" s="38"/>
      <c r="K207" s="38"/>
      <c r="L207" s="41"/>
      <c r="M207" s="196"/>
      <c r="N207" s="197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156</v>
      </c>
      <c r="AU207" s="19" t="s">
        <v>84</v>
      </c>
    </row>
    <row r="208" spans="1:65" s="2" customFormat="1" ht="24.2" customHeight="1">
      <c r="A208" s="36"/>
      <c r="B208" s="37"/>
      <c r="C208" s="180" t="s">
        <v>412</v>
      </c>
      <c r="D208" s="180" t="s">
        <v>149</v>
      </c>
      <c r="E208" s="181" t="s">
        <v>413</v>
      </c>
      <c r="F208" s="182" t="s">
        <v>414</v>
      </c>
      <c r="G208" s="183" t="s">
        <v>168</v>
      </c>
      <c r="H208" s="184">
        <v>280</v>
      </c>
      <c r="I208" s="185"/>
      <c r="J208" s="186">
        <f>ROUND(I208*H208,2)</f>
        <v>0</v>
      </c>
      <c r="K208" s="182" t="s">
        <v>153</v>
      </c>
      <c r="L208" s="41"/>
      <c r="M208" s="187" t="s">
        <v>19</v>
      </c>
      <c r="N208" s="188" t="s">
        <v>43</v>
      </c>
      <c r="O208" s="66"/>
      <c r="P208" s="189">
        <f>O208*H208</f>
        <v>0</v>
      </c>
      <c r="Q208" s="189">
        <v>0</v>
      </c>
      <c r="R208" s="189">
        <f>Q208*H208</f>
        <v>0</v>
      </c>
      <c r="S208" s="189">
        <v>0</v>
      </c>
      <c r="T208" s="190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91" t="s">
        <v>154</v>
      </c>
      <c r="AT208" s="191" t="s">
        <v>149</v>
      </c>
      <c r="AU208" s="191" t="s">
        <v>84</v>
      </c>
      <c r="AY208" s="19" t="s">
        <v>146</v>
      </c>
      <c r="BE208" s="192">
        <f>IF(N208="základní",J208,0)</f>
        <v>0</v>
      </c>
      <c r="BF208" s="192">
        <f>IF(N208="snížená",J208,0)</f>
        <v>0</v>
      </c>
      <c r="BG208" s="192">
        <f>IF(N208="zákl. přenesená",J208,0)</f>
        <v>0</v>
      </c>
      <c r="BH208" s="192">
        <f>IF(N208="sníž. přenesená",J208,0)</f>
        <v>0</v>
      </c>
      <c r="BI208" s="192">
        <f>IF(N208="nulová",J208,0)</f>
        <v>0</v>
      </c>
      <c r="BJ208" s="19" t="s">
        <v>84</v>
      </c>
      <c r="BK208" s="192">
        <f>ROUND(I208*H208,2)</f>
        <v>0</v>
      </c>
      <c r="BL208" s="19" t="s">
        <v>154</v>
      </c>
      <c r="BM208" s="191" t="s">
        <v>415</v>
      </c>
    </row>
    <row r="209" spans="1:65" s="2" customFormat="1" ht="11.25">
      <c r="A209" s="36"/>
      <c r="B209" s="37"/>
      <c r="C209" s="38"/>
      <c r="D209" s="193" t="s">
        <v>156</v>
      </c>
      <c r="E209" s="38"/>
      <c r="F209" s="194" t="s">
        <v>416</v>
      </c>
      <c r="G209" s="38"/>
      <c r="H209" s="38"/>
      <c r="I209" s="195"/>
      <c r="J209" s="38"/>
      <c r="K209" s="38"/>
      <c r="L209" s="41"/>
      <c r="M209" s="196"/>
      <c r="N209" s="197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156</v>
      </c>
      <c r="AU209" s="19" t="s">
        <v>84</v>
      </c>
    </row>
    <row r="210" spans="1:65" s="2" customFormat="1" ht="24.2" customHeight="1">
      <c r="A210" s="36"/>
      <c r="B210" s="37"/>
      <c r="C210" s="180" t="s">
        <v>417</v>
      </c>
      <c r="D210" s="180" t="s">
        <v>149</v>
      </c>
      <c r="E210" s="181" t="s">
        <v>418</v>
      </c>
      <c r="F210" s="182" t="s">
        <v>419</v>
      </c>
      <c r="G210" s="183" t="s">
        <v>168</v>
      </c>
      <c r="H210" s="184">
        <v>280</v>
      </c>
      <c r="I210" s="185"/>
      <c r="J210" s="186">
        <f>ROUND(I210*H210,2)</f>
        <v>0</v>
      </c>
      <c r="K210" s="182" t="s">
        <v>153</v>
      </c>
      <c r="L210" s="41"/>
      <c r="M210" s="187" t="s">
        <v>19</v>
      </c>
      <c r="N210" s="188" t="s">
        <v>43</v>
      </c>
      <c r="O210" s="66"/>
      <c r="P210" s="189">
        <f>O210*H210</f>
        <v>0</v>
      </c>
      <c r="Q210" s="189">
        <v>6.9999999999999999E-6</v>
      </c>
      <c r="R210" s="189">
        <f>Q210*H210</f>
        <v>1.9599999999999999E-3</v>
      </c>
      <c r="S210" s="189">
        <v>0</v>
      </c>
      <c r="T210" s="190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91" t="s">
        <v>154</v>
      </c>
      <c r="AT210" s="191" t="s">
        <v>149</v>
      </c>
      <c r="AU210" s="191" t="s">
        <v>84</v>
      </c>
      <c r="AY210" s="19" t="s">
        <v>146</v>
      </c>
      <c r="BE210" s="192">
        <f>IF(N210="základní",J210,0)</f>
        <v>0</v>
      </c>
      <c r="BF210" s="192">
        <f>IF(N210="snížená",J210,0)</f>
        <v>0</v>
      </c>
      <c r="BG210" s="192">
        <f>IF(N210="zákl. přenesená",J210,0)</f>
        <v>0</v>
      </c>
      <c r="BH210" s="192">
        <f>IF(N210="sníž. přenesená",J210,0)</f>
        <v>0</v>
      </c>
      <c r="BI210" s="192">
        <f>IF(N210="nulová",J210,0)</f>
        <v>0</v>
      </c>
      <c r="BJ210" s="19" t="s">
        <v>84</v>
      </c>
      <c r="BK210" s="192">
        <f>ROUND(I210*H210,2)</f>
        <v>0</v>
      </c>
      <c r="BL210" s="19" t="s">
        <v>154</v>
      </c>
      <c r="BM210" s="191" t="s">
        <v>420</v>
      </c>
    </row>
    <row r="211" spans="1:65" s="2" customFormat="1" ht="11.25">
      <c r="A211" s="36"/>
      <c r="B211" s="37"/>
      <c r="C211" s="38"/>
      <c r="D211" s="193" t="s">
        <v>156</v>
      </c>
      <c r="E211" s="38"/>
      <c r="F211" s="194" t="s">
        <v>421</v>
      </c>
      <c r="G211" s="38"/>
      <c r="H211" s="38"/>
      <c r="I211" s="195"/>
      <c r="J211" s="38"/>
      <c r="K211" s="38"/>
      <c r="L211" s="41"/>
      <c r="M211" s="196"/>
      <c r="N211" s="197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156</v>
      </c>
      <c r="AU211" s="19" t="s">
        <v>84</v>
      </c>
    </row>
    <row r="212" spans="1:65" s="2" customFormat="1" ht="24.2" customHeight="1">
      <c r="A212" s="36"/>
      <c r="B212" s="37"/>
      <c r="C212" s="180" t="s">
        <v>422</v>
      </c>
      <c r="D212" s="180" t="s">
        <v>149</v>
      </c>
      <c r="E212" s="181" t="s">
        <v>423</v>
      </c>
      <c r="F212" s="182" t="s">
        <v>424</v>
      </c>
      <c r="G212" s="183" t="s">
        <v>168</v>
      </c>
      <c r="H212" s="184">
        <v>368.78100000000001</v>
      </c>
      <c r="I212" s="185"/>
      <c r="J212" s="186">
        <f>ROUND(I212*H212,2)</f>
        <v>0</v>
      </c>
      <c r="K212" s="182" t="s">
        <v>153</v>
      </c>
      <c r="L212" s="41"/>
      <c r="M212" s="187" t="s">
        <v>19</v>
      </c>
      <c r="N212" s="188" t="s">
        <v>43</v>
      </c>
      <c r="O212" s="66"/>
      <c r="P212" s="189">
        <f>O212*H212</f>
        <v>0</v>
      </c>
      <c r="Q212" s="189">
        <v>1.9999999999999999E-6</v>
      </c>
      <c r="R212" s="189">
        <f>Q212*H212</f>
        <v>7.3756199999999998E-4</v>
      </c>
      <c r="S212" s="189">
        <v>0</v>
      </c>
      <c r="T212" s="190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91" t="s">
        <v>154</v>
      </c>
      <c r="AT212" s="191" t="s">
        <v>149</v>
      </c>
      <c r="AU212" s="191" t="s">
        <v>84</v>
      </c>
      <c r="AY212" s="19" t="s">
        <v>146</v>
      </c>
      <c r="BE212" s="192">
        <f>IF(N212="základní",J212,0)</f>
        <v>0</v>
      </c>
      <c r="BF212" s="192">
        <f>IF(N212="snížená",J212,0)</f>
        <v>0</v>
      </c>
      <c r="BG212" s="192">
        <f>IF(N212="zákl. přenesená",J212,0)</f>
        <v>0</v>
      </c>
      <c r="BH212" s="192">
        <f>IF(N212="sníž. přenesená",J212,0)</f>
        <v>0</v>
      </c>
      <c r="BI212" s="192">
        <f>IF(N212="nulová",J212,0)</f>
        <v>0</v>
      </c>
      <c r="BJ212" s="19" t="s">
        <v>84</v>
      </c>
      <c r="BK212" s="192">
        <f>ROUND(I212*H212,2)</f>
        <v>0</v>
      </c>
      <c r="BL212" s="19" t="s">
        <v>154</v>
      </c>
      <c r="BM212" s="191" t="s">
        <v>425</v>
      </c>
    </row>
    <row r="213" spans="1:65" s="2" customFormat="1" ht="11.25">
      <c r="A213" s="36"/>
      <c r="B213" s="37"/>
      <c r="C213" s="38"/>
      <c r="D213" s="193" t="s">
        <v>156</v>
      </c>
      <c r="E213" s="38"/>
      <c r="F213" s="194" t="s">
        <v>426</v>
      </c>
      <c r="G213" s="38"/>
      <c r="H213" s="38"/>
      <c r="I213" s="195"/>
      <c r="J213" s="38"/>
      <c r="K213" s="38"/>
      <c r="L213" s="41"/>
      <c r="M213" s="196"/>
      <c r="N213" s="197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156</v>
      </c>
      <c r="AU213" s="19" t="s">
        <v>84</v>
      </c>
    </row>
    <row r="214" spans="1:65" s="2" customFormat="1" ht="24.2" customHeight="1">
      <c r="A214" s="36"/>
      <c r="B214" s="37"/>
      <c r="C214" s="180" t="s">
        <v>427</v>
      </c>
      <c r="D214" s="180" t="s">
        <v>149</v>
      </c>
      <c r="E214" s="181" t="s">
        <v>428</v>
      </c>
      <c r="F214" s="182" t="s">
        <v>429</v>
      </c>
      <c r="G214" s="183" t="s">
        <v>152</v>
      </c>
      <c r="H214" s="184">
        <v>3.6</v>
      </c>
      <c r="I214" s="185"/>
      <c r="J214" s="186">
        <f>ROUND(I214*H214,2)</f>
        <v>0</v>
      </c>
      <c r="K214" s="182" t="s">
        <v>153</v>
      </c>
      <c r="L214" s="41"/>
      <c r="M214" s="187" t="s">
        <v>19</v>
      </c>
      <c r="N214" s="188" t="s">
        <v>43</v>
      </c>
      <c r="O214" s="66"/>
      <c r="P214" s="189">
        <f>O214*H214</f>
        <v>0</v>
      </c>
      <c r="Q214" s="189">
        <v>0</v>
      </c>
      <c r="R214" s="189">
        <f>Q214*H214</f>
        <v>0</v>
      </c>
      <c r="S214" s="189">
        <v>0.112</v>
      </c>
      <c r="T214" s="190">
        <f>S214*H214</f>
        <v>0.4032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91" t="s">
        <v>154</v>
      </c>
      <c r="AT214" s="191" t="s">
        <v>149</v>
      </c>
      <c r="AU214" s="191" t="s">
        <v>84</v>
      </c>
      <c r="AY214" s="19" t="s">
        <v>146</v>
      </c>
      <c r="BE214" s="192">
        <f>IF(N214="základní",J214,0)</f>
        <v>0</v>
      </c>
      <c r="BF214" s="192">
        <f>IF(N214="snížená",J214,0)</f>
        <v>0</v>
      </c>
      <c r="BG214" s="192">
        <f>IF(N214="zákl. přenesená",J214,0)</f>
        <v>0</v>
      </c>
      <c r="BH214" s="192">
        <f>IF(N214="sníž. přenesená",J214,0)</f>
        <v>0</v>
      </c>
      <c r="BI214" s="192">
        <f>IF(N214="nulová",J214,0)</f>
        <v>0</v>
      </c>
      <c r="BJ214" s="19" t="s">
        <v>84</v>
      </c>
      <c r="BK214" s="192">
        <f>ROUND(I214*H214,2)</f>
        <v>0</v>
      </c>
      <c r="BL214" s="19" t="s">
        <v>154</v>
      </c>
      <c r="BM214" s="191" t="s">
        <v>430</v>
      </c>
    </row>
    <row r="215" spans="1:65" s="2" customFormat="1" ht="11.25">
      <c r="A215" s="36"/>
      <c r="B215" s="37"/>
      <c r="C215" s="38"/>
      <c r="D215" s="193" t="s">
        <v>156</v>
      </c>
      <c r="E215" s="38"/>
      <c r="F215" s="194" t="s">
        <v>431</v>
      </c>
      <c r="G215" s="38"/>
      <c r="H215" s="38"/>
      <c r="I215" s="195"/>
      <c r="J215" s="38"/>
      <c r="K215" s="38"/>
      <c r="L215" s="41"/>
      <c r="M215" s="196"/>
      <c r="N215" s="197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156</v>
      </c>
      <c r="AU215" s="19" t="s">
        <v>84</v>
      </c>
    </row>
    <row r="216" spans="1:65" s="13" customFormat="1" ht="11.25">
      <c r="B216" s="198"/>
      <c r="C216" s="199"/>
      <c r="D216" s="200" t="s">
        <v>158</v>
      </c>
      <c r="E216" s="201" t="s">
        <v>19</v>
      </c>
      <c r="F216" s="202" t="s">
        <v>432</v>
      </c>
      <c r="G216" s="199"/>
      <c r="H216" s="203">
        <v>3.6</v>
      </c>
      <c r="I216" s="204"/>
      <c r="J216" s="199"/>
      <c r="K216" s="199"/>
      <c r="L216" s="205"/>
      <c r="M216" s="206"/>
      <c r="N216" s="207"/>
      <c r="O216" s="207"/>
      <c r="P216" s="207"/>
      <c r="Q216" s="207"/>
      <c r="R216" s="207"/>
      <c r="S216" s="207"/>
      <c r="T216" s="208"/>
      <c r="AT216" s="209" t="s">
        <v>158</v>
      </c>
      <c r="AU216" s="209" t="s">
        <v>84</v>
      </c>
      <c r="AV216" s="13" t="s">
        <v>84</v>
      </c>
      <c r="AW216" s="13" t="s">
        <v>33</v>
      </c>
      <c r="AX216" s="13" t="s">
        <v>78</v>
      </c>
      <c r="AY216" s="209" t="s">
        <v>146</v>
      </c>
    </row>
    <row r="217" spans="1:65" s="2" customFormat="1" ht="55.5" customHeight="1">
      <c r="A217" s="36"/>
      <c r="B217" s="37"/>
      <c r="C217" s="180" t="s">
        <v>433</v>
      </c>
      <c r="D217" s="180" t="s">
        <v>149</v>
      </c>
      <c r="E217" s="181" t="s">
        <v>434</v>
      </c>
      <c r="F217" s="182" t="s">
        <v>435</v>
      </c>
      <c r="G217" s="183" t="s">
        <v>162</v>
      </c>
      <c r="H217" s="184">
        <v>1</v>
      </c>
      <c r="I217" s="185"/>
      <c r="J217" s="186">
        <f>ROUND(I217*H217,2)</f>
        <v>0</v>
      </c>
      <c r="K217" s="182" t="s">
        <v>153</v>
      </c>
      <c r="L217" s="41"/>
      <c r="M217" s="187" t="s">
        <v>19</v>
      </c>
      <c r="N217" s="188" t="s">
        <v>43</v>
      </c>
      <c r="O217" s="66"/>
      <c r="P217" s="189">
        <f>O217*H217</f>
        <v>0</v>
      </c>
      <c r="Q217" s="189">
        <v>0</v>
      </c>
      <c r="R217" s="189">
        <f>Q217*H217</f>
        <v>0</v>
      </c>
      <c r="S217" s="189">
        <v>0.34899999999999998</v>
      </c>
      <c r="T217" s="190">
        <f>S217*H217</f>
        <v>0.34899999999999998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91" t="s">
        <v>154</v>
      </c>
      <c r="AT217" s="191" t="s">
        <v>149</v>
      </c>
      <c r="AU217" s="191" t="s">
        <v>84</v>
      </c>
      <c r="AY217" s="19" t="s">
        <v>146</v>
      </c>
      <c r="BE217" s="192">
        <f>IF(N217="základní",J217,0)</f>
        <v>0</v>
      </c>
      <c r="BF217" s="192">
        <f>IF(N217="snížená",J217,0)</f>
        <v>0</v>
      </c>
      <c r="BG217" s="192">
        <f>IF(N217="zákl. přenesená",J217,0)</f>
        <v>0</v>
      </c>
      <c r="BH217" s="192">
        <f>IF(N217="sníž. přenesená",J217,0)</f>
        <v>0</v>
      </c>
      <c r="BI217" s="192">
        <f>IF(N217="nulová",J217,0)</f>
        <v>0</v>
      </c>
      <c r="BJ217" s="19" t="s">
        <v>84</v>
      </c>
      <c r="BK217" s="192">
        <f>ROUND(I217*H217,2)</f>
        <v>0</v>
      </c>
      <c r="BL217" s="19" t="s">
        <v>154</v>
      </c>
      <c r="BM217" s="191" t="s">
        <v>436</v>
      </c>
    </row>
    <row r="218" spans="1:65" s="2" customFormat="1" ht="11.25">
      <c r="A218" s="36"/>
      <c r="B218" s="37"/>
      <c r="C218" s="38"/>
      <c r="D218" s="193" t="s">
        <v>156</v>
      </c>
      <c r="E218" s="38"/>
      <c r="F218" s="194" t="s">
        <v>437</v>
      </c>
      <c r="G218" s="38"/>
      <c r="H218" s="38"/>
      <c r="I218" s="195"/>
      <c r="J218" s="38"/>
      <c r="K218" s="38"/>
      <c r="L218" s="41"/>
      <c r="M218" s="196"/>
      <c r="N218" s="197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156</v>
      </c>
      <c r="AU218" s="19" t="s">
        <v>84</v>
      </c>
    </row>
    <row r="219" spans="1:65" s="13" customFormat="1" ht="11.25">
      <c r="B219" s="198"/>
      <c r="C219" s="199"/>
      <c r="D219" s="200" t="s">
        <v>158</v>
      </c>
      <c r="E219" s="201" t="s">
        <v>19</v>
      </c>
      <c r="F219" s="202" t="s">
        <v>438</v>
      </c>
      <c r="G219" s="199"/>
      <c r="H219" s="203">
        <v>1</v>
      </c>
      <c r="I219" s="204"/>
      <c r="J219" s="199"/>
      <c r="K219" s="199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158</v>
      </c>
      <c r="AU219" s="209" t="s">
        <v>84</v>
      </c>
      <c r="AV219" s="13" t="s">
        <v>84</v>
      </c>
      <c r="AW219" s="13" t="s">
        <v>33</v>
      </c>
      <c r="AX219" s="13" t="s">
        <v>78</v>
      </c>
      <c r="AY219" s="209" t="s">
        <v>146</v>
      </c>
    </row>
    <row r="220" spans="1:65" s="12" customFormat="1" ht="22.9" customHeight="1">
      <c r="B220" s="164"/>
      <c r="C220" s="165"/>
      <c r="D220" s="166" t="s">
        <v>70</v>
      </c>
      <c r="E220" s="178" t="s">
        <v>439</v>
      </c>
      <c r="F220" s="178" t="s">
        <v>440</v>
      </c>
      <c r="G220" s="165"/>
      <c r="H220" s="165"/>
      <c r="I220" s="168"/>
      <c r="J220" s="179">
        <f>BK220</f>
        <v>0</v>
      </c>
      <c r="K220" s="165"/>
      <c r="L220" s="170"/>
      <c r="M220" s="171"/>
      <c r="N220" s="172"/>
      <c r="O220" s="172"/>
      <c r="P220" s="173">
        <f>SUM(P221:P222)</f>
        <v>0</v>
      </c>
      <c r="Q220" s="172"/>
      <c r="R220" s="173">
        <f>SUM(R221:R222)</f>
        <v>0</v>
      </c>
      <c r="S220" s="172"/>
      <c r="T220" s="174">
        <f>SUM(T221:T222)</f>
        <v>0</v>
      </c>
      <c r="AR220" s="175" t="s">
        <v>78</v>
      </c>
      <c r="AT220" s="176" t="s">
        <v>70</v>
      </c>
      <c r="AU220" s="176" t="s">
        <v>78</v>
      </c>
      <c r="AY220" s="175" t="s">
        <v>146</v>
      </c>
      <c r="BK220" s="177">
        <f>SUM(BK221:BK222)</f>
        <v>0</v>
      </c>
    </row>
    <row r="221" spans="1:65" s="2" customFormat="1" ht="55.5" customHeight="1">
      <c r="A221" s="36"/>
      <c r="B221" s="37"/>
      <c r="C221" s="180" t="s">
        <v>441</v>
      </c>
      <c r="D221" s="180" t="s">
        <v>149</v>
      </c>
      <c r="E221" s="181" t="s">
        <v>442</v>
      </c>
      <c r="F221" s="182" t="s">
        <v>443</v>
      </c>
      <c r="G221" s="183" t="s">
        <v>198</v>
      </c>
      <c r="H221" s="184">
        <v>63.423000000000002</v>
      </c>
      <c r="I221" s="185"/>
      <c r="J221" s="186">
        <f>ROUND(I221*H221,2)</f>
        <v>0</v>
      </c>
      <c r="K221" s="182" t="s">
        <v>444</v>
      </c>
      <c r="L221" s="41"/>
      <c r="M221" s="187" t="s">
        <v>19</v>
      </c>
      <c r="N221" s="188" t="s">
        <v>43</v>
      </c>
      <c r="O221" s="66"/>
      <c r="P221" s="189">
        <f>O221*H221</f>
        <v>0</v>
      </c>
      <c r="Q221" s="189">
        <v>0</v>
      </c>
      <c r="R221" s="189">
        <f>Q221*H221</f>
        <v>0</v>
      </c>
      <c r="S221" s="189">
        <v>0</v>
      </c>
      <c r="T221" s="190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91" t="s">
        <v>154</v>
      </c>
      <c r="AT221" s="191" t="s">
        <v>149</v>
      </c>
      <c r="AU221" s="191" t="s">
        <v>84</v>
      </c>
      <c r="AY221" s="19" t="s">
        <v>146</v>
      </c>
      <c r="BE221" s="192">
        <f>IF(N221="základní",J221,0)</f>
        <v>0</v>
      </c>
      <c r="BF221" s="192">
        <f>IF(N221="snížená",J221,0)</f>
        <v>0</v>
      </c>
      <c r="BG221" s="192">
        <f>IF(N221="zákl. přenesená",J221,0)</f>
        <v>0</v>
      </c>
      <c r="BH221" s="192">
        <f>IF(N221="sníž. přenesená",J221,0)</f>
        <v>0</v>
      </c>
      <c r="BI221" s="192">
        <f>IF(N221="nulová",J221,0)</f>
        <v>0</v>
      </c>
      <c r="BJ221" s="19" t="s">
        <v>84</v>
      </c>
      <c r="BK221" s="192">
        <f>ROUND(I221*H221,2)</f>
        <v>0</v>
      </c>
      <c r="BL221" s="19" t="s">
        <v>154</v>
      </c>
      <c r="BM221" s="191" t="s">
        <v>445</v>
      </c>
    </row>
    <row r="222" spans="1:65" s="2" customFormat="1" ht="11.25">
      <c r="A222" s="36"/>
      <c r="B222" s="37"/>
      <c r="C222" s="38"/>
      <c r="D222" s="193" t="s">
        <v>156</v>
      </c>
      <c r="E222" s="38"/>
      <c r="F222" s="194" t="s">
        <v>446</v>
      </c>
      <c r="G222" s="38"/>
      <c r="H222" s="38"/>
      <c r="I222" s="195"/>
      <c r="J222" s="38"/>
      <c r="K222" s="38"/>
      <c r="L222" s="41"/>
      <c r="M222" s="196"/>
      <c r="N222" s="197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156</v>
      </c>
      <c r="AU222" s="19" t="s">
        <v>84</v>
      </c>
    </row>
    <row r="223" spans="1:65" s="12" customFormat="1" ht="25.9" customHeight="1">
      <c r="B223" s="164"/>
      <c r="C223" s="165"/>
      <c r="D223" s="166" t="s">
        <v>70</v>
      </c>
      <c r="E223" s="167" t="s">
        <v>223</v>
      </c>
      <c r="F223" s="167" t="s">
        <v>224</v>
      </c>
      <c r="G223" s="165"/>
      <c r="H223" s="165"/>
      <c r="I223" s="168"/>
      <c r="J223" s="169">
        <f>BK223</f>
        <v>0</v>
      </c>
      <c r="K223" s="165"/>
      <c r="L223" s="170"/>
      <c r="M223" s="171"/>
      <c r="N223" s="172"/>
      <c r="O223" s="172"/>
      <c r="P223" s="173">
        <f>P224+P226+P285+P292+P366+P382+P445+P456+P482+P496+P537+P582+P591</f>
        <v>0</v>
      </c>
      <c r="Q223" s="172"/>
      <c r="R223" s="173">
        <f>R224+R226+R285+R292+R366+R382+R445+R456+R482+R496+R537+R582+R591</f>
        <v>40.414683563640004</v>
      </c>
      <c r="S223" s="172"/>
      <c r="T223" s="174">
        <f>T224+T226+T285+T292+T366+T382+T445+T456+T482+T496+T537+T582+T591</f>
        <v>0</v>
      </c>
      <c r="AR223" s="175" t="s">
        <v>84</v>
      </c>
      <c r="AT223" s="176" t="s">
        <v>70</v>
      </c>
      <c r="AU223" s="176" t="s">
        <v>71</v>
      </c>
      <c r="AY223" s="175" t="s">
        <v>146</v>
      </c>
      <c r="BK223" s="177">
        <f>BK224+BK226+BK285+BK292+BK366+BK382+BK445+BK456+BK482+BK496+BK537+BK582+BK591</f>
        <v>0</v>
      </c>
    </row>
    <row r="224" spans="1:65" s="12" customFormat="1" ht="22.9" customHeight="1">
      <c r="B224" s="164"/>
      <c r="C224" s="165"/>
      <c r="D224" s="166" t="s">
        <v>70</v>
      </c>
      <c r="E224" s="178" t="s">
        <v>447</v>
      </c>
      <c r="F224" s="178" t="s">
        <v>448</v>
      </c>
      <c r="G224" s="165"/>
      <c r="H224" s="165"/>
      <c r="I224" s="168"/>
      <c r="J224" s="179">
        <f>BK224</f>
        <v>0</v>
      </c>
      <c r="K224" s="165"/>
      <c r="L224" s="170"/>
      <c r="M224" s="171"/>
      <c r="N224" s="172"/>
      <c r="O224" s="172"/>
      <c r="P224" s="173">
        <f>P225</f>
        <v>0</v>
      </c>
      <c r="Q224" s="172"/>
      <c r="R224" s="173">
        <f>R225</f>
        <v>2.7999999999999995E-3</v>
      </c>
      <c r="S224" s="172"/>
      <c r="T224" s="174">
        <f>T225</f>
        <v>0</v>
      </c>
      <c r="AR224" s="175" t="s">
        <v>84</v>
      </c>
      <c r="AT224" s="176" t="s">
        <v>70</v>
      </c>
      <c r="AU224" s="176" t="s">
        <v>78</v>
      </c>
      <c r="AY224" s="175" t="s">
        <v>146</v>
      </c>
      <c r="BK224" s="177">
        <f>BK225</f>
        <v>0</v>
      </c>
    </row>
    <row r="225" spans="1:65" s="2" customFormat="1" ht="24.2" customHeight="1">
      <c r="A225" s="36"/>
      <c r="B225" s="37"/>
      <c r="C225" s="180" t="s">
        <v>449</v>
      </c>
      <c r="D225" s="180" t="s">
        <v>149</v>
      </c>
      <c r="E225" s="181" t="s">
        <v>450</v>
      </c>
      <c r="F225" s="182" t="s">
        <v>451</v>
      </c>
      <c r="G225" s="183" t="s">
        <v>162</v>
      </c>
      <c r="H225" s="184">
        <v>20</v>
      </c>
      <c r="I225" s="185"/>
      <c r="J225" s="186">
        <f>ROUND(I225*H225,2)</f>
        <v>0</v>
      </c>
      <c r="K225" s="182" t="s">
        <v>176</v>
      </c>
      <c r="L225" s="41"/>
      <c r="M225" s="187" t="s">
        <v>19</v>
      </c>
      <c r="N225" s="188" t="s">
        <v>43</v>
      </c>
      <c r="O225" s="66"/>
      <c r="P225" s="189">
        <f>O225*H225</f>
        <v>0</v>
      </c>
      <c r="Q225" s="189">
        <v>1.3999999999999999E-4</v>
      </c>
      <c r="R225" s="189">
        <f>Q225*H225</f>
        <v>2.7999999999999995E-3</v>
      </c>
      <c r="S225" s="189">
        <v>0</v>
      </c>
      <c r="T225" s="190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91" t="s">
        <v>229</v>
      </c>
      <c r="AT225" s="191" t="s">
        <v>149</v>
      </c>
      <c r="AU225" s="191" t="s">
        <v>84</v>
      </c>
      <c r="AY225" s="19" t="s">
        <v>146</v>
      </c>
      <c r="BE225" s="192">
        <f>IF(N225="základní",J225,0)</f>
        <v>0</v>
      </c>
      <c r="BF225" s="192">
        <f>IF(N225="snížená",J225,0)</f>
        <v>0</v>
      </c>
      <c r="BG225" s="192">
        <f>IF(N225="zákl. přenesená",J225,0)</f>
        <v>0</v>
      </c>
      <c r="BH225" s="192">
        <f>IF(N225="sníž. přenesená",J225,0)</f>
        <v>0</v>
      </c>
      <c r="BI225" s="192">
        <f>IF(N225="nulová",J225,0)</f>
        <v>0</v>
      </c>
      <c r="BJ225" s="19" t="s">
        <v>84</v>
      </c>
      <c r="BK225" s="192">
        <f>ROUND(I225*H225,2)</f>
        <v>0</v>
      </c>
      <c r="BL225" s="19" t="s">
        <v>229</v>
      </c>
      <c r="BM225" s="191" t="s">
        <v>452</v>
      </c>
    </row>
    <row r="226" spans="1:65" s="12" customFormat="1" ht="22.9" customHeight="1">
      <c r="B226" s="164"/>
      <c r="C226" s="165"/>
      <c r="D226" s="166" t="s">
        <v>70</v>
      </c>
      <c r="E226" s="178" t="s">
        <v>453</v>
      </c>
      <c r="F226" s="178" t="s">
        <v>454</v>
      </c>
      <c r="G226" s="165"/>
      <c r="H226" s="165"/>
      <c r="I226" s="168"/>
      <c r="J226" s="179">
        <f>BK226</f>
        <v>0</v>
      </c>
      <c r="K226" s="165"/>
      <c r="L226" s="170"/>
      <c r="M226" s="171"/>
      <c r="N226" s="172"/>
      <c r="O226" s="172"/>
      <c r="P226" s="173">
        <f>SUM(P227:P284)</f>
        <v>0</v>
      </c>
      <c r="Q226" s="172"/>
      <c r="R226" s="173">
        <f>SUM(R227:R284)</f>
        <v>2.5711784</v>
      </c>
      <c r="S226" s="172"/>
      <c r="T226" s="174">
        <f>SUM(T227:T284)</f>
        <v>0</v>
      </c>
      <c r="AR226" s="175" t="s">
        <v>84</v>
      </c>
      <c r="AT226" s="176" t="s">
        <v>70</v>
      </c>
      <c r="AU226" s="176" t="s">
        <v>78</v>
      </c>
      <c r="AY226" s="175" t="s">
        <v>146</v>
      </c>
      <c r="BK226" s="177">
        <f>SUM(BK227:BK284)</f>
        <v>0</v>
      </c>
    </row>
    <row r="227" spans="1:65" s="2" customFormat="1" ht="37.9" customHeight="1">
      <c r="A227" s="36"/>
      <c r="B227" s="37"/>
      <c r="C227" s="180" t="s">
        <v>455</v>
      </c>
      <c r="D227" s="180" t="s">
        <v>149</v>
      </c>
      <c r="E227" s="181" t="s">
        <v>456</v>
      </c>
      <c r="F227" s="182" t="s">
        <v>457</v>
      </c>
      <c r="G227" s="183" t="s">
        <v>168</v>
      </c>
      <c r="H227" s="184">
        <v>175.09</v>
      </c>
      <c r="I227" s="185"/>
      <c r="J227" s="186">
        <f>ROUND(I227*H227,2)</f>
        <v>0</v>
      </c>
      <c r="K227" s="182" t="s">
        <v>153</v>
      </c>
      <c r="L227" s="41"/>
      <c r="M227" s="187" t="s">
        <v>19</v>
      </c>
      <c r="N227" s="188" t="s">
        <v>43</v>
      </c>
      <c r="O227" s="66"/>
      <c r="P227" s="189">
        <f>O227*H227</f>
        <v>0</v>
      </c>
      <c r="Q227" s="189">
        <v>0</v>
      </c>
      <c r="R227" s="189">
        <f>Q227*H227</f>
        <v>0</v>
      </c>
      <c r="S227" s="189">
        <v>0</v>
      </c>
      <c r="T227" s="190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91" t="s">
        <v>229</v>
      </c>
      <c r="AT227" s="191" t="s">
        <v>149</v>
      </c>
      <c r="AU227" s="191" t="s">
        <v>84</v>
      </c>
      <c r="AY227" s="19" t="s">
        <v>146</v>
      </c>
      <c r="BE227" s="192">
        <f>IF(N227="základní",J227,0)</f>
        <v>0</v>
      </c>
      <c r="BF227" s="192">
        <f>IF(N227="snížená",J227,0)</f>
        <v>0</v>
      </c>
      <c r="BG227" s="192">
        <f>IF(N227="zákl. přenesená",J227,0)</f>
        <v>0</v>
      </c>
      <c r="BH227" s="192">
        <f>IF(N227="sníž. přenesená",J227,0)</f>
        <v>0</v>
      </c>
      <c r="BI227" s="192">
        <f>IF(N227="nulová",J227,0)</f>
        <v>0</v>
      </c>
      <c r="BJ227" s="19" t="s">
        <v>84</v>
      </c>
      <c r="BK227" s="192">
        <f>ROUND(I227*H227,2)</f>
        <v>0</v>
      </c>
      <c r="BL227" s="19" t="s">
        <v>229</v>
      </c>
      <c r="BM227" s="191" t="s">
        <v>458</v>
      </c>
    </row>
    <row r="228" spans="1:65" s="2" customFormat="1" ht="11.25">
      <c r="A228" s="36"/>
      <c r="B228" s="37"/>
      <c r="C228" s="38"/>
      <c r="D228" s="193" t="s">
        <v>156</v>
      </c>
      <c r="E228" s="38"/>
      <c r="F228" s="194" t="s">
        <v>459</v>
      </c>
      <c r="G228" s="38"/>
      <c r="H228" s="38"/>
      <c r="I228" s="195"/>
      <c r="J228" s="38"/>
      <c r="K228" s="38"/>
      <c r="L228" s="41"/>
      <c r="M228" s="196"/>
      <c r="N228" s="197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156</v>
      </c>
      <c r="AU228" s="19" t="s">
        <v>84</v>
      </c>
    </row>
    <row r="229" spans="1:65" s="13" customFormat="1" ht="11.25">
      <c r="B229" s="198"/>
      <c r="C229" s="199"/>
      <c r="D229" s="200" t="s">
        <v>158</v>
      </c>
      <c r="E229" s="201" t="s">
        <v>19</v>
      </c>
      <c r="F229" s="202" t="s">
        <v>460</v>
      </c>
      <c r="G229" s="199"/>
      <c r="H229" s="203">
        <v>30.35</v>
      </c>
      <c r="I229" s="204"/>
      <c r="J229" s="199"/>
      <c r="K229" s="199"/>
      <c r="L229" s="205"/>
      <c r="M229" s="206"/>
      <c r="N229" s="207"/>
      <c r="O229" s="207"/>
      <c r="P229" s="207"/>
      <c r="Q229" s="207"/>
      <c r="R229" s="207"/>
      <c r="S229" s="207"/>
      <c r="T229" s="208"/>
      <c r="AT229" s="209" t="s">
        <v>158</v>
      </c>
      <c r="AU229" s="209" t="s">
        <v>84</v>
      </c>
      <c r="AV229" s="13" t="s">
        <v>84</v>
      </c>
      <c r="AW229" s="13" t="s">
        <v>33</v>
      </c>
      <c r="AX229" s="13" t="s">
        <v>71</v>
      </c>
      <c r="AY229" s="209" t="s">
        <v>146</v>
      </c>
    </row>
    <row r="230" spans="1:65" s="13" customFormat="1" ht="11.25">
      <c r="B230" s="198"/>
      <c r="C230" s="199"/>
      <c r="D230" s="200" t="s">
        <v>158</v>
      </c>
      <c r="E230" s="201" t="s">
        <v>19</v>
      </c>
      <c r="F230" s="202" t="s">
        <v>461</v>
      </c>
      <c r="G230" s="199"/>
      <c r="H230" s="203">
        <v>37.6</v>
      </c>
      <c r="I230" s="204"/>
      <c r="J230" s="199"/>
      <c r="K230" s="199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158</v>
      </c>
      <c r="AU230" s="209" t="s">
        <v>84</v>
      </c>
      <c r="AV230" s="13" t="s">
        <v>84</v>
      </c>
      <c r="AW230" s="13" t="s">
        <v>33</v>
      </c>
      <c r="AX230" s="13" t="s">
        <v>71</v>
      </c>
      <c r="AY230" s="209" t="s">
        <v>146</v>
      </c>
    </row>
    <row r="231" spans="1:65" s="13" customFormat="1" ht="11.25">
      <c r="B231" s="198"/>
      <c r="C231" s="199"/>
      <c r="D231" s="200" t="s">
        <v>158</v>
      </c>
      <c r="E231" s="201" t="s">
        <v>19</v>
      </c>
      <c r="F231" s="202" t="s">
        <v>462</v>
      </c>
      <c r="G231" s="199"/>
      <c r="H231" s="203">
        <v>32</v>
      </c>
      <c r="I231" s="204"/>
      <c r="J231" s="199"/>
      <c r="K231" s="199"/>
      <c r="L231" s="205"/>
      <c r="M231" s="206"/>
      <c r="N231" s="207"/>
      <c r="O231" s="207"/>
      <c r="P231" s="207"/>
      <c r="Q231" s="207"/>
      <c r="R231" s="207"/>
      <c r="S231" s="207"/>
      <c r="T231" s="208"/>
      <c r="AT231" s="209" t="s">
        <v>158</v>
      </c>
      <c r="AU231" s="209" t="s">
        <v>84</v>
      </c>
      <c r="AV231" s="13" t="s">
        <v>84</v>
      </c>
      <c r="AW231" s="13" t="s">
        <v>33</v>
      </c>
      <c r="AX231" s="13" t="s">
        <v>71</v>
      </c>
      <c r="AY231" s="209" t="s">
        <v>146</v>
      </c>
    </row>
    <row r="232" spans="1:65" s="13" customFormat="1" ht="11.25">
      <c r="B232" s="198"/>
      <c r="C232" s="199"/>
      <c r="D232" s="200" t="s">
        <v>158</v>
      </c>
      <c r="E232" s="201" t="s">
        <v>19</v>
      </c>
      <c r="F232" s="202" t="s">
        <v>335</v>
      </c>
      <c r="G232" s="199"/>
      <c r="H232" s="203">
        <v>45.03</v>
      </c>
      <c r="I232" s="204"/>
      <c r="J232" s="199"/>
      <c r="K232" s="199"/>
      <c r="L232" s="205"/>
      <c r="M232" s="206"/>
      <c r="N232" s="207"/>
      <c r="O232" s="207"/>
      <c r="P232" s="207"/>
      <c r="Q232" s="207"/>
      <c r="R232" s="207"/>
      <c r="S232" s="207"/>
      <c r="T232" s="208"/>
      <c r="AT232" s="209" t="s">
        <v>158</v>
      </c>
      <c r="AU232" s="209" t="s">
        <v>84</v>
      </c>
      <c r="AV232" s="13" t="s">
        <v>84</v>
      </c>
      <c r="AW232" s="13" t="s">
        <v>33</v>
      </c>
      <c r="AX232" s="13" t="s">
        <v>71</v>
      </c>
      <c r="AY232" s="209" t="s">
        <v>146</v>
      </c>
    </row>
    <row r="233" spans="1:65" s="13" customFormat="1" ht="11.25">
      <c r="B233" s="198"/>
      <c r="C233" s="199"/>
      <c r="D233" s="200" t="s">
        <v>158</v>
      </c>
      <c r="E233" s="201" t="s">
        <v>19</v>
      </c>
      <c r="F233" s="202" t="s">
        <v>336</v>
      </c>
      <c r="G233" s="199"/>
      <c r="H233" s="203">
        <v>30.11</v>
      </c>
      <c r="I233" s="204"/>
      <c r="J233" s="199"/>
      <c r="K233" s="199"/>
      <c r="L233" s="205"/>
      <c r="M233" s="206"/>
      <c r="N233" s="207"/>
      <c r="O233" s="207"/>
      <c r="P233" s="207"/>
      <c r="Q233" s="207"/>
      <c r="R233" s="207"/>
      <c r="S233" s="207"/>
      <c r="T233" s="208"/>
      <c r="AT233" s="209" t="s">
        <v>158</v>
      </c>
      <c r="AU233" s="209" t="s">
        <v>84</v>
      </c>
      <c r="AV233" s="13" t="s">
        <v>84</v>
      </c>
      <c r="AW233" s="13" t="s">
        <v>33</v>
      </c>
      <c r="AX233" s="13" t="s">
        <v>71</v>
      </c>
      <c r="AY233" s="209" t="s">
        <v>146</v>
      </c>
    </row>
    <row r="234" spans="1:65" s="14" customFormat="1" ht="11.25">
      <c r="B234" s="210"/>
      <c r="C234" s="211"/>
      <c r="D234" s="200" t="s">
        <v>158</v>
      </c>
      <c r="E234" s="212" t="s">
        <v>19</v>
      </c>
      <c r="F234" s="213" t="s">
        <v>173</v>
      </c>
      <c r="G234" s="211"/>
      <c r="H234" s="214">
        <v>175.09</v>
      </c>
      <c r="I234" s="215"/>
      <c r="J234" s="211"/>
      <c r="K234" s="211"/>
      <c r="L234" s="216"/>
      <c r="M234" s="217"/>
      <c r="N234" s="218"/>
      <c r="O234" s="218"/>
      <c r="P234" s="218"/>
      <c r="Q234" s="218"/>
      <c r="R234" s="218"/>
      <c r="S234" s="218"/>
      <c r="T234" s="219"/>
      <c r="AT234" s="220" t="s">
        <v>158</v>
      </c>
      <c r="AU234" s="220" t="s">
        <v>84</v>
      </c>
      <c r="AV234" s="14" t="s">
        <v>154</v>
      </c>
      <c r="AW234" s="14" t="s">
        <v>33</v>
      </c>
      <c r="AX234" s="14" t="s">
        <v>78</v>
      </c>
      <c r="AY234" s="220" t="s">
        <v>146</v>
      </c>
    </row>
    <row r="235" spans="1:65" s="2" customFormat="1" ht="24.2" customHeight="1">
      <c r="A235" s="36"/>
      <c r="B235" s="37"/>
      <c r="C235" s="235" t="s">
        <v>463</v>
      </c>
      <c r="D235" s="235" t="s">
        <v>288</v>
      </c>
      <c r="E235" s="236" t="s">
        <v>464</v>
      </c>
      <c r="F235" s="237" t="s">
        <v>465</v>
      </c>
      <c r="G235" s="238" t="s">
        <v>168</v>
      </c>
      <c r="H235" s="239">
        <v>104.94799999999999</v>
      </c>
      <c r="I235" s="240"/>
      <c r="J235" s="241">
        <f>ROUND(I235*H235,2)</f>
        <v>0</v>
      </c>
      <c r="K235" s="237" t="s">
        <v>153</v>
      </c>
      <c r="L235" s="242"/>
      <c r="M235" s="243" t="s">
        <v>19</v>
      </c>
      <c r="N235" s="244" t="s">
        <v>43</v>
      </c>
      <c r="O235" s="66"/>
      <c r="P235" s="189">
        <f>O235*H235</f>
        <v>0</v>
      </c>
      <c r="Q235" s="189">
        <v>3.0000000000000001E-3</v>
      </c>
      <c r="R235" s="189">
        <f>Q235*H235</f>
        <v>0.31484400000000001</v>
      </c>
      <c r="S235" s="189">
        <v>0</v>
      </c>
      <c r="T235" s="190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91" t="s">
        <v>455</v>
      </c>
      <c r="AT235" s="191" t="s">
        <v>288</v>
      </c>
      <c r="AU235" s="191" t="s">
        <v>84</v>
      </c>
      <c r="AY235" s="19" t="s">
        <v>146</v>
      </c>
      <c r="BE235" s="192">
        <f>IF(N235="základní",J235,0)</f>
        <v>0</v>
      </c>
      <c r="BF235" s="192">
        <f>IF(N235="snížená",J235,0)</f>
        <v>0</v>
      </c>
      <c r="BG235" s="192">
        <f>IF(N235="zákl. přenesená",J235,0)</f>
        <v>0</v>
      </c>
      <c r="BH235" s="192">
        <f>IF(N235="sníž. přenesená",J235,0)</f>
        <v>0</v>
      </c>
      <c r="BI235" s="192">
        <f>IF(N235="nulová",J235,0)</f>
        <v>0</v>
      </c>
      <c r="BJ235" s="19" t="s">
        <v>84</v>
      </c>
      <c r="BK235" s="192">
        <f>ROUND(I235*H235,2)</f>
        <v>0</v>
      </c>
      <c r="BL235" s="19" t="s">
        <v>229</v>
      </c>
      <c r="BM235" s="191" t="s">
        <v>466</v>
      </c>
    </row>
    <row r="236" spans="1:65" s="13" customFormat="1" ht="11.25">
      <c r="B236" s="198"/>
      <c r="C236" s="199"/>
      <c r="D236" s="200" t="s">
        <v>158</v>
      </c>
      <c r="E236" s="201" t="s">
        <v>19</v>
      </c>
      <c r="F236" s="202" t="s">
        <v>460</v>
      </c>
      <c r="G236" s="199"/>
      <c r="H236" s="203">
        <v>30.35</v>
      </c>
      <c r="I236" s="204"/>
      <c r="J236" s="199"/>
      <c r="K236" s="199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158</v>
      </c>
      <c r="AU236" s="209" t="s">
        <v>84</v>
      </c>
      <c r="AV236" s="13" t="s">
        <v>84</v>
      </c>
      <c r="AW236" s="13" t="s">
        <v>33</v>
      </c>
      <c r="AX236" s="13" t="s">
        <v>71</v>
      </c>
      <c r="AY236" s="209" t="s">
        <v>146</v>
      </c>
    </row>
    <row r="237" spans="1:65" s="13" customFormat="1" ht="11.25">
      <c r="B237" s="198"/>
      <c r="C237" s="199"/>
      <c r="D237" s="200" t="s">
        <v>158</v>
      </c>
      <c r="E237" s="201" t="s">
        <v>19</v>
      </c>
      <c r="F237" s="202" t="s">
        <v>461</v>
      </c>
      <c r="G237" s="199"/>
      <c r="H237" s="203">
        <v>37.6</v>
      </c>
      <c r="I237" s="204"/>
      <c r="J237" s="199"/>
      <c r="K237" s="199"/>
      <c r="L237" s="205"/>
      <c r="M237" s="206"/>
      <c r="N237" s="207"/>
      <c r="O237" s="207"/>
      <c r="P237" s="207"/>
      <c r="Q237" s="207"/>
      <c r="R237" s="207"/>
      <c r="S237" s="207"/>
      <c r="T237" s="208"/>
      <c r="AT237" s="209" t="s">
        <v>158</v>
      </c>
      <c r="AU237" s="209" t="s">
        <v>84</v>
      </c>
      <c r="AV237" s="13" t="s">
        <v>84</v>
      </c>
      <c r="AW237" s="13" t="s">
        <v>33</v>
      </c>
      <c r="AX237" s="13" t="s">
        <v>71</v>
      </c>
      <c r="AY237" s="209" t="s">
        <v>146</v>
      </c>
    </row>
    <row r="238" spans="1:65" s="13" customFormat="1" ht="11.25">
      <c r="B238" s="198"/>
      <c r="C238" s="199"/>
      <c r="D238" s="200" t="s">
        <v>158</v>
      </c>
      <c r="E238" s="201" t="s">
        <v>19</v>
      </c>
      <c r="F238" s="202" t="s">
        <v>462</v>
      </c>
      <c r="G238" s="199"/>
      <c r="H238" s="203">
        <v>32</v>
      </c>
      <c r="I238" s="204"/>
      <c r="J238" s="199"/>
      <c r="K238" s="199"/>
      <c r="L238" s="205"/>
      <c r="M238" s="206"/>
      <c r="N238" s="207"/>
      <c r="O238" s="207"/>
      <c r="P238" s="207"/>
      <c r="Q238" s="207"/>
      <c r="R238" s="207"/>
      <c r="S238" s="207"/>
      <c r="T238" s="208"/>
      <c r="AT238" s="209" t="s">
        <v>158</v>
      </c>
      <c r="AU238" s="209" t="s">
        <v>84</v>
      </c>
      <c r="AV238" s="13" t="s">
        <v>84</v>
      </c>
      <c r="AW238" s="13" t="s">
        <v>33</v>
      </c>
      <c r="AX238" s="13" t="s">
        <v>71</v>
      </c>
      <c r="AY238" s="209" t="s">
        <v>146</v>
      </c>
    </row>
    <row r="239" spans="1:65" s="14" customFormat="1" ht="11.25">
      <c r="B239" s="210"/>
      <c r="C239" s="211"/>
      <c r="D239" s="200" t="s">
        <v>158</v>
      </c>
      <c r="E239" s="212" t="s">
        <v>19</v>
      </c>
      <c r="F239" s="213" t="s">
        <v>173</v>
      </c>
      <c r="G239" s="211"/>
      <c r="H239" s="214">
        <v>99.95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158</v>
      </c>
      <c r="AU239" s="220" t="s">
        <v>84</v>
      </c>
      <c r="AV239" s="14" t="s">
        <v>154</v>
      </c>
      <c r="AW239" s="14" t="s">
        <v>33</v>
      </c>
      <c r="AX239" s="14" t="s">
        <v>78</v>
      </c>
      <c r="AY239" s="220" t="s">
        <v>146</v>
      </c>
    </row>
    <row r="240" spans="1:65" s="13" customFormat="1" ht="11.25">
      <c r="B240" s="198"/>
      <c r="C240" s="199"/>
      <c r="D240" s="200" t="s">
        <v>158</v>
      </c>
      <c r="E240" s="199"/>
      <c r="F240" s="202" t="s">
        <v>467</v>
      </c>
      <c r="G240" s="199"/>
      <c r="H240" s="203">
        <v>104.94799999999999</v>
      </c>
      <c r="I240" s="204"/>
      <c r="J240" s="199"/>
      <c r="K240" s="199"/>
      <c r="L240" s="205"/>
      <c r="M240" s="206"/>
      <c r="N240" s="207"/>
      <c r="O240" s="207"/>
      <c r="P240" s="207"/>
      <c r="Q240" s="207"/>
      <c r="R240" s="207"/>
      <c r="S240" s="207"/>
      <c r="T240" s="208"/>
      <c r="AT240" s="209" t="s">
        <v>158</v>
      </c>
      <c r="AU240" s="209" t="s">
        <v>84</v>
      </c>
      <c r="AV240" s="13" t="s">
        <v>84</v>
      </c>
      <c r="AW240" s="13" t="s">
        <v>4</v>
      </c>
      <c r="AX240" s="13" t="s">
        <v>78</v>
      </c>
      <c r="AY240" s="209" t="s">
        <v>146</v>
      </c>
    </row>
    <row r="241" spans="1:65" s="2" customFormat="1" ht="24.2" customHeight="1">
      <c r="A241" s="36"/>
      <c r="B241" s="37"/>
      <c r="C241" s="235" t="s">
        <v>468</v>
      </c>
      <c r="D241" s="235" t="s">
        <v>288</v>
      </c>
      <c r="E241" s="236" t="s">
        <v>469</v>
      </c>
      <c r="F241" s="237" t="s">
        <v>470</v>
      </c>
      <c r="G241" s="238" t="s">
        <v>168</v>
      </c>
      <c r="H241" s="239">
        <v>75.14</v>
      </c>
      <c r="I241" s="240"/>
      <c r="J241" s="241">
        <f>ROUND(I241*H241,2)</f>
        <v>0</v>
      </c>
      <c r="K241" s="237" t="s">
        <v>153</v>
      </c>
      <c r="L241" s="242"/>
      <c r="M241" s="243" t="s">
        <v>19</v>
      </c>
      <c r="N241" s="244" t="s">
        <v>43</v>
      </c>
      <c r="O241" s="66"/>
      <c r="P241" s="189">
        <f>O241*H241</f>
        <v>0</v>
      </c>
      <c r="Q241" s="189">
        <v>4.4999999999999997E-3</v>
      </c>
      <c r="R241" s="189">
        <f>Q241*H241</f>
        <v>0.33812999999999999</v>
      </c>
      <c r="S241" s="189">
        <v>0</v>
      </c>
      <c r="T241" s="190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91" t="s">
        <v>455</v>
      </c>
      <c r="AT241" s="191" t="s">
        <v>288</v>
      </c>
      <c r="AU241" s="191" t="s">
        <v>84</v>
      </c>
      <c r="AY241" s="19" t="s">
        <v>146</v>
      </c>
      <c r="BE241" s="192">
        <f>IF(N241="základní",J241,0)</f>
        <v>0</v>
      </c>
      <c r="BF241" s="192">
        <f>IF(N241="snížená",J241,0)</f>
        <v>0</v>
      </c>
      <c r="BG241" s="192">
        <f>IF(N241="zákl. přenesená",J241,0)</f>
        <v>0</v>
      </c>
      <c r="BH241" s="192">
        <f>IF(N241="sníž. přenesená",J241,0)</f>
        <v>0</v>
      </c>
      <c r="BI241" s="192">
        <f>IF(N241="nulová",J241,0)</f>
        <v>0</v>
      </c>
      <c r="BJ241" s="19" t="s">
        <v>84</v>
      </c>
      <c r="BK241" s="192">
        <f>ROUND(I241*H241,2)</f>
        <v>0</v>
      </c>
      <c r="BL241" s="19" t="s">
        <v>229</v>
      </c>
      <c r="BM241" s="191" t="s">
        <v>471</v>
      </c>
    </row>
    <row r="242" spans="1:65" s="13" customFormat="1" ht="11.25">
      <c r="B242" s="198"/>
      <c r="C242" s="199"/>
      <c r="D242" s="200" t="s">
        <v>158</v>
      </c>
      <c r="E242" s="201" t="s">
        <v>19</v>
      </c>
      <c r="F242" s="202" t="s">
        <v>335</v>
      </c>
      <c r="G242" s="199"/>
      <c r="H242" s="203">
        <v>45.03</v>
      </c>
      <c r="I242" s="204"/>
      <c r="J242" s="199"/>
      <c r="K242" s="199"/>
      <c r="L242" s="205"/>
      <c r="M242" s="206"/>
      <c r="N242" s="207"/>
      <c r="O242" s="207"/>
      <c r="P242" s="207"/>
      <c r="Q242" s="207"/>
      <c r="R242" s="207"/>
      <c r="S242" s="207"/>
      <c r="T242" s="208"/>
      <c r="AT242" s="209" t="s">
        <v>158</v>
      </c>
      <c r="AU242" s="209" t="s">
        <v>84</v>
      </c>
      <c r="AV242" s="13" t="s">
        <v>84</v>
      </c>
      <c r="AW242" s="13" t="s">
        <v>33</v>
      </c>
      <c r="AX242" s="13" t="s">
        <v>71</v>
      </c>
      <c r="AY242" s="209" t="s">
        <v>146</v>
      </c>
    </row>
    <row r="243" spans="1:65" s="13" customFormat="1" ht="11.25">
      <c r="B243" s="198"/>
      <c r="C243" s="199"/>
      <c r="D243" s="200" t="s">
        <v>158</v>
      </c>
      <c r="E243" s="201" t="s">
        <v>19</v>
      </c>
      <c r="F243" s="202" t="s">
        <v>336</v>
      </c>
      <c r="G243" s="199"/>
      <c r="H243" s="203">
        <v>30.11</v>
      </c>
      <c r="I243" s="204"/>
      <c r="J243" s="199"/>
      <c r="K243" s="199"/>
      <c r="L243" s="205"/>
      <c r="M243" s="206"/>
      <c r="N243" s="207"/>
      <c r="O243" s="207"/>
      <c r="P243" s="207"/>
      <c r="Q243" s="207"/>
      <c r="R243" s="207"/>
      <c r="S243" s="207"/>
      <c r="T243" s="208"/>
      <c r="AT243" s="209" t="s">
        <v>158</v>
      </c>
      <c r="AU243" s="209" t="s">
        <v>84</v>
      </c>
      <c r="AV243" s="13" t="s">
        <v>84</v>
      </c>
      <c r="AW243" s="13" t="s">
        <v>33</v>
      </c>
      <c r="AX243" s="13" t="s">
        <v>71</v>
      </c>
      <c r="AY243" s="209" t="s">
        <v>146</v>
      </c>
    </row>
    <row r="244" spans="1:65" s="14" customFormat="1" ht="11.25">
      <c r="B244" s="210"/>
      <c r="C244" s="211"/>
      <c r="D244" s="200" t="s">
        <v>158</v>
      </c>
      <c r="E244" s="212" t="s">
        <v>19</v>
      </c>
      <c r="F244" s="213" t="s">
        <v>173</v>
      </c>
      <c r="G244" s="211"/>
      <c r="H244" s="214">
        <v>75.14</v>
      </c>
      <c r="I244" s="215"/>
      <c r="J244" s="211"/>
      <c r="K244" s="211"/>
      <c r="L244" s="216"/>
      <c r="M244" s="217"/>
      <c r="N244" s="218"/>
      <c r="O244" s="218"/>
      <c r="P244" s="218"/>
      <c r="Q244" s="218"/>
      <c r="R244" s="218"/>
      <c r="S244" s="218"/>
      <c r="T244" s="219"/>
      <c r="AT244" s="220" t="s">
        <v>158</v>
      </c>
      <c r="AU244" s="220" t="s">
        <v>84</v>
      </c>
      <c r="AV244" s="14" t="s">
        <v>154</v>
      </c>
      <c r="AW244" s="14" t="s">
        <v>33</v>
      </c>
      <c r="AX244" s="14" t="s">
        <v>78</v>
      </c>
      <c r="AY244" s="220" t="s">
        <v>146</v>
      </c>
    </row>
    <row r="245" spans="1:65" s="2" customFormat="1" ht="44.25" customHeight="1">
      <c r="A245" s="36"/>
      <c r="B245" s="37"/>
      <c r="C245" s="180" t="s">
        <v>472</v>
      </c>
      <c r="D245" s="180" t="s">
        <v>149</v>
      </c>
      <c r="E245" s="181" t="s">
        <v>473</v>
      </c>
      <c r="F245" s="182" t="s">
        <v>474</v>
      </c>
      <c r="G245" s="183" t="s">
        <v>168</v>
      </c>
      <c r="H245" s="184">
        <v>32</v>
      </c>
      <c r="I245" s="185"/>
      <c r="J245" s="186">
        <f>ROUND(I245*H245,2)</f>
        <v>0</v>
      </c>
      <c r="K245" s="182" t="s">
        <v>153</v>
      </c>
      <c r="L245" s="41"/>
      <c r="M245" s="187" t="s">
        <v>19</v>
      </c>
      <c r="N245" s="188" t="s">
        <v>43</v>
      </c>
      <c r="O245" s="66"/>
      <c r="P245" s="189">
        <f>O245*H245</f>
        <v>0</v>
      </c>
      <c r="Q245" s="189">
        <v>0</v>
      </c>
      <c r="R245" s="189">
        <f>Q245*H245</f>
        <v>0</v>
      </c>
      <c r="S245" s="189">
        <v>0</v>
      </c>
      <c r="T245" s="190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91" t="s">
        <v>229</v>
      </c>
      <c r="AT245" s="191" t="s">
        <v>149</v>
      </c>
      <c r="AU245" s="191" t="s">
        <v>84</v>
      </c>
      <c r="AY245" s="19" t="s">
        <v>146</v>
      </c>
      <c r="BE245" s="192">
        <f>IF(N245="základní",J245,0)</f>
        <v>0</v>
      </c>
      <c r="BF245" s="192">
        <f>IF(N245="snížená",J245,0)</f>
        <v>0</v>
      </c>
      <c r="BG245" s="192">
        <f>IF(N245="zákl. přenesená",J245,0)</f>
        <v>0</v>
      </c>
      <c r="BH245" s="192">
        <f>IF(N245="sníž. přenesená",J245,0)</f>
        <v>0</v>
      </c>
      <c r="BI245" s="192">
        <f>IF(N245="nulová",J245,0)</f>
        <v>0</v>
      </c>
      <c r="BJ245" s="19" t="s">
        <v>84</v>
      </c>
      <c r="BK245" s="192">
        <f>ROUND(I245*H245,2)</f>
        <v>0</v>
      </c>
      <c r="BL245" s="19" t="s">
        <v>229</v>
      </c>
      <c r="BM245" s="191" t="s">
        <v>475</v>
      </c>
    </row>
    <row r="246" spans="1:65" s="2" customFormat="1" ht="11.25">
      <c r="A246" s="36"/>
      <c r="B246" s="37"/>
      <c r="C246" s="38"/>
      <c r="D246" s="193" t="s">
        <v>156</v>
      </c>
      <c r="E246" s="38"/>
      <c r="F246" s="194" t="s">
        <v>476</v>
      </c>
      <c r="G246" s="38"/>
      <c r="H246" s="38"/>
      <c r="I246" s="195"/>
      <c r="J246" s="38"/>
      <c r="K246" s="38"/>
      <c r="L246" s="41"/>
      <c r="M246" s="196"/>
      <c r="N246" s="197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156</v>
      </c>
      <c r="AU246" s="19" t="s">
        <v>84</v>
      </c>
    </row>
    <row r="247" spans="1:65" s="13" customFormat="1" ht="11.25">
      <c r="B247" s="198"/>
      <c r="C247" s="199"/>
      <c r="D247" s="200" t="s">
        <v>158</v>
      </c>
      <c r="E247" s="201" t="s">
        <v>19</v>
      </c>
      <c r="F247" s="202" t="s">
        <v>462</v>
      </c>
      <c r="G247" s="199"/>
      <c r="H247" s="203">
        <v>32</v>
      </c>
      <c r="I247" s="204"/>
      <c r="J247" s="199"/>
      <c r="K247" s="199"/>
      <c r="L247" s="205"/>
      <c r="M247" s="206"/>
      <c r="N247" s="207"/>
      <c r="O247" s="207"/>
      <c r="P247" s="207"/>
      <c r="Q247" s="207"/>
      <c r="R247" s="207"/>
      <c r="S247" s="207"/>
      <c r="T247" s="208"/>
      <c r="AT247" s="209" t="s">
        <v>158</v>
      </c>
      <c r="AU247" s="209" t="s">
        <v>84</v>
      </c>
      <c r="AV247" s="13" t="s">
        <v>84</v>
      </c>
      <c r="AW247" s="13" t="s">
        <v>33</v>
      </c>
      <c r="AX247" s="13" t="s">
        <v>78</v>
      </c>
      <c r="AY247" s="209" t="s">
        <v>146</v>
      </c>
    </row>
    <row r="248" spans="1:65" s="2" customFormat="1" ht="24.2" customHeight="1">
      <c r="A248" s="36"/>
      <c r="B248" s="37"/>
      <c r="C248" s="235" t="s">
        <v>477</v>
      </c>
      <c r="D248" s="235" t="s">
        <v>288</v>
      </c>
      <c r="E248" s="236" t="s">
        <v>478</v>
      </c>
      <c r="F248" s="237" t="s">
        <v>479</v>
      </c>
      <c r="G248" s="238" t="s">
        <v>168</v>
      </c>
      <c r="H248" s="239">
        <v>33.6</v>
      </c>
      <c r="I248" s="240"/>
      <c r="J248" s="241">
        <f>ROUND(I248*H248,2)</f>
        <v>0</v>
      </c>
      <c r="K248" s="237" t="s">
        <v>153</v>
      </c>
      <c r="L248" s="242"/>
      <c r="M248" s="243" t="s">
        <v>19</v>
      </c>
      <c r="N248" s="244" t="s">
        <v>43</v>
      </c>
      <c r="O248" s="66"/>
      <c r="P248" s="189">
        <f>O248*H248</f>
        <v>0</v>
      </c>
      <c r="Q248" s="189">
        <v>6.0800000000000003E-3</v>
      </c>
      <c r="R248" s="189">
        <f>Q248*H248</f>
        <v>0.20428800000000003</v>
      </c>
      <c r="S248" s="189">
        <v>0</v>
      </c>
      <c r="T248" s="190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91" t="s">
        <v>455</v>
      </c>
      <c r="AT248" s="191" t="s">
        <v>288</v>
      </c>
      <c r="AU248" s="191" t="s">
        <v>84</v>
      </c>
      <c r="AY248" s="19" t="s">
        <v>146</v>
      </c>
      <c r="BE248" s="192">
        <f>IF(N248="základní",J248,0)</f>
        <v>0</v>
      </c>
      <c r="BF248" s="192">
        <f>IF(N248="snížená",J248,0)</f>
        <v>0</v>
      </c>
      <c r="BG248" s="192">
        <f>IF(N248="zákl. přenesená",J248,0)</f>
        <v>0</v>
      </c>
      <c r="BH248" s="192">
        <f>IF(N248="sníž. přenesená",J248,0)</f>
        <v>0</v>
      </c>
      <c r="BI248" s="192">
        <f>IF(N248="nulová",J248,0)</f>
        <v>0</v>
      </c>
      <c r="BJ248" s="19" t="s">
        <v>84</v>
      </c>
      <c r="BK248" s="192">
        <f>ROUND(I248*H248,2)</f>
        <v>0</v>
      </c>
      <c r="BL248" s="19" t="s">
        <v>229</v>
      </c>
      <c r="BM248" s="191" t="s">
        <v>480</v>
      </c>
    </row>
    <row r="249" spans="1:65" s="13" customFormat="1" ht="11.25">
      <c r="B249" s="198"/>
      <c r="C249" s="199"/>
      <c r="D249" s="200" t="s">
        <v>158</v>
      </c>
      <c r="E249" s="199"/>
      <c r="F249" s="202" t="s">
        <v>481</v>
      </c>
      <c r="G249" s="199"/>
      <c r="H249" s="203">
        <v>33.6</v>
      </c>
      <c r="I249" s="204"/>
      <c r="J249" s="199"/>
      <c r="K249" s="199"/>
      <c r="L249" s="205"/>
      <c r="M249" s="206"/>
      <c r="N249" s="207"/>
      <c r="O249" s="207"/>
      <c r="P249" s="207"/>
      <c r="Q249" s="207"/>
      <c r="R249" s="207"/>
      <c r="S249" s="207"/>
      <c r="T249" s="208"/>
      <c r="AT249" s="209" t="s">
        <v>158</v>
      </c>
      <c r="AU249" s="209" t="s">
        <v>84</v>
      </c>
      <c r="AV249" s="13" t="s">
        <v>84</v>
      </c>
      <c r="AW249" s="13" t="s">
        <v>4</v>
      </c>
      <c r="AX249" s="13" t="s">
        <v>78</v>
      </c>
      <c r="AY249" s="209" t="s">
        <v>146</v>
      </c>
    </row>
    <row r="250" spans="1:65" s="2" customFormat="1" ht="44.25" customHeight="1">
      <c r="A250" s="36"/>
      <c r="B250" s="37"/>
      <c r="C250" s="180" t="s">
        <v>482</v>
      </c>
      <c r="D250" s="180" t="s">
        <v>149</v>
      </c>
      <c r="E250" s="181" t="s">
        <v>483</v>
      </c>
      <c r="F250" s="182" t="s">
        <v>484</v>
      </c>
      <c r="G250" s="183" t="s">
        <v>168</v>
      </c>
      <c r="H250" s="184">
        <v>75.14</v>
      </c>
      <c r="I250" s="185"/>
      <c r="J250" s="186">
        <f>ROUND(I250*H250,2)</f>
        <v>0</v>
      </c>
      <c r="K250" s="182" t="s">
        <v>153</v>
      </c>
      <c r="L250" s="41"/>
      <c r="M250" s="187" t="s">
        <v>19</v>
      </c>
      <c r="N250" s="188" t="s">
        <v>43</v>
      </c>
      <c r="O250" s="66"/>
      <c r="P250" s="189">
        <f>O250*H250</f>
        <v>0</v>
      </c>
      <c r="Q250" s="189">
        <v>0</v>
      </c>
      <c r="R250" s="189">
        <f>Q250*H250</f>
        <v>0</v>
      </c>
      <c r="S250" s="189">
        <v>0</v>
      </c>
      <c r="T250" s="190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91" t="s">
        <v>229</v>
      </c>
      <c r="AT250" s="191" t="s">
        <v>149</v>
      </c>
      <c r="AU250" s="191" t="s">
        <v>84</v>
      </c>
      <c r="AY250" s="19" t="s">
        <v>146</v>
      </c>
      <c r="BE250" s="192">
        <f>IF(N250="základní",J250,0)</f>
        <v>0</v>
      </c>
      <c r="BF250" s="192">
        <f>IF(N250="snížená",J250,0)</f>
        <v>0</v>
      </c>
      <c r="BG250" s="192">
        <f>IF(N250="zákl. přenesená",J250,0)</f>
        <v>0</v>
      </c>
      <c r="BH250" s="192">
        <f>IF(N250="sníž. přenesená",J250,0)</f>
        <v>0</v>
      </c>
      <c r="BI250" s="192">
        <f>IF(N250="nulová",J250,0)</f>
        <v>0</v>
      </c>
      <c r="BJ250" s="19" t="s">
        <v>84</v>
      </c>
      <c r="BK250" s="192">
        <f>ROUND(I250*H250,2)</f>
        <v>0</v>
      </c>
      <c r="BL250" s="19" t="s">
        <v>229</v>
      </c>
      <c r="BM250" s="191" t="s">
        <v>485</v>
      </c>
    </row>
    <row r="251" spans="1:65" s="2" customFormat="1" ht="11.25">
      <c r="A251" s="36"/>
      <c r="B251" s="37"/>
      <c r="C251" s="38"/>
      <c r="D251" s="193" t="s">
        <v>156</v>
      </c>
      <c r="E251" s="38"/>
      <c r="F251" s="194" t="s">
        <v>486</v>
      </c>
      <c r="G251" s="38"/>
      <c r="H251" s="38"/>
      <c r="I251" s="195"/>
      <c r="J251" s="38"/>
      <c r="K251" s="38"/>
      <c r="L251" s="41"/>
      <c r="M251" s="196"/>
      <c r="N251" s="197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156</v>
      </c>
      <c r="AU251" s="19" t="s">
        <v>84</v>
      </c>
    </row>
    <row r="252" spans="1:65" s="13" customFormat="1" ht="11.25">
      <c r="B252" s="198"/>
      <c r="C252" s="199"/>
      <c r="D252" s="200" t="s">
        <v>158</v>
      </c>
      <c r="E252" s="201" t="s">
        <v>19</v>
      </c>
      <c r="F252" s="202" t="s">
        <v>335</v>
      </c>
      <c r="G252" s="199"/>
      <c r="H252" s="203">
        <v>45.03</v>
      </c>
      <c r="I252" s="204"/>
      <c r="J252" s="199"/>
      <c r="K252" s="199"/>
      <c r="L252" s="205"/>
      <c r="M252" s="206"/>
      <c r="N252" s="207"/>
      <c r="O252" s="207"/>
      <c r="P252" s="207"/>
      <c r="Q252" s="207"/>
      <c r="R252" s="207"/>
      <c r="S252" s="207"/>
      <c r="T252" s="208"/>
      <c r="AT252" s="209" t="s">
        <v>158</v>
      </c>
      <c r="AU252" s="209" t="s">
        <v>84</v>
      </c>
      <c r="AV252" s="13" t="s">
        <v>84</v>
      </c>
      <c r="AW252" s="13" t="s">
        <v>33</v>
      </c>
      <c r="AX252" s="13" t="s">
        <v>71</v>
      </c>
      <c r="AY252" s="209" t="s">
        <v>146</v>
      </c>
    </row>
    <row r="253" spans="1:65" s="13" customFormat="1" ht="11.25">
      <c r="B253" s="198"/>
      <c r="C253" s="199"/>
      <c r="D253" s="200" t="s">
        <v>158</v>
      </c>
      <c r="E253" s="201" t="s">
        <v>19</v>
      </c>
      <c r="F253" s="202" t="s">
        <v>336</v>
      </c>
      <c r="G253" s="199"/>
      <c r="H253" s="203">
        <v>30.11</v>
      </c>
      <c r="I253" s="204"/>
      <c r="J253" s="199"/>
      <c r="K253" s="199"/>
      <c r="L253" s="205"/>
      <c r="M253" s="206"/>
      <c r="N253" s="207"/>
      <c r="O253" s="207"/>
      <c r="P253" s="207"/>
      <c r="Q253" s="207"/>
      <c r="R253" s="207"/>
      <c r="S253" s="207"/>
      <c r="T253" s="208"/>
      <c r="AT253" s="209" t="s">
        <v>158</v>
      </c>
      <c r="AU253" s="209" t="s">
        <v>84</v>
      </c>
      <c r="AV253" s="13" t="s">
        <v>84</v>
      </c>
      <c r="AW253" s="13" t="s">
        <v>33</v>
      </c>
      <c r="AX253" s="13" t="s">
        <v>71</v>
      </c>
      <c r="AY253" s="209" t="s">
        <v>146</v>
      </c>
    </row>
    <row r="254" spans="1:65" s="14" customFormat="1" ht="11.25">
      <c r="B254" s="210"/>
      <c r="C254" s="211"/>
      <c r="D254" s="200" t="s">
        <v>158</v>
      </c>
      <c r="E254" s="212" t="s">
        <v>19</v>
      </c>
      <c r="F254" s="213" t="s">
        <v>173</v>
      </c>
      <c r="G254" s="211"/>
      <c r="H254" s="214">
        <v>75.14</v>
      </c>
      <c r="I254" s="215"/>
      <c r="J254" s="211"/>
      <c r="K254" s="211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158</v>
      </c>
      <c r="AU254" s="220" t="s">
        <v>84</v>
      </c>
      <c r="AV254" s="14" t="s">
        <v>154</v>
      </c>
      <c r="AW254" s="14" t="s">
        <v>33</v>
      </c>
      <c r="AX254" s="14" t="s">
        <v>78</v>
      </c>
      <c r="AY254" s="220" t="s">
        <v>146</v>
      </c>
    </row>
    <row r="255" spans="1:65" s="2" customFormat="1" ht="24.2" customHeight="1">
      <c r="A255" s="36"/>
      <c r="B255" s="37"/>
      <c r="C255" s="235" t="s">
        <v>487</v>
      </c>
      <c r="D255" s="235" t="s">
        <v>288</v>
      </c>
      <c r="E255" s="236" t="s">
        <v>488</v>
      </c>
      <c r="F255" s="237" t="s">
        <v>489</v>
      </c>
      <c r="G255" s="238" t="s">
        <v>168</v>
      </c>
      <c r="H255" s="239">
        <v>78.897000000000006</v>
      </c>
      <c r="I255" s="240"/>
      <c r="J255" s="241">
        <f>ROUND(I255*H255,2)</f>
        <v>0</v>
      </c>
      <c r="K255" s="237" t="s">
        <v>153</v>
      </c>
      <c r="L255" s="242"/>
      <c r="M255" s="243" t="s">
        <v>19</v>
      </c>
      <c r="N255" s="244" t="s">
        <v>43</v>
      </c>
      <c r="O255" s="66"/>
      <c r="P255" s="189">
        <f>O255*H255</f>
        <v>0</v>
      </c>
      <c r="Q255" s="189">
        <v>3.0400000000000002E-3</v>
      </c>
      <c r="R255" s="189">
        <f>Q255*H255</f>
        <v>0.23984688000000004</v>
      </c>
      <c r="S255" s="189">
        <v>0</v>
      </c>
      <c r="T255" s="190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91" t="s">
        <v>455</v>
      </c>
      <c r="AT255" s="191" t="s">
        <v>288</v>
      </c>
      <c r="AU255" s="191" t="s">
        <v>84</v>
      </c>
      <c r="AY255" s="19" t="s">
        <v>146</v>
      </c>
      <c r="BE255" s="192">
        <f>IF(N255="základní",J255,0)</f>
        <v>0</v>
      </c>
      <c r="BF255" s="192">
        <f>IF(N255="snížená",J255,0)</f>
        <v>0</v>
      </c>
      <c r="BG255" s="192">
        <f>IF(N255="zákl. přenesená",J255,0)</f>
        <v>0</v>
      </c>
      <c r="BH255" s="192">
        <f>IF(N255="sníž. přenesená",J255,0)</f>
        <v>0</v>
      </c>
      <c r="BI255" s="192">
        <f>IF(N255="nulová",J255,0)</f>
        <v>0</v>
      </c>
      <c r="BJ255" s="19" t="s">
        <v>84</v>
      </c>
      <c r="BK255" s="192">
        <f>ROUND(I255*H255,2)</f>
        <v>0</v>
      </c>
      <c r="BL255" s="19" t="s">
        <v>229</v>
      </c>
      <c r="BM255" s="191" t="s">
        <v>490</v>
      </c>
    </row>
    <row r="256" spans="1:65" s="13" customFormat="1" ht="11.25">
      <c r="B256" s="198"/>
      <c r="C256" s="199"/>
      <c r="D256" s="200" t="s">
        <v>158</v>
      </c>
      <c r="E256" s="199"/>
      <c r="F256" s="202" t="s">
        <v>491</v>
      </c>
      <c r="G256" s="199"/>
      <c r="H256" s="203">
        <v>78.897000000000006</v>
      </c>
      <c r="I256" s="204"/>
      <c r="J256" s="199"/>
      <c r="K256" s="199"/>
      <c r="L256" s="205"/>
      <c r="M256" s="206"/>
      <c r="N256" s="207"/>
      <c r="O256" s="207"/>
      <c r="P256" s="207"/>
      <c r="Q256" s="207"/>
      <c r="R256" s="207"/>
      <c r="S256" s="207"/>
      <c r="T256" s="208"/>
      <c r="AT256" s="209" t="s">
        <v>158</v>
      </c>
      <c r="AU256" s="209" t="s">
        <v>84</v>
      </c>
      <c r="AV256" s="13" t="s">
        <v>84</v>
      </c>
      <c r="AW256" s="13" t="s">
        <v>4</v>
      </c>
      <c r="AX256" s="13" t="s">
        <v>78</v>
      </c>
      <c r="AY256" s="209" t="s">
        <v>146</v>
      </c>
    </row>
    <row r="257" spans="1:65" s="2" customFormat="1" ht="24.2" customHeight="1">
      <c r="A257" s="36"/>
      <c r="B257" s="37"/>
      <c r="C257" s="235" t="s">
        <v>492</v>
      </c>
      <c r="D257" s="235" t="s">
        <v>288</v>
      </c>
      <c r="E257" s="236" t="s">
        <v>493</v>
      </c>
      <c r="F257" s="237" t="s">
        <v>494</v>
      </c>
      <c r="G257" s="238" t="s">
        <v>168</v>
      </c>
      <c r="H257" s="239">
        <v>78.897000000000006</v>
      </c>
      <c r="I257" s="240"/>
      <c r="J257" s="241">
        <f>ROUND(I257*H257,2)</f>
        <v>0</v>
      </c>
      <c r="K257" s="237" t="s">
        <v>153</v>
      </c>
      <c r="L257" s="242"/>
      <c r="M257" s="243" t="s">
        <v>19</v>
      </c>
      <c r="N257" s="244" t="s">
        <v>43</v>
      </c>
      <c r="O257" s="66"/>
      <c r="P257" s="189">
        <f>O257*H257</f>
        <v>0</v>
      </c>
      <c r="Q257" s="189">
        <v>4.5599999999999998E-3</v>
      </c>
      <c r="R257" s="189">
        <f>Q257*H257</f>
        <v>0.35977032000000003</v>
      </c>
      <c r="S257" s="189">
        <v>0</v>
      </c>
      <c r="T257" s="190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91" t="s">
        <v>455</v>
      </c>
      <c r="AT257" s="191" t="s">
        <v>288</v>
      </c>
      <c r="AU257" s="191" t="s">
        <v>84</v>
      </c>
      <c r="AY257" s="19" t="s">
        <v>146</v>
      </c>
      <c r="BE257" s="192">
        <f>IF(N257="základní",J257,0)</f>
        <v>0</v>
      </c>
      <c r="BF257" s="192">
        <f>IF(N257="snížená",J257,0)</f>
        <v>0</v>
      </c>
      <c r="BG257" s="192">
        <f>IF(N257="zákl. přenesená",J257,0)</f>
        <v>0</v>
      </c>
      <c r="BH257" s="192">
        <f>IF(N257="sníž. přenesená",J257,0)</f>
        <v>0</v>
      </c>
      <c r="BI257" s="192">
        <f>IF(N257="nulová",J257,0)</f>
        <v>0</v>
      </c>
      <c r="BJ257" s="19" t="s">
        <v>84</v>
      </c>
      <c r="BK257" s="192">
        <f>ROUND(I257*H257,2)</f>
        <v>0</v>
      </c>
      <c r="BL257" s="19" t="s">
        <v>229</v>
      </c>
      <c r="BM257" s="191" t="s">
        <v>495</v>
      </c>
    </row>
    <row r="258" spans="1:65" s="13" customFormat="1" ht="11.25">
      <c r="B258" s="198"/>
      <c r="C258" s="199"/>
      <c r="D258" s="200" t="s">
        <v>158</v>
      </c>
      <c r="E258" s="199"/>
      <c r="F258" s="202" t="s">
        <v>491</v>
      </c>
      <c r="G258" s="199"/>
      <c r="H258" s="203">
        <v>78.897000000000006</v>
      </c>
      <c r="I258" s="204"/>
      <c r="J258" s="199"/>
      <c r="K258" s="199"/>
      <c r="L258" s="205"/>
      <c r="M258" s="206"/>
      <c r="N258" s="207"/>
      <c r="O258" s="207"/>
      <c r="P258" s="207"/>
      <c r="Q258" s="207"/>
      <c r="R258" s="207"/>
      <c r="S258" s="207"/>
      <c r="T258" s="208"/>
      <c r="AT258" s="209" t="s">
        <v>158</v>
      </c>
      <c r="AU258" s="209" t="s">
        <v>84</v>
      </c>
      <c r="AV258" s="13" t="s">
        <v>84</v>
      </c>
      <c r="AW258" s="13" t="s">
        <v>4</v>
      </c>
      <c r="AX258" s="13" t="s">
        <v>78</v>
      </c>
      <c r="AY258" s="209" t="s">
        <v>146</v>
      </c>
    </row>
    <row r="259" spans="1:65" s="2" customFormat="1" ht="44.25" customHeight="1">
      <c r="A259" s="36"/>
      <c r="B259" s="37"/>
      <c r="C259" s="180" t="s">
        <v>496</v>
      </c>
      <c r="D259" s="180" t="s">
        <v>149</v>
      </c>
      <c r="E259" s="181" t="s">
        <v>497</v>
      </c>
      <c r="F259" s="182" t="s">
        <v>498</v>
      </c>
      <c r="G259" s="183" t="s">
        <v>168</v>
      </c>
      <c r="H259" s="184">
        <v>2.52</v>
      </c>
      <c r="I259" s="185"/>
      <c r="J259" s="186">
        <f>ROUND(I259*H259,2)</f>
        <v>0</v>
      </c>
      <c r="K259" s="182" t="s">
        <v>153</v>
      </c>
      <c r="L259" s="41"/>
      <c r="M259" s="187" t="s">
        <v>19</v>
      </c>
      <c r="N259" s="188" t="s">
        <v>43</v>
      </c>
      <c r="O259" s="66"/>
      <c r="P259" s="189">
        <f>O259*H259</f>
        <v>0</v>
      </c>
      <c r="Q259" s="189">
        <v>6.0000000000000001E-3</v>
      </c>
      <c r="R259" s="189">
        <f>Q259*H259</f>
        <v>1.512E-2</v>
      </c>
      <c r="S259" s="189">
        <v>0</v>
      </c>
      <c r="T259" s="190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91" t="s">
        <v>229</v>
      </c>
      <c r="AT259" s="191" t="s">
        <v>149</v>
      </c>
      <c r="AU259" s="191" t="s">
        <v>84</v>
      </c>
      <c r="AY259" s="19" t="s">
        <v>146</v>
      </c>
      <c r="BE259" s="192">
        <f>IF(N259="základní",J259,0)</f>
        <v>0</v>
      </c>
      <c r="BF259" s="192">
        <f>IF(N259="snížená",J259,0)</f>
        <v>0</v>
      </c>
      <c r="BG259" s="192">
        <f>IF(N259="zákl. přenesená",J259,0)</f>
        <v>0</v>
      </c>
      <c r="BH259" s="192">
        <f>IF(N259="sníž. přenesená",J259,0)</f>
        <v>0</v>
      </c>
      <c r="BI259" s="192">
        <f>IF(N259="nulová",J259,0)</f>
        <v>0</v>
      </c>
      <c r="BJ259" s="19" t="s">
        <v>84</v>
      </c>
      <c r="BK259" s="192">
        <f>ROUND(I259*H259,2)</f>
        <v>0</v>
      </c>
      <c r="BL259" s="19" t="s">
        <v>229</v>
      </c>
      <c r="BM259" s="191" t="s">
        <v>499</v>
      </c>
    </row>
    <row r="260" spans="1:65" s="2" customFormat="1" ht="11.25">
      <c r="A260" s="36"/>
      <c r="B260" s="37"/>
      <c r="C260" s="38"/>
      <c r="D260" s="193" t="s">
        <v>156</v>
      </c>
      <c r="E260" s="38"/>
      <c r="F260" s="194" t="s">
        <v>500</v>
      </c>
      <c r="G260" s="38"/>
      <c r="H260" s="38"/>
      <c r="I260" s="195"/>
      <c r="J260" s="38"/>
      <c r="K260" s="38"/>
      <c r="L260" s="41"/>
      <c r="M260" s="196"/>
      <c r="N260" s="197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9" t="s">
        <v>156</v>
      </c>
      <c r="AU260" s="19" t="s">
        <v>84</v>
      </c>
    </row>
    <row r="261" spans="1:65" s="13" customFormat="1" ht="11.25">
      <c r="B261" s="198"/>
      <c r="C261" s="199"/>
      <c r="D261" s="200" t="s">
        <v>158</v>
      </c>
      <c r="E261" s="201" t="s">
        <v>19</v>
      </c>
      <c r="F261" s="202" t="s">
        <v>501</v>
      </c>
      <c r="G261" s="199"/>
      <c r="H261" s="203">
        <v>2.52</v>
      </c>
      <c r="I261" s="204"/>
      <c r="J261" s="199"/>
      <c r="K261" s="199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158</v>
      </c>
      <c r="AU261" s="209" t="s">
        <v>84</v>
      </c>
      <c r="AV261" s="13" t="s">
        <v>84</v>
      </c>
      <c r="AW261" s="13" t="s">
        <v>33</v>
      </c>
      <c r="AX261" s="13" t="s">
        <v>78</v>
      </c>
      <c r="AY261" s="209" t="s">
        <v>146</v>
      </c>
    </row>
    <row r="262" spans="1:65" s="2" customFormat="1" ht="24.2" customHeight="1">
      <c r="A262" s="36"/>
      <c r="B262" s="37"/>
      <c r="C262" s="235" t="s">
        <v>502</v>
      </c>
      <c r="D262" s="235" t="s">
        <v>288</v>
      </c>
      <c r="E262" s="236" t="s">
        <v>503</v>
      </c>
      <c r="F262" s="237" t="s">
        <v>504</v>
      </c>
      <c r="G262" s="238" t="s">
        <v>168</v>
      </c>
      <c r="H262" s="239">
        <v>2.7719999999999998</v>
      </c>
      <c r="I262" s="240"/>
      <c r="J262" s="241">
        <f>ROUND(I262*H262,2)</f>
        <v>0</v>
      </c>
      <c r="K262" s="237" t="s">
        <v>176</v>
      </c>
      <c r="L262" s="242"/>
      <c r="M262" s="243" t="s">
        <v>19</v>
      </c>
      <c r="N262" s="244" t="s">
        <v>43</v>
      </c>
      <c r="O262" s="66"/>
      <c r="P262" s="189">
        <f>O262*H262</f>
        <v>0</v>
      </c>
      <c r="Q262" s="189">
        <v>0.02</v>
      </c>
      <c r="R262" s="189">
        <f>Q262*H262</f>
        <v>5.5439999999999996E-2</v>
      </c>
      <c r="S262" s="189">
        <v>0</v>
      </c>
      <c r="T262" s="190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91" t="s">
        <v>455</v>
      </c>
      <c r="AT262" s="191" t="s">
        <v>288</v>
      </c>
      <c r="AU262" s="191" t="s">
        <v>84</v>
      </c>
      <c r="AY262" s="19" t="s">
        <v>146</v>
      </c>
      <c r="BE262" s="192">
        <f>IF(N262="základní",J262,0)</f>
        <v>0</v>
      </c>
      <c r="BF262" s="192">
        <f>IF(N262="snížená",J262,0)</f>
        <v>0</v>
      </c>
      <c r="BG262" s="192">
        <f>IF(N262="zákl. přenesená",J262,0)</f>
        <v>0</v>
      </c>
      <c r="BH262" s="192">
        <f>IF(N262="sníž. přenesená",J262,0)</f>
        <v>0</v>
      </c>
      <c r="BI262" s="192">
        <f>IF(N262="nulová",J262,0)</f>
        <v>0</v>
      </c>
      <c r="BJ262" s="19" t="s">
        <v>84</v>
      </c>
      <c r="BK262" s="192">
        <f>ROUND(I262*H262,2)</f>
        <v>0</v>
      </c>
      <c r="BL262" s="19" t="s">
        <v>229</v>
      </c>
      <c r="BM262" s="191" t="s">
        <v>505</v>
      </c>
    </row>
    <row r="263" spans="1:65" s="13" customFormat="1" ht="11.25">
      <c r="B263" s="198"/>
      <c r="C263" s="199"/>
      <c r="D263" s="200" t="s">
        <v>158</v>
      </c>
      <c r="E263" s="199"/>
      <c r="F263" s="202" t="s">
        <v>506</v>
      </c>
      <c r="G263" s="199"/>
      <c r="H263" s="203">
        <v>2.7719999999999998</v>
      </c>
      <c r="I263" s="204"/>
      <c r="J263" s="199"/>
      <c r="K263" s="199"/>
      <c r="L263" s="205"/>
      <c r="M263" s="206"/>
      <c r="N263" s="207"/>
      <c r="O263" s="207"/>
      <c r="P263" s="207"/>
      <c r="Q263" s="207"/>
      <c r="R263" s="207"/>
      <c r="S263" s="207"/>
      <c r="T263" s="208"/>
      <c r="AT263" s="209" t="s">
        <v>158</v>
      </c>
      <c r="AU263" s="209" t="s">
        <v>84</v>
      </c>
      <c r="AV263" s="13" t="s">
        <v>84</v>
      </c>
      <c r="AW263" s="13" t="s">
        <v>4</v>
      </c>
      <c r="AX263" s="13" t="s">
        <v>78</v>
      </c>
      <c r="AY263" s="209" t="s">
        <v>146</v>
      </c>
    </row>
    <row r="264" spans="1:65" s="2" customFormat="1" ht="37.9" customHeight="1">
      <c r="A264" s="36"/>
      <c r="B264" s="37"/>
      <c r="C264" s="180" t="s">
        <v>507</v>
      </c>
      <c r="D264" s="180" t="s">
        <v>149</v>
      </c>
      <c r="E264" s="181" t="s">
        <v>508</v>
      </c>
      <c r="F264" s="182" t="s">
        <v>509</v>
      </c>
      <c r="G264" s="183" t="s">
        <v>168</v>
      </c>
      <c r="H264" s="184">
        <v>8.68</v>
      </c>
      <c r="I264" s="185"/>
      <c r="J264" s="186">
        <f>ROUND(I264*H264,2)</f>
        <v>0</v>
      </c>
      <c r="K264" s="182" t="s">
        <v>153</v>
      </c>
      <c r="L264" s="41"/>
      <c r="M264" s="187" t="s">
        <v>19</v>
      </c>
      <c r="N264" s="188" t="s">
        <v>43</v>
      </c>
      <c r="O264" s="66"/>
      <c r="P264" s="189">
        <f>O264*H264</f>
        <v>0</v>
      </c>
      <c r="Q264" s="189">
        <v>0</v>
      </c>
      <c r="R264" s="189">
        <f>Q264*H264</f>
        <v>0</v>
      </c>
      <c r="S264" s="189">
        <v>0</v>
      </c>
      <c r="T264" s="190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91" t="s">
        <v>229</v>
      </c>
      <c r="AT264" s="191" t="s">
        <v>149</v>
      </c>
      <c r="AU264" s="191" t="s">
        <v>84</v>
      </c>
      <c r="AY264" s="19" t="s">
        <v>146</v>
      </c>
      <c r="BE264" s="192">
        <f>IF(N264="základní",J264,0)</f>
        <v>0</v>
      </c>
      <c r="BF264" s="192">
        <f>IF(N264="snížená",J264,0)</f>
        <v>0</v>
      </c>
      <c r="BG264" s="192">
        <f>IF(N264="zákl. přenesená",J264,0)</f>
        <v>0</v>
      </c>
      <c r="BH264" s="192">
        <f>IF(N264="sníž. přenesená",J264,0)</f>
        <v>0</v>
      </c>
      <c r="BI264" s="192">
        <f>IF(N264="nulová",J264,0)</f>
        <v>0</v>
      </c>
      <c r="BJ264" s="19" t="s">
        <v>84</v>
      </c>
      <c r="BK264" s="192">
        <f>ROUND(I264*H264,2)</f>
        <v>0</v>
      </c>
      <c r="BL264" s="19" t="s">
        <v>229</v>
      </c>
      <c r="BM264" s="191" t="s">
        <v>510</v>
      </c>
    </row>
    <row r="265" spans="1:65" s="2" customFormat="1" ht="11.25">
      <c r="A265" s="36"/>
      <c r="B265" s="37"/>
      <c r="C265" s="38"/>
      <c r="D265" s="193" t="s">
        <v>156</v>
      </c>
      <c r="E265" s="38"/>
      <c r="F265" s="194" t="s">
        <v>511</v>
      </c>
      <c r="G265" s="38"/>
      <c r="H265" s="38"/>
      <c r="I265" s="195"/>
      <c r="J265" s="38"/>
      <c r="K265" s="38"/>
      <c r="L265" s="41"/>
      <c r="M265" s="196"/>
      <c r="N265" s="197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9" t="s">
        <v>156</v>
      </c>
      <c r="AU265" s="19" t="s">
        <v>84</v>
      </c>
    </row>
    <row r="266" spans="1:65" s="13" customFormat="1" ht="22.5">
      <c r="B266" s="198"/>
      <c r="C266" s="199"/>
      <c r="D266" s="200" t="s">
        <v>158</v>
      </c>
      <c r="E266" s="201" t="s">
        <v>19</v>
      </c>
      <c r="F266" s="202" t="s">
        <v>512</v>
      </c>
      <c r="G266" s="199"/>
      <c r="H266" s="203">
        <v>8.68</v>
      </c>
      <c r="I266" s="204"/>
      <c r="J266" s="199"/>
      <c r="K266" s="199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158</v>
      </c>
      <c r="AU266" s="209" t="s">
        <v>84</v>
      </c>
      <c r="AV266" s="13" t="s">
        <v>84</v>
      </c>
      <c r="AW266" s="13" t="s">
        <v>33</v>
      </c>
      <c r="AX266" s="13" t="s">
        <v>78</v>
      </c>
      <c r="AY266" s="209" t="s">
        <v>146</v>
      </c>
    </row>
    <row r="267" spans="1:65" s="2" customFormat="1" ht="21.75" customHeight="1">
      <c r="A267" s="36"/>
      <c r="B267" s="37"/>
      <c r="C267" s="235" t="s">
        <v>513</v>
      </c>
      <c r="D267" s="235" t="s">
        <v>288</v>
      </c>
      <c r="E267" s="236" t="s">
        <v>514</v>
      </c>
      <c r="F267" s="237" t="s">
        <v>515</v>
      </c>
      <c r="G267" s="238" t="s">
        <v>168</v>
      </c>
      <c r="H267" s="239">
        <v>8.68</v>
      </c>
      <c r="I267" s="240"/>
      <c r="J267" s="241">
        <f>ROUND(I267*H267,2)</f>
        <v>0</v>
      </c>
      <c r="K267" s="237" t="s">
        <v>176</v>
      </c>
      <c r="L267" s="242"/>
      <c r="M267" s="243" t="s">
        <v>19</v>
      </c>
      <c r="N267" s="244" t="s">
        <v>43</v>
      </c>
      <c r="O267" s="66"/>
      <c r="P267" s="189">
        <f>O267*H267</f>
        <v>0</v>
      </c>
      <c r="Q267" s="189">
        <v>1.4E-3</v>
      </c>
      <c r="R267" s="189">
        <f>Q267*H267</f>
        <v>1.2152E-2</v>
      </c>
      <c r="S267" s="189">
        <v>0</v>
      </c>
      <c r="T267" s="190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91" t="s">
        <v>455</v>
      </c>
      <c r="AT267" s="191" t="s">
        <v>288</v>
      </c>
      <c r="AU267" s="191" t="s">
        <v>84</v>
      </c>
      <c r="AY267" s="19" t="s">
        <v>146</v>
      </c>
      <c r="BE267" s="192">
        <f>IF(N267="základní",J267,0)</f>
        <v>0</v>
      </c>
      <c r="BF267" s="192">
        <f>IF(N267="snížená",J267,0)</f>
        <v>0</v>
      </c>
      <c r="BG267" s="192">
        <f>IF(N267="zákl. přenesená",J267,0)</f>
        <v>0</v>
      </c>
      <c r="BH267" s="192">
        <f>IF(N267="sníž. přenesená",J267,0)</f>
        <v>0</v>
      </c>
      <c r="BI267" s="192">
        <f>IF(N267="nulová",J267,0)</f>
        <v>0</v>
      </c>
      <c r="BJ267" s="19" t="s">
        <v>84</v>
      </c>
      <c r="BK267" s="192">
        <f>ROUND(I267*H267,2)</f>
        <v>0</v>
      </c>
      <c r="BL267" s="19" t="s">
        <v>229</v>
      </c>
      <c r="BM267" s="191" t="s">
        <v>516</v>
      </c>
    </row>
    <row r="268" spans="1:65" s="2" customFormat="1" ht="37.9" customHeight="1">
      <c r="A268" s="36"/>
      <c r="B268" s="37"/>
      <c r="C268" s="180" t="s">
        <v>517</v>
      </c>
      <c r="D268" s="180" t="s">
        <v>149</v>
      </c>
      <c r="E268" s="181" t="s">
        <v>518</v>
      </c>
      <c r="F268" s="182" t="s">
        <v>519</v>
      </c>
      <c r="G268" s="183" t="s">
        <v>168</v>
      </c>
      <c r="H268" s="184">
        <v>140</v>
      </c>
      <c r="I268" s="185"/>
      <c r="J268" s="186">
        <f>ROUND(I268*H268,2)</f>
        <v>0</v>
      </c>
      <c r="K268" s="182" t="s">
        <v>153</v>
      </c>
      <c r="L268" s="41"/>
      <c r="M268" s="187" t="s">
        <v>19</v>
      </c>
      <c r="N268" s="188" t="s">
        <v>43</v>
      </c>
      <c r="O268" s="66"/>
      <c r="P268" s="189">
        <f>O268*H268</f>
        <v>0</v>
      </c>
      <c r="Q268" s="189">
        <v>0</v>
      </c>
      <c r="R268" s="189">
        <f>Q268*H268</f>
        <v>0</v>
      </c>
      <c r="S268" s="189">
        <v>0</v>
      </c>
      <c r="T268" s="190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91" t="s">
        <v>229</v>
      </c>
      <c r="AT268" s="191" t="s">
        <v>149</v>
      </c>
      <c r="AU268" s="191" t="s">
        <v>84</v>
      </c>
      <c r="AY268" s="19" t="s">
        <v>146</v>
      </c>
      <c r="BE268" s="192">
        <f>IF(N268="základní",J268,0)</f>
        <v>0</v>
      </c>
      <c r="BF268" s="192">
        <f>IF(N268="snížená",J268,0)</f>
        <v>0</v>
      </c>
      <c r="BG268" s="192">
        <f>IF(N268="zákl. přenesená",J268,0)</f>
        <v>0</v>
      </c>
      <c r="BH268" s="192">
        <f>IF(N268="sníž. přenesená",J268,0)</f>
        <v>0</v>
      </c>
      <c r="BI268" s="192">
        <f>IF(N268="nulová",J268,0)</f>
        <v>0</v>
      </c>
      <c r="BJ268" s="19" t="s">
        <v>84</v>
      </c>
      <c r="BK268" s="192">
        <f>ROUND(I268*H268,2)</f>
        <v>0</v>
      </c>
      <c r="BL268" s="19" t="s">
        <v>229</v>
      </c>
      <c r="BM268" s="191" t="s">
        <v>520</v>
      </c>
    </row>
    <row r="269" spans="1:65" s="2" customFormat="1" ht="11.25">
      <c r="A269" s="36"/>
      <c r="B269" s="37"/>
      <c r="C269" s="38"/>
      <c r="D269" s="193" t="s">
        <v>156</v>
      </c>
      <c r="E269" s="38"/>
      <c r="F269" s="194" t="s">
        <v>521</v>
      </c>
      <c r="G269" s="38"/>
      <c r="H269" s="38"/>
      <c r="I269" s="195"/>
      <c r="J269" s="38"/>
      <c r="K269" s="38"/>
      <c r="L269" s="41"/>
      <c r="M269" s="196"/>
      <c r="N269" s="197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9" t="s">
        <v>156</v>
      </c>
      <c r="AU269" s="19" t="s">
        <v>84</v>
      </c>
    </row>
    <row r="270" spans="1:65" s="13" customFormat="1" ht="11.25">
      <c r="B270" s="198"/>
      <c r="C270" s="199"/>
      <c r="D270" s="200" t="s">
        <v>158</v>
      </c>
      <c r="E270" s="201" t="s">
        <v>19</v>
      </c>
      <c r="F270" s="202" t="s">
        <v>522</v>
      </c>
      <c r="G270" s="199"/>
      <c r="H270" s="203">
        <v>140</v>
      </c>
      <c r="I270" s="204"/>
      <c r="J270" s="199"/>
      <c r="K270" s="199"/>
      <c r="L270" s="205"/>
      <c r="M270" s="206"/>
      <c r="N270" s="207"/>
      <c r="O270" s="207"/>
      <c r="P270" s="207"/>
      <c r="Q270" s="207"/>
      <c r="R270" s="207"/>
      <c r="S270" s="207"/>
      <c r="T270" s="208"/>
      <c r="AT270" s="209" t="s">
        <v>158</v>
      </c>
      <c r="AU270" s="209" t="s">
        <v>84</v>
      </c>
      <c r="AV270" s="13" t="s">
        <v>84</v>
      </c>
      <c r="AW270" s="13" t="s">
        <v>33</v>
      </c>
      <c r="AX270" s="13" t="s">
        <v>78</v>
      </c>
      <c r="AY270" s="209" t="s">
        <v>146</v>
      </c>
    </row>
    <row r="271" spans="1:65" s="2" customFormat="1" ht="24.2" customHeight="1">
      <c r="A271" s="36"/>
      <c r="B271" s="37"/>
      <c r="C271" s="235" t="s">
        <v>523</v>
      </c>
      <c r="D271" s="235" t="s">
        <v>288</v>
      </c>
      <c r="E271" s="236" t="s">
        <v>524</v>
      </c>
      <c r="F271" s="237" t="s">
        <v>525</v>
      </c>
      <c r="G271" s="238" t="s">
        <v>168</v>
      </c>
      <c r="H271" s="239">
        <v>142.80000000000001</v>
      </c>
      <c r="I271" s="240"/>
      <c r="J271" s="241">
        <f>ROUND(I271*H271,2)</f>
        <v>0</v>
      </c>
      <c r="K271" s="237" t="s">
        <v>153</v>
      </c>
      <c r="L271" s="242"/>
      <c r="M271" s="243" t="s">
        <v>19</v>
      </c>
      <c r="N271" s="244" t="s">
        <v>43</v>
      </c>
      <c r="O271" s="66"/>
      <c r="P271" s="189">
        <f>O271*H271</f>
        <v>0</v>
      </c>
      <c r="Q271" s="189">
        <v>5.5999999999999999E-3</v>
      </c>
      <c r="R271" s="189">
        <f>Q271*H271</f>
        <v>0.79968000000000006</v>
      </c>
      <c r="S271" s="189">
        <v>0</v>
      </c>
      <c r="T271" s="190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91" t="s">
        <v>455</v>
      </c>
      <c r="AT271" s="191" t="s">
        <v>288</v>
      </c>
      <c r="AU271" s="191" t="s">
        <v>84</v>
      </c>
      <c r="AY271" s="19" t="s">
        <v>146</v>
      </c>
      <c r="BE271" s="192">
        <f>IF(N271="základní",J271,0)</f>
        <v>0</v>
      </c>
      <c r="BF271" s="192">
        <f>IF(N271="snížená",J271,0)</f>
        <v>0</v>
      </c>
      <c r="BG271" s="192">
        <f>IF(N271="zákl. přenesená",J271,0)</f>
        <v>0</v>
      </c>
      <c r="BH271" s="192">
        <f>IF(N271="sníž. přenesená",J271,0)</f>
        <v>0</v>
      </c>
      <c r="BI271" s="192">
        <f>IF(N271="nulová",J271,0)</f>
        <v>0</v>
      </c>
      <c r="BJ271" s="19" t="s">
        <v>84</v>
      </c>
      <c r="BK271" s="192">
        <f>ROUND(I271*H271,2)</f>
        <v>0</v>
      </c>
      <c r="BL271" s="19" t="s">
        <v>229</v>
      </c>
      <c r="BM271" s="191" t="s">
        <v>526</v>
      </c>
    </row>
    <row r="272" spans="1:65" s="13" customFormat="1" ht="11.25">
      <c r="B272" s="198"/>
      <c r="C272" s="199"/>
      <c r="D272" s="200" t="s">
        <v>158</v>
      </c>
      <c r="E272" s="199"/>
      <c r="F272" s="202" t="s">
        <v>527</v>
      </c>
      <c r="G272" s="199"/>
      <c r="H272" s="203">
        <v>142.80000000000001</v>
      </c>
      <c r="I272" s="204"/>
      <c r="J272" s="199"/>
      <c r="K272" s="199"/>
      <c r="L272" s="205"/>
      <c r="M272" s="206"/>
      <c r="N272" s="207"/>
      <c r="O272" s="207"/>
      <c r="P272" s="207"/>
      <c r="Q272" s="207"/>
      <c r="R272" s="207"/>
      <c r="S272" s="207"/>
      <c r="T272" s="208"/>
      <c r="AT272" s="209" t="s">
        <v>158</v>
      </c>
      <c r="AU272" s="209" t="s">
        <v>84</v>
      </c>
      <c r="AV272" s="13" t="s">
        <v>84</v>
      </c>
      <c r="AW272" s="13" t="s">
        <v>4</v>
      </c>
      <c r="AX272" s="13" t="s">
        <v>78</v>
      </c>
      <c r="AY272" s="209" t="s">
        <v>146</v>
      </c>
    </row>
    <row r="273" spans="1:65" s="2" customFormat="1" ht="37.9" customHeight="1">
      <c r="A273" s="36"/>
      <c r="B273" s="37"/>
      <c r="C273" s="180" t="s">
        <v>528</v>
      </c>
      <c r="D273" s="180" t="s">
        <v>149</v>
      </c>
      <c r="E273" s="181" t="s">
        <v>529</v>
      </c>
      <c r="F273" s="182" t="s">
        <v>530</v>
      </c>
      <c r="G273" s="183" t="s">
        <v>168</v>
      </c>
      <c r="H273" s="184">
        <v>140</v>
      </c>
      <c r="I273" s="185"/>
      <c r="J273" s="186">
        <f>ROUND(I273*H273,2)</f>
        <v>0</v>
      </c>
      <c r="K273" s="182" t="s">
        <v>153</v>
      </c>
      <c r="L273" s="41"/>
      <c r="M273" s="187" t="s">
        <v>19</v>
      </c>
      <c r="N273" s="188" t="s">
        <v>43</v>
      </c>
      <c r="O273" s="66"/>
      <c r="P273" s="189">
        <f>O273*H273</f>
        <v>0</v>
      </c>
      <c r="Q273" s="189">
        <v>0</v>
      </c>
      <c r="R273" s="189">
        <f>Q273*H273</f>
        <v>0</v>
      </c>
      <c r="S273" s="189">
        <v>0</v>
      </c>
      <c r="T273" s="190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91" t="s">
        <v>229</v>
      </c>
      <c r="AT273" s="191" t="s">
        <v>149</v>
      </c>
      <c r="AU273" s="191" t="s">
        <v>84</v>
      </c>
      <c r="AY273" s="19" t="s">
        <v>146</v>
      </c>
      <c r="BE273" s="192">
        <f>IF(N273="základní",J273,0)</f>
        <v>0</v>
      </c>
      <c r="BF273" s="192">
        <f>IF(N273="snížená",J273,0)</f>
        <v>0</v>
      </c>
      <c r="BG273" s="192">
        <f>IF(N273="zákl. přenesená",J273,0)</f>
        <v>0</v>
      </c>
      <c r="BH273" s="192">
        <f>IF(N273="sníž. přenesená",J273,0)</f>
        <v>0</v>
      </c>
      <c r="BI273" s="192">
        <f>IF(N273="nulová",J273,0)</f>
        <v>0</v>
      </c>
      <c r="BJ273" s="19" t="s">
        <v>84</v>
      </c>
      <c r="BK273" s="192">
        <f>ROUND(I273*H273,2)</f>
        <v>0</v>
      </c>
      <c r="BL273" s="19" t="s">
        <v>229</v>
      </c>
      <c r="BM273" s="191" t="s">
        <v>531</v>
      </c>
    </row>
    <row r="274" spans="1:65" s="2" customFormat="1" ht="11.25">
      <c r="A274" s="36"/>
      <c r="B274" s="37"/>
      <c r="C274" s="38"/>
      <c r="D274" s="193" t="s">
        <v>156</v>
      </c>
      <c r="E274" s="38"/>
      <c r="F274" s="194" t="s">
        <v>532</v>
      </c>
      <c r="G274" s="38"/>
      <c r="H274" s="38"/>
      <c r="I274" s="195"/>
      <c r="J274" s="38"/>
      <c r="K274" s="38"/>
      <c r="L274" s="41"/>
      <c r="M274" s="196"/>
      <c r="N274" s="197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156</v>
      </c>
      <c r="AU274" s="19" t="s">
        <v>84</v>
      </c>
    </row>
    <row r="275" spans="1:65" s="13" customFormat="1" ht="11.25">
      <c r="B275" s="198"/>
      <c r="C275" s="199"/>
      <c r="D275" s="200" t="s">
        <v>158</v>
      </c>
      <c r="E275" s="201" t="s">
        <v>19</v>
      </c>
      <c r="F275" s="202" t="s">
        <v>522</v>
      </c>
      <c r="G275" s="199"/>
      <c r="H275" s="203">
        <v>140</v>
      </c>
      <c r="I275" s="204"/>
      <c r="J275" s="199"/>
      <c r="K275" s="199"/>
      <c r="L275" s="205"/>
      <c r="M275" s="206"/>
      <c r="N275" s="207"/>
      <c r="O275" s="207"/>
      <c r="P275" s="207"/>
      <c r="Q275" s="207"/>
      <c r="R275" s="207"/>
      <c r="S275" s="207"/>
      <c r="T275" s="208"/>
      <c r="AT275" s="209" t="s">
        <v>158</v>
      </c>
      <c r="AU275" s="209" t="s">
        <v>84</v>
      </c>
      <c r="AV275" s="13" t="s">
        <v>84</v>
      </c>
      <c r="AW275" s="13" t="s">
        <v>33</v>
      </c>
      <c r="AX275" s="13" t="s">
        <v>78</v>
      </c>
      <c r="AY275" s="209" t="s">
        <v>146</v>
      </c>
    </row>
    <row r="276" spans="1:65" s="2" customFormat="1" ht="24.2" customHeight="1">
      <c r="A276" s="36"/>
      <c r="B276" s="37"/>
      <c r="C276" s="235" t="s">
        <v>533</v>
      </c>
      <c r="D276" s="235" t="s">
        <v>288</v>
      </c>
      <c r="E276" s="236" t="s">
        <v>534</v>
      </c>
      <c r="F276" s="237" t="s">
        <v>535</v>
      </c>
      <c r="G276" s="238" t="s">
        <v>168</v>
      </c>
      <c r="H276" s="239">
        <v>147</v>
      </c>
      <c r="I276" s="240"/>
      <c r="J276" s="241">
        <f>ROUND(I276*H276,2)</f>
        <v>0</v>
      </c>
      <c r="K276" s="237" t="s">
        <v>153</v>
      </c>
      <c r="L276" s="242"/>
      <c r="M276" s="243" t="s">
        <v>19</v>
      </c>
      <c r="N276" s="244" t="s">
        <v>43</v>
      </c>
      <c r="O276" s="66"/>
      <c r="P276" s="189">
        <f>O276*H276</f>
        <v>0</v>
      </c>
      <c r="Q276" s="189">
        <v>1.4E-3</v>
      </c>
      <c r="R276" s="189">
        <f>Q276*H276</f>
        <v>0.20580000000000001</v>
      </c>
      <c r="S276" s="189">
        <v>0</v>
      </c>
      <c r="T276" s="190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91" t="s">
        <v>455</v>
      </c>
      <c r="AT276" s="191" t="s">
        <v>288</v>
      </c>
      <c r="AU276" s="191" t="s">
        <v>84</v>
      </c>
      <c r="AY276" s="19" t="s">
        <v>146</v>
      </c>
      <c r="BE276" s="192">
        <f>IF(N276="základní",J276,0)</f>
        <v>0</v>
      </c>
      <c r="BF276" s="192">
        <f>IF(N276="snížená",J276,0)</f>
        <v>0</v>
      </c>
      <c r="BG276" s="192">
        <f>IF(N276="zákl. přenesená",J276,0)</f>
        <v>0</v>
      </c>
      <c r="BH276" s="192">
        <f>IF(N276="sníž. přenesená",J276,0)</f>
        <v>0</v>
      </c>
      <c r="BI276" s="192">
        <f>IF(N276="nulová",J276,0)</f>
        <v>0</v>
      </c>
      <c r="BJ276" s="19" t="s">
        <v>84</v>
      </c>
      <c r="BK276" s="192">
        <f>ROUND(I276*H276,2)</f>
        <v>0</v>
      </c>
      <c r="BL276" s="19" t="s">
        <v>229</v>
      </c>
      <c r="BM276" s="191" t="s">
        <v>536</v>
      </c>
    </row>
    <row r="277" spans="1:65" s="13" customFormat="1" ht="11.25">
      <c r="B277" s="198"/>
      <c r="C277" s="199"/>
      <c r="D277" s="200" t="s">
        <v>158</v>
      </c>
      <c r="E277" s="199"/>
      <c r="F277" s="202" t="s">
        <v>537</v>
      </c>
      <c r="G277" s="199"/>
      <c r="H277" s="203">
        <v>147</v>
      </c>
      <c r="I277" s="204"/>
      <c r="J277" s="199"/>
      <c r="K277" s="199"/>
      <c r="L277" s="205"/>
      <c r="M277" s="206"/>
      <c r="N277" s="207"/>
      <c r="O277" s="207"/>
      <c r="P277" s="207"/>
      <c r="Q277" s="207"/>
      <c r="R277" s="207"/>
      <c r="S277" s="207"/>
      <c r="T277" s="208"/>
      <c r="AT277" s="209" t="s">
        <v>158</v>
      </c>
      <c r="AU277" s="209" t="s">
        <v>84</v>
      </c>
      <c r="AV277" s="13" t="s">
        <v>84</v>
      </c>
      <c r="AW277" s="13" t="s">
        <v>4</v>
      </c>
      <c r="AX277" s="13" t="s">
        <v>78</v>
      </c>
      <c r="AY277" s="209" t="s">
        <v>146</v>
      </c>
    </row>
    <row r="278" spans="1:65" s="2" customFormat="1" ht="37.9" customHeight="1">
      <c r="A278" s="36"/>
      <c r="B278" s="37"/>
      <c r="C278" s="180" t="s">
        <v>538</v>
      </c>
      <c r="D278" s="180" t="s">
        <v>149</v>
      </c>
      <c r="E278" s="181" t="s">
        <v>539</v>
      </c>
      <c r="F278" s="182" t="s">
        <v>540</v>
      </c>
      <c r="G278" s="183" t="s">
        <v>168</v>
      </c>
      <c r="H278" s="184">
        <v>140</v>
      </c>
      <c r="I278" s="185"/>
      <c r="J278" s="186">
        <f>ROUND(I278*H278,2)</f>
        <v>0</v>
      </c>
      <c r="K278" s="182" t="s">
        <v>153</v>
      </c>
      <c r="L278" s="41"/>
      <c r="M278" s="187" t="s">
        <v>19</v>
      </c>
      <c r="N278" s="188" t="s">
        <v>43</v>
      </c>
      <c r="O278" s="66"/>
      <c r="P278" s="189">
        <f>O278*H278</f>
        <v>0</v>
      </c>
      <c r="Q278" s="189">
        <v>0</v>
      </c>
      <c r="R278" s="189">
        <f>Q278*H278</f>
        <v>0</v>
      </c>
      <c r="S278" s="189">
        <v>0</v>
      </c>
      <c r="T278" s="190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91" t="s">
        <v>229</v>
      </c>
      <c r="AT278" s="191" t="s">
        <v>149</v>
      </c>
      <c r="AU278" s="191" t="s">
        <v>84</v>
      </c>
      <c r="AY278" s="19" t="s">
        <v>146</v>
      </c>
      <c r="BE278" s="192">
        <f>IF(N278="základní",J278,0)</f>
        <v>0</v>
      </c>
      <c r="BF278" s="192">
        <f>IF(N278="snížená",J278,0)</f>
        <v>0</v>
      </c>
      <c r="BG278" s="192">
        <f>IF(N278="zákl. přenesená",J278,0)</f>
        <v>0</v>
      </c>
      <c r="BH278" s="192">
        <f>IF(N278="sníž. přenesená",J278,0)</f>
        <v>0</v>
      </c>
      <c r="BI278" s="192">
        <f>IF(N278="nulová",J278,0)</f>
        <v>0</v>
      </c>
      <c r="BJ278" s="19" t="s">
        <v>84</v>
      </c>
      <c r="BK278" s="192">
        <f>ROUND(I278*H278,2)</f>
        <v>0</v>
      </c>
      <c r="BL278" s="19" t="s">
        <v>229</v>
      </c>
      <c r="BM278" s="191" t="s">
        <v>541</v>
      </c>
    </row>
    <row r="279" spans="1:65" s="2" customFormat="1" ht="11.25">
      <c r="A279" s="36"/>
      <c r="B279" s="37"/>
      <c r="C279" s="38"/>
      <c r="D279" s="193" t="s">
        <v>156</v>
      </c>
      <c r="E279" s="38"/>
      <c r="F279" s="194" t="s">
        <v>542</v>
      </c>
      <c r="G279" s="38"/>
      <c r="H279" s="38"/>
      <c r="I279" s="195"/>
      <c r="J279" s="38"/>
      <c r="K279" s="38"/>
      <c r="L279" s="41"/>
      <c r="M279" s="196"/>
      <c r="N279" s="197"/>
      <c r="O279" s="66"/>
      <c r="P279" s="66"/>
      <c r="Q279" s="66"/>
      <c r="R279" s="66"/>
      <c r="S279" s="66"/>
      <c r="T279" s="67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9" t="s">
        <v>156</v>
      </c>
      <c r="AU279" s="19" t="s">
        <v>84</v>
      </c>
    </row>
    <row r="280" spans="1:65" s="13" customFormat="1" ht="11.25">
      <c r="B280" s="198"/>
      <c r="C280" s="199"/>
      <c r="D280" s="200" t="s">
        <v>158</v>
      </c>
      <c r="E280" s="201" t="s">
        <v>19</v>
      </c>
      <c r="F280" s="202" t="s">
        <v>522</v>
      </c>
      <c r="G280" s="199"/>
      <c r="H280" s="203">
        <v>140</v>
      </c>
      <c r="I280" s="204"/>
      <c r="J280" s="199"/>
      <c r="K280" s="199"/>
      <c r="L280" s="205"/>
      <c r="M280" s="206"/>
      <c r="N280" s="207"/>
      <c r="O280" s="207"/>
      <c r="P280" s="207"/>
      <c r="Q280" s="207"/>
      <c r="R280" s="207"/>
      <c r="S280" s="207"/>
      <c r="T280" s="208"/>
      <c r="AT280" s="209" t="s">
        <v>158</v>
      </c>
      <c r="AU280" s="209" t="s">
        <v>84</v>
      </c>
      <c r="AV280" s="13" t="s">
        <v>84</v>
      </c>
      <c r="AW280" s="13" t="s">
        <v>33</v>
      </c>
      <c r="AX280" s="13" t="s">
        <v>78</v>
      </c>
      <c r="AY280" s="209" t="s">
        <v>146</v>
      </c>
    </row>
    <row r="281" spans="1:65" s="2" customFormat="1" ht="24.2" customHeight="1">
      <c r="A281" s="36"/>
      <c r="B281" s="37"/>
      <c r="C281" s="235" t="s">
        <v>543</v>
      </c>
      <c r="D281" s="235" t="s">
        <v>288</v>
      </c>
      <c r="E281" s="236" t="s">
        <v>544</v>
      </c>
      <c r="F281" s="237" t="s">
        <v>545</v>
      </c>
      <c r="G281" s="238" t="s">
        <v>168</v>
      </c>
      <c r="H281" s="239">
        <v>163.16999999999999</v>
      </c>
      <c r="I281" s="240"/>
      <c r="J281" s="241">
        <f>ROUND(I281*H281,2)</f>
        <v>0</v>
      </c>
      <c r="K281" s="237" t="s">
        <v>153</v>
      </c>
      <c r="L281" s="242"/>
      <c r="M281" s="243" t="s">
        <v>19</v>
      </c>
      <c r="N281" s="244" t="s">
        <v>43</v>
      </c>
      <c r="O281" s="66"/>
      <c r="P281" s="189">
        <f>O281*H281</f>
        <v>0</v>
      </c>
      <c r="Q281" s="189">
        <v>1.6000000000000001E-4</v>
      </c>
      <c r="R281" s="189">
        <f>Q281*H281</f>
        <v>2.6107200000000001E-2</v>
      </c>
      <c r="S281" s="189">
        <v>0</v>
      </c>
      <c r="T281" s="190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91" t="s">
        <v>455</v>
      </c>
      <c r="AT281" s="191" t="s">
        <v>288</v>
      </c>
      <c r="AU281" s="191" t="s">
        <v>84</v>
      </c>
      <c r="AY281" s="19" t="s">
        <v>146</v>
      </c>
      <c r="BE281" s="192">
        <f>IF(N281="základní",J281,0)</f>
        <v>0</v>
      </c>
      <c r="BF281" s="192">
        <f>IF(N281="snížená",J281,0)</f>
        <v>0</v>
      </c>
      <c r="BG281" s="192">
        <f>IF(N281="zákl. přenesená",J281,0)</f>
        <v>0</v>
      </c>
      <c r="BH281" s="192">
        <f>IF(N281="sníž. přenesená",J281,0)</f>
        <v>0</v>
      </c>
      <c r="BI281" s="192">
        <f>IF(N281="nulová",J281,0)</f>
        <v>0</v>
      </c>
      <c r="BJ281" s="19" t="s">
        <v>84</v>
      </c>
      <c r="BK281" s="192">
        <f>ROUND(I281*H281,2)</f>
        <v>0</v>
      </c>
      <c r="BL281" s="19" t="s">
        <v>229</v>
      </c>
      <c r="BM281" s="191" t="s">
        <v>546</v>
      </c>
    </row>
    <row r="282" spans="1:65" s="13" customFormat="1" ht="11.25">
      <c r="B282" s="198"/>
      <c r="C282" s="199"/>
      <c r="D282" s="200" t="s">
        <v>158</v>
      </c>
      <c r="E282" s="199"/>
      <c r="F282" s="202" t="s">
        <v>547</v>
      </c>
      <c r="G282" s="199"/>
      <c r="H282" s="203">
        <v>163.16999999999999</v>
      </c>
      <c r="I282" s="204"/>
      <c r="J282" s="199"/>
      <c r="K282" s="199"/>
      <c r="L282" s="205"/>
      <c r="M282" s="206"/>
      <c r="N282" s="207"/>
      <c r="O282" s="207"/>
      <c r="P282" s="207"/>
      <c r="Q282" s="207"/>
      <c r="R282" s="207"/>
      <c r="S282" s="207"/>
      <c r="T282" s="208"/>
      <c r="AT282" s="209" t="s">
        <v>158</v>
      </c>
      <c r="AU282" s="209" t="s">
        <v>84</v>
      </c>
      <c r="AV282" s="13" t="s">
        <v>84</v>
      </c>
      <c r="AW282" s="13" t="s">
        <v>4</v>
      </c>
      <c r="AX282" s="13" t="s">
        <v>78</v>
      </c>
      <c r="AY282" s="209" t="s">
        <v>146</v>
      </c>
    </row>
    <row r="283" spans="1:65" s="2" customFormat="1" ht="55.5" customHeight="1">
      <c r="A283" s="36"/>
      <c r="B283" s="37"/>
      <c r="C283" s="180" t="s">
        <v>548</v>
      </c>
      <c r="D283" s="180" t="s">
        <v>149</v>
      </c>
      <c r="E283" s="181" t="s">
        <v>549</v>
      </c>
      <c r="F283" s="182" t="s">
        <v>550</v>
      </c>
      <c r="G283" s="183" t="s">
        <v>198</v>
      </c>
      <c r="H283" s="184">
        <v>2.5710000000000002</v>
      </c>
      <c r="I283" s="185"/>
      <c r="J283" s="186">
        <f>ROUND(I283*H283,2)</f>
        <v>0</v>
      </c>
      <c r="K283" s="182" t="s">
        <v>153</v>
      </c>
      <c r="L283" s="41"/>
      <c r="M283" s="187" t="s">
        <v>19</v>
      </c>
      <c r="N283" s="188" t="s">
        <v>43</v>
      </c>
      <c r="O283" s="66"/>
      <c r="P283" s="189">
        <f>O283*H283</f>
        <v>0</v>
      </c>
      <c r="Q283" s="189">
        <v>0</v>
      </c>
      <c r="R283" s="189">
        <f>Q283*H283</f>
        <v>0</v>
      </c>
      <c r="S283" s="189">
        <v>0</v>
      </c>
      <c r="T283" s="190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91" t="s">
        <v>229</v>
      </c>
      <c r="AT283" s="191" t="s">
        <v>149</v>
      </c>
      <c r="AU283" s="191" t="s">
        <v>84</v>
      </c>
      <c r="AY283" s="19" t="s">
        <v>146</v>
      </c>
      <c r="BE283" s="192">
        <f>IF(N283="základní",J283,0)</f>
        <v>0</v>
      </c>
      <c r="BF283" s="192">
        <f>IF(N283="snížená",J283,0)</f>
        <v>0</v>
      </c>
      <c r="BG283" s="192">
        <f>IF(N283="zákl. přenesená",J283,0)</f>
        <v>0</v>
      </c>
      <c r="BH283" s="192">
        <f>IF(N283="sníž. přenesená",J283,0)</f>
        <v>0</v>
      </c>
      <c r="BI283" s="192">
        <f>IF(N283="nulová",J283,0)</f>
        <v>0</v>
      </c>
      <c r="BJ283" s="19" t="s">
        <v>84</v>
      </c>
      <c r="BK283" s="192">
        <f>ROUND(I283*H283,2)</f>
        <v>0</v>
      </c>
      <c r="BL283" s="19" t="s">
        <v>229</v>
      </c>
      <c r="BM283" s="191" t="s">
        <v>551</v>
      </c>
    </row>
    <row r="284" spans="1:65" s="2" customFormat="1" ht="11.25">
      <c r="A284" s="36"/>
      <c r="B284" s="37"/>
      <c r="C284" s="38"/>
      <c r="D284" s="193" t="s">
        <v>156</v>
      </c>
      <c r="E284" s="38"/>
      <c r="F284" s="194" t="s">
        <v>552</v>
      </c>
      <c r="G284" s="38"/>
      <c r="H284" s="38"/>
      <c r="I284" s="195"/>
      <c r="J284" s="38"/>
      <c r="K284" s="38"/>
      <c r="L284" s="41"/>
      <c r="M284" s="196"/>
      <c r="N284" s="197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156</v>
      </c>
      <c r="AU284" s="19" t="s">
        <v>84</v>
      </c>
    </row>
    <row r="285" spans="1:65" s="12" customFormat="1" ht="22.9" customHeight="1">
      <c r="B285" s="164"/>
      <c r="C285" s="165"/>
      <c r="D285" s="166" t="s">
        <v>70</v>
      </c>
      <c r="E285" s="178" t="s">
        <v>553</v>
      </c>
      <c r="F285" s="178" t="s">
        <v>554</v>
      </c>
      <c r="G285" s="165"/>
      <c r="H285" s="165"/>
      <c r="I285" s="168"/>
      <c r="J285" s="179">
        <f>BK285</f>
        <v>0</v>
      </c>
      <c r="K285" s="165"/>
      <c r="L285" s="170"/>
      <c r="M285" s="171"/>
      <c r="N285" s="172"/>
      <c r="O285" s="172"/>
      <c r="P285" s="173">
        <f>SUM(P286:P291)</f>
        <v>0</v>
      </c>
      <c r="Q285" s="172"/>
      <c r="R285" s="173">
        <f>SUM(R286:R291)</f>
        <v>4.4222990000000002E-3</v>
      </c>
      <c r="S285" s="172"/>
      <c r="T285" s="174">
        <f>SUM(T286:T291)</f>
        <v>0</v>
      </c>
      <c r="AR285" s="175" t="s">
        <v>84</v>
      </c>
      <c r="AT285" s="176" t="s">
        <v>70</v>
      </c>
      <c r="AU285" s="176" t="s">
        <v>78</v>
      </c>
      <c r="AY285" s="175" t="s">
        <v>146</v>
      </c>
      <c r="BK285" s="177">
        <f>SUM(BK286:BK291)</f>
        <v>0</v>
      </c>
    </row>
    <row r="286" spans="1:65" s="2" customFormat="1" ht="24.2" customHeight="1">
      <c r="A286" s="36"/>
      <c r="B286" s="37"/>
      <c r="C286" s="180" t="s">
        <v>555</v>
      </c>
      <c r="D286" s="180" t="s">
        <v>149</v>
      </c>
      <c r="E286" s="181" t="s">
        <v>556</v>
      </c>
      <c r="F286" s="182" t="s">
        <v>557</v>
      </c>
      <c r="G286" s="183" t="s">
        <v>558</v>
      </c>
      <c r="H286" s="184">
        <v>2</v>
      </c>
      <c r="I286" s="185"/>
      <c r="J286" s="186">
        <f>ROUND(I286*H286,2)</f>
        <v>0</v>
      </c>
      <c r="K286" s="182" t="s">
        <v>153</v>
      </c>
      <c r="L286" s="41"/>
      <c r="M286" s="187" t="s">
        <v>19</v>
      </c>
      <c r="N286" s="188" t="s">
        <v>43</v>
      </c>
      <c r="O286" s="66"/>
      <c r="P286" s="189">
        <f>O286*H286</f>
        <v>0</v>
      </c>
      <c r="Q286" s="189">
        <v>1.8E-3</v>
      </c>
      <c r="R286" s="189">
        <f>Q286*H286</f>
        <v>3.5999999999999999E-3</v>
      </c>
      <c r="S286" s="189">
        <v>0</v>
      </c>
      <c r="T286" s="190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91" t="s">
        <v>229</v>
      </c>
      <c r="AT286" s="191" t="s">
        <v>149</v>
      </c>
      <c r="AU286" s="191" t="s">
        <v>84</v>
      </c>
      <c r="AY286" s="19" t="s">
        <v>146</v>
      </c>
      <c r="BE286" s="192">
        <f>IF(N286="základní",J286,0)</f>
        <v>0</v>
      </c>
      <c r="BF286" s="192">
        <f>IF(N286="snížená",J286,0)</f>
        <v>0</v>
      </c>
      <c r="BG286" s="192">
        <f>IF(N286="zákl. přenesená",J286,0)</f>
        <v>0</v>
      </c>
      <c r="BH286" s="192">
        <f>IF(N286="sníž. přenesená",J286,0)</f>
        <v>0</v>
      </c>
      <c r="BI286" s="192">
        <f>IF(N286="nulová",J286,0)</f>
        <v>0</v>
      </c>
      <c r="BJ286" s="19" t="s">
        <v>84</v>
      </c>
      <c r="BK286" s="192">
        <f>ROUND(I286*H286,2)</f>
        <v>0</v>
      </c>
      <c r="BL286" s="19" t="s">
        <v>229</v>
      </c>
      <c r="BM286" s="191" t="s">
        <v>559</v>
      </c>
    </row>
    <row r="287" spans="1:65" s="2" customFormat="1" ht="11.25">
      <c r="A287" s="36"/>
      <c r="B287" s="37"/>
      <c r="C287" s="38"/>
      <c r="D287" s="193" t="s">
        <v>156</v>
      </c>
      <c r="E287" s="38"/>
      <c r="F287" s="194" t="s">
        <v>560</v>
      </c>
      <c r="G287" s="38"/>
      <c r="H287" s="38"/>
      <c r="I287" s="195"/>
      <c r="J287" s="38"/>
      <c r="K287" s="38"/>
      <c r="L287" s="41"/>
      <c r="M287" s="196"/>
      <c r="N287" s="197"/>
      <c r="O287" s="66"/>
      <c r="P287" s="66"/>
      <c r="Q287" s="66"/>
      <c r="R287" s="66"/>
      <c r="S287" s="66"/>
      <c r="T287" s="67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T287" s="19" t="s">
        <v>156</v>
      </c>
      <c r="AU287" s="19" t="s">
        <v>84</v>
      </c>
    </row>
    <row r="288" spans="1:65" s="13" customFormat="1" ht="11.25">
      <c r="B288" s="198"/>
      <c r="C288" s="199"/>
      <c r="D288" s="200" t="s">
        <v>158</v>
      </c>
      <c r="E288" s="201" t="s">
        <v>19</v>
      </c>
      <c r="F288" s="202" t="s">
        <v>561</v>
      </c>
      <c r="G288" s="199"/>
      <c r="H288" s="203">
        <v>2</v>
      </c>
      <c r="I288" s="204"/>
      <c r="J288" s="199"/>
      <c r="K288" s="199"/>
      <c r="L288" s="205"/>
      <c r="M288" s="206"/>
      <c r="N288" s="207"/>
      <c r="O288" s="207"/>
      <c r="P288" s="207"/>
      <c r="Q288" s="207"/>
      <c r="R288" s="207"/>
      <c r="S288" s="207"/>
      <c r="T288" s="208"/>
      <c r="AT288" s="209" t="s">
        <v>158</v>
      </c>
      <c r="AU288" s="209" t="s">
        <v>84</v>
      </c>
      <c r="AV288" s="13" t="s">
        <v>84</v>
      </c>
      <c r="AW288" s="13" t="s">
        <v>33</v>
      </c>
      <c r="AX288" s="13" t="s">
        <v>78</v>
      </c>
      <c r="AY288" s="209" t="s">
        <v>146</v>
      </c>
    </row>
    <row r="289" spans="1:65" s="2" customFormat="1" ht="33" customHeight="1">
      <c r="A289" s="36"/>
      <c r="B289" s="37"/>
      <c r="C289" s="180" t="s">
        <v>562</v>
      </c>
      <c r="D289" s="180" t="s">
        <v>149</v>
      </c>
      <c r="E289" s="181" t="s">
        <v>563</v>
      </c>
      <c r="F289" s="182" t="s">
        <v>564</v>
      </c>
      <c r="G289" s="183" t="s">
        <v>162</v>
      </c>
      <c r="H289" s="184">
        <v>2</v>
      </c>
      <c r="I289" s="185"/>
      <c r="J289" s="186">
        <f>ROUND(I289*H289,2)</f>
        <v>0</v>
      </c>
      <c r="K289" s="182" t="s">
        <v>153</v>
      </c>
      <c r="L289" s="41"/>
      <c r="M289" s="187" t="s">
        <v>19</v>
      </c>
      <c r="N289" s="188" t="s">
        <v>43</v>
      </c>
      <c r="O289" s="66"/>
      <c r="P289" s="189">
        <f>O289*H289</f>
        <v>0</v>
      </c>
      <c r="Q289" s="189">
        <v>1.911495E-4</v>
      </c>
      <c r="R289" s="189">
        <f>Q289*H289</f>
        <v>3.8229900000000001E-4</v>
      </c>
      <c r="S289" s="189">
        <v>0</v>
      </c>
      <c r="T289" s="190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91" t="s">
        <v>229</v>
      </c>
      <c r="AT289" s="191" t="s">
        <v>149</v>
      </c>
      <c r="AU289" s="191" t="s">
        <v>84</v>
      </c>
      <c r="AY289" s="19" t="s">
        <v>146</v>
      </c>
      <c r="BE289" s="192">
        <f>IF(N289="základní",J289,0)</f>
        <v>0</v>
      </c>
      <c r="BF289" s="192">
        <f>IF(N289="snížená",J289,0)</f>
        <v>0</v>
      </c>
      <c r="BG289" s="192">
        <f>IF(N289="zákl. přenesená",J289,0)</f>
        <v>0</v>
      </c>
      <c r="BH289" s="192">
        <f>IF(N289="sníž. přenesená",J289,0)</f>
        <v>0</v>
      </c>
      <c r="BI289" s="192">
        <f>IF(N289="nulová",J289,0)</f>
        <v>0</v>
      </c>
      <c r="BJ289" s="19" t="s">
        <v>84</v>
      </c>
      <c r="BK289" s="192">
        <f>ROUND(I289*H289,2)</f>
        <v>0</v>
      </c>
      <c r="BL289" s="19" t="s">
        <v>229</v>
      </c>
      <c r="BM289" s="191" t="s">
        <v>565</v>
      </c>
    </row>
    <row r="290" spans="1:65" s="2" customFormat="1" ht="11.25">
      <c r="A290" s="36"/>
      <c r="B290" s="37"/>
      <c r="C290" s="38"/>
      <c r="D290" s="193" t="s">
        <v>156</v>
      </c>
      <c r="E290" s="38"/>
      <c r="F290" s="194" t="s">
        <v>566</v>
      </c>
      <c r="G290" s="38"/>
      <c r="H290" s="38"/>
      <c r="I290" s="195"/>
      <c r="J290" s="38"/>
      <c r="K290" s="38"/>
      <c r="L290" s="41"/>
      <c r="M290" s="196"/>
      <c r="N290" s="197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9" t="s">
        <v>156</v>
      </c>
      <c r="AU290" s="19" t="s">
        <v>84</v>
      </c>
    </row>
    <row r="291" spans="1:65" s="2" customFormat="1" ht="21.75" customHeight="1">
      <c r="A291" s="36"/>
      <c r="B291" s="37"/>
      <c r="C291" s="235" t="s">
        <v>567</v>
      </c>
      <c r="D291" s="235" t="s">
        <v>288</v>
      </c>
      <c r="E291" s="236" t="s">
        <v>568</v>
      </c>
      <c r="F291" s="237" t="s">
        <v>569</v>
      </c>
      <c r="G291" s="238" t="s">
        <v>162</v>
      </c>
      <c r="H291" s="239">
        <v>2</v>
      </c>
      <c r="I291" s="240"/>
      <c r="J291" s="241">
        <f>ROUND(I291*H291,2)</f>
        <v>0</v>
      </c>
      <c r="K291" s="237" t="s">
        <v>153</v>
      </c>
      <c r="L291" s="242"/>
      <c r="M291" s="243" t="s">
        <v>19</v>
      </c>
      <c r="N291" s="244" t="s">
        <v>43</v>
      </c>
      <c r="O291" s="66"/>
      <c r="P291" s="189">
        <f>O291*H291</f>
        <v>0</v>
      </c>
      <c r="Q291" s="189">
        <v>2.2000000000000001E-4</v>
      </c>
      <c r="R291" s="189">
        <f>Q291*H291</f>
        <v>4.4000000000000002E-4</v>
      </c>
      <c r="S291" s="189">
        <v>0</v>
      </c>
      <c r="T291" s="190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91" t="s">
        <v>455</v>
      </c>
      <c r="AT291" s="191" t="s">
        <v>288</v>
      </c>
      <c r="AU291" s="191" t="s">
        <v>84</v>
      </c>
      <c r="AY291" s="19" t="s">
        <v>146</v>
      </c>
      <c r="BE291" s="192">
        <f>IF(N291="základní",J291,0)</f>
        <v>0</v>
      </c>
      <c r="BF291" s="192">
        <f>IF(N291="snížená",J291,0)</f>
        <v>0</v>
      </c>
      <c r="BG291" s="192">
        <f>IF(N291="zákl. přenesená",J291,0)</f>
        <v>0</v>
      </c>
      <c r="BH291" s="192">
        <f>IF(N291="sníž. přenesená",J291,0)</f>
        <v>0</v>
      </c>
      <c r="BI291" s="192">
        <f>IF(N291="nulová",J291,0)</f>
        <v>0</v>
      </c>
      <c r="BJ291" s="19" t="s">
        <v>84</v>
      </c>
      <c r="BK291" s="192">
        <f>ROUND(I291*H291,2)</f>
        <v>0</v>
      </c>
      <c r="BL291" s="19" t="s">
        <v>229</v>
      </c>
      <c r="BM291" s="191" t="s">
        <v>570</v>
      </c>
    </row>
    <row r="292" spans="1:65" s="12" customFormat="1" ht="22.9" customHeight="1">
      <c r="B292" s="164"/>
      <c r="C292" s="165"/>
      <c r="D292" s="166" t="s">
        <v>70</v>
      </c>
      <c r="E292" s="178" t="s">
        <v>225</v>
      </c>
      <c r="F292" s="178" t="s">
        <v>226</v>
      </c>
      <c r="G292" s="165"/>
      <c r="H292" s="165"/>
      <c r="I292" s="168"/>
      <c r="J292" s="179">
        <f>BK292</f>
        <v>0</v>
      </c>
      <c r="K292" s="165"/>
      <c r="L292" s="170"/>
      <c r="M292" s="171"/>
      <c r="N292" s="172"/>
      <c r="O292" s="172"/>
      <c r="P292" s="173">
        <f>SUM(P293:P365)</f>
        <v>0</v>
      </c>
      <c r="Q292" s="172"/>
      <c r="R292" s="173">
        <f>SUM(R293:R365)</f>
        <v>20.1480128368</v>
      </c>
      <c r="S292" s="172"/>
      <c r="T292" s="174">
        <f>SUM(T293:T365)</f>
        <v>0</v>
      </c>
      <c r="AR292" s="175" t="s">
        <v>84</v>
      </c>
      <c r="AT292" s="176" t="s">
        <v>70</v>
      </c>
      <c r="AU292" s="176" t="s">
        <v>78</v>
      </c>
      <c r="AY292" s="175" t="s">
        <v>146</v>
      </c>
      <c r="BK292" s="177">
        <f>SUM(BK293:BK365)</f>
        <v>0</v>
      </c>
    </row>
    <row r="293" spans="1:65" s="2" customFormat="1" ht="24.2" customHeight="1">
      <c r="A293" s="36"/>
      <c r="B293" s="37"/>
      <c r="C293" s="180" t="s">
        <v>571</v>
      </c>
      <c r="D293" s="180" t="s">
        <v>149</v>
      </c>
      <c r="E293" s="181" t="s">
        <v>572</v>
      </c>
      <c r="F293" s="182" t="s">
        <v>573</v>
      </c>
      <c r="G293" s="183" t="s">
        <v>314</v>
      </c>
      <c r="H293" s="184">
        <v>120.045</v>
      </c>
      <c r="I293" s="185"/>
      <c r="J293" s="186">
        <f>ROUND(I293*H293,2)</f>
        <v>0</v>
      </c>
      <c r="K293" s="182" t="s">
        <v>153</v>
      </c>
      <c r="L293" s="41"/>
      <c r="M293" s="187" t="s">
        <v>19</v>
      </c>
      <c r="N293" s="188" t="s">
        <v>43</v>
      </c>
      <c r="O293" s="66"/>
      <c r="P293" s="189">
        <f>O293*H293</f>
        <v>0</v>
      </c>
      <c r="Q293" s="189">
        <v>0</v>
      </c>
      <c r="R293" s="189">
        <f>Q293*H293</f>
        <v>0</v>
      </c>
      <c r="S293" s="189">
        <v>0</v>
      </c>
      <c r="T293" s="190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91" t="s">
        <v>229</v>
      </c>
      <c r="AT293" s="191" t="s">
        <v>149</v>
      </c>
      <c r="AU293" s="191" t="s">
        <v>84</v>
      </c>
      <c r="AY293" s="19" t="s">
        <v>146</v>
      </c>
      <c r="BE293" s="192">
        <f>IF(N293="základní",J293,0)</f>
        <v>0</v>
      </c>
      <c r="BF293" s="192">
        <f>IF(N293="snížená",J293,0)</f>
        <v>0</v>
      </c>
      <c r="BG293" s="192">
        <f>IF(N293="zákl. přenesená",J293,0)</f>
        <v>0</v>
      </c>
      <c r="BH293" s="192">
        <f>IF(N293="sníž. přenesená",J293,0)</f>
        <v>0</v>
      </c>
      <c r="BI293" s="192">
        <f>IF(N293="nulová",J293,0)</f>
        <v>0</v>
      </c>
      <c r="BJ293" s="19" t="s">
        <v>84</v>
      </c>
      <c r="BK293" s="192">
        <f>ROUND(I293*H293,2)</f>
        <v>0</v>
      </c>
      <c r="BL293" s="19" t="s">
        <v>229</v>
      </c>
      <c r="BM293" s="191" t="s">
        <v>574</v>
      </c>
    </row>
    <row r="294" spans="1:65" s="2" customFormat="1" ht="11.25">
      <c r="A294" s="36"/>
      <c r="B294" s="37"/>
      <c r="C294" s="38"/>
      <c r="D294" s="193" t="s">
        <v>156</v>
      </c>
      <c r="E294" s="38"/>
      <c r="F294" s="194" t="s">
        <v>575</v>
      </c>
      <c r="G294" s="38"/>
      <c r="H294" s="38"/>
      <c r="I294" s="195"/>
      <c r="J294" s="38"/>
      <c r="K294" s="38"/>
      <c r="L294" s="41"/>
      <c r="M294" s="196"/>
      <c r="N294" s="197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156</v>
      </c>
      <c r="AU294" s="19" t="s">
        <v>84</v>
      </c>
    </row>
    <row r="295" spans="1:65" s="2" customFormat="1" ht="21.75" customHeight="1">
      <c r="A295" s="36"/>
      <c r="B295" s="37"/>
      <c r="C295" s="180" t="s">
        <v>576</v>
      </c>
      <c r="D295" s="180" t="s">
        <v>149</v>
      </c>
      <c r="E295" s="181" t="s">
        <v>577</v>
      </c>
      <c r="F295" s="182" t="s">
        <v>578</v>
      </c>
      <c r="G295" s="183" t="s">
        <v>162</v>
      </c>
      <c r="H295" s="184">
        <v>14</v>
      </c>
      <c r="I295" s="185"/>
      <c r="J295" s="186">
        <f>ROUND(I295*H295,2)</f>
        <v>0</v>
      </c>
      <c r="K295" s="182" t="s">
        <v>176</v>
      </c>
      <c r="L295" s="41"/>
      <c r="M295" s="187" t="s">
        <v>19</v>
      </c>
      <c r="N295" s="188" t="s">
        <v>43</v>
      </c>
      <c r="O295" s="66"/>
      <c r="P295" s="189">
        <f>O295*H295</f>
        <v>0</v>
      </c>
      <c r="Q295" s="189">
        <v>2.5000000000000001E-2</v>
      </c>
      <c r="R295" s="189">
        <f>Q295*H295</f>
        <v>0.35000000000000003</v>
      </c>
      <c r="S295" s="189">
        <v>0</v>
      </c>
      <c r="T295" s="190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91" t="s">
        <v>229</v>
      </c>
      <c r="AT295" s="191" t="s">
        <v>149</v>
      </c>
      <c r="AU295" s="191" t="s">
        <v>84</v>
      </c>
      <c r="AY295" s="19" t="s">
        <v>146</v>
      </c>
      <c r="BE295" s="192">
        <f>IF(N295="základní",J295,0)</f>
        <v>0</v>
      </c>
      <c r="BF295" s="192">
        <f>IF(N295="snížená",J295,0)</f>
        <v>0</v>
      </c>
      <c r="BG295" s="192">
        <f>IF(N295="zákl. přenesená",J295,0)</f>
        <v>0</v>
      </c>
      <c r="BH295" s="192">
        <f>IF(N295="sníž. přenesená",J295,0)</f>
        <v>0</v>
      </c>
      <c r="BI295" s="192">
        <f>IF(N295="nulová",J295,0)</f>
        <v>0</v>
      </c>
      <c r="BJ295" s="19" t="s">
        <v>84</v>
      </c>
      <c r="BK295" s="192">
        <f>ROUND(I295*H295,2)</f>
        <v>0</v>
      </c>
      <c r="BL295" s="19" t="s">
        <v>229</v>
      </c>
      <c r="BM295" s="191" t="s">
        <v>579</v>
      </c>
    </row>
    <row r="296" spans="1:65" s="2" customFormat="1" ht="68.25">
      <c r="A296" s="36"/>
      <c r="B296" s="37"/>
      <c r="C296" s="38"/>
      <c r="D296" s="200" t="s">
        <v>215</v>
      </c>
      <c r="E296" s="38"/>
      <c r="F296" s="231" t="s">
        <v>580</v>
      </c>
      <c r="G296" s="38"/>
      <c r="H296" s="38"/>
      <c r="I296" s="195"/>
      <c r="J296" s="38"/>
      <c r="K296" s="38"/>
      <c r="L296" s="41"/>
      <c r="M296" s="196"/>
      <c r="N296" s="197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9" t="s">
        <v>215</v>
      </c>
      <c r="AU296" s="19" t="s">
        <v>84</v>
      </c>
    </row>
    <row r="297" spans="1:65" s="2" customFormat="1" ht="37.9" customHeight="1">
      <c r="A297" s="36"/>
      <c r="B297" s="37"/>
      <c r="C297" s="180" t="s">
        <v>581</v>
      </c>
      <c r="D297" s="180" t="s">
        <v>149</v>
      </c>
      <c r="E297" s="181" t="s">
        <v>582</v>
      </c>
      <c r="F297" s="182" t="s">
        <v>583</v>
      </c>
      <c r="G297" s="183" t="s">
        <v>558</v>
      </c>
      <c r="H297" s="184">
        <v>1</v>
      </c>
      <c r="I297" s="185"/>
      <c r="J297" s="186">
        <f>ROUND(I297*H297,2)</f>
        <v>0</v>
      </c>
      <c r="K297" s="182" t="s">
        <v>176</v>
      </c>
      <c r="L297" s="41"/>
      <c r="M297" s="187" t="s">
        <v>19</v>
      </c>
      <c r="N297" s="188" t="s">
        <v>43</v>
      </c>
      <c r="O297" s="66"/>
      <c r="P297" s="189">
        <f>O297*H297</f>
        <v>0</v>
      </c>
      <c r="Q297" s="189">
        <v>2.5000000000000001E-2</v>
      </c>
      <c r="R297" s="189">
        <f>Q297*H297</f>
        <v>2.5000000000000001E-2</v>
      </c>
      <c r="S297" s="189">
        <v>0</v>
      </c>
      <c r="T297" s="190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91" t="s">
        <v>229</v>
      </c>
      <c r="AT297" s="191" t="s">
        <v>149</v>
      </c>
      <c r="AU297" s="191" t="s">
        <v>84</v>
      </c>
      <c r="AY297" s="19" t="s">
        <v>146</v>
      </c>
      <c r="BE297" s="192">
        <f>IF(N297="základní",J297,0)</f>
        <v>0</v>
      </c>
      <c r="BF297" s="192">
        <f>IF(N297="snížená",J297,0)</f>
        <v>0</v>
      </c>
      <c r="BG297" s="192">
        <f>IF(N297="zákl. přenesená",J297,0)</f>
        <v>0</v>
      </c>
      <c r="BH297" s="192">
        <f>IF(N297="sníž. přenesená",J297,0)</f>
        <v>0</v>
      </c>
      <c r="BI297" s="192">
        <f>IF(N297="nulová",J297,0)</f>
        <v>0</v>
      </c>
      <c r="BJ297" s="19" t="s">
        <v>84</v>
      </c>
      <c r="BK297" s="192">
        <f>ROUND(I297*H297,2)</f>
        <v>0</v>
      </c>
      <c r="BL297" s="19" t="s">
        <v>229</v>
      </c>
      <c r="BM297" s="191" t="s">
        <v>584</v>
      </c>
    </row>
    <row r="298" spans="1:65" s="2" customFormat="1" ht="29.25">
      <c r="A298" s="36"/>
      <c r="B298" s="37"/>
      <c r="C298" s="38"/>
      <c r="D298" s="200" t="s">
        <v>215</v>
      </c>
      <c r="E298" s="38"/>
      <c r="F298" s="231" t="s">
        <v>585</v>
      </c>
      <c r="G298" s="38"/>
      <c r="H298" s="38"/>
      <c r="I298" s="195"/>
      <c r="J298" s="38"/>
      <c r="K298" s="38"/>
      <c r="L298" s="41"/>
      <c r="M298" s="196"/>
      <c r="N298" s="197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9" t="s">
        <v>215</v>
      </c>
      <c r="AU298" s="19" t="s">
        <v>84</v>
      </c>
    </row>
    <row r="299" spans="1:65" s="2" customFormat="1" ht="44.25" customHeight="1">
      <c r="A299" s="36"/>
      <c r="B299" s="37"/>
      <c r="C299" s="180" t="s">
        <v>586</v>
      </c>
      <c r="D299" s="180" t="s">
        <v>149</v>
      </c>
      <c r="E299" s="181" t="s">
        <v>587</v>
      </c>
      <c r="F299" s="182" t="s">
        <v>588</v>
      </c>
      <c r="G299" s="183" t="s">
        <v>168</v>
      </c>
      <c r="H299" s="184">
        <v>75.14</v>
      </c>
      <c r="I299" s="185"/>
      <c r="J299" s="186">
        <f>ROUND(I299*H299,2)</f>
        <v>0</v>
      </c>
      <c r="K299" s="182" t="s">
        <v>153</v>
      </c>
      <c r="L299" s="41"/>
      <c r="M299" s="187" t="s">
        <v>19</v>
      </c>
      <c r="N299" s="188" t="s">
        <v>43</v>
      </c>
      <c r="O299" s="66"/>
      <c r="P299" s="189">
        <f>O299*H299</f>
        <v>0</v>
      </c>
      <c r="Q299" s="189">
        <v>3.4147400000000001E-2</v>
      </c>
      <c r="R299" s="189">
        <f>Q299*H299</f>
        <v>2.5658356360000001</v>
      </c>
      <c r="S299" s="189">
        <v>0</v>
      </c>
      <c r="T299" s="190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91" t="s">
        <v>229</v>
      </c>
      <c r="AT299" s="191" t="s">
        <v>149</v>
      </c>
      <c r="AU299" s="191" t="s">
        <v>84</v>
      </c>
      <c r="AY299" s="19" t="s">
        <v>146</v>
      </c>
      <c r="BE299" s="192">
        <f>IF(N299="základní",J299,0)</f>
        <v>0</v>
      </c>
      <c r="BF299" s="192">
        <f>IF(N299="snížená",J299,0)</f>
        <v>0</v>
      </c>
      <c r="BG299" s="192">
        <f>IF(N299="zákl. přenesená",J299,0)</f>
        <v>0</v>
      </c>
      <c r="BH299" s="192">
        <f>IF(N299="sníž. přenesená",J299,0)</f>
        <v>0</v>
      </c>
      <c r="BI299" s="192">
        <f>IF(N299="nulová",J299,0)</f>
        <v>0</v>
      </c>
      <c r="BJ299" s="19" t="s">
        <v>84</v>
      </c>
      <c r="BK299" s="192">
        <f>ROUND(I299*H299,2)</f>
        <v>0</v>
      </c>
      <c r="BL299" s="19" t="s">
        <v>229</v>
      </c>
      <c r="BM299" s="191" t="s">
        <v>589</v>
      </c>
    </row>
    <row r="300" spans="1:65" s="2" customFormat="1" ht="11.25">
      <c r="A300" s="36"/>
      <c r="B300" s="37"/>
      <c r="C300" s="38"/>
      <c r="D300" s="193" t="s">
        <v>156</v>
      </c>
      <c r="E300" s="38"/>
      <c r="F300" s="194" t="s">
        <v>590</v>
      </c>
      <c r="G300" s="38"/>
      <c r="H300" s="38"/>
      <c r="I300" s="195"/>
      <c r="J300" s="38"/>
      <c r="K300" s="38"/>
      <c r="L300" s="41"/>
      <c r="M300" s="196"/>
      <c r="N300" s="197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9" t="s">
        <v>156</v>
      </c>
      <c r="AU300" s="19" t="s">
        <v>84</v>
      </c>
    </row>
    <row r="301" spans="1:65" s="13" customFormat="1" ht="11.25">
      <c r="B301" s="198"/>
      <c r="C301" s="199"/>
      <c r="D301" s="200" t="s">
        <v>158</v>
      </c>
      <c r="E301" s="201" t="s">
        <v>19</v>
      </c>
      <c r="F301" s="202" t="s">
        <v>335</v>
      </c>
      <c r="G301" s="199"/>
      <c r="H301" s="203">
        <v>45.03</v>
      </c>
      <c r="I301" s="204"/>
      <c r="J301" s="199"/>
      <c r="K301" s="199"/>
      <c r="L301" s="205"/>
      <c r="M301" s="206"/>
      <c r="N301" s="207"/>
      <c r="O301" s="207"/>
      <c r="P301" s="207"/>
      <c r="Q301" s="207"/>
      <c r="R301" s="207"/>
      <c r="S301" s="207"/>
      <c r="T301" s="208"/>
      <c r="AT301" s="209" t="s">
        <v>158</v>
      </c>
      <c r="AU301" s="209" t="s">
        <v>84</v>
      </c>
      <c r="AV301" s="13" t="s">
        <v>84</v>
      </c>
      <c r="AW301" s="13" t="s">
        <v>33</v>
      </c>
      <c r="AX301" s="13" t="s">
        <v>71</v>
      </c>
      <c r="AY301" s="209" t="s">
        <v>146</v>
      </c>
    </row>
    <row r="302" spans="1:65" s="13" customFormat="1" ht="11.25">
      <c r="B302" s="198"/>
      <c r="C302" s="199"/>
      <c r="D302" s="200" t="s">
        <v>158</v>
      </c>
      <c r="E302" s="201" t="s">
        <v>19</v>
      </c>
      <c r="F302" s="202" t="s">
        <v>336</v>
      </c>
      <c r="G302" s="199"/>
      <c r="H302" s="203">
        <v>30.11</v>
      </c>
      <c r="I302" s="204"/>
      <c r="J302" s="199"/>
      <c r="K302" s="199"/>
      <c r="L302" s="205"/>
      <c r="M302" s="206"/>
      <c r="N302" s="207"/>
      <c r="O302" s="207"/>
      <c r="P302" s="207"/>
      <c r="Q302" s="207"/>
      <c r="R302" s="207"/>
      <c r="S302" s="207"/>
      <c r="T302" s="208"/>
      <c r="AT302" s="209" t="s">
        <v>158</v>
      </c>
      <c r="AU302" s="209" t="s">
        <v>84</v>
      </c>
      <c r="AV302" s="13" t="s">
        <v>84</v>
      </c>
      <c r="AW302" s="13" t="s">
        <v>33</v>
      </c>
      <c r="AX302" s="13" t="s">
        <v>71</v>
      </c>
      <c r="AY302" s="209" t="s">
        <v>146</v>
      </c>
    </row>
    <row r="303" spans="1:65" s="14" customFormat="1" ht="11.25">
      <c r="B303" s="210"/>
      <c r="C303" s="211"/>
      <c r="D303" s="200" t="s">
        <v>158</v>
      </c>
      <c r="E303" s="212" t="s">
        <v>19</v>
      </c>
      <c r="F303" s="213" t="s">
        <v>173</v>
      </c>
      <c r="G303" s="211"/>
      <c r="H303" s="214">
        <v>75.14</v>
      </c>
      <c r="I303" s="215"/>
      <c r="J303" s="211"/>
      <c r="K303" s="211"/>
      <c r="L303" s="216"/>
      <c r="M303" s="217"/>
      <c r="N303" s="218"/>
      <c r="O303" s="218"/>
      <c r="P303" s="218"/>
      <c r="Q303" s="218"/>
      <c r="R303" s="218"/>
      <c r="S303" s="218"/>
      <c r="T303" s="219"/>
      <c r="AT303" s="220" t="s">
        <v>158</v>
      </c>
      <c r="AU303" s="220" t="s">
        <v>84</v>
      </c>
      <c r="AV303" s="14" t="s">
        <v>154</v>
      </c>
      <c r="AW303" s="14" t="s">
        <v>33</v>
      </c>
      <c r="AX303" s="14" t="s">
        <v>78</v>
      </c>
      <c r="AY303" s="220" t="s">
        <v>146</v>
      </c>
    </row>
    <row r="304" spans="1:65" s="2" customFormat="1" ht="44.25" customHeight="1">
      <c r="A304" s="36"/>
      <c r="B304" s="37"/>
      <c r="C304" s="180" t="s">
        <v>591</v>
      </c>
      <c r="D304" s="180" t="s">
        <v>149</v>
      </c>
      <c r="E304" s="181" t="s">
        <v>592</v>
      </c>
      <c r="F304" s="182" t="s">
        <v>593</v>
      </c>
      <c r="G304" s="183" t="s">
        <v>168</v>
      </c>
      <c r="H304" s="184">
        <v>350.18</v>
      </c>
      <c r="I304" s="185"/>
      <c r="J304" s="186">
        <f>ROUND(I304*H304,2)</f>
        <v>0</v>
      </c>
      <c r="K304" s="182" t="s">
        <v>153</v>
      </c>
      <c r="L304" s="41"/>
      <c r="M304" s="187" t="s">
        <v>19</v>
      </c>
      <c r="N304" s="188" t="s">
        <v>43</v>
      </c>
      <c r="O304" s="66"/>
      <c r="P304" s="189">
        <f>O304*H304</f>
        <v>0</v>
      </c>
      <c r="Q304" s="189">
        <v>9.7780000000000002E-3</v>
      </c>
      <c r="R304" s="189">
        <f>Q304*H304</f>
        <v>3.4240600400000001</v>
      </c>
      <c r="S304" s="189">
        <v>0</v>
      </c>
      <c r="T304" s="190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91" t="s">
        <v>229</v>
      </c>
      <c r="AT304" s="191" t="s">
        <v>149</v>
      </c>
      <c r="AU304" s="191" t="s">
        <v>84</v>
      </c>
      <c r="AY304" s="19" t="s">
        <v>146</v>
      </c>
      <c r="BE304" s="192">
        <f>IF(N304="základní",J304,0)</f>
        <v>0</v>
      </c>
      <c r="BF304" s="192">
        <f>IF(N304="snížená",J304,0)</f>
        <v>0</v>
      </c>
      <c r="BG304" s="192">
        <f>IF(N304="zákl. přenesená",J304,0)</f>
        <v>0</v>
      </c>
      <c r="BH304" s="192">
        <f>IF(N304="sníž. přenesená",J304,0)</f>
        <v>0</v>
      </c>
      <c r="BI304" s="192">
        <f>IF(N304="nulová",J304,0)</f>
        <v>0</v>
      </c>
      <c r="BJ304" s="19" t="s">
        <v>84</v>
      </c>
      <c r="BK304" s="192">
        <f>ROUND(I304*H304,2)</f>
        <v>0</v>
      </c>
      <c r="BL304" s="19" t="s">
        <v>229</v>
      </c>
      <c r="BM304" s="191" t="s">
        <v>594</v>
      </c>
    </row>
    <row r="305" spans="1:65" s="2" customFormat="1" ht="11.25">
      <c r="A305" s="36"/>
      <c r="B305" s="37"/>
      <c r="C305" s="38"/>
      <c r="D305" s="193" t="s">
        <v>156</v>
      </c>
      <c r="E305" s="38"/>
      <c r="F305" s="194" t="s">
        <v>595</v>
      </c>
      <c r="G305" s="38"/>
      <c r="H305" s="38"/>
      <c r="I305" s="195"/>
      <c r="J305" s="38"/>
      <c r="K305" s="38"/>
      <c r="L305" s="41"/>
      <c r="M305" s="196"/>
      <c r="N305" s="197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9" t="s">
        <v>156</v>
      </c>
      <c r="AU305" s="19" t="s">
        <v>84</v>
      </c>
    </row>
    <row r="306" spans="1:65" s="13" customFormat="1" ht="11.25">
      <c r="B306" s="198"/>
      <c r="C306" s="199"/>
      <c r="D306" s="200" t="s">
        <v>158</v>
      </c>
      <c r="E306" s="201" t="s">
        <v>19</v>
      </c>
      <c r="F306" s="202" t="s">
        <v>596</v>
      </c>
      <c r="G306" s="199"/>
      <c r="H306" s="203">
        <v>60.7</v>
      </c>
      <c r="I306" s="204"/>
      <c r="J306" s="199"/>
      <c r="K306" s="199"/>
      <c r="L306" s="205"/>
      <c r="M306" s="206"/>
      <c r="N306" s="207"/>
      <c r="O306" s="207"/>
      <c r="P306" s="207"/>
      <c r="Q306" s="207"/>
      <c r="R306" s="207"/>
      <c r="S306" s="207"/>
      <c r="T306" s="208"/>
      <c r="AT306" s="209" t="s">
        <v>158</v>
      </c>
      <c r="AU306" s="209" t="s">
        <v>84</v>
      </c>
      <c r="AV306" s="13" t="s">
        <v>84</v>
      </c>
      <c r="AW306" s="13" t="s">
        <v>33</v>
      </c>
      <c r="AX306" s="13" t="s">
        <v>71</v>
      </c>
      <c r="AY306" s="209" t="s">
        <v>146</v>
      </c>
    </row>
    <row r="307" spans="1:65" s="13" customFormat="1" ht="11.25">
      <c r="B307" s="198"/>
      <c r="C307" s="199"/>
      <c r="D307" s="200" t="s">
        <v>158</v>
      </c>
      <c r="E307" s="201" t="s">
        <v>19</v>
      </c>
      <c r="F307" s="202" t="s">
        <v>597</v>
      </c>
      <c r="G307" s="199"/>
      <c r="H307" s="203">
        <v>75.2</v>
      </c>
      <c r="I307" s="204"/>
      <c r="J307" s="199"/>
      <c r="K307" s="199"/>
      <c r="L307" s="205"/>
      <c r="M307" s="206"/>
      <c r="N307" s="207"/>
      <c r="O307" s="207"/>
      <c r="P307" s="207"/>
      <c r="Q307" s="207"/>
      <c r="R307" s="207"/>
      <c r="S307" s="207"/>
      <c r="T307" s="208"/>
      <c r="AT307" s="209" t="s">
        <v>158</v>
      </c>
      <c r="AU307" s="209" t="s">
        <v>84</v>
      </c>
      <c r="AV307" s="13" t="s">
        <v>84</v>
      </c>
      <c r="AW307" s="13" t="s">
        <v>33</v>
      </c>
      <c r="AX307" s="13" t="s">
        <v>71</v>
      </c>
      <c r="AY307" s="209" t="s">
        <v>146</v>
      </c>
    </row>
    <row r="308" spans="1:65" s="13" customFormat="1" ht="11.25">
      <c r="B308" s="198"/>
      <c r="C308" s="199"/>
      <c r="D308" s="200" t="s">
        <v>158</v>
      </c>
      <c r="E308" s="201" t="s">
        <v>19</v>
      </c>
      <c r="F308" s="202" t="s">
        <v>598</v>
      </c>
      <c r="G308" s="199"/>
      <c r="H308" s="203">
        <v>64</v>
      </c>
      <c r="I308" s="204"/>
      <c r="J308" s="199"/>
      <c r="K308" s="199"/>
      <c r="L308" s="205"/>
      <c r="M308" s="206"/>
      <c r="N308" s="207"/>
      <c r="O308" s="207"/>
      <c r="P308" s="207"/>
      <c r="Q308" s="207"/>
      <c r="R308" s="207"/>
      <c r="S308" s="207"/>
      <c r="T308" s="208"/>
      <c r="AT308" s="209" t="s">
        <v>158</v>
      </c>
      <c r="AU308" s="209" t="s">
        <v>84</v>
      </c>
      <c r="AV308" s="13" t="s">
        <v>84</v>
      </c>
      <c r="AW308" s="13" t="s">
        <v>33</v>
      </c>
      <c r="AX308" s="13" t="s">
        <v>71</v>
      </c>
      <c r="AY308" s="209" t="s">
        <v>146</v>
      </c>
    </row>
    <row r="309" spans="1:65" s="13" customFormat="1" ht="11.25">
      <c r="B309" s="198"/>
      <c r="C309" s="199"/>
      <c r="D309" s="200" t="s">
        <v>158</v>
      </c>
      <c r="E309" s="201" t="s">
        <v>19</v>
      </c>
      <c r="F309" s="202" t="s">
        <v>599</v>
      </c>
      <c r="G309" s="199"/>
      <c r="H309" s="203">
        <v>90.06</v>
      </c>
      <c r="I309" s="204"/>
      <c r="J309" s="199"/>
      <c r="K309" s="199"/>
      <c r="L309" s="205"/>
      <c r="M309" s="206"/>
      <c r="N309" s="207"/>
      <c r="O309" s="207"/>
      <c r="P309" s="207"/>
      <c r="Q309" s="207"/>
      <c r="R309" s="207"/>
      <c r="S309" s="207"/>
      <c r="T309" s="208"/>
      <c r="AT309" s="209" t="s">
        <v>158</v>
      </c>
      <c r="AU309" s="209" t="s">
        <v>84</v>
      </c>
      <c r="AV309" s="13" t="s">
        <v>84</v>
      </c>
      <c r="AW309" s="13" t="s">
        <v>33</v>
      </c>
      <c r="AX309" s="13" t="s">
        <v>71</v>
      </c>
      <c r="AY309" s="209" t="s">
        <v>146</v>
      </c>
    </row>
    <row r="310" spans="1:65" s="13" customFormat="1" ht="11.25">
      <c r="B310" s="198"/>
      <c r="C310" s="199"/>
      <c r="D310" s="200" t="s">
        <v>158</v>
      </c>
      <c r="E310" s="201" t="s">
        <v>19</v>
      </c>
      <c r="F310" s="202" t="s">
        <v>600</v>
      </c>
      <c r="G310" s="199"/>
      <c r="H310" s="203">
        <v>60.22</v>
      </c>
      <c r="I310" s="204"/>
      <c r="J310" s="199"/>
      <c r="K310" s="199"/>
      <c r="L310" s="205"/>
      <c r="M310" s="206"/>
      <c r="N310" s="207"/>
      <c r="O310" s="207"/>
      <c r="P310" s="207"/>
      <c r="Q310" s="207"/>
      <c r="R310" s="207"/>
      <c r="S310" s="207"/>
      <c r="T310" s="208"/>
      <c r="AT310" s="209" t="s">
        <v>158</v>
      </c>
      <c r="AU310" s="209" t="s">
        <v>84</v>
      </c>
      <c r="AV310" s="13" t="s">
        <v>84</v>
      </c>
      <c r="AW310" s="13" t="s">
        <v>33</v>
      </c>
      <c r="AX310" s="13" t="s">
        <v>71</v>
      </c>
      <c r="AY310" s="209" t="s">
        <v>146</v>
      </c>
    </row>
    <row r="311" spans="1:65" s="14" customFormat="1" ht="11.25">
      <c r="B311" s="210"/>
      <c r="C311" s="211"/>
      <c r="D311" s="200" t="s">
        <v>158</v>
      </c>
      <c r="E311" s="212" t="s">
        <v>19</v>
      </c>
      <c r="F311" s="213" t="s">
        <v>173</v>
      </c>
      <c r="G311" s="211"/>
      <c r="H311" s="214">
        <v>350.18</v>
      </c>
      <c r="I311" s="215"/>
      <c r="J311" s="211"/>
      <c r="K311" s="211"/>
      <c r="L311" s="216"/>
      <c r="M311" s="217"/>
      <c r="N311" s="218"/>
      <c r="O311" s="218"/>
      <c r="P311" s="218"/>
      <c r="Q311" s="218"/>
      <c r="R311" s="218"/>
      <c r="S311" s="218"/>
      <c r="T311" s="219"/>
      <c r="AT311" s="220" t="s">
        <v>158</v>
      </c>
      <c r="AU311" s="220" t="s">
        <v>84</v>
      </c>
      <c r="AV311" s="14" t="s">
        <v>154</v>
      </c>
      <c r="AW311" s="14" t="s">
        <v>33</v>
      </c>
      <c r="AX311" s="14" t="s">
        <v>78</v>
      </c>
      <c r="AY311" s="220" t="s">
        <v>146</v>
      </c>
    </row>
    <row r="312" spans="1:65" s="2" customFormat="1" ht="24.2" customHeight="1">
      <c r="A312" s="36"/>
      <c r="B312" s="37"/>
      <c r="C312" s="180" t="s">
        <v>601</v>
      </c>
      <c r="D312" s="180" t="s">
        <v>149</v>
      </c>
      <c r="E312" s="181" t="s">
        <v>602</v>
      </c>
      <c r="F312" s="182" t="s">
        <v>603</v>
      </c>
      <c r="G312" s="183" t="s">
        <v>152</v>
      </c>
      <c r="H312" s="184">
        <v>200</v>
      </c>
      <c r="I312" s="185"/>
      <c r="J312" s="186">
        <f>ROUND(I312*H312,2)</f>
        <v>0</v>
      </c>
      <c r="K312" s="182" t="s">
        <v>153</v>
      </c>
      <c r="L312" s="41"/>
      <c r="M312" s="187" t="s">
        <v>19</v>
      </c>
      <c r="N312" s="188" t="s">
        <v>43</v>
      </c>
      <c r="O312" s="66"/>
      <c r="P312" s="189">
        <f>O312*H312</f>
        <v>0</v>
      </c>
      <c r="Q312" s="189">
        <v>1.0504E-5</v>
      </c>
      <c r="R312" s="189">
        <f>Q312*H312</f>
        <v>2.1007999999999999E-3</v>
      </c>
      <c r="S312" s="189">
        <v>0</v>
      </c>
      <c r="T312" s="190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191" t="s">
        <v>229</v>
      </c>
      <c r="AT312" s="191" t="s">
        <v>149</v>
      </c>
      <c r="AU312" s="191" t="s">
        <v>84</v>
      </c>
      <c r="AY312" s="19" t="s">
        <v>146</v>
      </c>
      <c r="BE312" s="192">
        <f>IF(N312="základní",J312,0)</f>
        <v>0</v>
      </c>
      <c r="BF312" s="192">
        <f>IF(N312="snížená",J312,0)</f>
        <v>0</v>
      </c>
      <c r="BG312" s="192">
        <f>IF(N312="zákl. přenesená",J312,0)</f>
        <v>0</v>
      </c>
      <c r="BH312" s="192">
        <f>IF(N312="sníž. přenesená",J312,0)</f>
        <v>0</v>
      </c>
      <c r="BI312" s="192">
        <f>IF(N312="nulová",J312,0)</f>
        <v>0</v>
      </c>
      <c r="BJ312" s="19" t="s">
        <v>84</v>
      </c>
      <c r="BK312" s="192">
        <f>ROUND(I312*H312,2)</f>
        <v>0</v>
      </c>
      <c r="BL312" s="19" t="s">
        <v>229</v>
      </c>
      <c r="BM312" s="191" t="s">
        <v>604</v>
      </c>
    </row>
    <row r="313" spans="1:65" s="2" customFormat="1" ht="11.25">
      <c r="A313" s="36"/>
      <c r="B313" s="37"/>
      <c r="C313" s="38"/>
      <c r="D313" s="193" t="s">
        <v>156</v>
      </c>
      <c r="E313" s="38"/>
      <c r="F313" s="194" t="s">
        <v>605</v>
      </c>
      <c r="G313" s="38"/>
      <c r="H313" s="38"/>
      <c r="I313" s="195"/>
      <c r="J313" s="38"/>
      <c r="K313" s="38"/>
      <c r="L313" s="41"/>
      <c r="M313" s="196"/>
      <c r="N313" s="197"/>
      <c r="O313" s="66"/>
      <c r="P313" s="66"/>
      <c r="Q313" s="66"/>
      <c r="R313" s="66"/>
      <c r="S313" s="66"/>
      <c r="T313" s="67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9" t="s">
        <v>156</v>
      </c>
      <c r="AU313" s="19" t="s">
        <v>84</v>
      </c>
    </row>
    <row r="314" spans="1:65" s="13" customFormat="1" ht="11.25">
      <c r="B314" s="198"/>
      <c r="C314" s="199"/>
      <c r="D314" s="200" t="s">
        <v>158</v>
      </c>
      <c r="E314" s="201" t="s">
        <v>19</v>
      </c>
      <c r="F314" s="202" t="s">
        <v>606</v>
      </c>
      <c r="G314" s="199"/>
      <c r="H314" s="203">
        <v>200</v>
      </c>
      <c r="I314" s="204"/>
      <c r="J314" s="199"/>
      <c r="K314" s="199"/>
      <c r="L314" s="205"/>
      <c r="M314" s="206"/>
      <c r="N314" s="207"/>
      <c r="O314" s="207"/>
      <c r="P314" s="207"/>
      <c r="Q314" s="207"/>
      <c r="R314" s="207"/>
      <c r="S314" s="207"/>
      <c r="T314" s="208"/>
      <c r="AT314" s="209" t="s">
        <v>158</v>
      </c>
      <c r="AU314" s="209" t="s">
        <v>84</v>
      </c>
      <c r="AV314" s="13" t="s">
        <v>84</v>
      </c>
      <c r="AW314" s="13" t="s">
        <v>33</v>
      </c>
      <c r="AX314" s="13" t="s">
        <v>78</v>
      </c>
      <c r="AY314" s="209" t="s">
        <v>146</v>
      </c>
    </row>
    <row r="315" spans="1:65" s="2" customFormat="1" ht="21.75" customHeight="1">
      <c r="A315" s="36"/>
      <c r="B315" s="37"/>
      <c r="C315" s="235" t="s">
        <v>607</v>
      </c>
      <c r="D315" s="235" t="s">
        <v>288</v>
      </c>
      <c r="E315" s="236" t="s">
        <v>608</v>
      </c>
      <c r="F315" s="237" t="s">
        <v>609</v>
      </c>
      <c r="G315" s="238" t="s">
        <v>314</v>
      </c>
      <c r="H315" s="239">
        <v>1.5</v>
      </c>
      <c r="I315" s="240"/>
      <c r="J315" s="241">
        <f>ROUND(I315*H315,2)</f>
        <v>0</v>
      </c>
      <c r="K315" s="237" t="s">
        <v>153</v>
      </c>
      <c r="L315" s="242"/>
      <c r="M315" s="243" t="s">
        <v>19</v>
      </c>
      <c r="N315" s="244" t="s">
        <v>43</v>
      </c>
      <c r="O315" s="66"/>
      <c r="P315" s="189">
        <f>O315*H315</f>
        <v>0</v>
      </c>
      <c r="Q315" s="189">
        <v>0.55000000000000004</v>
      </c>
      <c r="R315" s="189">
        <f>Q315*H315</f>
        <v>0.82500000000000007</v>
      </c>
      <c r="S315" s="189">
        <v>0</v>
      </c>
      <c r="T315" s="190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91" t="s">
        <v>455</v>
      </c>
      <c r="AT315" s="191" t="s">
        <v>288</v>
      </c>
      <c r="AU315" s="191" t="s">
        <v>84</v>
      </c>
      <c r="AY315" s="19" t="s">
        <v>146</v>
      </c>
      <c r="BE315" s="192">
        <f>IF(N315="základní",J315,0)</f>
        <v>0</v>
      </c>
      <c r="BF315" s="192">
        <f>IF(N315="snížená",J315,0)</f>
        <v>0</v>
      </c>
      <c r="BG315" s="192">
        <f>IF(N315="zákl. přenesená",J315,0)</f>
        <v>0</v>
      </c>
      <c r="BH315" s="192">
        <f>IF(N315="sníž. přenesená",J315,0)</f>
        <v>0</v>
      </c>
      <c r="BI315" s="192">
        <f>IF(N315="nulová",J315,0)</f>
        <v>0</v>
      </c>
      <c r="BJ315" s="19" t="s">
        <v>84</v>
      </c>
      <c r="BK315" s="192">
        <f>ROUND(I315*H315,2)</f>
        <v>0</v>
      </c>
      <c r="BL315" s="19" t="s">
        <v>229</v>
      </c>
      <c r="BM315" s="191" t="s">
        <v>610</v>
      </c>
    </row>
    <row r="316" spans="1:65" s="2" customFormat="1" ht="21.75" customHeight="1">
      <c r="A316" s="36"/>
      <c r="B316" s="37"/>
      <c r="C316" s="180" t="s">
        <v>611</v>
      </c>
      <c r="D316" s="180" t="s">
        <v>149</v>
      </c>
      <c r="E316" s="181" t="s">
        <v>612</v>
      </c>
      <c r="F316" s="182" t="s">
        <v>613</v>
      </c>
      <c r="G316" s="183" t="s">
        <v>168</v>
      </c>
      <c r="H316" s="184">
        <v>130.79599999999999</v>
      </c>
      <c r="I316" s="185"/>
      <c r="J316" s="186">
        <f>ROUND(I316*H316,2)</f>
        <v>0</v>
      </c>
      <c r="K316" s="182" t="s">
        <v>153</v>
      </c>
      <c r="L316" s="41"/>
      <c r="M316" s="187" t="s">
        <v>19</v>
      </c>
      <c r="N316" s="188" t="s">
        <v>43</v>
      </c>
      <c r="O316" s="66"/>
      <c r="P316" s="189">
        <f>O316*H316</f>
        <v>0</v>
      </c>
      <c r="Q316" s="189">
        <v>0</v>
      </c>
      <c r="R316" s="189">
        <f>Q316*H316</f>
        <v>0</v>
      </c>
      <c r="S316" s="189">
        <v>0</v>
      </c>
      <c r="T316" s="190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91" t="s">
        <v>229</v>
      </c>
      <c r="AT316" s="191" t="s">
        <v>149</v>
      </c>
      <c r="AU316" s="191" t="s">
        <v>84</v>
      </c>
      <c r="AY316" s="19" t="s">
        <v>146</v>
      </c>
      <c r="BE316" s="192">
        <f>IF(N316="základní",J316,0)</f>
        <v>0</v>
      </c>
      <c r="BF316" s="192">
        <f>IF(N316="snížená",J316,0)</f>
        <v>0</v>
      </c>
      <c r="BG316" s="192">
        <f>IF(N316="zákl. přenesená",J316,0)</f>
        <v>0</v>
      </c>
      <c r="BH316" s="192">
        <f>IF(N316="sníž. přenesená",J316,0)</f>
        <v>0</v>
      </c>
      <c r="BI316" s="192">
        <f>IF(N316="nulová",J316,0)</f>
        <v>0</v>
      </c>
      <c r="BJ316" s="19" t="s">
        <v>84</v>
      </c>
      <c r="BK316" s="192">
        <f>ROUND(I316*H316,2)</f>
        <v>0</v>
      </c>
      <c r="BL316" s="19" t="s">
        <v>229</v>
      </c>
      <c r="BM316" s="191" t="s">
        <v>614</v>
      </c>
    </row>
    <row r="317" spans="1:65" s="2" customFormat="1" ht="11.25">
      <c r="A317" s="36"/>
      <c r="B317" s="37"/>
      <c r="C317" s="38"/>
      <c r="D317" s="193" t="s">
        <v>156</v>
      </c>
      <c r="E317" s="38"/>
      <c r="F317" s="194" t="s">
        <v>615</v>
      </c>
      <c r="G317" s="38"/>
      <c r="H317" s="38"/>
      <c r="I317" s="195"/>
      <c r="J317" s="38"/>
      <c r="K317" s="38"/>
      <c r="L317" s="41"/>
      <c r="M317" s="196"/>
      <c r="N317" s="197"/>
      <c r="O317" s="66"/>
      <c r="P317" s="66"/>
      <c r="Q317" s="66"/>
      <c r="R317" s="66"/>
      <c r="S317" s="66"/>
      <c r="T317" s="67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9" t="s">
        <v>156</v>
      </c>
      <c r="AU317" s="19" t="s">
        <v>84</v>
      </c>
    </row>
    <row r="318" spans="1:65" s="13" customFormat="1" ht="11.25">
      <c r="B318" s="198"/>
      <c r="C318" s="199"/>
      <c r="D318" s="200" t="s">
        <v>158</v>
      </c>
      <c r="E318" s="201" t="s">
        <v>19</v>
      </c>
      <c r="F318" s="202" t="s">
        <v>599</v>
      </c>
      <c r="G318" s="199"/>
      <c r="H318" s="203">
        <v>90.06</v>
      </c>
      <c r="I318" s="204"/>
      <c r="J318" s="199"/>
      <c r="K318" s="199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158</v>
      </c>
      <c r="AU318" s="209" t="s">
        <v>84</v>
      </c>
      <c r="AV318" s="13" t="s">
        <v>84</v>
      </c>
      <c r="AW318" s="13" t="s">
        <v>33</v>
      </c>
      <c r="AX318" s="13" t="s">
        <v>71</v>
      </c>
      <c r="AY318" s="209" t="s">
        <v>146</v>
      </c>
    </row>
    <row r="319" spans="1:65" s="13" customFormat="1" ht="11.25">
      <c r="B319" s="198"/>
      <c r="C319" s="199"/>
      <c r="D319" s="200" t="s">
        <v>158</v>
      </c>
      <c r="E319" s="201" t="s">
        <v>19</v>
      </c>
      <c r="F319" s="202" t="s">
        <v>336</v>
      </c>
      <c r="G319" s="199"/>
      <c r="H319" s="203">
        <v>30.11</v>
      </c>
      <c r="I319" s="204"/>
      <c r="J319" s="199"/>
      <c r="K319" s="199"/>
      <c r="L319" s="205"/>
      <c r="M319" s="206"/>
      <c r="N319" s="207"/>
      <c r="O319" s="207"/>
      <c r="P319" s="207"/>
      <c r="Q319" s="207"/>
      <c r="R319" s="207"/>
      <c r="S319" s="207"/>
      <c r="T319" s="208"/>
      <c r="AT319" s="209" t="s">
        <v>158</v>
      </c>
      <c r="AU319" s="209" t="s">
        <v>84</v>
      </c>
      <c r="AV319" s="13" t="s">
        <v>84</v>
      </c>
      <c r="AW319" s="13" t="s">
        <v>33</v>
      </c>
      <c r="AX319" s="13" t="s">
        <v>71</v>
      </c>
      <c r="AY319" s="209" t="s">
        <v>146</v>
      </c>
    </row>
    <row r="320" spans="1:65" s="13" customFormat="1" ht="22.5">
      <c r="B320" s="198"/>
      <c r="C320" s="199"/>
      <c r="D320" s="200" t="s">
        <v>158</v>
      </c>
      <c r="E320" s="201" t="s">
        <v>19</v>
      </c>
      <c r="F320" s="202" t="s">
        <v>616</v>
      </c>
      <c r="G320" s="199"/>
      <c r="H320" s="203">
        <v>10.625999999999999</v>
      </c>
      <c r="I320" s="204"/>
      <c r="J320" s="199"/>
      <c r="K320" s="199"/>
      <c r="L320" s="205"/>
      <c r="M320" s="206"/>
      <c r="N320" s="207"/>
      <c r="O320" s="207"/>
      <c r="P320" s="207"/>
      <c r="Q320" s="207"/>
      <c r="R320" s="207"/>
      <c r="S320" s="207"/>
      <c r="T320" s="208"/>
      <c r="AT320" s="209" t="s">
        <v>158</v>
      </c>
      <c r="AU320" s="209" t="s">
        <v>84</v>
      </c>
      <c r="AV320" s="13" t="s">
        <v>84</v>
      </c>
      <c r="AW320" s="13" t="s">
        <v>33</v>
      </c>
      <c r="AX320" s="13" t="s">
        <v>71</v>
      </c>
      <c r="AY320" s="209" t="s">
        <v>146</v>
      </c>
    </row>
    <row r="321" spans="1:65" s="14" customFormat="1" ht="11.25">
      <c r="B321" s="210"/>
      <c r="C321" s="211"/>
      <c r="D321" s="200" t="s">
        <v>158</v>
      </c>
      <c r="E321" s="212" t="s">
        <v>19</v>
      </c>
      <c r="F321" s="213" t="s">
        <v>173</v>
      </c>
      <c r="G321" s="211"/>
      <c r="H321" s="214">
        <v>130.79599999999999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158</v>
      </c>
      <c r="AU321" s="220" t="s">
        <v>84</v>
      </c>
      <c r="AV321" s="14" t="s">
        <v>154</v>
      </c>
      <c r="AW321" s="14" t="s">
        <v>33</v>
      </c>
      <c r="AX321" s="14" t="s">
        <v>78</v>
      </c>
      <c r="AY321" s="220" t="s">
        <v>146</v>
      </c>
    </row>
    <row r="322" spans="1:65" s="2" customFormat="1" ht="16.5" customHeight="1">
      <c r="A322" s="36"/>
      <c r="B322" s="37"/>
      <c r="C322" s="235" t="s">
        <v>617</v>
      </c>
      <c r="D322" s="235" t="s">
        <v>288</v>
      </c>
      <c r="E322" s="236" t="s">
        <v>618</v>
      </c>
      <c r="F322" s="237" t="s">
        <v>619</v>
      </c>
      <c r="G322" s="238" t="s">
        <v>168</v>
      </c>
      <c r="H322" s="239">
        <v>143.876</v>
      </c>
      <c r="I322" s="240"/>
      <c r="J322" s="241">
        <f>ROUND(I322*H322,2)</f>
        <v>0</v>
      </c>
      <c r="K322" s="237" t="s">
        <v>176</v>
      </c>
      <c r="L322" s="242"/>
      <c r="M322" s="243" t="s">
        <v>19</v>
      </c>
      <c r="N322" s="244" t="s">
        <v>43</v>
      </c>
      <c r="O322" s="66"/>
      <c r="P322" s="189">
        <f>O322*H322</f>
        <v>0</v>
      </c>
      <c r="Q322" s="189">
        <v>0.05</v>
      </c>
      <c r="R322" s="189">
        <f>Q322*H322</f>
        <v>7.1938000000000004</v>
      </c>
      <c r="S322" s="189">
        <v>0</v>
      </c>
      <c r="T322" s="190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91" t="s">
        <v>455</v>
      </c>
      <c r="AT322" s="191" t="s">
        <v>288</v>
      </c>
      <c r="AU322" s="191" t="s">
        <v>84</v>
      </c>
      <c r="AY322" s="19" t="s">
        <v>146</v>
      </c>
      <c r="BE322" s="192">
        <f>IF(N322="základní",J322,0)</f>
        <v>0</v>
      </c>
      <c r="BF322" s="192">
        <f>IF(N322="snížená",J322,0)</f>
        <v>0</v>
      </c>
      <c r="BG322" s="192">
        <f>IF(N322="zákl. přenesená",J322,0)</f>
        <v>0</v>
      </c>
      <c r="BH322" s="192">
        <f>IF(N322="sníž. přenesená",J322,0)</f>
        <v>0</v>
      </c>
      <c r="BI322" s="192">
        <f>IF(N322="nulová",J322,0)</f>
        <v>0</v>
      </c>
      <c r="BJ322" s="19" t="s">
        <v>84</v>
      </c>
      <c r="BK322" s="192">
        <f>ROUND(I322*H322,2)</f>
        <v>0</v>
      </c>
      <c r="BL322" s="19" t="s">
        <v>229</v>
      </c>
      <c r="BM322" s="191" t="s">
        <v>620</v>
      </c>
    </row>
    <row r="323" spans="1:65" s="13" customFormat="1" ht="11.25">
      <c r="B323" s="198"/>
      <c r="C323" s="199"/>
      <c r="D323" s="200" t="s">
        <v>158</v>
      </c>
      <c r="E323" s="199"/>
      <c r="F323" s="202" t="s">
        <v>621</v>
      </c>
      <c r="G323" s="199"/>
      <c r="H323" s="203">
        <v>143.876</v>
      </c>
      <c r="I323" s="204"/>
      <c r="J323" s="199"/>
      <c r="K323" s="199"/>
      <c r="L323" s="205"/>
      <c r="M323" s="206"/>
      <c r="N323" s="207"/>
      <c r="O323" s="207"/>
      <c r="P323" s="207"/>
      <c r="Q323" s="207"/>
      <c r="R323" s="207"/>
      <c r="S323" s="207"/>
      <c r="T323" s="208"/>
      <c r="AT323" s="209" t="s">
        <v>158</v>
      </c>
      <c r="AU323" s="209" t="s">
        <v>84</v>
      </c>
      <c r="AV323" s="13" t="s">
        <v>84</v>
      </c>
      <c r="AW323" s="13" t="s">
        <v>4</v>
      </c>
      <c r="AX323" s="13" t="s">
        <v>78</v>
      </c>
      <c r="AY323" s="209" t="s">
        <v>146</v>
      </c>
    </row>
    <row r="324" spans="1:65" s="2" customFormat="1" ht="21.75" customHeight="1">
      <c r="A324" s="36"/>
      <c r="B324" s="37"/>
      <c r="C324" s="180" t="s">
        <v>622</v>
      </c>
      <c r="D324" s="180" t="s">
        <v>149</v>
      </c>
      <c r="E324" s="181" t="s">
        <v>623</v>
      </c>
      <c r="F324" s="182" t="s">
        <v>624</v>
      </c>
      <c r="G324" s="183" t="s">
        <v>152</v>
      </c>
      <c r="H324" s="184">
        <v>102.176</v>
      </c>
      <c r="I324" s="185"/>
      <c r="J324" s="186">
        <f>ROUND(I324*H324,2)</f>
        <v>0</v>
      </c>
      <c r="K324" s="182" t="s">
        <v>153</v>
      </c>
      <c r="L324" s="41"/>
      <c r="M324" s="187" t="s">
        <v>19</v>
      </c>
      <c r="N324" s="188" t="s">
        <v>43</v>
      </c>
      <c r="O324" s="66"/>
      <c r="P324" s="189">
        <f>O324*H324</f>
        <v>0</v>
      </c>
      <c r="Q324" s="189">
        <v>0</v>
      </c>
      <c r="R324" s="189">
        <f>Q324*H324</f>
        <v>0</v>
      </c>
      <c r="S324" s="189">
        <v>0</v>
      </c>
      <c r="T324" s="190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91" t="s">
        <v>229</v>
      </c>
      <c r="AT324" s="191" t="s">
        <v>149</v>
      </c>
      <c r="AU324" s="191" t="s">
        <v>84</v>
      </c>
      <c r="AY324" s="19" t="s">
        <v>146</v>
      </c>
      <c r="BE324" s="192">
        <f>IF(N324="základní",J324,0)</f>
        <v>0</v>
      </c>
      <c r="BF324" s="192">
        <f>IF(N324="snížená",J324,0)</f>
        <v>0</v>
      </c>
      <c r="BG324" s="192">
        <f>IF(N324="zákl. přenesená",J324,0)</f>
        <v>0</v>
      </c>
      <c r="BH324" s="192">
        <f>IF(N324="sníž. přenesená",J324,0)</f>
        <v>0</v>
      </c>
      <c r="BI324" s="192">
        <f>IF(N324="nulová",J324,0)</f>
        <v>0</v>
      </c>
      <c r="BJ324" s="19" t="s">
        <v>84</v>
      </c>
      <c r="BK324" s="192">
        <f>ROUND(I324*H324,2)</f>
        <v>0</v>
      </c>
      <c r="BL324" s="19" t="s">
        <v>229</v>
      </c>
      <c r="BM324" s="191" t="s">
        <v>625</v>
      </c>
    </row>
    <row r="325" spans="1:65" s="2" customFormat="1" ht="11.25">
      <c r="A325" s="36"/>
      <c r="B325" s="37"/>
      <c r="C325" s="38"/>
      <c r="D325" s="193" t="s">
        <v>156</v>
      </c>
      <c r="E325" s="38"/>
      <c r="F325" s="194" t="s">
        <v>626</v>
      </c>
      <c r="G325" s="38"/>
      <c r="H325" s="38"/>
      <c r="I325" s="195"/>
      <c r="J325" s="38"/>
      <c r="K325" s="38"/>
      <c r="L325" s="41"/>
      <c r="M325" s="196"/>
      <c r="N325" s="197"/>
      <c r="O325" s="66"/>
      <c r="P325" s="66"/>
      <c r="Q325" s="66"/>
      <c r="R325" s="66"/>
      <c r="S325" s="66"/>
      <c r="T325" s="67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9" t="s">
        <v>156</v>
      </c>
      <c r="AU325" s="19" t="s">
        <v>84</v>
      </c>
    </row>
    <row r="326" spans="1:65" s="13" customFormat="1" ht="11.25">
      <c r="B326" s="198"/>
      <c r="C326" s="199"/>
      <c r="D326" s="200" t="s">
        <v>158</v>
      </c>
      <c r="E326" s="201" t="s">
        <v>19</v>
      </c>
      <c r="F326" s="202" t="s">
        <v>627</v>
      </c>
      <c r="G326" s="199"/>
      <c r="H326" s="203">
        <v>35.619999999999997</v>
      </c>
      <c r="I326" s="204"/>
      <c r="J326" s="199"/>
      <c r="K326" s="199"/>
      <c r="L326" s="205"/>
      <c r="M326" s="206"/>
      <c r="N326" s="207"/>
      <c r="O326" s="207"/>
      <c r="P326" s="207"/>
      <c r="Q326" s="207"/>
      <c r="R326" s="207"/>
      <c r="S326" s="207"/>
      <c r="T326" s="208"/>
      <c r="AT326" s="209" t="s">
        <v>158</v>
      </c>
      <c r="AU326" s="209" t="s">
        <v>84</v>
      </c>
      <c r="AV326" s="13" t="s">
        <v>84</v>
      </c>
      <c r="AW326" s="13" t="s">
        <v>33</v>
      </c>
      <c r="AX326" s="13" t="s">
        <v>71</v>
      </c>
      <c r="AY326" s="209" t="s">
        <v>146</v>
      </c>
    </row>
    <row r="327" spans="1:65" s="13" customFormat="1" ht="11.25">
      <c r="B327" s="198"/>
      <c r="C327" s="199"/>
      <c r="D327" s="200" t="s">
        <v>158</v>
      </c>
      <c r="E327" s="201" t="s">
        <v>19</v>
      </c>
      <c r="F327" s="202" t="s">
        <v>628</v>
      </c>
      <c r="G327" s="199"/>
      <c r="H327" s="203">
        <v>31.916</v>
      </c>
      <c r="I327" s="204"/>
      <c r="J327" s="199"/>
      <c r="K327" s="199"/>
      <c r="L327" s="205"/>
      <c r="M327" s="206"/>
      <c r="N327" s="207"/>
      <c r="O327" s="207"/>
      <c r="P327" s="207"/>
      <c r="Q327" s="207"/>
      <c r="R327" s="207"/>
      <c r="S327" s="207"/>
      <c r="T327" s="208"/>
      <c r="AT327" s="209" t="s">
        <v>158</v>
      </c>
      <c r="AU327" s="209" t="s">
        <v>84</v>
      </c>
      <c r="AV327" s="13" t="s">
        <v>84</v>
      </c>
      <c r="AW327" s="13" t="s">
        <v>33</v>
      </c>
      <c r="AX327" s="13" t="s">
        <v>71</v>
      </c>
      <c r="AY327" s="209" t="s">
        <v>146</v>
      </c>
    </row>
    <row r="328" spans="1:65" s="13" customFormat="1" ht="11.25">
      <c r="B328" s="198"/>
      <c r="C328" s="199"/>
      <c r="D328" s="200" t="s">
        <v>158</v>
      </c>
      <c r="E328" s="201" t="s">
        <v>19</v>
      </c>
      <c r="F328" s="202" t="s">
        <v>629</v>
      </c>
      <c r="G328" s="199"/>
      <c r="H328" s="203">
        <v>34.64</v>
      </c>
      <c r="I328" s="204"/>
      <c r="J328" s="199"/>
      <c r="K328" s="199"/>
      <c r="L328" s="205"/>
      <c r="M328" s="206"/>
      <c r="N328" s="207"/>
      <c r="O328" s="207"/>
      <c r="P328" s="207"/>
      <c r="Q328" s="207"/>
      <c r="R328" s="207"/>
      <c r="S328" s="207"/>
      <c r="T328" s="208"/>
      <c r="AT328" s="209" t="s">
        <v>158</v>
      </c>
      <c r="AU328" s="209" t="s">
        <v>84</v>
      </c>
      <c r="AV328" s="13" t="s">
        <v>84</v>
      </c>
      <c r="AW328" s="13" t="s">
        <v>33</v>
      </c>
      <c r="AX328" s="13" t="s">
        <v>71</v>
      </c>
      <c r="AY328" s="209" t="s">
        <v>146</v>
      </c>
    </row>
    <row r="329" spans="1:65" s="14" customFormat="1" ht="11.25">
      <c r="B329" s="210"/>
      <c r="C329" s="211"/>
      <c r="D329" s="200" t="s">
        <v>158</v>
      </c>
      <c r="E329" s="212" t="s">
        <v>19</v>
      </c>
      <c r="F329" s="213" t="s">
        <v>173</v>
      </c>
      <c r="G329" s="211"/>
      <c r="H329" s="214">
        <v>102.176</v>
      </c>
      <c r="I329" s="215"/>
      <c r="J329" s="211"/>
      <c r="K329" s="211"/>
      <c r="L329" s="216"/>
      <c r="M329" s="217"/>
      <c r="N329" s="218"/>
      <c r="O329" s="218"/>
      <c r="P329" s="218"/>
      <c r="Q329" s="218"/>
      <c r="R329" s="218"/>
      <c r="S329" s="218"/>
      <c r="T329" s="219"/>
      <c r="AT329" s="220" t="s">
        <v>158</v>
      </c>
      <c r="AU329" s="220" t="s">
        <v>84</v>
      </c>
      <c r="AV329" s="14" t="s">
        <v>154</v>
      </c>
      <c r="AW329" s="14" t="s">
        <v>33</v>
      </c>
      <c r="AX329" s="14" t="s">
        <v>78</v>
      </c>
      <c r="AY329" s="220" t="s">
        <v>146</v>
      </c>
    </row>
    <row r="330" spans="1:65" s="2" customFormat="1" ht="16.5" customHeight="1">
      <c r="A330" s="36"/>
      <c r="B330" s="37"/>
      <c r="C330" s="235" t="s">
        <v>630</v>
      </c>
      <c r="D330" s="235" t="s">
        <v>288</v>
      </c>
      <c r="E330" s="236" t="s">
        <v>631</v>
      </c>
      <c r="F330" s="237" t="s">
        <v>632</v>
      </c>
      <c r="G330" s="238" t="s">
        <v>152</v>
      </c>
      <c r="H330" s="239">
        <v>110.35</v>
      </c>
      <c r="I330" s="240"/>
      <c r="J330" s="241">
        <f>ROUND(I330*H330,2)</f>
        <v>0</v>
      </c>
      <c r="K330" s="237" t="s">
        <v>176</v>
      </c>
      <c r="L330" s="242"/>
      <c r="M330" s="243" t="s">
        <v>19</v>
      </c>
      <c r="N330" s="244" t="s">
        <v>43</v>
      </c>
      <c r="O330" s="66"/>
      <c r="P330" s="189">
        <f>O330*H330</f>
        <v>0</v>
      </c>
      <c r="Q330" s="189">
        <v>2.0000000000000001E-4</v>
      </c>
      <c r="R330" s="189">
        <f>Q330*H330</f>
        <v>2.2069999999999999E-2</v>
      </c>
      <c r="S330" s="189">
        <v>0</v>
      </c>
      <c r="T330" s="190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91" t="s">
        <v>455</v>
      </c>
      <c r="AT330" s="191" t="s">
        <v>288</v>
      </c>
      <c r="AU330" s="191" t="s">
        <v>84</v>
      </c>
      <c r="AY330" s="19" t="s">
        <v>146</v>
      </c>
      <c r="BE330" s="192">
        <f>IF(N330="základní",J330,0)</f>
        <v>0</v>
      </c>
      <c r="BF330" s="192">
        <f>IF(N330="snížená",J330,0)</f>
        <v>0</v>
      </c>
      <c r="BG330" s="192">
        <f>IF(N330="zákl. přenesená",J330,0)</f>
        <v>0</v>
      </c>
      <c r="BH330" s="192">
        <f>IF(N330="sníž. přenesená",J330,0)</f>
        <v>0</v>
      </c>
      <c r="BI330" s="192">
        <f>IF(N330="nulová",J330,0)</f>
        <v>0</v>
      </c>
      <c r="BJ330" s="19" t="s">
        <v>84</v>
      </c>
      <c r="BK330" s="192">
        <f>ROUND(I330*H330,2)</f>
        <v>0</v>
      </c>
      <c r="BL330" s="19" t="s">
        <v>229</v>
      </c>
      <c r="BM330" s="191" t="s">
        <v>633</v>
      </c>
    </row>
    <row r="331" spans="1:65" s="13" customFormat="1" ht="11.25">
      <c r="B331" s="198"/>
      <c r="C331" s="199"/>
      <c r="D331" s="200" t="s">
        <v>158</v>
      </c>
      <c r="E331" s="199"/>
      <c r="F331" s="202" t="s">
        <v>634</v>
      </c>
      <c r="G331" s="199"/>
      <c r="H331" s="203">
        <v>110.35</v>
      </c>
      <c r="I331" s="204"/>
      <c r="J331" s="199"/>
      <c r="K331" s="199"/>
      <c r="L331" s="205"/>
      <c r="M331" s="206"/>
      <c r="N331" s="207"/>
      <c r="O331" s="207"/>
      <c r="P331" s="207"/>
      <c r="Q331" s="207"/>
      <c r="R331" s="207"/>
      <c r="S331" s="207"/>
      <c r="T331" s="208"/>
      <c r="AT331" s="209" t="s">
        <v>158</v>
      </c>
      <c r="AU331" s="209" t="s">
        <v>84</v>
      </c>
      <c r="AV331" s="13" t="s">
        <v>84</v>
      </c>
      <c r="AW331" s="13" t="s">
        <v>4</v>
      </c>
      <c r="AX331" s="13" t="s">
        <v>78</v>
      </c>
      <c r="AY331" s="209" t="s">
        <v>146</v>
      </c>
    </row>
    <row r="332" spans="1:65" s="2" customFormat="1" ht="24.2" customHeight="1">
      <c r="A332" s="36"/>
      <c r="B332" s="37"/>
      <c r="C332" s="180" t="s">
        <v>635</v>
      </c>
      <c r="D332" s="180" t="s">
        <v>149</v>
      </c>
      <c r="E332" s="181" t="s">
        <v>636</v>
      </c>
      <c r="F332" s="182" t="s">
        <v>637</v>
      </c>
      <c r="G332" s="183" t="s">
        <v>168</v>
      </c>
      <c r="H332" s="184">
        <v>487.43</v>
      </c>
      <c r="I332" s="185"/>
      <c r="J332" s="186">
        <f>ROUND(I332*H332,2)</f>
        <v>0</v>
      </c>
      <c r="K332" s="182" t="s">
        <v>153</v>
      </c>
      <c r="L332" s="41"/>
      <c r="M332" s="187" t="s">
        <v>19</v>
      </c>
      <c r="N332" s="188" t="s">
        <v>43</v>
      </c>
      <c r="O332" s="66"/>
      <c r="P332" s="189">
        <f>O332*H332</f>
        <v>0</v>
      </c>
      <c r="Q332" s="189">
        <v>1.75E-4</v>
      </c>
      <c r="R332" s="189">
        <f>Q332*H332</f>
        <v>8.5300249999999994E-2</v>
      </c>
      <c r="S332" s="189">
        <v>0</v>
      </c>
      <c r="T332" s="190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91" t="s">
        <v>229</v>
      </c>
      <c r="AT332" s="191" t="s">
        <v>149</v>
      </c>
      <c r="AU332" s="191" t="s">
        <v>84</v>
      </c>
      <c r="AY332" s="19" t="s">
        <v>146</v>
      </c>
      <c r="BE332" s="192">
        <f>IF(N332="základní",J332,0)</f>
        <v>0</v>
      </c>
      <c r="BF332" s="192">
        <f>IF(N332="snížená",J332,0)</f>
        <v>0</v>
      </c>
      <c r="BG332" s="192">
        <f>IF(N332="zákl. přenesená",J332,0)</f>
        <v>0</v>
      </c>
      <c r="BH332" s="192">
        <f>IF(N332="sníž. přenesená",J332,0)</f>
        <v>0</v>
      </c>
      <c r="BI332" s="192">
        <f>IF(N332="nulová",J332,0)</f>
        <v>0</v>
      </c>
      <c r="BJ332" s="19" t="s">
        <v>84</v>
      </c>
      <c r="BK332" s="192">
        <f>ROUND(I332*H332,2)</f>
        <v>0</v>
      </c>
      <c r="BL332" s="19" t="s">
        <v>229</v>
      </c>
      <c r="BM332" s="191" t="s">
        <v>638</v>
      </c>
    </row>
    <row r="333" spans="1:65" s="2" customFormat="1" ht="11.25">
      <c r="A333" s="36"/>
      <c r="B333" s="37"/>
      <c r="C333" s="38"/>
      <c r="D333" s="193" t="s">
        <v>156</v>
      </c>
      <c r="E333" s="38"/>
      <c r="F333" s="194" t="s">
        <v>639</v>
      </c>
      <c r="G333" s="38"/>
      <c r="H333" s="38"/>
      <c r="I333" s="195"/>
      <c r="J333" s="38"/>
      <c r="K333" s="38"/>
      <c r="L333" s="41"/>
      <c r="M333" s="196"/>
      <c r="N333" s="197"/>
      <c r="O333" s="66"/>
      <c r="P333" s="66"/>
      <c r="Q333" s="66"/>
      <c r="R333" s="66"/>
      <c r="S333" s="66"/>
      <c r="T333" s="67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T333" s="19" t="s">
        <v>156</v>
      </c>
      <c r="AU333" s="19" t="s">
        <v>84</v>
      </c>
    </row>
    <row r="334" spans="1:65" s="13" customFormat="1" ht="11.25">
      <c r="B334" s="198"/>
      <c r="C334" s="199"/>
      <c r="D334" s="200" t="s">
        <v>158</v>
      </c>
      <c r="E334" s="201" t="s">
        <v>19</v>
      </c>
      <c r="F334" s="202" t="s">
        <v>640</v>
      </c>
      <c r="G334" s="199"/>
      <c r="H334" s="203">
        <v>487.43</v>
      </c>
      <c r="I334" s="204"/>
      <c r="J334" s="199"/>
      <c r="K334" s="199"/>
      <c r="L334" s="205"/>
      <c r="M334" s="206"/>
      <c r="N334" s="207"/>
      <c r="O334" s="207"/>
      <c r="P334" s="207"/>
      <c r="Q334" s="207"/>
      <c r="R334" s="207"/>
      <c r="S334" s="207"/>
      <c r="T334" s="208"/>
      <c r="AT334" s="209" t="s">
        <v>158</v>
      </c>
      <c r="AU334" s="209" t="s">
        <v>84</v>
      </c>
      <c r="AV334" s="13" t="s">
        <v>84</v>
      </c>
      <c r="AW334" s="13" t="s">
        <v>33</v>
      </c>
      <c r="AX334" s="13" t="s">
        <v>78</v>
      </c>
      <c r="AY334" s="209" t="s">
        <v>146</v>
      </c>
    </row>
    <row r="335" spans="1:65" s="2" customFormat="1" ht="37.9" customHeight="1">
      <c r="A335" s="36"/>
      <c r="B335" s="37"/>
      <c r="C335" s="180" t="s">
        <v>641</v>
      </c>
      <c r="D335" s="180" t="s">
        <v>149</v>
      </c>
      <c r="E335" s="181" t="s">
        <v>642</v>
      </c>
      <c r="F335" s="182" t="s">
        <v>643</v>
      </c>
      <c r="G335" s="183" t="s">
        <v>152</v>
      </c>
      <c r="H335" s="184">
        <v>52.79</v>
      </c>
      <c r="I335" s="185"/>
      <c r="J335" s="186">
        <f>ROUND(I335*H335,2)</f>
        <v>0</v>
      </c>
      <c r="K335" s="182" t="s">
        <v>153</v>
      </c>
      <c r="L335" s="41"/>
      <c r="M335" s="187" t="s">
        <v>19</v>
      </c>
      <c r="N335" s="188" t="s">
        <v>43</v>
      </c>
      <c r="O335" s="66"/>
      <c r="P335" s="189">
        <f>O335*H335</f>
        <v>0</v>
      </c>
      <c r="Q335" s="189">
        <v>0</v>
      </c>
      <c r="R335" s="189">
        <f>Q335*H335</f>
        <v>0</v>
      </c>
      <c r="S335" s="189">
        <v>0</v>
      </c>
      <c r="T335" s="190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191" t="s">
        <v>229</v>
      </c>
      <c r="AT335" s="191" t="s">
        <v>149</v>
      </c>
      <c r="AU335" s="191" t="s">
        <v>84</v>
      </c>
      <c r="AY335" s="19" t="s">
        <v>146</v>
      </c>
      <c r="BE335" s="192">
        <f>IF(N335="základní",J335,0)</f>
        <v>0</v>
      </c>
      <c r="BF335" s="192">
        <f>IF(N335="snížená",J335,0)</f>
        <v>0</v>
      </c>
      <c r="BG335" s="192">
        <f>IF(N335="zákl. přenesená",J335,0)</f>
        <v>0</v>
      </c>
      <c r="BH335" s="192">
        <f>IF(N335="sníž. přenesená",J335,0)</f>
        <v>0</v>
      </c>
      <c r="BI335" s="192">
        <f>IF(N335="nulová",J335,0)</f>
        <v>0</v>
      </c>
      <c r="BJ335" s="19" t="s">
        <v>84</v>
      </c>
      <c r="BK335" s="192">
        <f>ROUND(I335*H335,2)</f>
        <v>0</v>
      </c>
      <c r="BL335" s="19" t="s">
        <v>229</v>
      </c>
      <c r="BM335" s="191" t="s">
        <v>644</v>
      </c>
    </row>
    <row r="336" spans="1:65" s="2" customFormat="1" ht="11.25">
      <c r="A336" s="36"/>
      <c r="B336" s="37"/>
      <c r="C336" s="38"/>
      <c r="D336" s="193" t="s">
        <v>156</v>
      </c>
      <c r="E336" s="38"/>
      <c r="F336" s="194" t="s">
        <v>645</v>
      </c>
      <c r="G336" s="38"/>
      <c r="H336" s="38"/>
      <c r="I336" s="195"/>
      <c r="J336" s="38"/>
      <c r="K336" s="38"/>
      <c r="L336" s="41"/>
      <c r="M336" s="196"/>
      <c r="N336" s="197"/>
      <c r="O336" s="66"/>
      <c r="P336" s="66"/>
      <c r="Q336" s="66"/>
      <c r="R336" s="66"/>
      <c r="S336" s="66"/>
      <c r="T336" s="67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T336" s="19" t="s">
        <v>156</v>
      </c>
      <c r="AU336" s="19" t="s">
        <v>84</v>
      </c>
    </row>
    <row r="337" spans="1:65" s="13" customFormat="1" ht="33.75">
      <c r="B337" s="198"/>
      <c r="C337" s="199"/>
      <c r="D337" s="200" t="s">
        <v>158</v>
      </c>
      <c r="E337" s="201" t="s">
        <v>19</v>
      </c>
      <c r="F337" s="202" t="s">
        <v>646</v>
      </c>
      <c r="G337" s="199"/>
      <c r="H337" s="203">
        <v>52.79</v>
      </c>
      <c r="I337" s="204"/>
      <c r="J337" s="199"/>
      <c r="K337" s="199"/>
      <c r="L337" s="205"/>
      <c r="M337" s="206"/>
      <c r="N337" s="207"/>
      <c r="O337" s="207"/>
      <c r="P337" s="207"/>
      <c r="Q337" s="207"/>
      <c r="R337" s="207"/>
      <c r="S337" s="207"/>
      <c r="T337" s="208"/>
      <c r="AT337" s="209" t="s">
        <v>158</v>
      </c>
      <c r="AU337" s="209" t="s">
        <v>84</v>
      </c>
      <c r="AV337" s="13" t="s">
        <v>84</v>
      </c>
      <c r="AW337" s="13" t="s">
        <v>33</v>
      </c>
      <c r="AX337" s="13" t="s">
        <v>78</v>
      </c>
      <c r="AY337" s="209" t="s">
        <v>146</v>
      </c>
    </row>
    <row r="338" spans="1:65" s="2" customFormat="1" ht="21.75" customHeight="1">
      <c r="A338" s="36"/>
      <c r="B338" s="37"/>
      <c r="C338" s="235" t="s">
        <v>647</v>
      </c>
      <c r="D338" s="235" t="s">
        <v>288</v>
      </c>
      <c r="E338" s="236" t="s">
        <v>648</v>
      </c>
      <c r="F338" s="237" t="s">
        <v>649</v>
      </c>
      <c r="G338" s="238" t="s">
        <v>314</v>
      </c>
      <c r="H338" s="239">
        <v>1.2669999999999999</v>
      </c>
      <c r="I338" s="240"/>
      <c r="J338" s="241">
        <f>ROUND(I338*H338,2)</f>
        <v>0</v>
      </c>
      <c r="K338" s="237" t="s">
        <v>444</v>
      </c>
      <c r="L338" s="242"/>
      <c r="M338" s="243" t="s">
        <v>19</v>
      </c>
      <c r="N338" s="244" t="s">
        <v>43</v>
      </c>
      <c r="O338" s="66"/>
      <c r="P338" s="189">
        <f>O338*H338</f>
        <v>0</v>
      </c>
      <c r="Q338" s="189">
        <v>0.55000000000000004</v>
      </c>
      <c r="R338" s="189">
        <f>Q338*H338</f>
        <v>0.69684999999999997</v>
      </c>
      <c r="S338" s="189">
        <v>0</v>
      </c>
      <c r="T338" s="190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91" t="s">
        <v>455</v>
      </c>
      <c r="AT338" s="191" t="s">
        <v>288</v>
      </c>
      <c r="AU338" s="191" t="s">
        <v>84</v>
      </c>
      <c r="AY338" s="19" t="s">
        <v>146</v>
      </c>
      <c r="BE338" s="192">
        <f>IF(N338="základní",J338,0)</f>
        <v>0</v>
      </c>
      <c r="BF338" s="192">
        <f>IF(N338="snížená",J338,0)</f>
        <v>0</v>
      </c>
      <c r="BG338" s="192">
        <f>IF(N338="zákl. přenesená",J338,0)</f>
        <v>0</v>
      </c>
      <c r="BH338" s="192">
        <f>IF(N338="sníž. přenesená",J338,0)</f>
        <v>0</v>
      </c>
      <c r="BI338" s="192">
        <f>IF(N338="nulová",J338,0)</f>
        <v>0</v>
      </c>
      <c r="BJ338" s="19" t="s">
        <v>84</v>
      </c>
      <c r="BK338" s="192">
        <f>ROUND(I338*H338,2)</f>
        <v>0</v>
      </c>
      <c r="BL338" s="19" t="s">
        <v>229</v>
      </c>
      <c r="BM338" s="191" t="s">
        <v>650</v>
      </c>
    </row>
    <row r="339" spans="1:65" s="13" customFormat="1" ht="11.25">
      <c r="B339" s="198"/>
      <c r="C339" s="199"/>
      <c r="D339" s="200" t="s">
        <v>158</v>
      </c>
      <c r="E339" s="201" t="s">
        <v>19</v>
      </c>
      <c r="F339" s="202" t="s">
        <v>651</v>
      </c>
      <c r="G339" s="199"/>
      <c r="H339" s="203">
        <v>1.2669999999999999</v>
      </c>
      <c r="I339" s="204"/>
      <c r="J339" s="199"/>
      <c r="K339" s="199"/>
      <c r="L339" s="205"/>
      <c r="M339" s="206"/>
      <c r="N339" s="207"/>
      <c r="O339" s="207"/>
      <c r="P339" s="207"/>
      <c r="Q339" s="207"/>
      <c r="R339" s="207"/>
      <c r="S339" s="207"/>
      <c r="T339" s="208"/>
      <c r="AT339" s="209" t="s">
        <v>158</v>
      </c>
      <c r="AU339" s="209" t="s">
        <v>84</v>
      </c>
      <c r="AV339" s="13" t="s">
        <v>84</v>
      </c>
      <c r="AW339" s="13" t="s">
        <v>33</v>
      </c>
      <c r="AX339" s="13" t="s">
        <v>78</v>
      </c>
      <c r="AY339" s="209" t="s">
        <v>146</v>
      </c>
    </row>
    <row r="340" spans="1:65" s="2" customFormat="1" ht="37.9" customHeight="1">
      <c r="A340" s="36"/>
      <c r="B340" s="37"/>
      <c r="C340" s="180" t="s">
        <v>652</v>
      </c>
      <c r="D340" s="180" t="s">
        <v>149</v>
      </c>
      <c r="E340" s="181" t="s">
        <v>653</v>
      </c>
      <c r="F340" s="182" t="s">
        <v>654</v>
      </c>
      <c r="G340" s="183" t="s">
        <v>152</v>
      </c>
      <c r="H340" s="184">
        <v>102.935</v>
      </c>
      <c r="I340" s="185"/>
      <c r="J340" s="186">
        <f>ROUND(I340*H340,2)</f>
        <v>0</v>
      </c>
      <c r="K340" s="182" t="s">
        <v>153</v>
      </c>
      <c r="L340" s="41"/>
      <c r="M340" s="187" t="s">
        <v>19</v>
      </c>
      <c r="N340" s="188" t="s">
        <v>43</v>
      </c>
      <c r="O340" s="66"/>
      <c r="P340" s="189">
        <f>O340*H340</f>
        <v>0</v>
      </c>
      <c r="Q340" s="189">
        <v>0</v>
      </c>
      <c r="R340" s="189">
        <f>Q340*H340</f>
        <v>0</v>
      </c>
      <c r="S340" s="189">
        <v>0</v>
      </c>
      <c r="T340" s="190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191" t="s">
        <v>229</v>
      </c>
      <c r="AT340" s="191" t="s">
        <v>149</v>
      </c>
      <c r="AU340" s="191" t="s">
        <v>84</v>
      </c>
      <c r="AY340" s="19" t="s">
        <v>146</v>
      </c>
      <c r="BE340" s="192">
        <f>IF(N340="základní",J340,0)</f>
        <v>0</v>
      </c>
      <c r="BF340" s="192">
        <f>IF(N340="snížená",J340,0)</f>
        <v>0</v>
      </c>
      <c r="BG340" s="192">
        <f>IF(N340="zákl. přenesená",J340,0)</f>
        <v>0</v>
      </c>
      <c r="BH340" s="192">
        <f>IF(N340="sníž. přenesená",J340,0)</f>
        <v>0</v>
      </c>
      <c r="BI340" s="192">
        <f>IF(N340="nulová",J340,0)</f>
        <v>0</v>
      </c>
      <c r="BJ340" s="19" t="s">
        <v>84</v>
      </c>
      <c r="BK340" s="192">
        <f>ROUND(I340*H340,2)</f>
        <v>0</v>
      </c>
      <c r="BL340" s="19" t="s">
        <v>229</v>
      </c>
      <c r="BM340" s="191" t="s">
        <v>655</v>
      </c>
    </row>
    <row r="341" spans="1:65" s="2" customFormat="1" ht="11.25">
      <c r="A341" s="36"/>
      <c r="B341" s="37"/>
      <c r="C341" s="38"/>
      <c r="D341" s="193" t="s">
        <v>156</v>
      </c>
      <c r="E341" s="38"/>
      <c r="F341" s="194" t="s">
        <v>656</v>
      </c>
      <c r="G341" s="38"/>
      <c r="H341" s="38"/>
      <c r="I341" s="195"/>
      <c r="J341" s="38"/>
      <c r="K341" s="38"/>
      <c r="L341" s="41"/>
      <c r="M341" s="196"/>
      <c r="N341" s="197"/>
      <c r="O341" s="66"/>
      <c r="P341" s="66"/>
      <c r="Q341" s="66"/>
      <c r="R341" s="66"/>
      <c r="S341" s="66"/>
      <c r="T341" s="67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T341" s="19" t="s">
        <v>156</v>
      </c>
      <c r="AU341" s="19" t="s">
        <v>84</v>
      </c>
    </row>
    <row r="342" spans="1:65" s="13" customFormat="1" ht="11.25">
      <c r="B342" s="198"/>
      <c r="C342" s="199"/>
      <c r="D342" s="200" t="s">
        <v>158</v>
      </c>
      <c r="E342" s="201" t="s">
        <v>19</v>
      </c>
      <c r="F342" s="202" t="s">
        <v>657</v>
      </c>
      <c r="G342" s="199"/>
      <c r="H342" s="203">
        <v>102.935</v>
      </c>
      <c r="I342" s="204"/>
      <c r="J342" s="199"/>
      <c r="K342" s="199"/>
      <c r="L342" s="205"/>
      <c r="M342" s="206"/>
      <c r="N342" s="207"/>
      <c r="O342" s="207"/>
      <c r="P342" s="207"/>
      <c r="Q342" s="207"/>
      <c r="R342" s="207"/>
      <c r="S342" s="207"/>
      <c r="T342" s="208"/>
      <c r="AT342" s="209" t="s">
        <v>158</v>
      </c>
      <c r="AU342" s="209" t="s">
        <v>84</v>
      </c>
      <c r="AV342" s="13" t="s">
        <v>84</v>
      </c>
      <c r="AW342" s="13" t="s">
        <v>33</v>
      </c>
      <c r="AX342" s="13" t="s">
        <v>78</v>
      </c>
      <c r="AY342" s="209" t="s">
        <v>146</v>
      </c>
    </row>
    <row r="343" spans="1:65" s="2" customFormat="1" ht="21.75" customHeight="1">
      <c r="A343" s="36"/>
      <c r="B343" s="37"/>
      <c r="C343" s="235" t="s">
        <v>658</v>
      </c>
      <c r="D343" s="235" t="s">
        <v>288</v>
      </c>
      <c r="E343" s="236" t="s">
        <v>659</v>
      </c>
      <c r="F343" s="237" t="s">
        <v>660</v>
      </c>
      <c r="G343" s="238" t="s">
        <v>314</v>
      </c>
      <c r="H343" s="239">
        <v>6.1760000000000002</v>
      </c>
      <c r="I343" s="240"/>
      <c r="J343" s="241">
        <f>ROUND(I343*H343,2)</f>
        <v>0</v>
      </c>
      <c r="K343" s="237" t="s">
        <v>153</v>
      </c>
      <c r="L343" s="242"/>
      <c r="M343" s="243" t="s">
        <v>19</v>
      </c>
      <c r="N343" s="244" t="s">
        <v>43</v>
      </c>
      <c r="O343" s="66"/>
      <c r="P343" s="189">
        <f>O343*H343</f>
        <v>0</v>
      </c>
      <c r="Q343" s="189">
        <v>0.55000000000000004</v>
      </c>
      <c r="R343" s="189">
        <f>Q343*H343</f>
        <v>3.3968000000000003</v>
      </c>
      <c r="S343" s="189">
        <v>0</v>
      </c>
      <c r="T343" s="190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191" t="s">
        <v>455</v>
      </c>
      <c r="AT343" s="191" t="s">
        <v>288</v>
      </c>
      <c r="AU343" s="191" t="s">
        <v>84</v>
      </c>
      <c r="AY343" s="19" t="s">
        <v>146</v>
      </c>
      <c r="BE343" s="192">
        <f>IF(N343="základní",J343,0)</f>
        <v>0</v>
      </c>
      <c r="BF343" s="192">
        <f>IF(N343="snížená",J343,0)</f>
        <v>0</v>
      </c>
      <c r="BG343" s="192">
        <f>IF(N343="zákl. přenesená",J343,0)</f>
        <v>0</v>
      </c>
      <c r="BH343" s="192">
        <f>IF(N343="sníž. přenesená",J343,0)</f>
        <v>0</v>
      </c>
      <c r="BI343" s="192">
        <f>IF(N343="nulová",J343,0)</f>
        <v>0</v>
      </c>
      <c r="BJ343" s="19" t="s">
        <v>84</v>
      </c>
      <c r="BK343" s="192">
        <f>ROUND(I343*H343,2)</f>
        <v>0</v>
      </c>
      <c r="BL343" s="19" t="s">
        <v>229</v>
      </c>
      <c r="BM343" s="191" t="s">
        <v>661</v>
      </c>
    </row>
    <row r="344" spans="1:65" s="13" customFormat="1" ht="11.25">
      <c r="B344" s="198"/>
      <c r="C344" s="199"/>
      <c r="D344" s="200" t="s">
        <v>158</v>
      </c>
      <c r="E344" s="201" t="s">
        <v>19</v>
      </c>
      <c r="F344" s="202" t="s">
        <v>662</v>
      </c>
      <c r="G344" s="199"/>
      <c r="H344" s="203">
        <v>6.1760000000000002</v>
      </c>
      <c r="I344" s="204"/>
      <c r="J344" s="199"/>
      <c r="K344" s="199"/>
      <c r="L344" s="205"/>
      <c r="M344" s="206"/>
      <c r="N344" s="207"/>
      <c r="O344" s="207"/>
      <c r="P344" s="207"/>
      <c r="Q344" s="207"/>
      <c r="R344" s="207"/>
      <c r="S344" s="207"/>
      <c r="T344" s="208"/>
      <c r="AT344" s="209" t="s">
        <v>158</v>
      </c>
      <c r="AU344" s="209" t="s">
        <v>84</v>
      </c>
      <c r="AV344" s="13" t="s">
        <v>84</v>
      </c>
      <c r="AW344" s="13" t="s">
        <v>33</v>
      </c>
      <c r="AX344" s="13" t="s">
        <v>78</v>
      </c>
      <c r="AY344" s="209" t="s">
        <v>146</v>
      </c>
    </row>
    <row r="345" spans="1:65" s="2" customFormat="1" ht="37.9" customHeight="1">
      <c r="A345" s="36"/>
      <c r="B345" s="37"/>
      <c r="C345" s="180" t="s">
        <v>663</v>
      </c>
      <c r="D345" s="180" t="s">
        <v>149</v>
      </c>
      <c r="E345" s="181" t="s">
        <v>664</v>
      </c>
      <c r="F345" s="182" t="s">
        <v>665</v>
      </c>
      <c r="G345" s="183" t="s">
        <v>152</v>
      </c>
      <c r="H345" s="184">
        <v>1.74</v>
      </c>
      <c r="I345" s="185"/>
      <c r="J345" s="186">
        <f>ROUND(I345*H345,2)</f>
        <v>0</v>
      </c>
      <c r="K345" s="182" t="s">
        <v>153</v>
      </c>
      <c r="L345" s="41"/>
      <c r="M345" s="187" t="s">
        <v>19</v>
      </c>
      <c r="N345" s="188" t="s">
        <v>43</v>
      </c>
      <c r="O345" s="66"/>
      <c r="P345" s="189">
        <f>O345*H345</f>
        <v>0</v>
      </c>
      <c r="Q345" s="189">
        <v>0</v>
      </c>
      <c r="R345" s="189">
        <f>Q345*H345</f>
        <v>0</v>
      </c>
      <c r="S345" s="189">
        <v>0</v>
      </c>
      <c r="T345" s="190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91" t="s">
        <v>229</v>
      </c>
      <c r="AT345" s="191" t="s">
        <v>149</v>
      </c>
      <c r="AU345" s="191" t="s">
        <v>84</v>
      </c>
      <c r="AY345" s="19" t="s">
        <v>146</v>
      </c>
      <c r="BE345" s="192">
        <f>IF(N345="základní",J345,0)</f>
        <v>0</v>
      </c>
      <c r="BF345" s="192">
        <f>IF(N345="snížená",J345,0)</f>
        <v>0</v>
      </c>
      <c r="BG345" s="192">
        <f>IF(N345="zákl. přenesená",J345,0)</f>
        <v>0</v>
      </c>
      <c r="BH345" s="192">
        <f>IF(N345="sníž. přenesená",J345,0)</f>
        <v>0</v>
      </c>
      <c r="BI345" s="192">
        <f>IF(N345="nulová",J345,0)</f>
        <v>0</v>
      </c>
      <c r="BJ345" s="19" t="s">
        <v>84</v>
      </c>
      <c r="BK345" s="192">
        <f>ROUND(I345*H345,2)</f>
        <v>0</v>
      </c>
      <c r="BL345" s="19" t="s">
        <v>229</v>
      </c>
      <c r="BM345" s="191" t="s">
        <v>666</v>
      </c>
    </row>
    <row r="346" spans="1:65" s="2" customFormat="1" ht="11.25">
      <c r="A346" s="36"/>
      <c r="B346" s="37"/>
      <c r="C346" s="38"/>
      <c r="D346" s="193" t="s">
        <v>156</v>
      </c>
      <c r="E346" s="38"/>
      <c r="F346" s="194" t="s">
        <v>667</v>
      </c>
      <c r="G346" s="38"/>
      <c r="H346" s="38"/>
      <c r="I346" s="195"/>
      <c r="J346" s="38"/>
      <c r="K346" s="38"/>
      <c r="L346" s="41"/>
      <c r="M346" s="196"/>
      <c r="N346" s="197"/>
      <c r="O346" s="66"/>
      <c r="P346" s="66"/>
      <c r="Q346" s="66"/>
      <c r="R346" s="66"/>
      <c r="S346" s="66"/>
      <c r="T346" s="67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9" t="s">
        <v>156</v>
      </c>
      <c r="AU346" s="19" t="s">
        <v>84</v>
      </c>
    </row>
    <row r="347" spans="1:65" s="13" customFormat="1" ht="11.25">
      <c r="B347" s="198"/>
      <c r="C347" s="199"/>
      <c r="D347" s="200" t="s">
        <v>158</v>
      </c>
      <c r="E347" s="201" t="s">
        <v>19</v>
      </c>
      <c r="F347" s="202" t="s">
        <v>668</v>
      </c>
      <c r="G347" s="199"/>
      <c r="H347" s="203">
        <v>1.74</v>
      </c>
      <c r="I347" s="204"/>
      <c r="J347" s="199"/>
      <c r="K347" s="199"/>
      <c r="L347" s="205"/>
      <c r="M347" s="206"/>
      <c r="N347" s="207"/>
      <c r="O347" s="207"/>
      <c r="P347" s="207"/>
      <c r="Q347" s="207"/>
      <c r="R347" s="207"/>
      <c r="S347" s="207"/>
      <c r="T347" s="208"/>
      <c r="AT347" s="209" t="s">
        <v>158</v>
      </c>
      <c r="AU347" s="209" t="s">
        <v>84</v>
      </c>
      <c r="AV347" s="13" t="s">
        <v>84</v>
      </c>
      <c r="AW347" s="13" t="s">
        <v>33</v>
      </c>
      <c r="AX347" s="13" t="s">
        <v>78</v>
      </c>
      <c r="AY347" s="209" t="s">
        <v>146</v>
      </c>
    </row>
    <row r="348" spans="1:65" s="2" customFormat="1" ht="21.75" customHeight="1">
      <c r="A348" s="36"/>
      <c r="B348" s="37"/>
      <c r="C348" s="235" t="s">
        <v>669</v>
      </c>
      <c r="D348" s="235" t="s">
        <v>288</v>
      </c>
      <c r="E348" s="236" t="s">
        <v>670</v>
      </c>
      <c r="F348" s="237" t="s">
        <v>671</v>
      </c>
      <c r="G348" s="238" t="s">
        <v>314</v>
      </c>
      <c r="H348" s="239">
        <v>0.104</v>
      </c>
      <c r="I348" s="240"/>
      <c r="J348" s="241">
        <f>ROUND(I348*H348,2)</f>
        <v>0</v>
      </c>
      <c r="K348" s="237" t="s">
        <v>153</v>
      </c>
      <c r="L348" s="242"/>
      <c r="M348" s="243" t="s">
        <v>19</v>
      </c>
      <c r="N348" s="244" t="s">
        <v>43</v>
      </c>
      <c r="O348" s="66"/>
      <c r="P348" s="189">
        <f>O348*H348</f>
        <v>0</v>
      </c>
      <c r="Q348" s="189">
        <v>0.55000000000000004</v>
      </c>
      <c r="R348" s="189">
        <f>Q348*H348</f>
        <v>5.7200000000000001E-2</v>
      </c>
      <c r="S348" s="189">
        <v>0</v>
      </c>
      <c r="T348" s="190">
        <f>S348*H348</f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191" t="s">
        <v>455</v>
      </c>
      <c r="AT348" s="191" t="s">
        <v>288</v>
      </c>
      <c r="AU348" s="191" t="s">
        <v>84</v>
      </c>
      <c r="AY348" s="19" t="s">
        <v>146</v>
      </c>
      <c r="BE348" s="192">
        <f>IF(N348="základní",J348,0)</f>
        <v>0</v>
      </c>
      <c r="BF348" s="192">
        <f>IF(N348="snížená",J348,0)</f>
        <v>0</v>
      </c>
      <c r="BG348" s="192">
        <f>IF(N348="zákl. přenesená",J348,0)</f>
        <v>0</v>
      </c>
      <c r="BH348" s="192">
        <f>IF(N348="sníž. přenesená",J348,0)</f>
        <v>0</v>
      </c>
      <c r="BI348" s="192">
        <f>IF(N348="nulová",J348,0)</f>
        <v>0</v>
      </c>
      <c r="BJ348" s="19" t="s">
        <v>84</v>
      </c>
      <c r="BK348" s="192">
        <f>ROUND(I348*H348,2)</f>
        <v>0</v>
      </c>
      <c r="BL348" s="19" t="s">
        <v>229</v>
      </c>
      <c r="BM348" s="191" t="s">
        <v>672</v>
      </c>
    </row>
    <row r="349" spans="1:65" s="2" customFormat="1" ht="24.2" customHeight="1">
      <c r="A349" s="36"/>
      <c r="B349" s="37"/>
      <c r="C349" s="180" t="s">
        <v>673</v>
      </c>
      <c r="D349" s="180" t="s">
        <v>149</v>
      </c>
      <c r="E349" s="181" t="s">
        <v>674</v>
      </c>
      <c r="F349" s="182" t="s">
        <v>675</v>
      </c>
      <c r="G349" s="183" t="s">
        <v>168</v>
      </c>
      <c r="H349" s="184">
        <v>75.14</v>
      </c>
      <c r="I349" s="185"/>
      <c r="J349" s="186">
        <f>ROUND(I349*H349,2)</f>
        <v>0</v>
      </c>
      <c r="K349" s="182" t="s">
        <v>153</v>
      </c>
      <c r="L349" s="41"/>
      <c r="M349" s="187" t="s">
        <v>19</v>
      </c>
      <c r="N349" s="188" t="s">
        <v>43</v>
      </c>
      <c r="O349" s="66"/>
      <c r="P349" s="189">
        <f>O349*H349</f>
        <v>0</v>
      </c>
      <c r="Q349" s="189">
        <v>0</v>
      </c>
      <c r="R349" s="189">
        <f>Q349*H349</f>
        <v>0</v>
      </c>
      <c r="S349" s="189">
        <v>0</v>
      </c>
      <c r="T349" s="190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191" t="s">
        <v>229</v>
      </c>
      <c r="AT349" s="191" t="s">
        <v>149</v>
      </c>
      <c r="AU349" s="191" t="s">
        <v>84</v>
      </c>
      <c r="AY349" s="19" t="s">
        <v>146</v>
      </c>
      <c r="BE349" s="192">
        <f>IF(N349="základní",J349,0)</f>
        <v>0</v>
      </c>
      <c r="BF349" s="192">
        <f>IF(N349="snížená",J349,0)</f>
        <v>0</v>
      </c>
      <c r="BG349" s="192">
        <f>IF(N349="zákl. přenesená",J349,0)</f>
        <v>0</v>
      </c>
      <c r="BH349" s="192">
        <f>IF(N349="sníž. přenesená",J349,0)</f>
        <v>0</v>
      </c>
      <c r="BI349" s="192">
        <f>IF(N349="nulová",J349,0)</f>
        <v>0</v>
      </c>
      <c r="BJ349" s="19" t="s">
        <v>84</v>
      </c>
      <c r="BK349" s="192">
        <f>ROUND(I349*H349,2)</f>
        <v>0</v>
      </c>
      <c r="BL349" s="19" t="s">
        <v>229</v>
      </c>
      <c r="BM349" s="191" t="s">
        <v>676</v>
      </c>
    </row>
    <row r="350" spans="1:65" s="2" customFormat="1" ht="11.25">
      <c r="A350" s="36"/>
      <c r="B350" s="37"/>
      <c r="C350" s="38"/>
      <c r="D350" s="193" t="s">
        <v>156</v>
      </c>
      <c r="E350" s="38"/>
      <c r="F350" s="194" t="s">
        <v>677</v>
      </c>
      <c r="G350" s="38"/>
      <c r="H350" s="38"/>
      <c r="I350" s="195"/>
      <c r="J350" s="38"/>
      <c r="K350" s="38"/>
      <c r="L350" s="41"/>
      <c r="M350" s="196"/>
      <c r="N350" s="197"/>
      <c r="O350" s="66"/>
      <c r="P350" s="66"/>
      <c r="Q350" s="66"/>
      <c r="R350" s="66"/>
      <c r="S350" s="66"/>
      <c r="T350" s="67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T350" s="19" t="s">
        <v>156</v>
      </c>
      <c r="AU350" s="19" t="s">
        <v>84</v>
      </c>
    </row>
    <row r="351" spans="1:65" s="13" customFormat="1" ht="11.25">
      <c r="B351" s="198"/>
      <c r="C351" s="199"/>
      <c r="D351" s="200" t="s">
        <v>158</v>
      </c>
      <c r="E351" s="201" t="s">
        <v>19</v>
      </c>
      <c r="F351" s="202" t="s">
        <v>335</v>
      </c>
      <c r="G351" s="199"/>
      <c r="H351" s="203">
        <v>45.03</v>
      </c>
      <c r="I351" s="204"/>
      <c r="J351" s="199"/>
      <c r="K351" s="199"/>
      <c r="L351" s="205"/>
      <c r="M351" s="206"/>
      <c r="N351" s="207"/>
      <c r="O351" s="207"/>
      <c r="P351" s="207"/>
      <c r="Q351" s="207"/>
      <c r="R351" s="207"/>
      <c r="S351" s="207"/>
      <c r="T351" s="208"/>
      <c r="AT351" s="209" t="s">
        <v>158</v>
      </c>
      <c r="AU351" s="209" t="s">
        <v>84</v>
      </c>
      <c r="AV351" s="13" t="s">
        <v>84</v>
      </c>
      <c r="AW351" s="13" t="s">
        <v>33</v>
      </c>
      <c r="AX351" s="13" t="s">
        <v>71</v>
      </c>
      <c r="AY351" s="209" t="s">
        <v>146</v>
      </c>
    </row>
    <row r="352" spans="1:65" s="13" customFormat="1" ht="11.25">
      <c r="B352" s="198"/>
      <c r="C352" s="199"/>
      <c r="D352" s="200" t="s">
        <v>158</v>
      </c>
      <c r="E352" s="201" t="s">
        <v>19</v>
      </c>
      <c r="F352" s="202" t="s">
        <v>336</v>
      </c>
      <c r="G352" s="199"/>
      <c r="H352" s="203">
        <v>30.11</v>
      </c>
      <c r="I352" s="204"/>
      <c r="J352" s="199"/>
      <c r="K352" s="199"/>
      <c r="L352" s="205"/>
      <c r="M352" s="206"/>
      <c r="N352" s="207"/>
      <c r="O352" s="207"/>
      <c r="P352" s="207"/>
      <c r="Q352" s="207"/>
      <c r="R352" s="207"/>
      <c r="S352" s="207"/>
      <c r="T352" s="208"/>
      <c r="AT352" s="209" t="s">
        <v>158</v>
      </c>
      <c r="AU352" s="209" t="s">
        <v>84</v>
      </c>
      <c r="AV352" s="13" t="s">
        <v>84</v>
      </c>
      <c r="AW352" s="13" t="s">
        <v>33</v>
      </c>
      <c r="AX352" s="13" t="s">
        <v>71</v>
      </c>
      <c r="AY352" s="209" t="s">
        <v>146</v>
      </c>
    </row>
    <row r="353" spans="1:65" s="14" customFormat="1" ht="11.25">
      <c r="B353" s="210"/>
      <c r="C353" s="211"/>
      <c r="D353" s="200" t="s">
        <v>158</v>
      </c>
      <c r="E353" s="212" t="s">
        <v>19</v>
      </c>
      <c r="F353" s="213" t="s">
        <v>173</v>
      </c>
      <c r="G353" s="211"/>
      <c r="H353" s="214">
        <v>75.14</v>
      </c>
      <c r="I353" s="215"/>
      <c r="J353" s="211"/>
      <c r="K353" s="211"/>
      <c r="L353" s="216"/>
      <c r="M353" s="217"/>
      <c r="N353" s="218"/>
      <c r="O353" s="218"/>
      <c r="P353" s="218"/>
      <c r="Q353" s="218"/>
      <c r="R353" s="218"/>
      <c r="S353" s="218"/>
      <c r="T353" s="219"/>
      <c r="AT353" s="220" t="s">
        <v>158</v>
      </c>
      <c r="AU353" s="220" t="s">
        <v>84</v>
      </c>
      <c r="AV353" s="14" t="s">
        <v>154</v>
      </c>
      <c r="AW353" s="14" t="s">
        <v>33</v>
      </c>
      <c r="AX353" s="14" t="s">
        <v>78</v>
      </c>
      <c r="AY353" s="220" t="s">
        <v>146</v>
      </c>
    </row>
    <row r="354" spans="1:65" s="2" customFormat="1" ht="16.5" customHeight="1">
      <c r="A354" s="36"/>
      <c r="B354" s="37"/>
      <c r="C354" s="235" t="s">
        <v>678</v>
      </c>
      <c r="D354" s="235" t="s">
        <v>288</v>
      </c>
      <c r="E354" s="236" t="s">
        <v>679</v>
      </c>
      <c r="F354" s="237" t="s">
        <v>680</v>
      </c>
      <c r="G354" s="238" t="s">
        <v>314</v>
      </c>
      <c r="H354" s="239">
        <v>2.63</v>
      </c>
      <c r="I354" s="240"/>
      <c r="J354" s="241">
        <f>ROUND(I354*H354,2)</f>
        <v>0</v>
      </c>
      <c r="K354" s="237" t="s">
        <v>153</v>
      </c>
      <c r="L354" s="242"/>
      <c r="M354" s="243" t="s">
        <v>19</v>
      </c>
      <c r="N354" s="244" t="s">
        <v>43</v>
      </c>
      <c r="O354" s="66"/>
      <c r="P354" s="189">
        <f>O354*H354</f>
        <v>0</v>
      </c>
      <c r="Q354" s="189">
        <v>0.55000000000000004</v>
      </c>
      <c r="R354" s="189">
        <f>Q354*H354</f>
        <v>1.4465000000000001</v>
      </c>
      <c r="S354" s="189">
        <v>0</v>
      </c>
      <c r="T354" s="190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191" t="s">
        <v>455</v>
      </c>
      <c r="AT354" s="191" t="s">
        <v>288</v>
      </c>
      <c r="AU354" s="191" t="s">
        <v>84</v>
      </c>
      <c r="AY354" s="19" t="s">
        <v>146</v>
      </c>
      <c r="BE354" s="192">
        <f>IF(N354="základní",J354,0)</f>
        <v>0</v>
      </c>
      <c r="BF354" s="192">
        <f>IF(N354="snížená",J354,0)</f>
        <v>0</v>
      </c>
      <c r="BG354" s="192">
        <f>IF(N354="zákl. přenesená",J354,0)</f>
        <v>0</v>
      </c>
      <c r="BH354" s="192">
        <f>IF(N354="sníž. přenesená",J354,0)</f>
        <v>0</v>
      </c>
      <c r="BI354" s="192">
        <f>IF(N354="nulová",J354,0)</f>
        <v>0</v>
      </c>
      <c r="BJ354" s="19" t="s">
        <v>84</v>
      </c>
      <c r="BK354" s="192">
        <f>ROUND(I354*H354,2)</f>
        <v>0</v>
      </c>
      <c r="BL354" s="19" t="s">
        <v>229</v>
      </c>
      <c r="BM354" s="191" t="s">
        <v>681</v>
      </c>
    </row>
    <row r="355" spans="1:65" s="13" customFormat="1" ht="11.25">
      <c r="B355" s="198"/>
      <c r="C355" s="199"/>
      <c r="D355" s="200" t="s">
        <v>158</v>
      </c>
      <c r="E355" s="199"/>
      <c r="F355" s="202" t="s">
        <v>682</v>
      </c>
      <c r="G355" s="199"/>
      <c r="H355" s="203">
        <v>2.63</v>
      </c>
      <c r="I355" s="204"/>
      <c r="J355" s="199"/>
      <c r="K355" s="199"/>
      <c r="L355" s="205"/>
      <c r="M355" s="206"/>
      <c r="N355" s="207"/>
      <c r="O355" s="207"/>
      <c r="P355" s="207"/>
      <c r="Q355" s="207"/>
      <c r="R355" s="207"/>
      <c r="S355" s="207"/>
      <c r="T355" s="208"/>
      <c r="AT355" s="209" t="s">
        <v>158</v>
      </c>
      <c r="AU355" s="209" t="s">
        <v>84</v>
      </c>
      <c r="AV355" s="13" t="s">
        <v>84</v>
      </c>
      <c r="AW355" s="13" t="s">
        <v>4</v>
      </c>
      <c r="AX355" s="13" t="s">
        <v>78</v>
      </c>
      <c r="AY355" s="209" t="s">
        <v>146</v>
      </c>
    </row>
    <row r="356" spans="1:65" s="2" customFormat="1" ht="24.2" customHeight="1">
      <c r="A356" s="36"/>
      <c r="B356" s="37"/>
      <c r="C356" s="180" t="s">
        <v>683</v>
      </c>
      <c r="D356" s="180" t="s">
        <v>149</v>
      </c>
      <c r="E356" s="181" t="s">
        <v>684</v>
      </c>
      <c r="F356" s="182" t="s">
        <v>685</v>
      </c>
      <c r="G356" s="183" t="s">
        <v>314</v>
      </c>
      <c r="H356" s="184">
        <v>11.677</v>
      </c>
      <c r="I356" s="185"/>
      <c r="J356" s="186">
        <f>ROUND(I356*H356,2)</f>
        <v>0</v>
      </c>
      <c r="K356" s="182" t="s">
        <v>153</v>
      </c>
      <c r="L356" s="41"/>
      <c r="M356" s="187" t="s">
        <v>19</v>
      </c>
      <c r="N356" s="188" t="s">
        <v>43</v>
      </c>
      <c r="O356" s="66"/>
      <c r="P356" s="189">
        <f>O356*H356</f>
        <v>0</v>
      </c>
      <c r="Q356" s="189">
        <v>2.7204E-3</v>
      </c>
      <c r="R356" s="189">
        <f>Q356*H356</f>
        <v>3.1766110799999997E-2</v>
      </c>
      <c r="S356" s="189">
        <v>0</v>
      </c>
      <c r="T356" s="190">
        <f>S356*H356</f>
        <v>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R356" s="191" t="s">
        <v>229</v>
      </c>
      <c r="AT356" s="191" t="s">
        <v>149</v>
      </c>
      <c r="AU356" s="191" t="s">
        <v>84</v>
      </c>
      <c r="AY356" s="19" t="s">
        <v>146</v>
      </c>
      <c r="BE356" s="192">
        <f>IF(N356="základní",J356,0)</f>
        <v>0</v>
      </c>
      <c r="BF356" s="192">
        <f>IF(N356="snížená",J356,0)</f>
        <v>0</v>
      </c>
      <c r="BG356" s="192">
        <f>IF(N356="zákl. přenesená",J356,0)</f>
        <v>0</v>
      </c>
      <c r="BH356" s="192">
        <f>IF(N356="sníž. přenesená",J356,0)</f>
        <v>0</v>
      </c>
      <c r="BI356" s="192">
        <f>IF(N356="nulová",J356,0)</f>
        <v>0</v>
      </c>
      <c r="BJ356" s="19" t="s">
        <v>84</v>
      </c>
      <c r="BK356" s="192">
        <f>ROUND(I356*H356,2)</f>
        <v>0</v>
      </c>
      <c r="BL356" s="19" t="s">
        <v>229</v>
      </c>
      <c r="BM356" s="191" t="s">
        <v>686</v>
      </c>
    </row>
    <row r="357" spans="1:65" s="2" customFormat="1" ht="11.25">
      <c r="A357" s="36"/>
      <c r="B357" s="37"/>
      <c r="C357" s="38"/>
      <c r="D357" s="193" t="s">
        <v>156</v>
      </c>
      <c r="E357" s="38"/>
      <c r="F357" s="194" t="s">
        <v>687</v>
      </c>
      <c r="G357" s="38"/>
      <c r="H357" s="38"/>
      <c r="I357" s="195"/>
      <c r="J357" s="38"/>
      <c r="K357" s="38"/>
      <c r="L357" s="41"/>
      <c r="M357" s="196"/>
      <c r="N357" s="197"/>
      <c r="O357" s="66"/>
      <c r="P357" s="66"/>
      <c r="Q357" s="66"/>
      <c r="R357" s="66"/>
      <c r="S357" s="66"/>
      <c r="T357" s="67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T357" s="19" t="s">
        <v>156</v>
      </c>
      <c r="AU357" s="19" t="s">
        <v>84</v>
      </c>
    </row>
    <row r="358" spans="1:65" s="13" customFormat="1" ht="11.25">
      <c r="B358" s="198"/>
      <c r="C358" s="199"/>
      <c r="D358" s="200" t="s">
        <v>158</v>
      </c>
      <c r="E358" s="201" t="s">
        <v>19</v>
      </c>
      <c r="F358" s="202" t="s">
        <v>688</v>
      </c>
      <c r="G358" s="199"/>
      <c r="H358" s="203">
        <v>11.677</v>
      </c>
      <c r="I358" s="204"/>
      <c r="J358" s="199"/>
      <c r="K358" s="199"/>
      <c r="L358" s="205"/>
      <c r="M358" s="206"/>
      <c r="N358" s="207"/>
      <c r="O358" s="207"/>
      <c r="P358" s="207"/>
      <c r="Q358" s="207"/>
      <c r="R358" s="207"/>
      <c r="S358" s="207"/>
      <c r="T358" s="208"/>
      <c r="AT358" s="209" t="s">
        <v>158</v>
      </c>
      <c r="AU358" s="209" t="s">
        <v>84</v>
      </c>
      <c r="AV358" s="13" t="s">
        <v>84</v>
      </c>
      <c r="AW358" s="13" t="s">
        <v>33</v>
      </c>
      <c r="AX358" s="13" t="s">
        <v>78</v>
      </c>
      <c r="AY358" s="209" t="s">
        <v>146</v>
      </c>
    </row>
    <row r="359" spans="1:65" s="2" customFormat="1" ht="24.2" customHeight="1">
      <c r="A359" s="36"/>
      <c r="B359" s="37"/>
      <c r="C359" s="235" t="s">
        <v>689</v>
      </c>
      <c r="D359" s="235" t="s">
        <v>288</v>
      </c>
      <c r="E359" s="236" t="s">
        <v>690</v>
      </c>
      <c r="F359" s="237" t="s">
        <v>691</v>
      </c>
      <c r="G359" s="238" t="s">
        <v>692</v>
      </c>
      <c r="H359" s="239">
        <v>5</v>
      </c>
      <c r="I359" s="240"/>
      <c r="J359" s="241">
        <f>ROUND(I359*H359,2)</f>
        <v>0</v>
      </c>
      <c r="K359" s="237" t="s">
        <v>153</v>
      </c>
      <c r="L359" s="242"/>
      <c r="M359" s="243" t="s">
        <v>19</v>
      </c>
      <c r="N359" s="244" t="s">
        <v>43</v>
      </c>
      <c r="O359" s="66"/>
      <c r="P359" s="189">
        <f>O359*H359</f>
        <v>0</v>
      </c>
      <c r="Q359" s="189">
        <v>3.8E-3</v>
      </c>
      <c r="R359" s="189">
        <f>Q359*H359</f>
        <v>1.9E-2</v>
      </c>
      <c r="S359" s="189">
        <v>0</v>
      </c>
      <c r="T359" s="190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191" t="s">
        <v>455</v>
      </c>
      <c r="AT359" s="191" t="s">
        <v>288</v>
      </c>
      <c r="AU359" s="191" t="s">
        <v>84</v>
      </c>
      <c r="AY359" s="19" t="s">
        <v>146</v>
      </c>
      <c r="BE359" s="192">
        <f>IF(N359="základní",J359,0)</f>
        <v>0</v>
      </c>
      <c r="BF359" s="192">
        <f>IF(N359="snížená",J359,0)</f>
        <v>0</v>
      </c>
      <c r="BG359" s="192">
        <f>IF(N359="zákl. přenesená",J359,0)</f>
        <v>0</v>
      </c>
      <c r="BH359" s="192">
        <f>IF(N359="sníž. přenesená",J359,0)</f>
        <v>0</v>
      </c>
      <c r="BI359" s="192">
        <f>IF(N359="nulová",J359,0)</f>
        <v>0</v>
      </c>
      <c r="BJ359" s="19" t="s">
        <v>84</v>
      </c>
      <c r="BK359" s="192">
        <f>ROUND(I359*H359,2)</f>
        <v>0</v>
      </c>
      <c r="BL359" s="19" t="s">
        <v>229</v>
      </c>
      <c r="BM359" s="191" t="s">
        <v>693</v>
      </c>
    </row>
    <row r="360" spans="1:65" s="2" customFormat="1" ht="16.5" customHeight="1">
      <c r="A360" s="36"/>
      <c r="B360" s="37"/>
      <c r="C360" s="235" t="s">
        <v>694</v>
      </c>
      <c r="D360" s="235" t="s">
        <v>288</v>
      </c>
      <c r="E360" s="236" t="s">
        <v>695</v>
      </c>
      <c r="F360" s="237" t="s">
        <v>696</v>
      </c>
      <c r="G360" s="238" t="s">
        <v>162</v>
      </c>
      <c r="H360" s="239">
        <v>3</v>
      </c>
      <c r="I360" s="240"/>
      <c r="J360" s="241">
        <f>ROUND(I360*H360,2)</f>
        <v>0</v>
      </c>
      <c r="K360" s="237" t="s">
        <v>176</v>
      </c>
      <c r="L360" s="242"/>
      <c r="M360" s="243" t="s">
        <v>19</v>
      </c>
      <c r="N360" s="244" t="s">
        <v>43</v>
      </c>
      <c r="O360" s="66"/>
      <c r="P360" s="189">
        <f>O360*H360</f>
        <v>0</v>
      </c>
      <c r="Q360" s="189">
        <v>6.0999999999999997E-4</v>
      </c>
      <c r="R360" s="189">
        <f>Q360*H360</f>
        <v>1.83E-3</v>
      </c>
      <c r="S360" s="189">
        <v>0</v>
      </c>
      <c r="T360" s="190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191" t="s">
        <v>455</v>
      </c>
      <c r="AT360" s="191" t="s">
        <v>288</v>
      </c>
      <c r="AU360" s="191" t="s">
        <v>84</v>
      </c>
      <c r="AY360" s="19" t="s">
        <v>146</v>
      </c>
      <c r="BE360" s="192">
        <f>IF(N360="základní",J360,0)</f>
        <v>0</v>
      </c>
      <c r="BF360" s="192">
        <f>IF(N360="snížená",J360,0)</f>
        <v>0</v>
      </c>
      <c r="BG360" s="192">
        <f>IF(N360="zákl. přenesená",J360,0)</f>
        <v>0</v>
      </c>
      <c r="BH360" s="192">
        <f>IF(N360="sníž. přenesená",J360,0)</f>
        <v>0</v>
      </c>
      <c r="BI360" s="192">
        <f>IF(N360="nulová",J360,0)</f>
        <v>0</v>
      </c>
      <c r="BJ360" s="19" t="s">
        <v>84</v>
      </c>
      <c r="BK360" s="192">
        <f>ROUND(I360*H360,2)</f>
        <v>0</v>
      </c>
      <c r="BL360" s="19" t="s">
        <v>229</v>
      </c>
      <c r="BM360" s="191" t="s">
        <v>697</v>
      </c>
    </row>
    <row r="361" spans="1:65" s="2" customFormat="1" ht="16.5" customHeight="1">
      <c r="A361" s="36"/>
      <c r="B361" s="37"/>
      <c r="C361" s="235" t="s">
        <v>698</v>
      </c>
      <c r="D361" s="235" t="s">
        <v>288</v>
      </c>
      <c r="E361" s="236" t="s">
        <v>699</v>
      </c>
      <c r="F361" s="237" t="s">
        <v>700</v>
      </c>
      <c r="G361" s="238" t="s">
        <v>162</v>
      </c>
      <c r="H361" s="239">
        <v>3</v>
      </c>
      <c r="I361" s="240"/>
      <c r="J361" s="241">
        <f>ROUND(I361*H361,2)</f>
        <v>0</v>
      </c>
      <c r="K361" s="237" t="s">
        <v>176</v>
      </c>
      <c r="L361" s="242"/>
      <c r="M361" s="243" t="s">
        <v>19</v>
      </c>
      <c r="N361" s="244" t="s">
        <v>43</v>
      </c>
      <c r="O361" s="66"/>
      <c r="P361" s="189">
        <f>O361*H361</f>
        <v>0</v>
      </c>
      <c r="Q361" s="189">
        <v>6.9999999999999999E-4</v>
      </c>
      <c r="R361" s="189">
        <f>Q361*H361</f>
        <v>2.0999999999999999E-3</v>
      </c>
      <c r="S361" s="189">
        <v>0</v>
      </c>
      <c r="T361" s="190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91" t="s">
        <v>455</v>
      </c>
      <c r="AT361" s="191" t="s">
        <v>288</v>
      </c>
      <c r="AU361" s="191" t="s">
        <v>84</v>
      </c>
      <c r="AY361" s="19" t="s">
        <v>146</v>
      </c>
      <c r="BE361" s="192">
        <f>IF(N361="základní",J361,0)</f>
        <v>0</v>
      </c>
      <c r="BF361" s="192">
        <f>IF(N361="snížená",J361,0)</f>
        <v>0</v>
      </c>
      <c r="BG361" s="192">
        <f>IF(N361="zákl. přenesená",J361,0)</f>
        <v>0</v>
      </c>
      <c r="BH361" s="192">
        <f>IF(N361="sníž. přenesená",J361,0)</f>
        <v>0</v>
      </c>
      <c r="BI361" s="192">
        <f>IF(N361="nulová",J361,0)</f>
        <v>0</v>
      </c>
      <c r="BJ361" s="19" t="s">
        <v>84</v>
      </c>
      <c r="BK361" s="192">
        <f>ROUND(I361*H361,2)</f>
        <v>0</v>
      </c>
      <c r="BL361" s="19" t="s">
        <v>229</v>
      </c>
      <c r="BM361" s="191" t="s">
        <v>701</v>
      </c>
    </row>
    <row r="362" spans="1:65" s="2" customFormat="1" ht="24.2" customHeight="1">
      <c r="A362" s="36"/>
      <c r="B362" s="37"/>
      <c r="C362" s="235" t="s">
        <v>702</v>
      </c>
      <c r="D362" s="235" t="s">
        <v>288</v>
      </c>
      <c r="E362" s="236" t="s">
        <v>703</v>
      </c>
      <c r="F362" s="237" t="s">
        <v>704</v>
      </c>
      <c r="G362" s="238" t="s">
        <v>162</v>
      </c>
      <c r="H362" s="239">
        <v>4</v>
      </c>
      <c r="I362" s="240"/>
      <c r="J362" s="241">
        <f>ROUND(I362*H362,2)</f>
        <v>0</v>
      </c>
      <c r="K362" s="237" t="s">
        <v>176</v>
      </c>
      <c r="L362" s="242"/>
      <c r="M362" s="243" t="s">
        <v>19</v>
      </c>
      <c r="N362" s="244" t="s">
        <v>43</v>
      </c>
      <c r="O362" s="66"/>
      <c r="P362" s="189">
        <f>O362*H362</f>
        <v>0</v>
      </c>
      <c r="Q362" s="189">
        <v>6.9999999999999999E-4</v>
      </c>
      <c r="R362" s="189">
        <f>Q362*H362</f>
        <v>2.8E-3</v>
      </c>
      <c r="S362" s="189">
        <v>0</v>
      </c>
      <c r="T362" s="190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191" t="s">
        <v>455</v>
      </c>
      <c r="AT362" s="191" t="s">
        <v>288</v>
      </c>
      <c r="AU362" s="191" t="s">
        <v>84</v>
      </c>
      <c r="AY362" s="19" t="s">
        <v>146</v>
      </c>
      <c r="BE362" s="192">
        <f>IF(N362="základní",J362,0)</f>
        <v>0</v>
      </c>
      <c r="BF362" s="192">
        <f>IF(N362="snížená",J362,0)</f>
        <v>0</v>
      </c>
      <c r="BG362" s="192">
        <f>IF(N362="zákl. přenesená",J362,0)</f>
        <v>0</v>
      </c>
      <c r="BH362" s="192">
        <f>IF(N362="sníž. přenesená",J362,0)</f>
        <v>0</v>
      </c>
      <c r="BI362" s="192">
        <f>IF(N362="nulová",J362,0)</f>
        <v>0</v>
      </c>
      <c r="BJ362" s="19" t="s">
        <v>84</v>
      </c>
      <c r="BK362" s="192">
        <f>ROUND(I362*H362,2)</f>
        <v>0</v>
      </c>
      <c r="BL362" s="19" t="s">
        <v>229</v>
      </c>
      <c r="BM362" s="191" t="s">
        <v>705</v>
      </c>
    </row>
    <row r="363" spans="1:65" s="13" customFormat="1" ht="11.25">
      <c r="B363" s="198"/>
      <c r="C363" s="199"/>
      <c r="D363" s="200" t="s">
        <v>158</v>
      </c>
      <c r="E363" s="201" t="s">
        <v>19</v>
      </c>
      <c r="F363" s="202" t="s">
        <v>706</v>
      </c>
      <c r="G363" s="199"/>
      <c r="H363" s="203">
        <v>4</v>
      </c>
      <c r="I363" s="204"/>
      <c r="J363" s="199"/>
      <c r="K363" s="199"/>
      <c r="L363" s="205"/>
      <c r="M363" s="206"/>
      <c r="N363" s="207"/>
      <c r="O363" s="207"/>
      <c r="P363" s="207"/>
      <c r="Q363" s="207"/>
      <c r="R363" s="207"/>
      <c r="S363" s="207"/>
      <c r="T363" s="208"/>
      <c r="AT363" s="209" t="s">
        <v>158</v>
      </c>
      <c r="AU363" s="209" t="s">
        <v>84</v>
      </c>
      <c r="AV363" s="13" t="s">
        <v>84</v>
      </c>
      <c r="AW363" s="13" t="s">
        <v>33</v>
      </c>
      <c r="AX363" s="13" t="s">
        <v>78</v>
      </c>
      <c r="AY363" s="209" t="s">
        <v>146</v>
      </c>
    </row>
    <row r="364" spans="1:65" s="2" customFormat="1" ht="49.15" customHeight="1">
      <c r="A364" s="36"/>
      <c r="B364" s="37"/>
      <c r="C364" s="180" t="s">
        <v>707</v>
      </c>
      <c r="D364" s="180" t="s">
        <v>149</v>
      </c>
      <c r="E364" s="181" t="s">
        <v>708</v>
      </c>
      <c r="F364" s="182" t="s">
        <v>709</v>
      </c>
      <c r="G364" s="183" t="s">
        <v>198</v>
      </c>
      <c r="H364" s="184">
        <v>20.148</v>
      </c>
      <c r="I364" s="185"/>
      <c r="J364" s="186">
        <f>ROUND(I364*H364,2)</f>
        <v>0</v>
      </c>
      <c r="K364" s="182" t="s">
        <v>153</v>
      </c>
      <c r="L364" s="41"/>
      <c r="M364" s="187" t="s">
        <v>19</v>
      </c>
      <c r="N364" s="188" t="s">
        <v>43</v>
      </c>
      <c r="O364" s="66"/>
      <c r="P364" s="189">
        <f>O364*H364</f>
        <v>0</v>
      </c>
      <c r="Q364" s="189">
        <v>0</v>
      </c>
      <c r="R364" s="189">
        <f>Q364*H364</f>
        <v>0</v>
      </c>
      <c r="S364" s="189">
        <v>0</v>
      </c>
      <c r="T364" s="190">
        <f>S364*H364</f>
        <v>0</v>
      </c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R364" s="191" t="s">
        <v>229</v>
      </c>
      <c r="AT364" s="191" t="s">
        <v>149</v>
      </c>
      <c r="AU364" s="191" t="s">
        <v>84</v>
      </c>
      <c r="AY364" s="19" t="s">
        <v>146</v>
      </c>
      <c r="BE364" s="192">
        <f>IF(N364="základní",J364,0)</f>
        <v>0</v>
      </c>
      <c r="BF364" s="192">
        <f>IF(N364="snížená",J364,0)</f>
        <v>0</v>
      </c>
      <c r="BG364" s="192">
        <f>IF(N364="zákl. přenesená",J364,0)</f>
        <v>0</v>
      </c>
      <c r="BH364" s="192">
        <f>IF(N364="sníž. přenesená",J364,0)</f>
        <v>0</v>
      </c>
      <c r="BI364" s="192">
        <f>IF(N364="nulová",J364,0)</f>
        <v>0</v>
      </c>
      <c r="BJ364" s="19" t="s">
        <v>84</v>
      </c>
      <c r="BK364" s="192">
        <f>ROUND(I364*H364,2)</f>
        <v>0</v>
      </c>
      <c r="BL364" s="19" t="s">
        <v>229</v>
      </c>
      <c r="BM364" s="191" t="s">
        <v>710</v>
      </c>
    </row>
    <row r="365" spans="1:65" s="2" customFormat="1" ht="11.25">
      <c r="A365" s="36"/>
      <c r="B365" s="37"/>
      <c r="C365" s="38"/>
      <c r="D365" s="193" t="s">
        <v>156</v>
      </c>
      <c r="E365" s="38"/>
      <c r="F365" s="194" t="s">
        <v>711</v>
      </c>
      <c r="G365" s="38"/>
      <c r="H365" s="38"/>
      <c r="I365" s="195"/>
      <c r="J365" s="38"/>
      <c r="K365" s="38"/>
      <c r="L365" s="41"/>
      <c r="M365" s="196"/>
      <c r="N365" s="197"/>
      <c r="O365" s="66"/>
      <c r="P365" s="66"/>
      <c r="Q365" s="66"/>
      <c r="R365" s="66"/>
      <c r="S365" s="66"/>
      <c r="T365" s="67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T365" s="19" t="s">
        <v>156</v>
      </c>
      <c r="AU365" s="19" t="s">
        <v>84</v>
      </c>
    </row>
    <row r="366" spans="1:65" s="12" customFormat="1" ht="22.9" customHeight="1">
      <c r="B366" s="164"/>
      <c r="C366" s="165"/>
      <c r="D366" s="166" t="s">
        <v>70</v>
      </c>
      <c r="E366" s="178" t="s">
        <v>712</v>
      </c>
      <c r="F366" s="178" t="s">
        <v>713</v>
      </c>
      <c r="G366" s="165"/>
      <c r="H366" s="165"/>
      <c r="I366" s="168"/>
      <c r="J366" s="179">
        <f>BK366</f>
        <v>0</v>
      </c>
      <c r="K366" s="165"/>
      <c r="L366" s="170"/>
      <c r="M366" s="171"/>
      <c r="N366" s="172"/>
      <c r="O366" s="172"/>
      <c r="P366" s="173">
        <f>SUM(P367:P381)</f>
        <v>0</v>
      </c>
      <c r="Q366" s="172"/>
      <c r="R366" s="173">
        <f>SUM(R367:R381)</f>
        <v>8.7606273084000001</v>
      </c>
      <c r="S366" s="172"/>
      <c r="T366" s="174">
        <f>SUM(T367:T381)</f>
        <v>0</v>
      </c>
      <c r="AR366" s="175" t="s">
        <v>84</v>
      </c>
      <c r="AT366" s="176" t="s">
        <v>70</v>
      </c>
      <c r="AU366" s="176" t="s">
        <v>78</v>
      </c>
      <c r="AY366" s="175" t="s">
        <v>146</v>
      </c>
      <c r="BK366" s="177">
        <f>SUM(BK367:BK381)</f>
        <v>0</v>
      </c>
    </row>
    <row r="367" spans="1:65" s="2" customFormat="1" ht="55.5" customHeight="1">
      <c r="A367" s="36"/>
      <c r="B367" s="37"/>
      <c r="C367" s="180" t="s">
        <v>714</v>
      </c>
      <c r="D367" s="180" t="s">
        <v>149</v>
      </c>
      <c r="E367" s="181" t="s">
        <v>715</v>
      </c>
      <c r="F367" s="182" t="s">
        <v>716</v>
      </c>
      <c r="G367" s="183" t="s">
        <v>168</v>
      </c>
      <c r="H367" s="184">
        <v>193.31100000000001</v>
      </c>
      <c r="I367" s="185"/>
      <c r="J367" s="186">
        <f>ROUND(I367*H367,2)</f>
        <v>0</v>
      </c>
      <c r="K367" s="182" t="s">
        <v>153</v>
      </c>
      <c r="L367" s="41"/>
      <c r="M367" s="187" t="s">
        <v>19</v>
      </c>
      <c r="N367" s="188" t="s">
        <v>43</v>
      </c>
      <c r="O367" s="66"/>
      <c r="P367" s="189">
        <f>O367*H367</f>
        <v>0</v>
      </c>
      <c r="Q367" s="189">
        <v>2.4766799999999999E-2</v>
      </c>
      <c r="R367" s="189">
        <f>Q367*H367</f>
        <v>4.7876948747999997</v>
      </c>
      <c r="S367" s="189">
        <v>0</v>
      </c>
      <c r="T367" s="190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191" t="s">
        <v>229</v>
      </c>
      <c r="AT367" s="191" t="s">
        <v>149</v>
      </c>
      <c r="AU367" s="191" t="s">
        <v>84</v>
      </c>
      <c r="AY367" s="19" t="s">
        <v>146</v>
      </c>
      <c r="BE367" s="192">
        <f>IF(N367="základní",J367,0)</f>
        <v>0</v>
      </c>
      <c r="BF367" s="192">
        <f>IF(N367="snížená",J367,0)</f>
        <v>0</v>
      </c>
      <c r="BG367" s="192">
        <f>IF(N367="zákl. přenesená",J367,0)</f>
        <v>0</v>
      </c>
      <c r="BH367" s="192">
        <f>IF(N367="sníž. přenesená",J367,0)</f>
        <v>0</v>
      </c>
      <c r="BI367" s="192">
        <f>IF(N367="nulová",J367,0)</f>
        <v>0</v>
      </c>
      <c r="BJ367" s="19" t="s">
        <v>84</v>
      </c>
      <c r="BK367" s="192">
        <f>ROUND(I367*H367,2)</f>
        <v>0</v>
      </c>
      <c r="BL367" s="19" t="s">
        <v>229</v>
      </c>
      <c r="BM367" s="191" t="s">
        <v>717</v>
      </c>
    </row>
    <row r="368" spans="1:65" s="2" customFormat="1" ht="11.25">
      <c r="A368" s="36"/>
      <c r="B368" s="37"/>
      <c r="C368" s="38"/>
      <c r="D368" s="193" t="s">
        <v>156</v>
      </c>
      <c r="E368" s="38"/>
      <c r="F368" s="194" t="s">
        <v>718</v>
      </c>
      <c r="G368" s="38"/>
      <c r="H368" s="38"/>
      <c r="I368" s="195"/>
      <c r="J368" s="38"/>
      <c r="K368" s="38"/>
      <c r="L368" s="41"/>
      <c r="M368" s="196"/>
      <c r="N368" s="197"/>
      <c r="O368" s="66"/>
      <c r="P368" s="66"/>
      <c r="Q368" s="66"/>
      <c r="R368" s="66"/>
      <c r="S368" s="66"/>
      <c r="T368" s="67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T368" s="19" t="s">
        <v>156</v>
      </c>
      <c r="AU368" s="19" t="s">
        <v>84</v>
      </c>
    </row>
    <row r="369" spans="1:65" s="13" customFormat="1" ht="22.5">
      <c r="B369" s="198"/>
      <c r="C369" s="199"/>
      <c r="D369" s="200" t="s">
        <v>158</v>
      </c>
      <c r="E369" s="201" t="s">
        <v>19</v>
      </c>
      <c r="F369" s="202" t="s">
        <v>719</v>
      </c>
      <c r="G369" s="199"/>
      <c r="H369" s="203">
        <v>48.009</v>
      </c>
      <c r="I369" s="204"/>
      <c r="J369" s="199"/>
      <c r="K369" s="199"/>
      <c r="L369" s="205"/>
      <c r="M369" s="206"/>
      <c r="N369" s="207"/>
      <c r="O369" s="207"/>
      <c r="P369" s="207"/>
      <c r="Q369" s="207"/>
      <c r="R369" s="207"/>
      <c r="S369" s="207"/>
      <c r="T369" s="208"/>
      <c r="AT369" s="209" t="s">
        <v>158</v>
      </c>
      <c r="AU369" s="209" t="s">
        <v>84</v>
      </c>
      <c r="AV369" s="13" t="s">
        <v>84</v>
      </c>
      <c r="AW369" s="13" t="s">
        <v>33</v>
      </c>
      <c r="AX369" s="13" t="s">
        <v>71</v>
      </c>
      <c r="AY369" s="209" t="s">
        <v>146</v>
      </c>
    </row>
    <row r="370" spans="1:65" s="13" customFormat="1" ht="33.75">
      <c r="B370" s="198"/>
      <c r="C370" s="199"/>
      <c r="D370" s="200" t="s">
        <v>158</v>
      </c>
      <c r="E370" s="201" t="s">
        <v>19</v>
      </c>
      <c r="F370" s="202" t="s">
        <v>720</v>
      </c>
      <c r="G370" s="199"/>
      <c r="H370" s="203">
        <v>145.30199999999999</v>
      </c>
      <c r="I370" s="204"/>
      <c r="J370" s="199"/>
      <c r="K370" s="199"/>
      <c r="L370" s="205"/>
      <c r="M370" s="206"/>
      <c r="N370" s="207"/>
      <c r="O370" s="207"/>
      <c r="P370" s="207"/>
      <c r="Q370" s="207"/>
      <c r="R370" s="207"/>
      <c r="S370" s="207"/>
      <c r="T370" s="208"/>
      <c r="AT370" s="209" t="s">
        <v>158</v>
      </c>
      <c r="AU370" s="209" t="s">
        <v>84</v>
      </c>
      <c r="AV370" s="13" t="s">
        <v>84</v>
      </c>
      <c r="AW370" s="13" t="s">
        <v>33</v>
      </c>
      <c r="AX370" s="13" t="s">
        <v>71</v>
      </c>
      <c r="AY370" s="209" t="s">
        <v>146</v>
      </c>
    </row>
    <row r="371" spans="1:65" s="14" customFormat="1" ht="11.25">
      <c r="B371" s="210"/>
      <c r="C371" s="211"/>
      <c r="D371" s="200" t="s">
        <v>158</v>
      </c>
      <c r="E371" s="212" t="s">
        <v>19</v>
      </c>
      <c r="F371" s="213" t="s">
        <v>173</v>
      </c>
      <c r="G371" s="211"/>
      <c r="H371" s="214">
        <v>193.31100000000001</v>
      </c>
      <c r="I371" s="215"/>
      <c r="J371" s="211"/>
      <c r="K371" s="211"/>
      <c r="L371" s="216"/>
      <c r="M371" s="217"/>
      <c r="N371" s="218"/>
      <c r="O371" s="218"/>
      <c r="P371" s="218"/>
      <c r="Q371" s="218"/>
      <c r="R371" s="218"/>
      <c r="S371" s="218"/>
      <c r="T371" s="219"/>
      <c r="AT371" s="220" t="s">
        <v>158</v>
      </c>
      <c r="AU371" s="220" t="s">
        <v>84</v>
      </c>
      <c r="AV371" s="14" t="s">
        <v>154</v>
      </c>
      <c r="AW371" s="14" t="s">
        <v>33</v>
      </c>
      <c r="AX371" s="14" t="s">
        <v>78</v>
      </c>
      <c r="AY371" s="220" t="s">
        <v>146</v>
      </c>
    </row>
    <row r="372" spans="1:65" s="2" customFormat="1" ht="55.5" customHeight="1">
      <c r="A372" s="36"/>
      <c r="B372" s="37"/>
      <c r="C372" s="180" t="s">
        <v>721</v>
      </c>
      <c r="D372" s="180" t="s">
        <v>149</v>
      </c>
      <c r="E372" s="181" t="s">
        <v>722</v>
      </c>
      <c r="F372" s="182" t="s">
        <v>723</v>
      </c>
      <c r="G372" s="183" t="s">
        <v>168</v>
      </c>
      <c r="H372" s="184">
        <v>63.177</v>
      </c>
      <c r="I372" s="185"/>
      <c r="J372" s="186">
        <f>ROUND(I372*H372,2)</f>
        <v>0</v>
      </c>
      <c r="K372" s="182" t="s">
        <v>153</v>
      </c>
      <c r="L372" s="41"/>
      <c r="M372" s="187" t="s">
        <v>19</v>
      </c>
      <c r="N372" s="188" t="s">
        <v>43</v>
      </c>
      <c r="O372" s="66"/>
      <c r="P372" s="189">
        <f>O372*H372</f>
        <v>0</v>
      </c>
      <c r="Q372" s="189">
        <v>2.5396800000000001E-2</v>
      </c>
      <c r="R372" s="189">
        <f>Q372*H372</f>
        <v>1.6044936336</v>
      </c>
      <c r="S372" s="189">
        <v>0</v>
      </c>
      <c r="T372" s="190">
        <f>S372*H372</f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191" t="s">
        <v>229</v>
      </c>
      <c r="AT372" s="191" t="s">
        <v>149</v>
      </c>
      <c r="AU372" s="191" t="s">
        <v>84</v>
      </c>
      <c r="AY372" s="19" t="s">
        <v>146</v>
      </c>
      <c r="BE372" s="192">
        <f>IF(N372="základní",J372,0)</f>
        <v>0</v>
      </c>
      <c r="BF372" s="192">
        <f>IF(N372="snížená",J372,0)</f>
        <v>0</v>
      </c>
      <c r="BG372" s="192">
        <f>IF(N372="zákl. přenesená",J372,0)</f>
        <v>0</v>
      </c>
      <c r="BH372" s="192">
        <f>IF(N372="sníž. přenesená",J372,0)</f>
        <v>0</v>
      </c>
      <c r="BI372" s="192">
        <f>IF(N372="nulová",J372,0)</f>
        <v>0</v>
      </c>
      <c r="BJ372" s="19" t="s">
        <v>84</v>
      </c>
      <c r="BK372" s="192">
        <f>ROUND(I372*H372,2)</f>
        <v>0</v>
      </c>
      <c r="BL372" s="19" t="s">
        <v>229</v>
      </c>
      <c r="BM372" s="191" t="s">
        <v>724</v>
      </c>
    </row>
    <row r="373" spans="1:65" s="2" customFormat="1" ht="11.25">
      <c r="A373" s="36"/>
      <c r="B373" s="37"/>
      <c r="C373" s="38"/>
      <c r="D373" s="193" t="s">
        <v>156</v>
      </c>
      <c r="E373" s="38"/>
      <c r="F373" s="194" t="s">
        <v>725</v>
      </c>
      <c r="G373" s="38"/>
      <c r="H373" s="38"/>
      <c r="I373" s="195"/>
      <c r="J373" s="38"/>
      <c r="K373" s="38"/>
      <c r="L373" s="41"/>
      <c r="M373" s="196"/>
      <c r="N373" s="197"/>
      <c r="O373" s="66"/>
      <c r="P373" s="66"/>
      <c r="Q373" s="66"/>
      <c r="R373" s="66"/>
      <c r="S373" s="66"/>
      <c r="T373" s="67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T373" s="19" t="s">
        <v>156</v>
      </c>
      <c r="AU373" s="19" t="s">
        <v>84</v>
      </c>
    </row>
    <row r="374" spans="1:65" s="13" customFormat="1" ht="11.25">
      <c r="B374" s="198"/>
      <c r="C374" s="199"/>
      <c r="D374" s="200" t="s">
        <v>158</v>
      </c>
      <c r="E374" s="201" t="s">
        <v>19</v>
      </c>
      <c r="F374" s="202" t="s">
        <v>726</v>
      </c>
      <c r="G374" s="199"/>
      <c r="H374" s="203">
        <v>21.977</v>
      </c>
      <c r="I374" s="204"/>
      <c r="J374" s="199"/>
      <c r="K374" s="199"/>
      <c r="L374" s="205"/>
      <c r="M374" s="206"/>
      <c r="N374" s="207"/>
      <c r="O374" s="207"/>
      <c r="P374" s="207"/>
      <c r="Q374" s="207"/>
      <c r="R374" s="207"/>
      <c r="S374" s="207"/>
      <c r="T374" s="208"/>
      <c r="AT374" s="209" t="s">
        <v>158</v>
      </c>
      <c r="AU374" s="209" t="s">
        <v>84</v>
      </c>
      <c r="AV374" s="13" t="s">
        <v>84</v>
      </c>
      <c r="AW374" s="13" t="s">
        <v>33</v>
      </c>
      <c r="AX374" s="13" t="s">
        <v>71</v>
      </c>
      <c r="AY374" s="209" t="s">
        <v>146</v>
      </c>
    </row>
    <row r="375" spans="1:65" s="13" customFormat="1" ht="11.25">
      <c r="B375" s="198"/>
      <c r="C375" s="199"/>
      <c r="D375" s="200" t="s">
        <v>158</v>
      </c>
      <c r="E375" s="201" t="s">
        <v>19</v>
      </c>
      <c r="F375" s="202" t="s">
        <v>727</v>
      </c>
      <c r="G375" s="199"/>
      <c r="H375" s="203">
        <v>41.2</v>
      </c>
      <c r="I375" s="204"/>
      <c r="J375" s="199"/>
      <c r="K375" s="199"/>
      <c r="L375" s="205"/>
      <c r="M375" s="206"/>
      <c r="N375" s="207"/>
      <c r="O375" s="207"/>
      <c r="P375" s="207"/>
      <c r="Q375" s="207"/>
      <c r="R375" s="207"/>
      <c r="S375" s="207"/>
      <c r="T375" s="208"/>
      <c r="AT375" s="209" t="s">
        <v>158</v>
      </c>
      <c r="AU375" s="209" t="s">
        <v>84</v>
      </c>
      <c r="AV375" s="13" t="s">
        <v>84</v>
      </c>
      <c r="AW375" s="13" t="s">
        <v>33</v>
      </c>
      <c r="AX375" s="13" t="s">
        <v>71</v>
      </c>
      <c r="AY375" s="209" t="s">
        <v>146</v>
      </c>
    </row>
    <row r="376" spans="1:65" s="14" customFormat="1" ht="11.25">
      <c r="B376" s="210"/>
      <c r="C376" s="211"/>
      <c r="D376" s="200" t="s">
        <v>158</v>
      </c>
      <c r="E376" s="212" t="s">
        <v>19</v>
      </c>
      <c r="F376" s="213" t="s">
        <v>173</v>
      </c>
      <c r="G376" s="211"/>
      <c r="H376" s="214">
        <v>63.177</v>
      </c>
      <c r="I376" s="215"/>
      <c r="J376" s="211"/>
      <c r="K376" s="211"/>
      <c r="L376" s="216"/>
      <c r="M376" s="217"/>
      <c r="N376" s="218"/>
      <c r="O376" s="218"/>
      <c r="P376" s="218"/>
      <c r="Q376" s="218"/>
      <c r="R376" s="218"/>
      <c r="S376" s="218"/>
      <c r="T376" s="219"/>
      <c r="AT376" s="220" t="s">
        <v>158</v>
      </c>
      <c r="AU376" s="220" t="s">
        <v>84</v>
      </c>
      <c r="AV376" s="14" t="s">
        <v>154</v>
      </c>
      <c r="AW376" s="14" t="s">
        <v>33</v>
      </c>
      <c r="AX376" s="14" t="s">
        <v>78</v>
      </c>
      <c r="AY376" s="220" t="s">
        <v>146</v>
      </c>
    </row>
    <row r="377" spans="1:65" s="2" customFormat="1" ht="55.5" customHeight="1">
      <c r="A377" s="36"/>
      <c r="B377" s="37"/>
      <c r="C377" s="180" t="s">
        <v>728</v>
      </c>
      <c r="D377" s="180" t="s">
        <v>149</v>
      </c>
      <c r="E377" s="181" t="s">
        <v>729</v>
      </c>
      <c r="F377" s="182" t="s">
        <v>730</v>
      </c>
      <c r="G377" s="183" t="s">
        <v>168</v>
      </c>
      <c r="H377" s="184">
        <v>140</v>
      </c>
      <c r="I377" s="185"/>
      <c r="J377" s="186">
        <f>ROUND(I377*H377,2)</f>
        <v>0</v>
      </c>
      <c r="K377" s="182" t="s">
        <v>153</v>
      </c>
      <c r="L377" s="41"/>
      <c r="M377" s="187" t="s">
        <v>19</v>
      </c>
      <c r="N377" s="188" t="s">
        <v>43</v>
      </c>
      <c r="O377" s="66"/>
      <c r="P377" s="189">
        <f>O377*H377</f>
        <v>0</v>
      </c>
      <c r="Q377" s="189">
        <v>1.6917419999999999E-2</v>
      </c>
      <c r="R377" s="189">
        <f>Q377*H377</f>
        <v>2.3684387999999998</v>
      </c>
      <c r="S377" s="189">
        <v>0</v>
      </c>
      <c r="T377" s="190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91" t="s">
        <v>229</v>
      </c>
      <c r="AT377" s="191" t="s">
        <v>149</v>
      </c>
      <c r="AU377" s="191" t="s">
        <v>84</v>
      </c>
      <c r="AY377" s="19" t="s">
        <v>146</v>
      </c>
      <c r="BE377" s="192">
        <f>IF(N377="základní",J377,0)</f>
        <v>0</v>
      </c>
      <c r="BF377" s="192">
        <f>IF(N377="snížená",J377,0)</f>
        <v>0</v>
      </c>
      <c r="BG377" s="192">
        <f>IF(N377="zákl. přenesená",J377,0)</f>
        <v>0</v>
      </c>
      <c r="BH377" s="192">
        <f>IF(N377="sníž. přenesená",J377,0)</f>
        <v>0</v>
      </c>
      <c r="BI377" s="192">
        <f>IF(N377="nulová",J377,0)</f>
        <v>0</v>
      </c>
      <c r="BJ377" s="19" t="s">
        <v>84</v>
      </c>
      <c r="BK377" s="192">
        <f>ROUND(I377*H377,2)</f>
        <v>0</v>
      </c>
      <c r="BL377" s="19" t="s">
        <v>229</v>
      </c>
      <c r="BM377" s="191" t="s">
        <v>731</v>
      </c>
    </row>
    <row r="378" spans="1:65" s="2" customFormat="1" ht="11.25">
      <c r="A378" s="36"/>
      <c r="B378" s="37"/>
      <c r="C378" s="38"/>
      <c r="D378" s="193" t="s">
        <v>156</v>
      </c>
      <c r="E378" s="38"/>
      <c r="F378" s="194" t="s">
        <v>732</v>
      </c>
      <c r="G378" s="38"/>
      <c r="H378" s="38"/>
      <c r="I378" s="195"/>
      <c r="J378" s="38"/>
      <c r="K378" s="38"/>
      <c r="L378" s="41"/>
      <c r="M378" s="196"/>
      <c r="N378" s="197"/>
      <c r="O378" s="66"/>
      <c r="P378" s="66"/>
      <c r="Q378" s="66"/>
      <c r="R378" s="66"/>
      <c r="S378" s="66"/>
      <c r="T378" s="67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T378" s="19" t="s">
        <v>156</v>
      </c>
      <c r="AU378" s="19" t="s">
        <v>84</v>
      </c>
    </row>
    <row r="379" spans="1:65" s="13" customFormat="1" ht="11.25">
      <c r="B379" s="198"/>
      <c r="C379" s="199"/>
      <c r="D379" s="200" t="s">
        <v>158</v>
      </c>
      <c r="E379" s="201" t="s">
        <v>19</v>
      </c>
      <c r="F379" s="202" t="s">
        <v>522</v>
      </c>
      <c r="G379" s="199"/>
      <c r="H379" s="203">
        <v>140</v>
      </c>
      <c r="I379" s="204"/>
      <c r="J379" s="199"/>
      <c r="K379" s="199"/>
      <c r="L379" s="205"/>
      <c r="M379" s="206"/>
      <c r="N379" s="207"/>
      <c r="O379" s="207"/>
      <c r="P379" s="207"/>
      <c r="Q379" s="207"/>
      <c r="R379" s="207"/>
      <c r="S379" s="207"/>
      <c r="T379" s="208"/>
      <c r="AT379" s="209" t="s">
        <v>158</v>
      </c>
      <c r="AU379" s="209" t="s">
        <v>84</v>
      </c>
      <c r="AV379" s="13" t="s">
        <v>84</v>
      </c>
      <c r="AW379" s="13" t="s">
        <v>33</v>
      </c>
      <c r="AX379" s="13" t="s">
        <v>78</v>
      </c>
      <c r="AY379" s="209" t="s">
        <v>146</v>
      </c>
    </row>
    <row r="380" spans="1:65" s="2" customFormat="1" ht="76.349999999999994" customHeight="1">
      <c r="A380" s="36"/>
      <c r="B380" s="37"/>
      <c r="C380" s="180" t="s">
        <v>733</v>
      </c>
      <c r="D380" s="180" t="s">
        <v>149</v>
      </c>
      <c r="E380" s="181" t="s">
        <v>734</v>
      </c>
      <c r="F380" s="182" t="s">
        <v>735</v>
      </c>
      <c r="G380" s="183" t="s">
        <v>198</v>
      </c>
      <c r="H380" s="184">
        <v>8.7609999999999992</v>
      </c>
      <c r="I380" s="185"/>
      <c r="J380" s="186">
        <f>ROUND(I380*H380,2)</f>
        <v>0</v>
      </c>
      <c r="K380" s="182" t="s">
        <v>153</v>
      </c>
      <c r="L380" s="41"/>
      <c r="M380" s="187" t="s">
        <v>19</v>
      </c>
      <c r="N380" s="188" t="s">
        <v>43</v>
      </c>
      <c r="O380" s="66"/>
      <c r="P380" s="189">
        <f>O380*H380</f>
        <v>0</v>
      </c>
      <c r="Q380" s="189">
        <v>0</v>
      </c>
      <c r="R380" s="189">
        <f>Q380*H380</f>
        <v>0</v>
      </c>
      <c r="S380" s="189">
        <v>0</v>
      </c>
      <c r="T380" s="190">
        <f>S380*H380</f>
        <v>0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191" t="s">
        <v>229</v>
      </c>
      <c r="AT380" s="191" t="s">
        <v>149</v>
      </c>
      <c r="AU380" s="191" t="s">
        <v>84</v>
      </c>
      <c r="AY380" s="19" t="s">
        <v>146</v>
      </c>
      <c r="BE380" s="192">
        <f>IF(N380="základní",J380,0)</f>
        <v>0</v>
      </c>
      <c r="BF380" s="192">
        <f>IF(N380="snížená",J380,0)</f>
        <v>0</v>
      </c>
      <c r="BG380" s="192">
        <f>IF(N380="zákl. přenesená",J380,0)</f>
        <v>0</v>
      </c>
      <c r="BH380" s="192">
        <f>IF(N380="sníž. přenesená",J380,0)</f>
        <v>0</v>
      </c>
      <c r="BI380" s="192">
        <f>IF(N380="nulová",J380,0)</f>
        <v>0</v>
      </c>
      <c r="BJ380" s="19" t="s">
        <v>84</v>
      </c>
      <c r="BK380" s="192">
        <f>ROUND(I380*H380,2)</f>
        <v>0</v>
      </c>
      <c r="BL380" s="19" t="s">
        <v>229</v>
      </c>
      <c r="BM380" s="191" t="s">
        <v>736</v>
      </c>
    </row>
    <row r="381" spans="1:65" s="2" customFormat="1" ht="11.25">
      <c r="A381" s="36"/>
      <c r="B381" s="37"/>
      <c r="C381" s="38"/>
      <c r="D381" s="193" t="s">
        <v>156</v>
      </c>
      <c r="E381" s="38"/>
      <c r="F381" s="194" t="s">
        <v>737</v>
      </c>
      <c r="G381" s="38"/>
      <c r="H381" s="38"/>
      <c r="I381" s="195"/>
      <c r="J381" s="38"/>
      <c r="K381" s="38"/>
      <c r="L381" s="41"/>
      <c r="M381" s="196"/>
      <c r="N381" s="197"/>
      <c r="O381" s="66"/>
      <c r="P381" s="66"/>
      <c r="Q381" s="66"/>
      <c r="R381" s="66"/>
      <c r="S381" s="66"/>
      <c r="T381" s="67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T381" s="19" t="s">
        <v>156</v>
      </c>
      <c r="AU381" s="19" t="s">
        <v>84</v>
      </c>
    </row>
    <row r="382" spans="1:65" s="12" customFormat="1" ht="22.9" customHeight="1">
      <c r="B382" s="164"/>
      <c r="C382" s="165"/>
      <c r="D382" s="166" t="s">
        <v>70</v>
      </c>
      <c r="E382" s="178" t="s">
        <v>234</v>
      </c>
      <c r="F382" s="178" t="s">
        <v>235</v>
      </c>
      <c r="G382" s="165"/>
      <c r="H382" s="165"/>
      <c r="I382" s="168"/>
      <c r="J382" s="179">
        <f>BK382</f>
        <v>0</v>
      </c>
      <c r="K382" s="165"/>
      <c r="L382" s="170"/>
      <c r="M382" s="171"/>
      <c r="N382" s="172"/>
      <c r="O382" s="172"/>
      <c r="P382" s="173">
        <f>SUM(P383:P444)</f>
        <v>0</v>
      </c>
      <c r="Q382" s="172"/>
      <c r="R382" s="173">
        <f>SUM(R383:R444)</f>
        <v>0.71409935680000014</v>
      </c>
      <c r="S382" s="172"/>
      <c r="T382" s="174">
        <f>SUM(T383:T444)</f>
        <v>0</v>
      </c>
      <c r="AR382" s="175" t="s">
        <v>84</v>
      </c>
      <c r="AT382" s="176" t="s">
        <v>70</v>
      </c>
      <c r="AU382" s="176" t="s">
        <v>78</v>
      </c>
      <c r="AY382" s="175" t="s">
        <v>146</v>
      </c>
      <c r="BK382" s="177">
        <f>SUM(BK383:BK444)</f>
        <v>0</v>
      </c>
    </row>
    <row r="383" spans="1:65" s="2" customFormat="1" ht="37.9" customHeight="1">
      <c r="A383" s="36"/>
      <c r="B383" s="37"/>
      <c r="C383" s="180" t="s">
        <v>738</v>
      </c>
      <c r="D383" s="180" t="s">
        <v>149</v>
      </c>
      <c r="E383" s="181" t="s">
        <v>739</v>
      </c>
      <c r="F383" s="182" t="s">
        <v>740</v>
      </c>
      <c r="G383" s="183" t="s">
        <v>162</v>
      </c>
      <c r="H383" s="184">
        <v>12</v>
      </c>
      <c r="I383" s="185"/>
      <c r="J383" s="186">
        <f>ROUND(I383*H383,2)</f>
        <v>0</v>
      </c>
      <c r="K383" s="182" t="s">
        <v>153</v>
      </c>
      <c r="L383" s="41"/>
      <c r="M383" s="187" t="s">
        <v>19</v>
      </c>
      <c r="N383" s="188" t="s">
        <v>43</v>
      </c>
      <c r="O383" s="66"/>
      <c r="P383" s="189">
        <f>O383*H383</f>
        <v>0</v>
      </c>
      <c r="Q383" s="189">
        <v>0</v>
      </c>
      <c r="R383" s="189">
        <f>Q383*H383</f>
        <v>0</v>
      </c>
      <c r="S383" s="189">
        <v>0</v>
      </c>
      <c r="T383" s="190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91" t="s">
        <v>229</v>
      </c>
      <c r="AT383" s="191" t="s">
        <v>149</v>
      </c>
      <c r="AU383" s="191" t="s">
        <v>84</v>
      </c>
      <c r="AY383" s="19" t="s">
        <v>146</v>
      </c>
      <c r="BE383" s="192">
        <f>IF(N383="základní",J383,0)</f>
        <v>0</v>
      </c>
      <c r="BF383" s="192">
        <f>IF(N383="snížená",J383,0)</f>
        <v>0</v>
      </c>
      <c r="BG383" s="192">
        <f>IF(N383="zákl. přenesená",J383,0)</f>
        <v>0</v>
      </c>
      <c r="BH383" s="192">
        <f>IF(N383="sníž. přenesená",J383,0)</f>
        <v>0</v>
      </c>
      <c r="BI383" s="192">
        <f>IF(N383="nulová",J383,0)</f>
        <v>0</v>
      </c>
      <c r="BJ383" s="19" t="s">
        <v>84</v>
      </c>
      <c r="BK383" s="192">
        <f>ROUND(I383*H383,2)</f>
        <v>0</v>
      </c>
      <c r="BL383" s="19" t="s">
        <v>229</v>
      </c>
      <c r="BM383" s="191" t="s">
        <v>741</v>
      </c>
    </row>
    <row r="384" spans="1:65" s="2" customFormat="1" ht="11.25">
      <c r="A384" s="36"/>
      <c r="B384" s="37"/>
      <c r="C384" s="38"/>
      <c r="D384" s="193" t="s">
        <v>156</v>
      </c>
      <c r="E384" s="38"/>
      <c r="F384" s="194" t="s">
        <v>742</v>
      </c>
      <c r="G384" s="38"/>
      <c r="H384" s="38"/>
      <c r="I384" s="195"/>
      <c r="J384" s="38"/>
      <c r="K384" s="38"/>
      <c r="L384" s="41"/>
      <c r="M384" s="196"/>
      <c r="N384" s="197"/>
      <c r="O384" s="66"/>
      <c r="P384" s="66"/>
      <c r="Q384" s="66"/>
      <c r="R384" s="66"/>
      <c r="S384" s="66"/>
      <c r="T384" s="67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T384" s="19" t="s">
        <v>156</v>
      </c>
      <c r="AU384" s="19" t="s">
        <v>84</v>
      </c>
    </row>
    <row r="385" spans="1:65" s="13" customFormat="1" ht="11.25">
      <c r="B385" s="198"/>
      <c r="C385" s="199"/>
      <c r="D385" s="200" t="s">
        <v>158</v>
      </c>
      <c r="E385" s="201" t="s">
        <v>19</v>
      </c>
      <c r="F385" s="202" t="s">
        <v>743</v>
      </c>
      <c r="G385" s="199"/>
      <c r="H385" s="203">
        <v>3</v>
      </c>
      <c r="I385" s="204"/>
      <c r="J385" s="199"/>
      <c r="K385" s="199"/>
      <c r="L385" s="205"/>
      <c r="M385" s="206"/>
      <c r="N385" s="207"/>
      <c r="O385" s="207"/>
      <c r="P385" s="207"/>
      <c r="Q385" s="207"/>
      <c r="R385" s="207"/>
      <c r="S385" s="207"/>
      <c r="T385" s="208"/>
      <c r="AT385" s="209" t="s">
        <v>158</v>
      </c>
      <c r="AU385" s="209" t="s">
        <v>84</v>
      </c>
      <c r="AV385" s="13" t="s">
        <v>84</v>
      </c>
      <c r="AW385" s="13" t="s">
        <v>33</v>
      </c>
      <c r="AX385" s="13" t="s">
        <v>71</v>
      </c>
      <c r="AY385" s="209" t="s">
        <v>146</v>
      </c>
    </row>
    <row r="386" spans="1:65" s="13" customFormat="1" ht="11.25">
      <c r="B386" s="198"/>
      <c r="C386" s="199"/>
      <c r="D386" s="200" t="s">
        <v>158</v>
      </c>
      <c r="E386" s="201" t="s">
        <v>19</v>
      </c>
      <c r="F386" s="202" t="s">
        <v>744</v>
      </c>
      <c r="G386" s="199"/>
      <c r="H386" s="203">
        <v>3</v>
      </c>
      <c r="I386" s="204"/>
      <c r="J386" s="199"/>
      <c r="K386" s="199"/>
      <c r="L386" s="205"/>
      <c r="M386" s="206"/>
      <c r="N386" s="207"/>
      <c r="O386" s="207"/>
      <c r="P386" s="207"/>
      <c r="Q386" s="207"/>
      <c r="R386" s="207"/>
      <c r="S386" s="207"/>
      <c r="T386" s="208"/>
      <c r="AT386" s="209" t="s">
        <v>158</v>
      </c>
      <c r="AU386" s="209" t="s">
        <v>84</v>
      </c>
      <c r="AV386" s="13" t="s">
        <v>84</v>
      </c>
      <c r="AW386" s="13" t="s">
        <v>33</v>
      </c>
      <c r="AX386" s="13" t="s">
        <v>71</v>
      </c>
      <c r="AY386" s="209" t="s">
        <v>146</v>
      </c>
    </row>
    <row r="387" spans="1:65" s="13" customFormat="1" ht="11.25">
      <c r="B387" s="198"/>
      <c r="C387" s="199"/>
      <c r="D387" s="200" t="s">
        <v>158</v>
      </c>
      <c r="E387" s="201" t="s">
        <v>19</v>
      </c>
      <c r="F387" s="202" t="s">
        <v>745</v>
      </c>
      <c r="G387" s="199"/>
      <c r="H387" s="203">
        <v>1</v>
      </c>
      <c r="I387" s="204"/>
      <c r="J387" s="199"/>
      <c r="K387" s="199"/>
      <c r="L387" s="205"/>
      <c r="M387" s="206"/>
      <c r="N387" s="207"/>
      <c r="O387" s="207"/>
      <c r="P387" s="207"/>
      <c r="Q387" s="207"/>
      <c r="R387" s="207"/>
      <c r="S387" s="207"/>
      <c r="T387" s="208"/>
      <c r="AT387" s="209" t="s">
        <v>158</v>
      </c>
      <c r="AU387" s="209" t="s">
        <v>84</v>
      </c>
      <c r="AV387" s="13" t="s">
        <v>84</v>
      </c>
      <c r="AW387" s="13" t="s">
        <v>33</v>
      </c>
      <c r="AX387" s="13" t="s">
        <v>71</v>
      </c>
      <c r="AY387" s="209" t="s">
        <v>146</v>
      </c>
    </row>
    <row r="388" spans="1:65" s="13" customFormat="1" ht="11.25">
      <c r="B388" s="198"/>
      <c r="C388" s="199"/>
      <c r="D388" s="200" t="s">
        <v>158</v>
      </c>
      <c r="E388" s="201" t="s">
        <v>19</v>
      </c>
      <c r="F388" s="202" t="s">
        <v>746</v>
      </c>
      <c r="G388" s="199"/>
      <c r="H388" s="203">
        <v>4</v>
      </c>
      <c r="I388" s="204"/>
      <c r="J388" s="199"/>
      <c r="K388" s="199"/>
      <c r="L388" s="205"/>
      <c r="M388" s="206"/>
      <c r="N388" s="207"/>
      <c r="O388" s="207"/>
      <c r="P388" s="207"/>
      <c r="Q388" s="207"/>
      <c r="R388" s="207"/>
      <c r="S388" s="207"/>
      <c r="T388" s="208"/>
      <c r="AT388" s="209" t="s">
        <v>158</v>
      </c>
      <c r="AU388" s="209" t="s">
        <v>84</v>
      </c>
      <c r="AV388" s="13" t="s">
        <v>84</v>
      </c>
      <c r="AW388" s="13" t="s">
        <v>33</v>
      </c>
      <c r="AX388" s="13" t="s">
        <v>71</v>
      </c>
      <c r="AY388" s="209" t="s">
        <v>146</v>
      </c>
    </row>
    <row r="389" spans="1:65" s="13" customFormat="1" ht="11.25">
      <c r="B389" s="198"/>
      <c r="C389" s="199"/>
      <c r="D389" s="200" t="s">
        <v>158</v>
      </c>
      <c r="E389" s="201" t="s">
        <v>19</v>
      </c>
      <c r="F389" s="202" t="s">
        <v>747</v>
      </c>
      <c r="G389" s="199"/>
      <c r="H389" s="203">
        <v>1</v>
      </c>
      <c r="I389" s="204"/>
      <c r="J389" s="199"/>
      <c r="K389" s="199"/>
      <c r="L389" s="205"/>
      <c r="M389" s="206"/>
      <c r="N389" s="207"/>
      <c r="O389" s="207"/>
      <c r="P389" s="207"/>
      <c r="Q389" s="207"/>
      <c r="R389" s="207"/>
      <c r="S389" s="207"/>
      <c r="T389" s="208"/>
      <c r="AT389" s="209" t="s">
        <v>158</v>
      </c>
      <c r="AU389" s="209" t="s">
        <v>84</v>
      </c>
      <c r="AV389" s="13" t="s">
        <v>84</v>
      </c>
      <c r="AW389" s="13" t="s">
        <v>33</v>
      </c>
      <c r="AX389" s="13" t="s">
        <v>71</v>
      </c>
      <c r="AY389" s="209" t="s">
        <v>146</v>
      </c>
    </row>
    <row r="390" spans="1:65" s="14" customFormat="1" ht="11.25">
      <c r="B390" s="210"/>
      <c r="C390" s="211"/>
      <c r="D390" s="200" t="s">
        <v>158</v>
      </c>
      <c r="E390" s="212" t="s">
        <v>19</v>
      </c>
      <c r="F390" s="213" t="s">
        <v>173</v>
      </c>
      <c r="G390" s="211"/>
      <c r="H390" s="214">
        <v>12</v>
      </c>
      <c r="I390" s="215"/>
      <c r="J390" s="211"/>
      <c r="K390" s="211"/>
      <c r="L390" s="216"/>
      <c r="M390" s="217"/>
      <c r="N390" s="218"/>
      <c r="O390" s="218"/>
      <c r="P390" s="218"/>
      <c r="Q390" s="218"/>
      <c r="R390" s="218"/>
      <c r="S390" s="218"/>
      <c r="T390" s="219"/>
      <c r="AT390" s="220" t="s">
        <v>158</v>
      </c>
      <c r="AU390" s="220" t="s">
        <v>84</v>
      </c>
      <c r="AV390" s="14" t="s">
        <v>154</v>
      </c>
      <c r="AW390" s="14" t="s">
        <v>33</v>
      </c>
      <c r="AX390" s="14" t="s">
        <v>78</v>
      </c>
      <c r="AY390" s="220" t="s">
        <v>146</v>
      </c>
    </row>
    <row r="391" spans="1:65" s="2" customFormat="1" ht="21.75" customHeight="1">
      <c r="A391" s="36"/>
      <c r="B391" s="37"/>
      <c r="C391" s="235" t="s">
        <v>748</v>
      </c>
      <c r="D391" s="235" t="s">
        <v>288</v>
      </c>
      <c r="E391" s="236" t="s">
        <v>749</v>
      </c>
      <c r="F391" s="237" t="s">
        <v>750</v>
      </c>
      <c r="G391" s="238" t="s">
        <v>162</v>
      </c>
      <c r="H391" s="239">
        <v>4</v>
      </c>
      <c r="I391" s="240"/>
      <c r="J391" s="241">
        <f t="shared" ref="J391:J396" si="0">ROUND(I391*H391,2)</f>
        <v>0</v>
      </c>
      <c r="K391" s="237" t="s">
        <v>176</v>
      </c>
      <c r="L391" s="242"/>
      <c r="M391" s="243" t="s">
        <v>19</v>
      </c>
      <c r="N391" s="244" t="s">
        <v>43</v>
      </c>
      <c r="O391" s="66"/>
      <c r="P391" s="189">
        <f t="shared" ref="P391:P396" si="1">O391*H391</f>
        <v>0</v>
      </c>
      <c r="Q391" s="189">
        <v>1.7999999999999999E-2</v>
      </c>
      <c r="R391" s="189">
        <f t="shared" ref="R391:R396" si="2">Q391*H391</f>
        <v>7.1999999999999995E-2</v>
      </c>
      <c r="S391" s="189">
        <v>0</v>
      </c>
      <c r="T391" s="190">
        <f t="shared" ref="T391:T396" si="3">S391*H391</f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191" t="s">
        <v>455</v>
      </c>
      <c r="AT391" s="191" t="s">
        <v>288</v>
      </c>
      <c r="AU391" s="191" t="s">
        <v>84</v>
      </c>
      <c r="AY391" s="19" t="s">
        <v>146</v>
      </c>
      <c r="BE391" s="192">
        <f t="shared" ref="BE391:BE396" si="4">IF(N391="základní",J391,0)</f>
        <v>0</v>
      </c>
      <c r="BF391" s="192">
        <f t="shared" ref="BF391:BF396" si="5">IF(N391="snížená",J391,0)</f>
        <v>0</v>
      </c>
      <c r="BG391" s="192">
        <f t="shared" ref="BG391:BG396" si="6">IF(N391="zákl. přenesená",J391,0)</f>
        <v>0</v>
      </c>
      <c r="BH391" s="192">
        <f t="shared" ref="BH391:BH396" si="7">IF(N391="sníž. přenesená",J391,0)</f>
        <v>0</v>
      </c>
      <c r="BI391" s="192">
        <f t="shared" ref="BI391:BI396" si="8">IF(N391="nulová",J391,0)</f>
        <v>0</v>
      </c>
      <c r="BJ391" s="19" t="s">
        <v>84</v>
      </c>
      <c r="BK391" s="192">
        <f t="shared" ref="BK391:BK396" si="9">ROUND(I391*H391,2)</f>
        <v>0</v>
      </c>
      <c r="BL391" s="19" t="s">
        <v>229</v>
      </c>
      <c r="BM391" s="191" t="s">
        <v>751</v>
      </c>
    </row>
    <row r="392" spans="1:65" s="2" customFormat="1" ht="21.75" customHeight="1">
      <c r="A392" s="36"/>
      <c r="B392" s="37"/>
      <c r="C392" s="235" t="s">
        <v>752</v>
      </c>
      <c r="D392" s="235" t="s">
        <v>288</v>
      </c>
      <c r="E392" s="236" t="s">
        <v>753</v>
      </c>
      <c r="F392" s="237" t="s">
        <v>754</v>
      </c>
      <c r="G392" s="238" t="s">
        <v>162</v>
      </c>
      <c r="H392" s="239">
        <v>1</v>
      </c>
      <c r="I392" s="240"/>
      <c r="J392" s="241">
        <f t="shared" si="0"/>
        <v>0</v>
      </c>
      <c r="K392" s="237" t="s">
        <v>176</v>
      </c>
      <c r="L392" s="242"/>
      <c r="M392" s="243" t="s">
        <v>19</v>
      </c>
      <c r="N392" s="244" t="s">
        <v>43</v>
      </c>
      <c r="O392" s="66"/>
      <c r="P392" s="189">
        <f t="shared" si="1"/>
        <v>0</v>
      </c>
      <c r="Q392" s="189">
        <v>1.7999999999999999E-2</v>
      </c>
      <c r="R392" s="189">
        <f t="shared" si="2"/>
        <v>1.7999999999999999E-2</v>
      </c>
      <c r="S392" s="189">
        <v>0</v>
      </c>
      <c r="T392" s="190">
        <f t="shared" si="3"/>
        <v>0</v>
      </c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R392" s="191" t="s">
        <v>455</v>
      </c>
      <c r="AT392" s="191" t="s">
        <v>288</v>
      </c>
      <c r="AU392" s="191" t="s">
        <v>84</v>
      </c>
      <c r="AY392" s="19" t="s">
        <v>146</v>
      </c>
      <c r="BE392" s="192">
        <f t="shared" si="4"/>
        <v>0</v>
      </c>
      <c r="BF392" s="192">
        <f t="shared" si="5"/>
        <v>0</v>
      </c>
      <c r="BG392" s="192">
        <f t="shared" si="6"/>
        <v>0</v>
      </c>
      <c r="BH392" s="192">
        <f t="shared" si="7"/>
        <v>0</v>
      </c>
      <c r="BI392" s="192">
        <f t="shared" si="8"/>
        <v>0</v>
      </c>
      <c r="BJ392" s="19" t="s">
        <v>84</v>
      </c>
      <c r="BK392" s="192">
        <f t="shared" si="9"/>
        <v>0</v>
      </c>
      <c r="BL392" s="19" t="s">
        <v>229</v>
      </c>
      <c r="BM392" s="191" t="s">
        <v>755</v>
      </c>
    </row>
    <row r="393" spans="1:65" s="2" customFormat="1" ht="21.75" customHeight="1">
      <c r="A393" s="36"/>
      <c r="B393" s="37"/>
      <c r="C393" s="235" t="s">
        <v>756</v>
      </c>
      <c r="D393" s="235" t="s">
        <v>288</v>
      </c>
      <c r="E393" s="236" t="s">
        <v>757</v>
      </c>
      <c r="F393" s="237" t="s">
        <v>758</v>
      </c>
      <c r="G393" s="238" t="s">
        <v>162</v>
      </c>
      <c r="H393" s="239">
        <v>1</v>
      </c>
      <c r="I393" s="240"/>
      <c r="J393" s="241">
        <f t="shared" si="0"/>
        <v>0</v>
      </c>
      <c r="K393" s="237" t="s">
        <v>176</v>
      </c>
      <c r="L393" s="242"/>
      <c r="M393" s="243" t="s">
        <v>19</v>
      </c>
      <c r="N393" s="244" t="s">
        <v>43</v>
      </c>
      <c r="O393" s="66"/>
      <c r="P393" s="189">
        <f t="shared" si="1"/>
        <v>0</v>
      </c>
      <c r="Q393" s="189">
        <v>0.02</v>
      </c>
      <c r="R393" s="189">
        <f t="shared" si="2"/>
        <v>0.02</v>
      </c>
      <c r="S393" s="189">
        <v>0</v>
      </c>
      <c r="T393" s="190">
        <f t="shared" si="3"/>
        <v>0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R393" s="191" t="s">
        <v>455</v>
      </c>
      <c r="AT393" s="191" t="s">
        <v>288</v>
      </c>
      <c r="AU393" s="191" t="s">
        <v>84</v>
      </c>
      <c r="AY393" s="19" t="s">
        <v>146</v>
      </c>
      <c r="BE393" s="192">
        <f t="shared" si="4"/>
        <v>0</v>
      </c>
      <c r="BF393" s="192">
        <f t="shared" si="5"/>
        <v>0</v>
      </c>
      <c r="BG393" s="192">
        <f t="shared" si="6"/>
        <v>0</v>
      </c>
      <c r="BH393" s="192">
        <f t="shared" si="7"/>
        <v>0</v>
      </c>
      <c r="BI393" s="192">
        <f t="shared" si="8"/>
        <v>0</v>
      </c>
      <c r="BJ393" s="19" t="s">
        <v>84</v>
      </c>
      <c r="BK393" s="192">
        <f t="shared" si="9"/>
        <v>0</v>
      </c>
      <c r="BL393" s="19" t="s">
        <v>229</v>
      </c>
      <c r="BM393" s="191" t="s">
        <v>759</v>
      </c>
    </row>
    <row r="394" spans="1:65" s="2" customFormat="1" ht="21.75" customHeight="1">
      <c r="A394" s="36"/>
      <c r="B394" s="37"/>
      <c r="C394" s="235" t="s">
        <v>760</v>
      </c>
      <c r="D394" s="235" t="s">
        <v>288</v>
      </c>
      <c r="E394" s="236" t="s">
        <v>761</v>
      </c>
      <c r="F394" s="237" t="s">
        <v>762</v>
      </c>
      <c r="G394" s="238" t="s">
        <v>162</v>
      </c>
      <c r="H394" s="239">
        <v>3</v>
      </c>
      <c r="I394" s="240"/>
      <c r="J394" s="241">
        <f t="shared" si="0"/>
        <v>0</v>
      </c>
      <c r="K394" s="237" t="s">
        <v>176</v>
      </c>
      <c r="L394" s="242"/>
      <c r="M394" s="243" t="s">
        <v>19</v>
      </c>
      <c r="N394" s="244" t="s">
        <v>43</v>
      </c>
      <c r="O394" s="66"/>
      <c r="P394" s="189">
        <f t="shared" si="1"/>
        <v>0</v>
      </c>
      <c r="Q394" s="189">
        <v>2.8000000000000001E-2</v>
      </c>
      <c r="R394" s="189">
        <f t="shared" si="2"/>
        <v>8.4000000000000005E-2</v>
      </c>
      <c r="S394" s="189">
        <v>0</v>
      </c>
      <c r="T394" s="190">
        <f t="shared" si="3"/>
        <v>0</v>
      </c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R394" s="191" t="s">
        <v>455</v>
      </c>
      <c r="AT394" s="191" t="s">
        <v>288</v>
      </c>
      <c r="AU394" s="191" t="s">
        <v>84</v>
      </c>
      <c r="AY394" s="19" t="s">
        <v>146</v>
      </c>
      <c r="BE394" s="192">
        <f t="shared" si="4"/>
        <v>0</v>
      </c>
      <c r="BF394" s="192">
        <f t="shared" si="5"/>
        <v>0</v>
      </c>
      <c r="BG394" s="192">
        <f t="shared" si="6"/>
        <v>0</v>
      </c>
      <c r="BH394" s="192">
        <f t="shared" si="7"/>
        <v>0</v>
      </c>
      <c r="BI394" s="192">
        <f t="shared" si="8"/>
        <v>0</v>
      </c>
      <c r="BJ394" s="19" t="s">
        <v>84</v>
      </c>
      <c r="BK394" s="192">
        <f t="shared" si="9"/>
        <v>0</v>
      </c>
      <c r="BL394" s="19" t="s">
        <v>229</v>
      </c>
      <c r="BM394" s="191" t="s">
        <v>763</v>
      </c>
    </row>
    <row r="395" spans="1:65" s="2" customFormat="1" ht="21.75" customHeight="1">
      <c r="A395" s="36"/>
      <c r="B395" s="37"/>
      <c r="C395" s="235" t="s">
        <v>764</v>
      </c>
      <c r="D395" s="235" t="s">
        <v>288</v>
      </c>
      <c r="E395" s="236" t="s">
        <v>765</v>
      </c>
      <c r="F395" s="237" t="s">
        <v>766</v>
      </c>
      <c r="G395" s="238" t="s">
        <v>162</v>
      </c>
      <c r="H395" s="239">
        <v>3</v>
      </c>
      <c r="I395" s="240"/>
      <c r="J395" s="241">
        <f t="shared" si="0"/>
        <v>0</v>
      </c>
      <c r="K395" s="237" t="s">
        <v>176</v>
      </c>
      <c r="L395" s="242"/>
      <c r="M395" s="243" t="s">
        <v>19</v>
      </c>
      <c r="N395" s="244" t="s">
        <v>43</v>
      </c>
      <c r="O395" s="66"/>
      <c r="P395" s="189">
        <f t="shared" si="1"/>
        <v>0</v>
      </c>
      <c r="Q395" s="189">
        <v>2.8000000000000001E-2</v>
      </c>
      <c r="R395" s="189">
        <f t="shared" si="2"/>
        <v>8.4000000000000005E-2</v>
      </c>
      <c r="S395" s="189">
        <v>0</v>
      </c>
      <c r="T395" s="190">
        <f t="shared" si="3"/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R395" s="191" t="s">
        <v>455</v>
      </c>
      <c r="AT395" s="191" t="s">
        <v>288</v>
      </c>
      <c r="AU395" s="191" t="s">
        <v>84</v>
      </c>
      <c r="AY395" s="19" t="s">
        <v>146</v>
      </c>
      <c r="BE395" s="192">
        <f t="shared" si="4"/>
        <v>0</v>
      </c>
      <c r="BF395" s="192">
        <f t="shared" si="5"/>
        <v>0</v>
      </c>
      <c r="BG395" s="192">
        <f t="shared" si="6"/>
        <v>0</v>
      </c>
      <c r="BH395" s="192">
        <f t="shared" si="7"/>
        <v>0</v>
      </c>
      <c r="BI395" s="192">
        <f t="shared" si="8"/>
        <v>0</v>
      </c>
      <c r="BJ395" s="19" t="s">
        <v>84</v>
      </c>
      <c r="BK395" s="192">
        <f t="shared" si="9"/>
        <v>0</v>
      </c>
      <c r="BL395" s="19" t="s">
        <v>229</v>
      </c>
      <c r="BM395" s="191" t="s">
        <v>767</v>
      </c>
    </row>
    <row r="396" spans="1:65" s="2" customFormat="1" ht="24.2" customHeight="1">
      <c r="A396" s="36"/>
      <c r="B396" s="37"/>
      <c r="C396" s="180" t="s">
        <v>768</v>
      </c>
      <c r="D396" s="180" t="s">
        <v>149</v>
      </c>
      <c r="E396" s="181" t="s">
        <v>769</v>
      </c>
      <c r="F396" s="182" t="s">
        <v>770</v>
      </c>
      <c r="G396" s="183" t="s">
        <v>162</v>
      </c>
      <c r="H396" s="184">
        <v>2</v>
      </c>
      <c r="I396" s="185"/>
      <c r="J396" s="186">
        <f t="shared" si="0"/>
        <v>0</v>
      </c>
      <c r="K396" s="182" t="s">
        <v>153</v>
      </c>
      <c r="L396" s="41"/>
      <c r="M396" s="187" t="s">
        <v>19</v>
      </c>
      <c r="N396" s="188" t="s">
        <v>43</v>
      </c>
      <c r="O396" s="66"/>
      <c r="P396" s="189">
        <f t="shared" si="1"/>
        <v>0</v>
      </c>
      <c r="Q396" s="189">
        <v>8.7384080000000002E-4</v>
      </c>
      <c r="R396" s="189">
        <f t="shared" si="2"/>
        <v>1.7476816E-3</v>
      </c>
      <c r="S396" s="189">
        <v>0</v>
      </c>
      <c r="T396" s="190">
        <f t="shared" si="3"/>
        <v>0</v>
      </c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R396" s="191" t="s">
        <v>229</v>
      </c>
      <c r="AT396" s="191" t="s">
        <v>149</v>
      </c>
      <c r="AU396" s="191" t="s">
        <v>84</v>
      </c>
      <c r="AY396" s="19" t="s">
        <v>146</v>
      </c>
      <c r="BE396" s="192">
        <f t="shared" si="4"/>
        <v>0</v>
      </c>
      <c r="BF396" s="192">
        <f t="shared" si="5"/>
        <v>0</v>
      </c>
      <c r="BG396" s="192">
        <f t="shared" si="6"/>
        <v>0</v>
      </c>
      <c r="BH396" s="192">
        <f t="shared" si="7"/>
        <v>0</v>
      </c>
      <c r="BI396" s="192">
        <f t="shared" si="8"/>
        <v>0</v>
      </c>
      <c r="BJ396" s="19" t="s">
        <v>84</v>
      </c>
      <c r="BK396" s="192">
        <f t="shared" si="9"/>
        <v>0</v>
      </c>
      <c r="BL396" s="19" t="s">
        <v>229</v>
      </c>
      <c r="BM396" s="191" t="s">
        <v>771</v>
      </c>
    </row>
    <row r="397" spans="1:65" s="2" customFormat="1" ht="11.25">
      <c r="A397" s="36"/>
      <c r="B397" s="37"/>
      <c r="C397" s="38"/>
      <c r="D397" s="193" t="s">
        <v>156</v>
      </c>
      <c r="E397" s="38"/>
      <c r="F397" s="194" t="s">
        <v>772</v>
      </c>
      <c r="G397" s="38"/>
      <c r="H397" s="38"/>
      <c r="I397" s="195"/>
      <c r="J397" s="38"/>
      <c r="K397" s="38"/>
      <c r="L397" s="41"/>
      <c r="M397" s="196"/>
      <c r="N397" s="197"/>
      <c r="O397" s="66"/>
      <c r="P397" s="66"/>
      <c r="Q397" s="66"/>
      <c r="R397" s="66"/>
      <c r="S397" s="66"/>
      <c r="T397" s="67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T397" s="19" t="s">
        <v>156</v>
      </c>
      <c r="AU397" s="19" t="s">
        <v>84</v>
      </c>
    </row>
    <row r="398" spans="1:65" s="13" customFormat="1" ht="11.25">
      <c r="B398" s="198"/>
      <c r="C398" s="199"/>
      <c r="D398" s="200" t="s">
        <v>158</v>
      </c>
      <c r="E398" s="201" t="s">
        <v>19</v>
      </c>
      <c r="F398" s="202" t="s">
        <v>773</v>
      </c>
      <c r="G398" s="199"/>
      <c r="H398" s="203">
        <v>2</v>
      </c>
      <c r="I398" s="204"/>
      <c r="J398" s="199"/>
      <c r="K398" s="199"/>
      <c r="L398" s="205"/>
      <c r="M398" s="206"/>
      <c r="N398" s="207"/>
      <c r="O398" s="207"/>
      <c r="P398" s="207"/>
      <c r="Q398" s="207"/>
      <c r="R398" s="207"/>
      <c r="S398" s="207"/>
      <c r="T398" s="208"/>
      <c r="AT398" s="209" t="s">
        <v>158</v>
      </c>
      <c r="AU398" s="209" t="s">
        <v>84</v>
      </c>
      <c r="AV398" s="13" t="s">
        <v>84</v>
      </c>
      <c r="AW398" s="13" t="s">
        <v>33</v>
      </c>
      <c r="AX398" s="13" t="s">
        <v>78</v>
      </c>
      <c r="AY398" s="209" t="s">
        <v>146</v>
      </c>
    </row>
    <row r="399" spans="1:65" s="2" customFormat="1" ht="21.75" customHeight="1">
      <c r="A399" s="36"/>
      <c r="B399" s="37"/>
      <c r="C399" s="235" t="s">
        <v>774</v>
      </c>
      <c r="D399" s="235" t="s">
        <v>288</v>
      </c>
      <c r="E399" s="236" t="s">
        <v>775</v>
      </c>
      <c r="F399" s="237" t="s">
        <v>776</v>
      </c>
      <c r="G399" s="238" t="s">
        <v>162</v>
      </c>
      <c r="H399" s="239">
        <v>3.6</v>
      </c>
      <c r="I399" s="240"/>
      <c r="J399" s="241">
        <f>ROUND(I399*H399,2)</f>
        <v>0</v>
      </c>
      <c r="K399" s="237" t="s">
        <v>176</v>
      </c>
      <c r="L399" s="242"/>
      <c r="M399" s="243" t="s">
        <v>19</v>
      </c>
      <c r="N399" s="244" t="s">
        <v>43</v>
      </c>
      <c r="O399" s="66"/>
      <c r="P399" s="189">
        <f>O399*H399</f>
        <v>0</v>
      </c>
      <c r="Q399" s="189">
        <v>2.4230000000000002E-2</v>
      </c>
      <c r="R399" s="189">
        <f>Q399*H399</f>
        <v>8.7228000000000014E-2</v>
      </c>
      <c r="S399" s="189">
        <v>0</v>
      </c>
      <c r="T399" s="190">
        <f>S399*H399</f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R399" s="191" t="s">
        <v>455</v>
      </c>
      <c r="AT399" s="191" t="s">
        <v>288</v>
      </c>
      <c r="AU399" s="191" t="s">
        <v>84</v>
      </c>
      <c r="AY399" s="19" t="s">
        <v>146</v>
      </c>
      <c r="BE399" s="192">
        <f>IF(N399="základní",J399,0)</f>
        <v>0</v>
      </c>
      <c r="BF399" s="192">
        <f>IF(N399="snížená",J399,0)</f>
        <v>0</v>
      </c>
      <c r="BG399" s="192">
        <f>IF(N399="zákl. přenesená",J399,0)</f>
        <v>0</v>
      </c>
      <c r="BH399" s="192">
        <f>IF(N399="sníž. přenesená",J399,0)</f>
        <v>0</v>
      </c>
      <c r="BI399" s="192">
        <f>IF(N399="nulová",J399,0)</f>
        <v>0</v>
      </c>
      <c r="BJ399" s="19" t="s">
        <v>84</v>
      </c>
      <c r="BK399" s="192">
        <f>ROUND(I399*H399,2)</f>
        <v>0</v>
      </c>
      <c r="BL399" s="19" t="s">
        <v>229</v>
      </c>
      <c r="BM399" s="191" t="s">
        <v>777</v>
      </c>
    </row>
    <row r="400" spans="1:65" s="13" customFormat="1" ht="11.25">
      <c r="B400" s="198"/>
      <c r="C400" s="199"/>
      <c r="D400" s="200" t="s">
        <v>158</v>
      </c>
      <c r="E400" s="199"/>
      <c r="F400" s="202" t="s">
        <v>778</v>
      </c>
      <c r="G400" s="199"/>
      <c r="H400" s="203">
        <v>3.6</v>
      </c>
      <c r="I400" s="204"/>
      <c r="J400" s="199"/>
      <c r="K400" s="199"/>
      <c r="L400" s="205"/>
      <c r="M400" s="206"/>
      <c r="N400" s="207"/>
      <c r="O400" s="207"/>
      <c r="P400" s="207"/>
      <c r="Q400" s="207"/>
      <c r="R400" s="207"/>
      <c r="S400" s="207"/>
      <c r="T400" s="208"/>
      <c r="AT400" s="209" t="s">
        <v>158</v>
      </c>
      <c r="AU400" s="209" t="s">
        <v>84</v>
      </c>
      <c r="AV400" s="13" t="s">
        <v>84</v>
      </c>
      <c r="AW400" s="13" t="s">
        <v>4</v>
      </c>
      <c r="AX400" s="13" t="s">
        <v>78</v>
      </c>
      <c r="AY400" s="209" t="s">
        <v>146</v>
      </c>
    </row>
    <row r="401" spans="1:65" s="2" customFormat="1" ht="37.9" customHeight="1">
      <c r="A401" s="36"/>
      <c r="B401" s="37"/>
      <c r="C401" s="180" t="s">
        <v>779</v>
      </c>
      <c r="D401" s="180" t="s">
        <v>149</v>
      </c>
      <c r="E401" s="181" t="s">
        <v>780</v>
      </c>
      <c r="F401" s="182" t="s">
        <v>781</v>
      </c>
      <c r="G401" s="183" t="s">
        <v>162</v>
      </c>
      <c r="H401" s="184">
        <v>12</v>
      </c>
      <c r="I401" s="185"/>
      <c r="J401" s="186">
        <f>ROUND(I401*H401,2)</f>
        <v>0</v>
      </c>
      <c r="K401" s="182" t="s">
        <v>153</v>
      </c>
      <c r="L401" s="41"/>
      <c r="M401" s="187" t="s">
        <v>19</v>
      </c>
      <c r="N401" s="188" t="s">
        <v>43</v>
      </c>
      <c r="O401" s="66"/>
      <c r="P401" s="189">
        <f>O401*H401</f>
        <v>0</v>
      </c>
      <c r="Q401" s="189">
        <v>4.5011749999999999E-4</v>
      </c>
      <c r="R401" s="189">
        <f>Q401*H401</f>
        <v>5.4014099999999997E-3</v>
      </c>
      <c r="S401" s="189">
        <v>0</v>
      </c>
      <c r="T401" s="190">
        <f>S401*H401</f>
        <v>0</v>
      </c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R401" s="191" t="s">
        <v>229</v>
      </c>
      <c r="AT401" s="191" t="s">
        <v>149</v>
      </c>
      <c r="AU401" s="191" t="s">
        <v>84</v>
      </c>
      <c r="AY401" s="19" t="s">
        <v>146</v>
      </c>
      <c r="BE401" s="192">
        <f>IF(N401="základní",J401,0)</f>
        <v>0</v>
      </c>
      <c r="BF401" s="192">
        <f>IF(N401="snížená",J401,0)</f>
        <v>0</v>
      </c>
      <c r="BG401" s="192">
        <f>IF(N401="zákl. přenesená",J401,0)</f>
        <v>0</v>
      </c>
      <c r="BH401" s="192">
        <f>IF(N401="sníž. přenesená",J401,0)</f>
        <v>0</v>
      </c>
      <c r="BI401" s="192">
        <f>IF(N401="nulová",J401,0)</f>
        <v>0</v>
      </c>
      <c r="BJ401" s="19" t="s">
        <v>84</v>
      </c>
      <c r="BK401" s="192">
        <f>ROUND(I401*H401,2)</f>
        <v>0</v>
      </c>
      <c r="BL401" s="19" t="s">
        <v>229</v>
      </c>
      <c r="BM401" s="191" t="s">
        <v>782</v>
      </c>
    </row>
    <row r="402" spans="1:65" s="2" customFormat="1" ht="11.25">
      <c r="A402" s="36"/>
      <c r="B402" s="37"/>
      <c r="C402" s="38"/>
      <c r="D402" s="193" t="s">
        <v>156</v>
      </c>
      <c r="E402" s="38"/>
      <c r="F402" s="194" t="s">
        <v>783</v>
      </c>
      <c r="G402" s="38"/>
      <c r="H402" s="38"/>
      <c r="I402" s="195"/>
      <c r="J402" s="38"/>
      <c r="K402" s="38"/>
      <c r="L402" s="41"/>
      <c r="M402" s="196"/>
      <c r="N402" s="197"/>
      <c r="O402" s="66"/>
      <c r="P402" s="66"/>
      <c r="Q402" s="66"/>
      <c r="R402" s="66"/>
      <c r="S402" s="66"/>
      <c r="T402" s="67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T402" s="19" t="s">
        <v>156</v>
      </c>
      <c r="AU402" s="19" t="s">
        <v>84</v>
      </c>
    </row>
    <row r="403" spans="1:65" s="13" customFormat="1" ht="11.25">
      <c r="B403" s="198"/>
      <c r="C403" s="199"/>
      <c r="D403" s="200" t="s">
        <v>158</v>
      </c>
      <c r="E403" s="201" t="s">
        <v>19</v>
      </c>
      <c r="F403" s="202" t="s">
        <v>743</v>
      </c>
      <c r="G403" s="199"/>
      <c r="H403" s="203">
        <v>3</v>
      </c>
      <c r="I403" s="204"/>
      <c r="J403" s="199"/>
      <c r="K403" s="199"/>
      <c r="L403" s="205"/>
      <c r="M403" s="206"/>
      <c r="N403" s="207"/>
      <c r="O403" s="207"/>
      <c r="P403" s="207"/>
      <c r="Q403" s="207"/>
      <c r="R403" s="207"/>
      <c r="S403" s="207"/>
      <c r="T403" s="208"/>
      <c r="AT403" s="209" t="s">
        <v>158</v>
      </c>
      <c r="AU403" s="209" t="s">
        <v>84</v>
      </c>
      <c r="AV403" s="13" t="s">
        <v>84</v>
      </c>
      <c r="AW403" s="13" t="s">
        <v>33</v>
      </c>
      <c r="AX403" s="13" t="s">
        <v>71</v>
      </c>
      <c r="AY403" s="209" t="s">
        <v>146</v>
      </c>
    </row>
    <row r="404" spans="1:65" s="13" customFormat="1" ht="11.25">
      <c r="B404" s="198"/>
      <c r="C404" s="199"/>
      <c r="D404" s="200" t="s">
        <v>158</v>
      </c>
      <c r="E404" s="201" t="s">
        <v>19</v>
      </c>
      <c r="F404" s="202" t="s">
        <v>744</v>
      </c>
      <c r="G404" s="199"/>
      <c r="H404" s="203">
        <v>3</v>
      </c>
      <c r="I404" s="204"/>
      <c r="J404" s="199"/>
      <c r="K404" s="199"/>
      <c r="L404" s="205"/>
      <c r="M404" s="206"/>
      <c r="N404" s="207"/>
      <c r="O404" s="207"/>
      <c r="P404" s="207"/>
      <c r="Q404" s="207"/>
      <c r="R404" s="207"/>
      <c r="S404" s="207"/>
      <c r="T404" s="208"/>
      <c r="AT404" s="209" t="s">
        <v>158</v>
      </c>
      <c r="AU404" s="209" t="s">
        <v>84</v>
      </c>
      <c r="AV404" s="13" t="s">
        <v>84</v>
      </c>
      <c r="AW404" s="13" t="s">
        <v>33</v>
      </c>
      <c r="AX404" s="13" t="s">
        <v>71</v>
      </c>
      <c r="AY404" s="209" t="s">
        <v>146</v>
      </c>
    </row>
    <row r="405" spans="1:65" s="13" customFormat="1" ht="11.25">
      <c r="B405" s="198"/>
      <c r="C405" s="199"/>
      <c r="D405" s="200" t="s">
        <v>158</v>
      </c>
      <c r="E405" s="201" t="s">
        <v>19</v>
      </c>
      <c r="F405" s="202" t="s">
        <v>745</v>
      </c>
      <c r="G405" s="199"/>
      <c r="H405" s="203">
        <v>1</v>
      </c>
      <c r="I405" s="204"/>
      <c r="J405" s="199"/>
      <c r="K405" s="199"/>
      <c r="L405" s="205"/>
      <c r="M405" s="206"/>
      <c r="N405" s="207"/>
      <c r="O405" s="207"/>
      <c r="P405" s="207"/>
      <c r="Q405" s="207"/>
      <c r="R405" s="207"/>
      <c r="S405" s="207"/>
      <c r="T405" s="208"/>
      <c r="AT405" s="209" t="s">
        <v>158</v>
      </c>
      <c r="AU405" s="209" t="s">
        <v>84</v>
      </c>
      <c r="AV405" s="13" t="s">
        <v>84</v>
      </c>
      <c r="AW405" s="13" t="s">
        <v>33</v>
      </c>
      <c r="AX405" s="13" t="s">
        <v>71</v>
      </c>
      <c r="AY405" s="209" t="s">
        <v>146</v>
      </c>
    </row>
    <row r="406" spans="1:65" s="13" customFormat="1" ht="11.25">
      <c r="B406" s="198"/>
      <c r="C406" s="199"/>
      <c r="D406" s="200" t="s">
        <v>158</v>
      </c>
      <c r="E406" s="201" t="s">
        <v>19</v>
      </c>
      <c r="F406" s="202" t="s">
        <v>746</v>
      </c>
      <c r="G406" s="199"/>
      <c r="H406" s="203">
        <v>4</v>
      </c>
      <c r="I406" s="204"/>
      <c r="J406" s="199"/>
      <c r="K406" s="199"/>
      <c r="L406" s="205"/>
      <c r="M406" s="206"/>
      <c r="N406" s="207"/>
      <c r="O406" s="207"/>
      <c r="P406" s="207"/>
      <c r="Q406" s="207"/>
      <c r="R406" s="207"/>
      <c r="S406" s="207"/>
      <c r="T406" s="208"/>
      <c r="AT406" s="209" t="s">
        <v>158</v>
      </c>
      <c r="AU406" s="209" t="s">
        <v>84</v>
      </c>
      <c r="AV406" s="13" t="s">
        <v>84</v>
      </c>
      <c r="AW406" s="13" t="s">
        <v>33</v>
      </c>
      <c r="AX406" s="13" t="s">
        <v>71</v>
      </c>
      <c r="AY406" s="209" t="s">
        <v>146</v>
      </c>
    </row>
    <row r="407" spans="1:65" s="13" customFormat="1" ht="11.25">
      <c r="B407" s="198"/>
      <c r="C407" s="199"/>
      <c r="D407" s="200" t="s">
        <v>158</v>
      </c>
      <c r="E407" s="201" t="s">
        <v>19</v>
      </c>
      <c r="F407" s="202" t="s">
        <v>747</v>
      </c>
      <c r="G407" s="199"/>
      <c r="H407" s="203">
        <v>1</v>
      </c>
      <c r="I407" s="204"/>
      <c r="J407" s="199"/>
      <c r="K407" s="199"/>
      <c r="L407" s="205"/>
      <c r="M407" s="206"/>
      <c r="N407" s="207"/>
      <c r="O407" s="207"/>
      <c r="P407" s="207"/>
      <c r="Q407" s="207"/>
      <c r="R407" s="207"/>
      <c r="S407" s="207"/>
      <c r="T407" s="208"/>
      <c r="AT407" s="209" t="s">
        <v>158</v>
      </c>
      <c r="AU407" s="209" t="s">
        <v>84</v>
      </c>
      <c r="AV407" s="13" t="s">
        <v>84</v>
      </c>
      <c r="AW407" s="13" t="s">
        <v>33</v>
      </c>
      <c r="AX407" s="13" t="s">
        <v>71</v>
      </c>
      <c r="AY407" s="209" t="s">
        <v>146</v>
      </c>
    </row>
    <row r="408" spans="1:65" s="14" customFormat="1" ht="11.25">
      <c r="B408" s="210"/>
      <c r="C408" s="211"/>
      <c r="D408" s="200" t="s">
        <v>158</v>
      </c>
      <c r="E408" s="212" t="s">
        <v>19</v>
      </c>
      <c r="F408" s="213" t="s">
        <v>173</v>
      </c>
      <c r="G408" s="211"/>
      <c r="H408" s="214">
        <v>12</v>
      </c>
      <c r="I408" s="215"/>
      <c r="J408" s="211"/>
      <c r="K408" s="211"/>
      <c r="L408" s="216"/>
      <c r="M408" s="217"/>
      <c r="N408" s="218"/>
      <c r="O408" s="218"/>
      <c r="P408" s="218"/>
      <c r="Q408" s="218"/>
      <c r="R408" s="218"/>
      <c r="S408" s="218"/>
      <c r="T408" s="219"/>
      <c r="AT408" s="220" t="s">
        <v>158</v>
      </c>
      <c r="AU408" s="220" t="s">
        <v>84</v>
      </c>
      <c r="AV408" s="14" t="s">
        <v>154</v>
      </c>
      <c r="AW408" s="14" t="s">
        <v>33</v>
      </c>
      <c r="AX408" s="14" t="s">
        <v>78</v>
      </c>
      <c r="AY408" s="220" t="s">
        <v>146</v>
      </c>
    </row>
    <row r="409" spans="1:65" s="2" customFormat="1" ht="37.9" customHeight="1">
      <c r="A409" s="36"/>
      <c r="B409" s="37"/>
      <c r="C409" s="235" t="s">
        <v>784</v>
      </c>
      <c r="D409" s="235" t="s">
        <v>288</v>
      </c>
      <c r="E409" s="236" t="s">
        <v>785</v>
      </c>
      <c r="F409" s="237" t="s">
        <v>786</v>
      </c>
      <c r="G409" s="238" t="s">
        <v>162</v>
      </c>
      <c r="H409" s="239">
        <v>12</v>
      </c>
      <c r="I409" s="240"/>
      <c r="J409" s="241">
        <f>ROUND(I409*H409,2)</f>
        <v>0</v>
      </c>
      <c r="K409" s="237" t="s">
        <v>176</v>
      </c>
      <c r="L409" s="242"/>
      <c r="M409" s="243" t="s">
        <v>19</v>
      </c>
      <c r="N409" s="244" t="s">
        <v>43</v>
      </c>
      <c r="O409" s="66"/>
      <c r="P409" s="189">
        <f>O409*H409</f>
        <v>0</v>
      </c>
      <c r="Q409" s="189">
        <v>1.6E-2</v>
      </c>
      <c r="R409" s="189">
        <f>Q409*H409</f>
        <v>0.192</v>
      </c>
      <c r="S409" s="189">
        <v>0</v>
      </c>
      <c r="T409" s="190">
        <f>S409*H409</f>
        <v>0</v>
      </c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R409" s="191" t="s">
        <v>455</v>
      </c>
      <c r="AT409" s="191" t="s">
        <v>288</v>
      </c>
      <c r="AU409" s="191" t="s">
        <v>84</v>
      </c>
      <c r="AY409" s="19" t="s">
        <v>146</v>
      </c>
      <c r="BE409" s="192">
        <f>IF(N409="základní",J409,0)</f>
        <v>0</v>
      </c>
      <c r="BF409" s="192">
        <f>IF(N409="snížená",J409,0)</f>
        <v>0</v>
      </c>
      <c r="BG409" s="192">
        <f>IF(N409="zákl. přenesená",J409,0)</f>
        <v>0</v>
      </c>
      <c r="BH409" s="192">
        <f>IF(N409="sníž. přenesená",J409,0)</f>
        <v>0</v>
      </c>
      <c r="BI409" s="192">
        <f>IF(N409="nulová",J409,0)</f>
        <v>0</v>
      </c>
      <c r="BJ409" s="19" t="s">
        <v>84</v>
      </c>
      <c r="BK409" s="192">
        <f>ROUND(I409*H409,2)</f>
        <v>0</v>
      </c>
      <c r="BL409" s="19" t="s">
        <v>229</v>
      </c>
      <c r="BM409" s="191" t="s">
        <v>787</v>
      </c>
    </row>
    <row r="410" spans="1:65" s="2" customFormat="1" ht="19.5">
      <c r="A410" s="36"/>
      <c r="B410" s="37"/>
      <c r="C410" s="38"/>
      <c r="D410" s="200" t="s">
        <v>215</v>
      </c>
      <c r="E410" s="38"/>
      <c r="F410" s="231" t="s">
        <v>788</v>
      </c>
      <c r="G410" s="38"/>
      <c r="H410" s="38"/>
      <c r="I410" s="195"/>
      <c r="J410" s="38"/>
      <c r="K410" s="38"/>
      <c r="L410" s="41"/>
      <c r="M410" s="196"/>
      <c r="N410" s="197"/>
      <c r="O410" s="66"/>
      <c r="P410" s="66"/>
      <c r="Q410" s="66"/>
      <c r="R410" s="66"/>
      <c r="S410" s="66"/>
      <c r="T410" s="67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T410" s="19" t="s">
        <v>215</v>
      </c>
      <c r="AU410" s="19" t="s">
        <v>84</v>
      </c>
    </row>
    <row r="411" spans="1:65" s="2" customFormat="1" ht="37.9" customHeight="1">
      <c r="A411" s="36"/>
      <c r="B411" s="37"/>
      <c r="C411" s="180" t="s">
        <v>789</v>
      </c>
      <c r="D411" s="180" t="s">
        <v>149</v>
      </c>
      <c r="E411" s="181" t="s">
        <v>790</v>
      </c>
      <c r="F411" s="182" t="s">
        <v>791</v>
      </c>
      <c r="G411" s="183" t="s">
        <v>162</v>
      </c>
      <c r="H411" s="184">
        <v>2</v>
      </c>
      <c r="I411" s="185"/>
      <c r="J411" s="186">
        <f>ROUND(I411*H411,2)</f>
        <v>0</v>
      </c>
      <c r="K411" s="182" t="s">
        <v>153</v>
      </c>
      <c r="L411" s="41"/>
      <c r="M411" s="187" t="s">
        <v>19</v>
      </c>
      <c r="N411" s="188" t="s">
        <v>43</v>
      </c>
      <c r="O411" s="66"/>
      <c r="P411" s="189">
        <f>O411*H411</f>
        <v>0</v>
      </c>
      <c r="Q411" s="189">
        <v>4.5760259999999997E-4</v>
      </c>
      <c r="R411" s="189">
        <f>Q411*H411</f>
        <v>9.1520519999999995E-4</v>
      </c>
      <c r="S411" s="189">
        <v>0</v>
      </c>
      <c r="T411" s="190">
        <f>S411*H411</f>
        <v>0</v>
      </c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R411" s="191" t="s">
        <v>229</v>
      </c>
      <c r="AT411" s="191" t="s">
        <v>149</v>
      </c>
      <c r="AU411" s="191" t="s">
        <v>84</v>
      </c>
      <c r="AY411" s="19" t="s">
        <v>146</v>
      </c>
      <c r="BE411" s="192">
        <f>IF(N411="základní",J411,0)</f>
        <v>0</v>
      </c>
      <c r="BF411" s="192">
        <f>IF(N411="snížená",J411,0)</f>
        <v>0</v>
      </c>
      <c r="BG411" s="192">
        <f>IF(N411="zákl. přenesená",J411,0)</f>
        <v>0</v>
      </c>
      <c r="BH411" s="192">
        <f>IF(N411="sníž. přenesená",J411,0)</f>
        <v>0</v>
      </c>
      <c r="BI411" s="192">
        <f>IF(N411="nulová",J411,0)</f>
        <v>0</v>
      </c>
      <c r="BJ411" s="19" t="s">
        <v>84</v>
      </c>
      <c r="BK411" s="192">
        <f>ROUND(I411*H411,2)</f>
        <v>0</v>
      </c>
      <c r="BL411" s="19" t="s">
        <v>229</v>
      </c>
      <c r="BM411" s="191" t="s">
        <v>792</v>
      </c>
    </row>
    <row r="412" spans="1:65" s="2" customFormat="1" ht="11.25">
      <c r="A412" s="36"/>
      <c r="B412" s="37"/>
      <c r="C412" s="38"/>
      <c r="D412" s="193" t="s">
        <v>156</v>
      </c>
      <c r="E412" s="38"/>
      <c r="F412" s="194" t="s">
        <v>793</v>
      </c>
      <c r="G412" s="38"/>
      <c r="H412" s="38"/>
      <c r="I412" s="195"/>
      <c r="J412" s="38"/>
      <c r="K412" s="38"/>
      <c r="L412" s="41"/>
      <c r="M412" s="196"/>
      <c r="N412" s="197"/>
      <c r="O412" s="66"/>
      <c r="P412" s="66"/>
      <c r="Q412" s="66"/>
      <c r="R412" s="66"/>
      <c r="S412" s="66"/>
      <c r="T412" s="67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T412" s="19" t="s">
        <v>156</v>
      </c>
      <c r="AU412" s="19" t="s">
        <v>84</v>
      </c>
    </row>
    <row r="413" spans="1:65" s="13" customFormat="1" ht="11.25">
      <c r="B413" s="198"/>
      <c r="C413" s="199"/>
      <c r="D413" s="200" t="s">
        <v>158</v>
      </c>
      <c r="E413" s="201" t="s">
        <v>19</v>
      </c>
      <c r="F413" s="202" t="s">
        <v>773</v>
      </c>
      <c r="G413" s="199"/>
      <c r="H413" s="203">
        <v>2</v>
      </c>
      <c r="I413" s="204"/>
      <c r="J413" s="199"/>
      <c r="K413" s="199"/>
      <c r="L413" s="205"/>
      <c r="M413" s="206"/>
      <c r="N413" s="207"/>
      <c r="O413" s="207"/>
      <c r="P413" s="207"/>
      <c r="Q413" s="207"/>
      <c r="R413" s="207"/>
      <c r="S413" s="207"/>
      <c r="T413" s="208"/>
      <c r="AT413" s="209" t="s">
        <v>158</v>
      </c>
      <c r="AU413" s="209" t="s">
        <v>84</v>
      </c>
      <c r="AV413" s="13" t="s">
        <v>84</v>
      </c>
      <c r="AW413" s="13" t="s">
        <v>33</v>
      </c>
      <c r="AX413" s="13" t="s">
        <v>78</v>
      </c>
      <c r="AY413" s="209" t="s">
        <v>146</v>
      </c>
    </row>
    <row r="414" spans="1:65" s="2" customFormat="1" ht="37.9" customHeight="1">
      <c r="A414" s="36"/>
      <c r="B414" s="37"/>
      <c r="C414" s="235" t="s">
        <v>794</v>
      </c>
      <c r="D414" s="235" t="s">
        <v>288</v>
      </c>
      <c r="E414" s="236" t="s">
        <v>795</v>
      </c>
      <c r="F414" s="237" t="s">
        <v>796</v>
      </c>
      <c r="G414" s="238" t="s">
        <v>162</v>
      </c>
      <c r="H414" s="239">
        <v>2</v>
      </c>
      <c r="I414" s="240"/>
      <c r="J414" s="241">
        <f>ROUND(I414*H414,2)</f>
        <v>0</v>
      </c>
      <c r="K414" s="237" t="s">
        <v>153</v>
      </c>
      <c r="L414" s="242"/>
      <c r="M414" s="243" t="s">
        <v>19</v>
      </c>
      <c r="N414" s="244" t="s">
        <v>43</v>
      </c>
      <c r="O414" s="66"/>
      <c r="P414" s="189">
        <f>O414*H414</f>
        <v>0</v>
      </c>
      <c r="Q414" s="189">
        <v>3.5000000000000003E-2</v>
      </c>
      <c r="R414" s="189">
        <f>Q414*H414</f>
        <v>7.0000000000000007E-2</v>
      </c>
      <c r="S414" s="189">
        <v>0</v>
      </c>
      <c r="T414" s="190">
        <f>S414*H414</f>
        <v>0</v>
      </c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R414" s="191" t="s">
        <v>455</v>
      </c>
      <c r="AT414" s="191" t="s">
        <v>288</v>
      </c>
      <c r="AU414" s="191" t="s">
        <v>84</v>
      </c>
      <c r="AY414" s="19" t="s">
        <v>146</v>
      </c>
      <c r="BE414" s="192">
        <f>IF(N414="základní",J414,0)</f>
        <v>0</v>
      </c>
      <c r="BF414" s="192">
        <f>IF(N414="snížená",J414,0)</f>
        <v>0</v>
      </c>
      <c r="BG414" s="192">
        <f>IF(N414="zákl. přenesená",J414,0)</f>
        <v>0</v>
      </c>
      <c r="BH414" s="192">
        <f>IF(N414="sníž. přenesená",J414,0)</f>
        <v>0</v>
      </c>
      <c r="BI414" s="192">
        <f>IF(N414="nulová",J414,0)</f>
        <v>0</v>
      </c>
      <c r="BJ414" s="19" t="s">
        <v>84</v>
      </c>
      <c r="BK414" s="192">
        <f>ROUND(I414*H414,2)</f>
        <v>0</v>
      </c>
      <c r="BL414" s="19" t="s">
        <v>229</v>
      </c>
      <c r="BM414" s="191" t="s">
        <v>797</v>
      </c>
    </row>
    <row r="415" spans="1:65" s="2" customFormat="1" ht="19.5">
      <c r="A415" s="36"/>
      <c r="B415" s="37"/>
      <c r="C415" s="38"/>
      <c r="D415" s="200" t="s">
        <v>215</v>
      </c>
      <c r="E415" s="38"/>
      <c r="F415" s="231" t="s">
        <v>788</v>
      </c>
      <c r="G415" s="38"/>
      <c r="H415" s="38"/>
      <c r="I415" s="195"/>
      <c r="J415" s="38"/>
      <c r="K415" s="38"/>
      <c r="L415" s="41"/>
      <c r="M415" s="196"/>
      <c r="N415" s="197"/>
      <c r="O415" s="66"/>
      <c r="P415" s="66"/>
      <c r="Q415" s="66"/>
      <c r="R415" s="66"/>
      <c r="S415" s="66"/>
      <c r="T415" s="67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T415" s="19" t="s">
        <v>215</v>
      </c>
      <c r="AU415" s="19" t="s">
        <v>84</v>
      </c>
    </row>
    <row r="416" spans="1:65" s="2" customFormat="1" ht="33" customHeight="1">
      <c r="A416" s="36"/>
      <c r="B416" s="37"/>
      <c r="C416" s="180" t="s">
        <v>798</v>
      </c>
      <c r="D416" s="180" t="s">
        <v>149</v>
      </c>
      <c r="E416" s="181" t="s">
        <v>799</v>
      </c>
      <c r="F416" s="182" t="s">
        <v>800</v>
      </c>
      <c r="G416" s="183" t="s">
        <v>152</v>
      </c>
      <c r="H416" s="184">
        <v>9.3000000000000007</v>
      </c>
      <c r="I416" s="185"/>
      <c r="J416" s="186">
        <f>ROUND(I416*H416,2)</f>
        <v>0</v>
      </c>
      <c r="K416" s="182" t="s">
        <v>153</v>
      </c>
      <c r="L416" s="41"/>
      <c r="M416" s="187" t="s">
        <v>19</v>
      </c>
      <c r="N416" s="188" t="s">
        <v>43</v>
      </c>
      <c r="O416" s="66"/>
      <c r="P416" s="189">
        <f>O416*H416</f>
        <v>0</v>
      </c>
      <c r="Q416" s="189">
        <v>0</v>
      </c>
      <c r="R416" s="189">
        <f>Q416*H416</f>
        <v>0</v>
      </c>
      <c r="S416" s="189">
        <v>0</v>
      </c>
      <c r="T416" s="190">
        <f>S416*H416</f>
        <v>0</v>
      </c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R416" s="191" t="s">
        <v>229</v>
      </c>
      <c r="AT416" s="191" t="s">
        <v>149</v>
      </c>
      <c r="AU416" s="191" t="s">
        <v>84</v>
      </c>
      <c r="AY416" s="19" t="s">
        <v>146</v>
      </c>
      <c r="BE416" s="192">
        <f>IF(N416="základní",J416,0)</f>
        <v>0</v>
      </c>
      <c r="BF416" s="192">
        <f>IF(N416="snížená",J416,0)</f>
        <v>0</v>
      </c>
      <c r="BG416" s="192">
        <f>IF(N416="zákl. přenesená",J416,0)</f>
        <v>0</v>
      </c>
      <c r="BH416" s="192">
        <f>IF(N416="sníž. přenesená",J416,0)</f>
        <v>0</v>
      </c>
      <c r="BI416" s="192">
        <f>IF(N416="nulová",J416,0)</f>
        <v>0</v>
      </c>
      <c r="BJ416" s="19" t="s">
        <v>84</v>
      </c>
      <c r="BK416" s="192">
        <f>ROUND(I416*H416,2)</f>
        <v>0</v>
      </c>
      <c r="BL416" s="19" t="s">
        <v>229</v>
      </c>
      <c r="BM416" s="191" t="s">
        <v>801</v>
      </c>
    </row>
    <row r="417" spans="1:65" s="2" customFormat="1" ht="11.25">
      <c r="A417" s="36"/>
      <c r="B417" s="37"/>
      <c r="C417" s="38"/>
      <c r="D417" s="193" t="s">
        <v>156</v>
      </c>
      <c r="E417" s="38"/>
      <c r="F417" s="194" t="s">
        <v>802</v>
      </c>
      <c r="G417" s="38"/>
      <c r="H417" s="38"/>
      <c r="I417" s="195"/>
      <c r="J417" s="38"/>
      <c r="K417" s="38"/>
      <c r="L417" s="41"/>
      <c r="M417" s="196"/>
      <c r="N417" s="197"/>
      <c r="O417" s="66"/>
      <c r="P417" s="66"/>
      <c r="Q417" s="66"/>
      <c r="R417" s="66"/>
      <c r="S417" s="66"/>
      <c r="T417" s="67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T417" s="19" t="s">
        <v>156</v>
      </c>
      <c r="AU417" s="19" t="s">
        <v>84</v>
      </c>
    </row>
    <row r="418" spans="1:65" s="13" customFormat="1" ht="11.25">
      <c r="B418" s="198"/>
      <c r="C418" s="199"/>
      <c r="D418" s="200" t="s">
        <v>158</v>
      </c>
      <c r="E418" s="201" t="s">
        <v>19</v>
      </c>
      <c r="F418" s="202" t="s">
        <v>803</v>
      </c>
      <c r="G418" s="199"/>
      <c r="H418" s="203">
        <v>1.2</v>
      </c>
      <c r="I418" s="204"/>
      <c r="J418" s="199"/>
      <c r="K418" s="199"/>
      <c r="L418" s="205"/>
      <c r="M418" s="206"/>
      <c r="N418" s="207"/>
      <c r="O418" s="207"/>
      <c r="P418" s="207"/>
      <c r="Q418" s="207"/>
      <c r="R418" s="207"/>
      <c r="S418" s="207"/>
      <c r="T418" s="208"/>
      <c r="AT418" s="209" t="s">
        <v>158</v>
      </c>
      <c r="AU418" s="209" t="s">
        <v>84</v>
      </c>
      <c r="AV418" s="13" t="s">
        <v>84</v>
      </c>
      <c r="AW418" s="13" t="s">
        <v>33</v>
      </c>
      <c r="AX418" s="13" t="s">
        <v>71</v>
      </c>
      <c r="AY418" s="209" t="s">
        <v>146</v>
      </c>
    </row>
    <row r="419" spans="1:65" s="13" customFormat="1" ht="11.25">
      <c r="B419" s="198"/>
      <c r="C419" s="199"/>
      <c r="D419" s="200" t="s">
        <v>158</v>
      </c>
      <c r="E419" s="201" t="s">
        <v>19</v>
      </c>
      <c r="F419" s="202" t="s">
        <v>804</v>
      </c>
      <c r="G419" s="199"/>
      <c r="H419" s="203">
        <v>1.5</v>
      </c>
      <c r="I419" s="204"/>
      <c r="J419" s="199"/>
      <c r="K419" s="199"/>
      <c r="L419" s="205"/>
      <c r="M419" s="206"/>
      <c r="N419" s="207"/>
      <c r="O419" s="207"/>
      <c r="P419" s="207"/>
      <c r="Q419" s="207"/>
      <c r="R419" s="207"/>
      <c r="S419" s="207"/>
      <c r="T419" s="208"/>
      <c r="AT419" s="209" t="s">
        <v>158</v>
      </c>
      <c r="AU419" s="209" t="s">
        <v>84</v>
      </c>
      <c r="AV419" s="13" t="s">
        <v>84</v>
      </c>
      <c r="AW419" s="13" t="s">
        <v>33</v>
      </c>
      <c r="AX419" s="13" t="s">
        <v>71</v>
      </c>
      <c r="AY419" s="209" t="s">
        <v>146</v>
      </c>
    </row>
    <row r="420" spans="1:65" s="13" customFormat="1" ht="11.25">
      <c r="B420" s="198"/>
      <c r="C420" s="199"/>
      <c r="D420" s="200" t="s">
        <v>158</v>
      </c>
      <c r="E420" s="201" t="s">
        <v>19</v>
      </c>
      <c r="F420" s="202" t="s">
        <v>805</v>
      </c>
      <c r="G420" s="199"/>
      <c r="H420" s="203">
        <v>3</v>
      </c>
      <c r="I420" s="204"/>
      <c r="J420" s="199"/>
      <c r="K420" s="199"/>
      <c r="L420" s="205"/>
      <c r="M420" s="206"/>
      <c r="N420" s="207"/>
      <c r="O420" s="207"/>
      <c r="P420" s="207"/>
      <c r="Q420" s="207"/>
      <c r="R420" s="207"/>
      <c r="S420" s="207"/>
      <c r="T420" s="208"/>
      <c r="AT420" s="209" t="s">
        <v>158</v>
      </c>
      <c r="AU420" s="209" t="s">
        <v>84</v>
      </c>
      <c r="AV420" s="13" t="s">
        <v>84</v>
      </c>
      <c r="AW420" s="13" t="s">
        <v>33</v>
      </c>
      <c r="AX420" s="13" t="s">
        <v>71</v>
      </c>
      <c r="AY420" s="209" t="s">
        <v>146</v>
      </c>
    </row>
    <row r="421" spans="1:65" s="13" customFormat="1" ht="11.25">
      <c r="B421" s="198"/>
      <c r="C421" s="199"/>
      <c r="D421" s="200" t="s">
        <v>158</v>
      </c>
      <c r="E421" s="201" t="s">
        <v>19</v>
      </c>
      <c r="F421" s="202" t="s">
        <v>806</v>
      </c>
      <c r="G421" s="199"/>
      <c r="H421" s="203">
        <v>3.6</v>
      </c>
      <c r="I421" s="204"/>
      <c r="J421" s="199"/>
      <c r="K421" s="199"/>
      <c r="L421" s="205"/>
      <c r="M421" s="206"/>
      <c r="N421" s="207"/>
      <c r="O421" s="207"/>
      <c r="P421" s="207"/>
      <c r="Q421" s="207"/>
      <c r="R421" s="207"/>
      <c r="S421" s="207"/>
      <c r="T421" s="208"/>
      <c r="AT421" s="209" t="s">
        <v>158</v>
      </c>
      <c r="AU421" s="209" t="s">
        <v>84</v>
      </c>
      <c r="AV421" s="13" t="s">
        <v>84</v>
      </c>
      <c r="AW421" s="13" t="s">
        <v>33</v>
      </c>
      <c r="AX421" s="13" t="s">
        <v>71</v>
      </c>
      <c r="AY421" s="209" t="s">
        <v>146</v>
      </c>
    </row>
    <row r="422" spans="1:65" s="14" customFormat="1" ht="11.25">
      <c r="B422" s="210"/>
      <c r="C422" s="211"/>
      <c r="D422" s="200" t="s">
        <v>158</v>
      </c>
      <c r="E422" s="212" t="s">
        <v>19</v>
      </c>
      <c r="F422" s="213" t="s">
        <v>173</v>
      </c>
      <c r="G422" s="211"/>
      <c r="H422" s="214">
        <v>9.3000000000000007</v>
      </c>
      <c r="I422" s="215"/>
      <c r="J422" s="211"/>
      <c r="K422" s="211"/>
      <c r="L422" s="216"/>
      <c r="M422" s="217"/>
      <c r="N422" s="218"/>
      <c r="O422" s="218"/>
      <c r="P422" s="218"/>
      <c r="Q422" s="218"/>
      <c r="R422" s="218"/>
      <c r="S422" s="218"/>
      <c r="T422" s="219"/>
      <c r="AT422" s="220" t="s">
        <v>158</v>
      </c>
      <c r="AU422" s="220" t="s">
        <v>84</v>
      </c>
      <c r="AV422" s="14" t="s">
        <v>154</v>
      </c>
      <c r="AW422" s="14" t="s">
        <v>33</v>
      </c>
      <c r="AX422" s="14" t="s">
        <v>78</v>
      </c>
      <c r="AY422" s="220" t="s">
        <v>146</v>
      </c>
    </row>
    <row r="423" spans="1:65" s="2" customFormat="1" ht="16.5" customHeight="1">
      <c r="A423" s="36"/>
      <c r="B423" s="37"/>
      <c r="C423" s="235" t="s">
        <v>807</v>
      </c>
      <c r="D423" s="235" t="s">
        <v>288</v>
      </c>
      <c r="E423" s="236" t="s">
        <v>808</v>
      </c>
      <c r="F423" s="237" t="s">
        <v>809</v>
      </c>
      <c r="G423" s="238" t="s">
        <v>152</v>
      </c>
      <c r="H423" s="239">
        <v>9.7650000000000006</v>
      </c>
      <c r="I423" s="240"/>
      <c r="J423" s="241">
        <f>ROUND(I423*H423,2)</f>
        <v>0</v>
      </c>
      <c r="K423" s="237" t="s">
        <v>176</v>
      </c>
      <c r="L423" s="242"/>
      <c r="M423" s="243" t="s">
        <v>19</v>
      </c>
      <c r="N423" s="244" t="s">
        <v>43</v>
      </c>
      <c r="O423" s="66"/>
      <c r="P423" s="189">
        <f>O423*H423</f>
        <v>0</v>
      </c>
      <c r="Q423" s="189">
        <v>3.0000000000000001E-3</v>
      </c>
      <c r="R423" s="189">
        <f>Q423*H423</f>
        <v>2.9295000000000002E-2</v>
      </c>
      <c r="S423" s="189">
        <v>0</v>
      </c>
      <c r="T423" s="190">
        <f>S423*H423</f>
        <v>0</v>
      </c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R423" s="191" t="s">
        <v>455</v>
      </c>
      <c r="AT423" s="191" t="s">
        <v>288</v>
      </c>
      <c r="AU423" s="191" t="s">
        <v>84</v>
      </c>
      <c r="AY423" s="19" t="s">
        <v>146</v>
      </c>
      <c r="BE423" s="192">
        <f>IF(N423="základní",J423,0)</f>
        <v>0</v>
      </c>
      <c r="BF423" s="192">
        <f>IF(N423="snížená",J423,0)</f>
        <v>0</v>
      </c>
      <c r="BG423" s="192">
        <f>IF(N423="zákl. přenesená",J423,0)</f>
        <v>0</v>
      </c>
      <c r="BH423" s="192">
        <f>IF(N423="sníž. přenesená",J423,0)</f>
        <v>0</v>
      </c>
      <c r="BI423" s="192">
        <f>IF(N423="nulová",J423,0)</f>
        <v>0</v>
      </c>
      <c r="BJ423" s="19" t="s">
        <v>84</v>
      </c>
      <c r="BK423" s="192">
        <f>ROUND(I423*H423,2)</f>
        <v>0</v>
      </c>
      <c r="BL423" s="19" t="s">
        <v>229</v>
      </c>
      <c r="BM423" s="191" t="s">
        <v>810</v>
      </c>
    </row>
    <row r="424" spans="1:65" s="2" customFormat="1" ht="19.5">
      <c r="A424" s="36"/>
      <c r="B424" s="37"/>
      <c r="C424" s="38"/>
      <c r="D424" s="200" t="s">
        <v>215</v>
      </c>
      <c r="E424" s="38"/>
      <c r="F424" s="231" t="s">
        <v>811</v>
      </c>
      <c r="G424" s="38"/>
      <c r="H424" s="38"/>
      <c r="I424" s="195"/>
      <c r="J424" s="38"/>
      <c r="K424" s="38"/>
      <c r="L424" s="41"/>
      <c r="M424" s="196"/>
      <c r="N424" s="197"/>
      <c r="O424" s="66"/>
      <c r="P424" s="66"/>
      <c r="Q424" s="66"/>
      <c r="R424" s="66"/>
      <c r="S424" s="66"/>
      <c r="T424" s="67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T424" s="19" t="s">
        <v>215</v>
      </c>
      <c r="AU424" s="19" t="s">
        <v>84</v>
      </c>
    </row>
    <row r="425" spans="1:65" s="13" customFormat="1" ht="11.25">
      <c r="B425" s="198"/>
      <c r="C425" s="199"/>
      <c r="D425" s="200" t="s">
        <v>158</v>
      </c>
      <c r="E425" s="199"/>
      <c r="F425" s="202" t="s">
        <v>812</v>
      </c>
      <c r="G425" s="199"/>
      <c r="H425" s="203">
        <v>9.7650000000000006</v>
      </c>
      <c r="I425" s="204"/>
      <c r="J425" s="199"/>
      <c r="K425" s="199"/>
      <c r="L425" s="205"/>
      <c r="M425" s="206"/>
      <c r="N425" s="207"/>
      <c r="O425" s="207"/>
      <c r="P425" s="207"/>
      <c r="Q425" s="207"/>
      <c r="R425" s="207"/>
      <c r="S425" s="207"/>
      <c r="T425" s="208"/>
      <c r="AT425" s="209" t="s">
        <v>158</v>
      </c>
      <c r="AU425" s="209" t="s">
        <v>84</v>
      </c>
      <c r="AV425" s="13" t="s">
        <v>84</v>
      </c>
      <c r="AW425" s="13" t="s">
        <v>4</v>
      </c>
      <c r="AX425" s="13" t="s">
        <v>78</v>
      </c>
      <c r="AY425" s="209" t="s">
        <v>146</v>
      </c>
    </row>
    <row r="426" spans="1:65" s="2" customFormat="1" ht="24.2" customHeight="1">
      <c r="A426" s="36"/>
      <c r="B426" s="37"/>
      <c r="C426" s="180" t="s">
        <v>813</v>
      </c>
      <c r="D426" s="180" t="s">
        <v>149</v>
      </c>
      <c r="E426" s="181" t="s">
        <v>814</v>
      </c>
      <c r="F426" s="182" t="s">
        <v>815</v>
      </c>
      <c r="G426" s="183" t="s">
        <v>162</v>
      </c>
      <c r="H426" s="184">
        <v>12</v>
      </c>
      <c r="I426" s="185"/>
      <c r="J426" s="186">
        <f>ROUND(I426*H426,2)</f>
        <v>0</v>
      </c>
      <c r="K426" s="182" t="s">
        <v>153</v>
      </c>
      <c r="L426" s="41"/>
      <c r="M426" s="187" t="s">
        <v>19</v>
      </c>
      <c r="N426" s="188" t="s">
        <v>43</v>
      </c>
      <c r="O426" s="66"/>
      <c r="P426" s="189">
        <f>O426*H426</f>
        <v>0</v>
      </c>
      <c r="Q426" s="189">
        <v>0</v>
      </c>
      <c r="R426" s="189">
        <f>Q426*H426</f>
        <v>0</v>
      </c>
      <c r="S426" s="189">
        <v>0</v>
      </c>
      <c r="T426" s="190">
        <f>S426*H426</f>
        <v>0</v>
      </c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R426" s="191" t="s">
        <v>229</v>
      </c>
      <c r="AT426" s="191" t="s">
        <v>149</v>
      </c>
      <c r="AU426" s="191" t="s">
        <v>84</v>
      </c>
      <c r="AY426" s="19" t="s">
        <v>146</v>
      </c>
      <c r="BE426" s="192">
        <f>IF(N426="základní",J426,0)</f>
        <v>0</v>
      </c>
      <c r="BF426" s="192">
        <f>IF(N426="snížená",J426,0)</f>
        <v>0</v>
      </c>
      <c r="BG426" s="192">
        <f>IF(N426="zákl. přenesená",J426,0)</f>
        <v>0</v>
      </c>
      <c r="BH426" s="192">
        <f>IF(N426="sníž. přenesená",J426,0)</f>
        <v>0</v>
      </c>
      <c r="BI426" s="192">
        <f>IF(N426="nulová",J426,0)</f>
        <v>0</v>
      </c>
      <c r="BJ426" s="19" t="s">
        <v>84</v>
      </c>
      <c r="BK426" s="192">
        <f>ROUND(I426*H426,2)</f>
        <v>0</v>
      </c>
      <c r="BL426" s="19" t="s">
        <v>229</v>
      </c>
      <c r="BM426" s="191" t="s">
        <v>816</v>
      </c>
    </row>
    <row r="427" spans="1:65" s="2" customFormat="1" ht="11.25">
      <c r="A427" s="36"/>
      <c r="B427" s="37"/>
      <c r="C427" s="38"/>
      <c r="D427" s="193" t="s">
        <v>156</v>
      </c>
      <c r="E427" s="38"/>
      <c r="F427" s="194" t="s">
        <v>817</v>
      </c>
      <c r="G427" s="38"/>
      <c r="H427" s="38"/>
      <c r="I427" s="195"/>
      <c r="J427" s="38"/>
      <c r="K427" s="38"/>
      <c r="L427" s="41"/>
      <c r="M427" s="196"/>
      <c r="N427" s="197"/>
      <c r="O427" s="66"/>
      <c r="P427" s="66"/>
      <c r="Q427" s="66"/>
      <c r="R427" s="66"/>
      <c r="S427" s="66"/>
      <c r="T427" s="67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T427" s="19" t="s">
        <v>156</v>
      </c>
      <c r="AU427" s="19" t="s">
        <v>84</v>
      </c>
    </row>
    <row r="428" spans="1:65" s="2" customFormat="1" ht="24.2" customHeight="1">
      <c r="A428" s="36"/>
      <c r="B428" s="37"/>
      <c r="C428" s="235" t="s">
        <v>818</v>
      </c>
      <c r="D428" s="235" t="s">
        <v>288</v>
      </c>
      <c r="E428" s="236" t="s">
        <v>819</v>
      </c>
      <c r="F428" s="237" t="s">
        <v>820</v>
      </c>
      <c r="G428" s="238" t="s">
        <v>162</v>
      </c>
      <c r="H428" s="239">
        <v>12</v>
      </c>
      <c r="I428" s="240"/>
      <c r="J428" s="241">
        <f>ROUND(I428*H428,2)</f>
        <v>0</v>
      </c>
      <c r="K428" s="237" t="s">
        <v>153</v>
      </c>
      <c r="L428" s="242"/>
      <c r="M428" s="243" t="s">
        <v>19</v>
      </c>
      <c r="N428" s="244" t="s">
        <v>43</v>
      </c>
      <c r="O428" s="66"/>
      <c r="P428" s="189">
        <f>O428*H428</f>
        <v>0</v>
      </c>
      <c r="Q428" s="189">
        <v>1.39E-3</v>
      </c>
      <c r="R428" s="189">
        <f>Q428*H428</f>
        <v>1.668E-2</v>
      </c>
      <c r="S428" s="189">
        <v>0</v>
      </c>
      <c r="T428" s="190">
        <f>S428*H428</f>
        <v>0</v>
      </c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R428" s="191" t="s">
        <v>455</v>
      </c>
      <c r="AT428" s="191" t="s">
        <v>288</v>
      </c>
      <c r="AU428" s="191" t="s">
        <v>84</v>
      </c>
      <c r="AY428" s="19" t="s">
        <v>146</v>
      </c>
      <c r="BE428" s="192">
        <f>IF(N428="základní",J428,0)</f>
        <v>0</v>
      </c>
      <c r="BF428" s="192">
        <f>IF(N428="snížená",J428,0)</f>
        <v>0</v>
      </c>
      <c r="BG428" s="192">
        <f>IF(N428="zákl. přenesená",J428,0)</f>
        <v>0</v>
      </c>
      <c r="BH428" s="192">
        <f>IF(N428="sníž. přenesená",J428,0)</f>
        <v>0</v>
      </c>
      <c r="BI428" s="192">
        <f>IF(N428="nulová",J428,0)</f>
        <v>0</v>
      </c>
      <c r="BJ428" s="19" t="s">
        <v>84</v>
      </c>
      <c r="BK428" s="192">
        <f>ROUND(I428*H428,2)</f>
        <v>0</v>
      </c>
      <c r="BL428" s="19" t="s">
        <v>229</v>
      </c>
      <c r="BM428" s="191" t="s">
        <v>821</v>
      </c>
    </row>
    <row r="429" spans="1:65" s="2" customFormat="1" ht="24.2" customHeight="1">
      <c r="A429" s="36"/>
      <c r="B429" s="37"/>
      <c r="C429" s="180" t="s">
        <v>822</v>
      </c>
      <c r="D429" s="180" t="s">
        <v>149</v>
      </c>
      <c r="E429" s="181" t="s">
        <v>823</v>
      </c>
      <c r="F429" s="182" t="s">
        <v>824</v>
      </c>
      <c r="G429" s="183" t="s">
        <v>162</v>
      </c>
      <c r="H429" s="184">
        <v>2</v>
      </c>
      <c r="I429" s="185"/>
      <c r="J429" s="186">
        <f>ROUND(I429*H429,2)</f>
        <v>0</v>
      </c>
      <c r="K429" s="182" t="s">
        <v>153</v>
      </c>
      <c r="L429" s="41"/>
      <c r="M429" s="187" t="s">
        <v>19</v>
      </c>
      <c r="N429" s="188" t="s">
        <v>43</v>
      </c>
      <c r="O429" s="66"/>
      <c r="P429" s="189">
        <f>O429*H429</f>
        <v>0</v>
      </c>
      <c r="Q429" s="189">
        <v>0</v>
      </c>
      <c r="R429" s="189">
        <f>Q429*H429</f>
        <v>0</v>
      </c>
      <c r="S429" s="189">
        <v>0</v>
      </c>
      <c r="T429" s="190">
        <f>S429*H429</f>
        <v>0</v>
      </c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R429" s="191" t="s">
        <v>229</v>
      </c>
      <c r="AT429" s="191" t="s">
        <v>149</v>
      </c>
      <c r="AU429" s="191" t="s">
        <v>84</v>
      </c>
      <c r="AY429" s="19" t="s">
        <v>146</v>
      </c>
      <c r="BE429" s="192">
        <f>IF(N429="základní",J429,0)</f>
        <v>0</v>
      </c>
      <c r="BF429" s="192">
        <f>IF(N429="snížená",J429,0)</f>
        <v>0</v>
      </c>
      <c r="BG429" s="192">
        <f>IF(N429="zákl. přenesená",J429,0)</f>
        <v>0</v>
      </c>
      <c r="BH429" s="192">
        <f>IF(N429="sníž. přenesená",J429,0)</f>
        <v>0</v>
      </c>
      <c r="BI429" s="192">
        <f>IF(N429="nulová",J429,0)</f>
        <v>0</v>
      </c>
      <c r="BJ429" s="19" t="s">
        <v>84</v>
      </c>
      <c r="BK429" s="192">
        <f>ROUND(I429*H429,2)</f>
        <v>0</v>
      </c>
      <c r="BL429" s="19" t="s">
        <v>229</v>
      </c>
      <c r="BM429" s="191" t="s">
        <v>825</v>
      </c>
    </row>
    <row r="430" spans="1:65" s="2" customFormat="1" ht="11.25">
      <c r="A430" s="36"/>
      <c r="B430" s="37"/>
      <c r="C430" s="38"/>
      <c r="D430" s="193" t="s">
        <v>156</v>
      </c>
      <c r="E430" s="38"/>
      <c r="F430" s="194" t="s">
        <v>826</v>
      </c>
      <c r="G430" s="38"/>
      <c r="H430" s="38"/>
      <c r="I430" s="195"/>
      <c r="J430" s="38"/>
      <c r="K430" s="38"/>
      <c r="L430" s="41"/>
      <c r="M430" s="196"/>
      <c r="N430" s="197"/>
      <c r="O430" s="66"/>
      <c r="P430" s="66"/>
      <c r="Q430" s="66"/>
      <c r="R430" s="66"/>
      <c r="S430" s="66"/>
      <c r="T430" s="67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T430" s="19" t="s">
        <v>156</v>
      </c>
      <c r="AU430" s="19" t="s">
        <v>84</v>
      </c>
    </row>
    <row r="431" spans="1:65" s="2" customFormat="1" ht="24.2" customHeight="1">
      <c r="A431" s="36"/>
      <c r="B431" s="37"/>
      <c r="C431" s="235" t="s">
        <v>827</v>
      </c>
      <c r="D431" s="235" t="s">
        <v>288</v>
      </c>
      <c r="E431" s="236" t="s">
        <v>828</v>
      </c>
      <c r="F431" s="237" t="s">
        <v>829</v>
      </c>
      <c r="G431" s="238" t="s">
        <v>162</v>
      </c>
      <c r="H431" s="239">
        <v>2</v>
      </c>
      <c r="I431" s="240"/>
      <c r="J431" s="241">
        <f>ROUND(I431*H431,2)</f>
        <v>0</v>
      </c>
      <c r="K431" s="237" t="s">
        <v>153</v>
      </c>
      <c r="L431" s="242"/>
      <c r="M431" s="243" t="s">
        <v>19</v>
      </c>
      <c r="N431" s="244" t="s">
        <v>43</v>
      </c>
      <c r="O431" s="66"/>
      <c r="P431" s="189">
        <f>O431*H431</f>
        <v>0</v>
      </c>
      <c r="Q431" s="189">
        <v>2.0799999999999998E-3</v>
      </c>
      <c r="R431" s="189">
        <f>Q431*H431</f>
        <v>4.1599999999999996E-3</v>
      </c>
      <c r="S431" s="189">
        <v>0</v>
      </c>
      <c r="T431" s="190">
        <f>S431*H431</f>
        <v>0</v>
      </c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R431" s="191" t="s">
        <v>455</v>
      </c>
      <c r="AT431" s="191" t="s">
        <v>288</v>
      </c>
      <c r="AU431" s="191" t="s">
        <v>84</v>
      </c>
      <c r="AY431" s="19" t="s">
        <v>146</v>
      </c>
      <c r="BE431" s="192">
        <f>IF(N431="základní",J431,0)</f>
        <v>0</v>
      </c>
      <c r="BF431" s="192">
        <f>IF(N431="snížená",J431,0)</f>
        <v>0</v>
      </c>
      <c r="BG431" s="192">
        <f>IF(N431="zákl. přenesená",J431,0)</f>
        <v>0</v>
      </c>
      <c r="BH431" s="192">
        <f>IF(N431="sníž. přenesená",J431,0)</f>
        <v>0</v>
      </c>
      <c r="BI431" s="192">
        <f>IF(N431="nulová",J431,0)</f>
        <v>0</v>
      </c>
      <c r="BJ431" s="19" t="s">
        <v>84</v>
      </c>
      <c r="BK431" s="192">
        <f>ROUND(I431*H431,2)</f>
        <v>0</v>
      </c>
      <c r="BL431" s="19" t="s">
        <v>229</v>
      </c>
      <c r="BM431" s="191" t="s">
        <v>830</v>
      </c>
    </row>
    <row r="432" spans="1:65" s="2" customFormat="1" ht="16.5" customHeight="1">
      <c r="A432" s="36"/>
      <c r="B432" s="37"/>
      <c r="C432" s="180" t="s">
        <v>831</v>
      </c>
      <c r="D432" s="180" t="s">
        <v>149</v>
      </c>
      <c r="E432" s="181" t="s">
        <v>832</v>
      </c>
      <c r="F432" s="182" t="s">
        <v>833</v>
      </c>
      <c r="G432" s="183" t="s">
        <v>152</v>
      </c>
      <c r="H432" s="184">
        <v>5</v>
      </c>
      <c r="I432" s="185"/>
      <c r="J432" s="186">
        <f>ROUND(I432*H432,2)</f>
        <v>0</v>
      </c>
      <c r="K432" s="182" t="s">
        <v>176</v>
      </c>
      <c r="L432" s="41"/>
      <c r="M432" s="187" t="s">
        <v>19</v>
      </c>
      <c r="N432" s="188" t="s">
        <v>43</v>
      </c>
      <c r="O432" s="66"/>
      <c r="P432" s="189">
        <f>O432*H432</f>
        <v>0</v>
      </c>
      <c r="Q432" s="189">
        <v>0</v>
      </c>
      <c r="R432" s="189">
        <f>Q432*H432</f>
        <v>0</v>
      </c>
      <c r="S432" s="189">
        <v>0</v>
      </c>
      <c r="T432" s="190">
        <f>S432*H432</f>
        <v>0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R432" s="191" t="s">
        <v>229</v>
      </c>
      <c r="AT432" s="191" t="s">
        <v>149</v>
      </c>
      <c r="AU432" s="191" t="s">
        <v>84</v>
      </c>
      <c r="AY432" s="19" t="s">
        <v>146</v>
      </c>
      <c r="BE432" s="192">
        <f>IF(N432="základní",J432,0)</f>
        <v>0</v>
      </c>
      <c r="BF432" s="192">
        <f>IF(N432="snížená",J432,0)</f>
        <v>0</v>
      </c>
      <c r="BG432" s="192">
        <f>IF(N432="zákl. přenesená",J432,0)</f>
        <v>0</v>
      </c>
      <c r="BH432" s="192">
        <f>IF(N432="sníž. přenesená",J432,0)</f>
        <v>0</v>
      </c>
      <c r="BI432" s="192">
        <f>IF(N432="nulová",J432,0)</f>
        <v>0</v>
      </c>
      <c r="BJ432" s="19" t="s">
        <v>84</v>
      </c>
      <c r="BK432" s="192">
        <f>ROUND(I432*H432,2)</f>
        <v>0</v>
      </c>
      <c r="BL432" s="19" t="s">
        <v>229</v>
      </c>
      <c r="BM432" s="191" t="s">
        <v>834</v>
      </c>
    </row>
    <row r="433" spans="1:65" s="13" customFormat="1" ht="11.25">
      <c r="B433" s="198"/>
      <c r="C433" s="199"/>
      <c r="D433" s="200" t="s">
        <v>158</v>
      </c>
      <c r="E433" s="201" t="s">
        <v>19</v>
      </c>
      <c r="F433" s="202" t="s">
        <v>835</v>
      </c>
      <c r="G433" s="199"/>
      <c r="H433" s="203">
        <v>5</v>
      </c>
      <c r="I433" s="204"/>
      <c r="J433" s="199"/>
      <c r="K433" s="199"/>
      <c r="L433" s="205"/>
      <c r="M433" s="206"/>
      <c r="N433" s="207"/>
      <c r="O433" s="207"/>
      <c r="P433" s="207"/>
      <c r="Q433" s="207"/>
      <c r="R433" s="207"/>
      <c r="S433" s="207"/>
      <c r="T433" s="208"/>
      <c r="AT433" s="209" t="s">
        <v>158</v>
      </c>
      <c r="AU433" s="209" t="s">
        <v>84</v>
      </c>
      <c r="AV433" s="13" t="s">
        <v>84</v>
      </c>
      <c r="AW433" s="13" t="s">
        <v>33</v>
      </c>
      <c r="AX433" s="13" t="s">
        <v>78</v>
      </c>
      <c r="AY433" s="209" t="s">
        <v>146</v>
      </c>
    </row>
    <row r="434" spans="1:65" s="2" customFormat="1" ht="24.2" customHeight="1">
      <c r="A434" s="36"/>
      <c r="B434" s="37"/>
      <c r="C434" s="180" t="s">
        <v>836</v>
      </c>
      <c r="D434" s="180" t="s">
        <v>149</v>
      </c>
      <c r="E434" s="181" t="s">
        <v>837</v>
      </c>
      <c r="F434" s="182" t="s">
        <v>838</v>
      </c>
      <c r="G434" s="183" t="s">
        <v>162</v>
      </c>
      <c r="H434" s="184">
        <v>2</v>
      </c>
      <c r="I434" s="185"/>
      <c r="J434" s="186">
        <f>ROUND(I434*H434,2)</f>
        <v>0</v>
      </c>
      <c r="K434" s="182" t="s">
        <v>153</v>
      </c>
      <c r="L434" s="41"/>
      <c r="M434" s="187" t="s">
        <v>19</v>
      </c>
      <c r="N434" s="188" t="s">
        <v>43</v>
      </c>
      <c r="O434" s="66"/>
      <c r="P434" s="189">
        <f>O434*H434</f>
        <v>0</v>
      </c>
      <c r="Q434" s="189">
        <v>0</v>
      </c>
      <c r="R434" s="189">
        <f>Q434*H434</f>
        <v>0</v>
      </c>
      <c r="S434" s="189">
        <v>0</v>
      </c>
      <c r="T434" s="190">
        <f>S434*H434</f>
        <v>0</v>
      </c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R434" s="191" t="s">
        <v>229</v>
      </c>
      <c r="AT434" s="191" t="s">
        <v>149</v>
      </c>
      <c r="AU434" s="191" t="s">
        <v>84</v>
      </c>
      <c r="AY434" s="19" t="s">
        <v>146</v>
      </c>
      <c r="BE434" s="192">
        <f>IF(N434="základní",J434,0)</f>
        <v>0</v>
      </c>
      <c r="BF434" s="192">
        <f>IF(N434="snížená",J434,0)</f>
        <v>0</v>
      </c>
      <c r="BG434" s="192">
        <f>IF(N434="zákl. přenesená",J434,0)</f>
        <v>0</v>
      </c>
      <c r="BH434" s="192">
        <f>IF(N434="sníž. přenesená",J434,0)</f>
        <v>0</v>
      </c>
      <c r="BI434" s="192">
        <f>IF(N434="nulová",J434,0)</f>
        <v>0</v>
      </c>
      <c r="BJ434" s="19" t="s">
        <v>84</v>
      </c>
      <c r="BK434" s="192">
        <f>ROUND(I434*H434,2)</f>
        <v>0</v>
      </c>
      <c r="BL434" s="19" t="s">
        <v>229</v>
      </c>
      <c r="BM434" s="191" t="s">
        <v>839</v>
      </c>
    </row>
    <row r="435" spans="1:65" s="2" customFormat="1" ht="11.25">
      <c r="A435" s="36"/>
      <c r="B435" s="37"/>
      <c r="C435" s="38"/>
      <c r="D435" s="193" t="s">
        <v>156</v>
      </c>
      <c r="E435" s="38"/>
      <c r="F435" s="194" t="s">
        <v>840</v>
      </c>
      <c r="G435" s="38"/>
      <c r="H435" s="38"/>
      <c r="I435" s="195"/>
      <c r="J435" s="38"/>
      <c r="K435" s="38"/>
      <c r="L435" s="41"/>
      <c r="M435" s="196"/>
      <c r="N435" s="197"/>
      <c r="O435" s="66"/>
      <c r="P435" s="66"/>
      <c r="Q435" s="66"/>
      <c r="R435" s="66"/>
      <c r="S435" s="66"/>
      <c r="T435" s="67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T435" s="19" t="s">
        <v>156</v>
      </c>
      <c r="AU435" s="19" t="s">
        <v>84</v>
      </c>
    </row>
    <row r="436" spans="1:65" s="2" customFormat="1" ht="16.5" customHeight="1">
      <c r="A436" s="36"/>
      <c r="B436" s="37"/>
      <c r="C436" s="235" t="s">
        <v>841</v>
      </c>
      <c r="D436" s="235" t="s">
        <v>288</v>
      </c>
      <c r="E436" s="236" t="s">
        <v>842</v>
      </c>
      <c r="F436" s="237" t="s">
        <v>843</v>
      </c>
      <c r="G436" s="238" t="s">
        <v>162</v>
      </c>
      <c r="H436" s="239">
        <v>2</v>
      </c>
      <c r="I436" s="240"/>
      <c r="J436" s="241">
        <f>ROUND(I436*H436,2)</f>
        <v>0</v>
      </c>
      <c r="K436" s="237" t="s">
        <v>19</v>
      </c>
      <c r="L436" s="242"/>
      <c r="M436" s="243" t="s">
        <v>19</v>
      </c>
      <c r="N436" s="244" t="s">
        <v>43</v>
      </c>
      <c r="O436" s="66"/>
      <c r="P436" s="189">
        <f>O436*H436</f>
        <v>0</v>
      </c>
      <c r="Q436" s="189">
        <v>0</v>
      </c>
      <c r="R436" s="189">
        <f>Q436*H436</f>
        <v>0</v>
      </c>
      <c r="S436" s="189">
        <v>0</v>
      </c>
      <c r="T436" s="190">
        <f>S436*H436</f>
        <v>0</v>
      </c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R436" s="191" t="s">
        <v>455</v>
      </c>
      <c r="AT436" s="191" t="s">
        <v>288</v>
      </c>
      <c r="AU436" s="191" t="s">
        <v>84</v>
      </c>
      <c r="AY436" s="19" t="s">
        <v>146</v>
      </c>
      <c r="BE436" s="192">
        <f>IF(N436="základní",J436,0)</f>
        <v>0</v>
      </c>
      <c r="BF436" s="192">
        <f>IF(N436="snížená",J436,0)</f>
        <v>0</v>
      </c>
      <c r="BG436" s="192">
        <f>IF(N436="zákl. přenesená",J436,0)</f>
        <v>0</v>
      </c>
      <c r="BH436" s="192">
        <f>IF(N436="sníž. přenesená",J436,0)</f>
        <v>0</v>
      </c>
      <c r="BI436" s="192">
        <f>IF(N436="nulová",J436,0)</f>
        <v>0</v>
      </c>
      <c r="BJ436" s="19" t="s">
        <v>84</v>
      </c>
      <c r="BK436" s="192">
        <f>ROUND(I436*H436,2)</f>
        <v>0</v>
      </c>
      <c r="BL436" s="19" t="s">
        <v>229</v>
      </c>
      <c r="BM436" s="191" t="s">
        <v>844</v>
      </c>
    </row>
    <row r="437" spans="1:65" s="2" customFormat="1" ht="24.2" customHeight="1">
      <c r="A437" s="36"/>
      <c r="B437" s="37"/>
      <c r="C437" s="180" t="s">
        <v>845</v>
      </c>
      <c r="D437" s="180" t="s">
        <v>149</v>
      </c>
      <c r="E437" s="181" t="s">
        <v>846</v>
      </c>
      <c r="F437" s="182" t="s">
        <v>847</v>
      </c>
      <c r="G437" s="183" t="s">
        <v>162</v>
      </c>
      <c r="H437" s="184">
        <v>2</v>
      </c>
      <c r="I437" s="185"/>
      <c r="J437" s="186">
        <f>ROUND(I437*H437,2)</f>
        <v>0</v>
      </c>
      <c r="K437" s="182" t="s">
        <v>153</v>
      </c>
      <c r="L437" s="41"/>
      <c r="M437" s="187" t="s">
        <v>19</v>
      </c>
      <c r="N437" s="188" t="s">
        <v>43</v>
      </c>
      <c r="O437" s="66"/>
      <c r="P437" s="189">
        <f>O437*H437</f>
        <v>0</v>
      </c>
      <c r="Q437" s="189">
        <v>0</v>
      </c>
      <c r="R437" s="189">
        <f>Q437*H437</f>
        <v>0</v>
      </c>
      <c r="S437" s="189">
        <v>0</v>
      </c>
      <c r="T437" s="190">
        <f>S437*H437</f>
        <v>0</v>
      </c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R437" s="191" t="s">
        <v>229</v>
      </c>
      <c r="AT437" s="191" t="s">
        <v>149</v>
      </c>
      <c r="AU437" s="191" t="s">
        <v>84</v>
      </c>
      <c r="AY437" s="19" t="s">
        <v>146</v>
      </c>
      <c r="BE437" s="192">
        <f>IF(N437="základní",J437,0)</f>
        <v>0</v>
      </c>
      <c r="BF437" s="192">
        <f>IF(N437="snížená",J437,0)</f>
        <v>0</v>
      </c>
      <c r="BG437" s="192">
        <f>IF(N437="zákl. přenesená",J437,0)</f>
        <v>0</v>
      </c>
      <c r="BH437" s="192">
        <f>IF(N437="sníž. přenesená",J437,0)</f>
        <v>0</v>
      </c>
      <c r="BI437" s="192">
        <f>IF(N437="nulová",J437,0)</f>
        <v>0</v>
      </c>
      <c r="BJ437" s="19" t="s">
        <v>84</v>
      </c>
      <c r="BK437" s="192">
        <f>ROUND(I437*H437,2)</f>
        <v>0</v>
      </c>
      <c r="BL437" s="19" t="s">
        <v>229</v>
      </c>
      <c r="BM437" s="191" t="s">
        <v>848</v>
      </c>
    </row>
    <row r="438" spans="1:65" s="2" customFormat="1" ht="11.25">
      <c r="A438" s="36"/>
      <c r="B438" s="37"/>
      <c r="C438" s="38"/>
      <c r="D438" s="193" t="s">
        <v>156</v>
      </c>
      <c r="E438" s="38"/>
      <c r="F438" s="194" t="s">
        <v>849</v>
      </c>
      <c r="G438" s="38"/>
      <c r="H438" s="38"/>
      <c r="I438" s="195"/>
      <c r="J438" s="38"/>
      <c r="K438" s="38"/>
      <c r="L438" s="41"/>
      <c r="M438" s="196"/>
      <c r="N438" s="197"/>
      <c r="O438" s="66"/>
      <c r="P438" s="66"/>
      <c r="Q438" s="66"/>
      <c r="R438" s="66"/>
      <c r="S438" s="66"/>
      <c r="T438" s="67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T438" s="19" t="s">
        <v>156</v>
      </c>
      <c r="AU438" s="19" t="s">
        <v>84</v>
      </c>
    </row>
    <row r="439" spans="1:65" s="2" customFormat="1" ht="24.2" customHeight="1">
      <c r="A439" s="36"/>
      <c r="B439" s="37"/>
      <c r="C439" s="235" t="s">
        <v>850</v>
      </c>
      <c r="D439" s="235" t="s">
        <v>288</v>
      </c>
      <c r="E439" s="236" t="s">
        <v>851</v>
      </c>
      <c r="F439" s="237" t="s">
        <v>852</v>
      </c>
      <c r="G439" s="238" t="s">
        <v>162</v>
      </c>
      <c r="H439" s="239">
        <v>2</v>
      </c>
      <c r="I439" s="240"/>
      <c r="J439" s="241">
        <f>ROUND(I439*H439,2)</f>
        <v>0</v>
      </c>
      <c r="K439" s="237" t="s">
        <v>153</v>
      </c>
      <c r="L439" s="242"/>
      <c r="M439" s="243" t="s">
        <v>19</v>
      </c>
      <c r="N439" s="244" t="s">
        <v>43</v>
      </c>
      <c r="O439" s="66"/>
      <c r="P439" s="189">
        <f>O439*H439</f>
        <v>0</v>
      </c>
      <c r="Q439" s="189">
        <v>1.4E-2</v>
      </c>
      <c r="R439" s="189">
        <f>Q439*H439</f>
        <v>2.8000000000000001E-2</v>
      </c>
      <c r="S439" s="189">
        <v>0</v>
      </c>
      <c r="T439" s="190">
        <f>S439*H439</f>
        <v>0</v>
      </c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R439" s="191" t="s">
        <v>455</v>
      </c>
      <c r="AT439" s="191" t="s">
        <v>288</v>
      </c>
      <c r="AU439" s="191" t="s">
        <v>84</v>
      </c>
      <c r="AY439" s="19" t="s">
        <v>146</v>
      </c>
      <c r="BE439" s="192">
        <f>IF(N439="základní",J439,0)</f>
        <v>0</v>
      </c>
      <c r="BF439" s="192">
        <f>IF(N439="snížená",J439,0)</f>
        <v>0</v>
      </c>
      <c r="BG439" s="192">
        <f>IF(N439="zákl. přenesená",J439,0)</f>
        <v>0</v>
      </c>
      <c r="BH439" s="192">
        <f>IF(N439="sníž. přenesená",J439,0)</f>
        <v>0</v>
      </c>
      <c r="BI439" s="192">
        <f>IF(N439="nulová",J439,0)</f>
        <v>0</v>
      </c>
      <c r="BJ439" s="19" t="s">
        <v>84</v>
      </c>
      <c r="BK439" s="192">
        <f>ROUND(I439*H439,2)</f>
        <v>0</v>
      </c>
      <c r="BL439" s="19" t="s">
        <v>229</v>
      </c>
      <c r="BM439" s="191" t="s">
        <v>853</v>
      </c>
    </row>
    <row r="440" spans="1:65" s="2" customFormat="1" ht="33" customHeight="1">
      <c r="A440" s="36"/>
      <c r="B440" s="37"/>
      <c r="C440" s="180" t="s">
        <v>854</v>
      </c>
      <c r="D440" s="180" t="s">
        <v>149</v>
      </c>
      <c r="E440" s="181" t="s">
        <v>855</v>
      </c>
      <c r="F440" s="182" t="s">
        <v>856</v>
      </c>
      <c r="G440" s="183" t="s">
        <v>162</v>
      </c>
      <c r="H440" s="184">
        <v>2</v>
      </c>
      <c r="I440" s="185"/>
      <c r="J440" s="186">
        <f>ROUND(I440*H440,2)</f>
        <v>0</v>
      </c>
      <c r="K440" s="182" t="s">
        <v>153</v>
      </c>
      <c r="L440" s="41"/>
      <c r="M440" s="187" t="s">
        <v>19</v>
      </c>
      <c r="N440" s="188" t="s">
        <v>43</v>
      </c>
      <c r="O440" s="66"/>
      <c r="P440" s="189">
        <f>O440*H440</f>
        <v>0</v>
      </c>
      <c r="Q440" s="189">
        <v>3.3603000000000002E-4</v>
      </c>
      <c r="R440" s="189">
        <f>Q440*H440</f>
        <v>6.7206000000000004E-4</v>
      </c>
      <c r="S440" s="189">
        <v>0</v>
      </c>
      <c r="T440" s="190">
        <f>S440*H440</f>
        <v>0</v>
      </c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R440" s="191" t="s">
        <v>229</v>
      </c>
      <c r="AT440" s="191" t="s">
        <v>149</v>
      </c>
      <c r="AU440" s="191" t="s">
        <v>84</v>
      </c>
      <c r="AY440" s="19" t="s">
        <v>146</v>
      </c>
      <c r="BE440" s="192">
        <f>IF(N440="základní",J440,0)</f>
        <v>0</v>
      </c>
      <c r="BF440" s="192">
        <f>IF(N440="snížená",J440,0)</f>
        <v>0</v>
      </c>
      <c r="BG440" s="192">
        <f>IF(N440="zákl. přenesená",J440,0)</f>
        <v>0</v>
      </c>
      <c r="BH440" s="192">
        <f>IF(N440="sníž. přenesená",J440,0)</f>
        <v>0</v>
      </c>
      <c r="BI440" s="192">
        <f>IF(N440="nulová",J440,0)</f>
        <v>0</v>
      </c>
      <c r="BJ440" s="19" t="s">
        <v>84</v>
      </c>
      <c r="BK440" s="192">
        <f>ROUND(I440*H440,2)</f>
        <v>0</v>
      </c>
      <c r="BL440" s="19" t="s">
        <v>229</v>
      </c>
      <c r="BM440" s="191" t="s">
        <v>857</v>
      </c>
    </row>
    <row r="441" spans="1:65" s="2" customFormat="1" ht="11.25">
      <c r="A441" s="36"/>
      <c r="B441" s="37"/>
      <c r="C441" s="38"/>
      <c r="D441" s="193" t="s">
        <v>156</v>
      </c>
      <c r="E441" s="38"/>
      <c r="F441" s="194" t="s">
        <v>858</v>
      </c>
      <c r="G441" s="38"/>
      <c r="H441" s="38"/>
      <c r="I441" s="195"/>
      <c r="J441" s="38"/>
      <c r="K441" s="38"/>
      <c r="L441" s="41"/>
      <c r="M441" s="196"/>
      <c r="N441" s="197"/>
      <c r="O441" s="66"/>
      <c r="P441" s="66"/>
      <c r="Q441" s="66"/>
      <c r="R441" s="66"/>
      <c r="S441" s="66"/>
      <c r="T441" s="67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T441" s="19" t="s">
        <v>156</v>
      </c>
      <c r="AU441" s="19" t="s">
        <v>84</v>
      </c>
    </row>
    <row r="442" spans="1:65" s="2" customFormat="1" ht="16.5" customHeight="1">
      <c r="A442" s="36"/>
      <c r="B442" s="37"/>
      <c r="C442" s="235" t="s">
        <v>859</v>
      </c>
      <c r="D442" s="235" t="s">
        <v>288</v>
      </c>
      <c r="E442" s="236" t="s">
        <v>860</v>
      </c>
      <c r="F442" s="237" t="s">
        <v>861</v>
      </c>
      <c r="G442" s="238" t="s">
        <v>162</v>
      </c>
      <c r="H442" s="239">
        <v>2</v>
      </c>
      <c r="I442" s="240"/>
      <c r="J442" s="241">
        <f>ROUND(I442*H442,2)</f>
        <v>0</v>
      </c>
      <c r="K442" s="237" t="s">
        <v>19</v>
      </c>
      <c r="L442" s="242"/>
      <c r="M442" s="243" t="s">
        <v>19</v>
      </c>
      <c r="N442" s="244" t="s">
        <v>43</v>
      </c>
      <c r="O442" s="66"/>
      <c r="P442" s="189">
        <f>O442*H442</f>
        <v>0</v>
      </c>
      <c r="Q442" s="189">
        <v>0</v>
      </c>
      <c r="R442" s="189">
        <f>Q442*H442</f>
        <v>0</v>
      </c>
      <c r="S442" s="189">
        <v>0</v>
      </c>
      <c r="T442" s="190">
        <f>S442*H442</f>
        <v>0</v>
      </c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R442" s="191" t="s">
        <v>455</v>
      </c>
      <c r="AT442" s="191" t="s">
        <v>288</v>
      </c>
      <c r="AU442" s="191" t="s">
        <v>84</v>
      </c>
      <c r="AY442" s="19" t="s">
        <v>146</v>
      </c>
      <c r="BE442" s="192">
        <f>IF(N442="základní",J442,0)</f>
        <v>0</v>
      </c>
      <c r="BF442" s="192">
        <f>IF(N442="snížená",J442,0)</f>
        <v>0</v>
      </c>
      <c r="BG442" s="192">
        <f>IF(N442="zákl. přenesená",J442,0)</f>
        <v>0</v>
      </c>
      <c r="BH442" s="192">
        <f>IF(N442="sníž. přenesená",J442,0)</f>
        <v>0</v>
      </c>
      <c r="BI442" s="192">
        <f>IF(N442="nulová",J442,0)</f>
        <v>0</v>
      </c>
      <c r="BJ442" s="19" t="s">
        <v>84</v>
      </c>
      <c r="BK442" s="192">
        <f>ROUND(I442*H442,2)</f>
        <v>0</v>
      </c>
      <c r="BL442" s="19" t="s">
        <v>229</v>
      </c>
      <c r="BM442" s="191" t="s">
        <v>862</v>
      </c>
    </row>
    <row r="443" spans="1:65" s="2" customFormat="1" ht="49.15" customHeight="1">
      <c r="A443" s="36"/>
      <c r="B443" s="37"/>
      <c r="C443" s="180" t="s">
        <v>863</v>
      </c>
      <c r="D443" s="180" t="s">
        <v>149</v>
      </c>
      <c r="E443" s="181" t="s">
        <v>864</v>
      </c>
      <c r="F443" s="182" t="s">
        <v>865</v>
      </c>
      <c r="G443" s="183" t="s">
        <v>198</v>
      </c>
      <c r="H443" s="184">
        <v>0.71399999999999997</v>
      </c>
      <c r="I443" s="185"/>
      <c r="J443" s="186">
        <f>ROUND(I443*H443,2)</f>
        <v>0</v>
      </c>
      <c r="K443" s="182" t="s">
        <v>153</v>
      </c>
      <c r="L443" s="41"/>
      <c r="M443" s="187" t="s">
        <v>19</v>
      </c>
      <c r="N443" s="188" t="s">
        <v>43</v>
      </c>
      <c r="O443" s="66"/>
      <c r="P443" s="189">
        <f>O443*H443</f>
        <v>0</v>
      </c>
      <c r="Q443" s="189">
        <v>0</v>
      </c>
      <c r="R443" s="189">
        <f>Q443*H443</f>
        <v>0</v>
      </c>
      <c r="S443" s="189">
        <v>0</v>
      </c>
      <c r="T443" s="190">
        <f>S443*H443</f>
        <v>0</v>
      </c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R443" s="191" t="s">
        <v>229</v>
      </c>
      <c r="AT443" s="191" t="s">
        <v>149</v>
      </c>
      <c r="AU443" s="191" t="s">
        <v>84</v>
      </c>
      <c r="AY443" s="19" t="s">
        <v>146</v>
      </c>
      <c r="BE443" s="192">
        <f>IF(N443="základní",J443,0)</f>
        <v>0</v>
      </c>
      <c r="BF443" s="192">
        <f>IF(N443="snížená",J443,0)</f>
        <v>0</v>
      </c>
      <c r="BG443" s="192">
        <f>IF(N443="zákl. přenesená",J443,0)</f>
        <v>0</v>
      </c>
      <c r="BH443" s="192">
        <f>IF(N443="sníž. přenesená",J443,0)</f>
        <v>0</v>
      </c>
      <c r="BI443" s="192">
        <f>IF(N443="nulová",J443,0)</f>
        <v>0</v>
      </c>
      <c r="BJ443" s="19" t="s">
        <v>84</v>
      </c>
      <c r="BK443" s="192">
        <f>ROUND(I443*H443,2)</f>
        <v>0</v>
      </c>
      <c r="BL443" s="19" t="s">
        <v>229</v>
      </c>
      <c r="BM443" s="191" t="s">
        <v>866</v>
      </c>
    </row>
    <row r="444" spans="1:65" s="2" customFormat="1" ht="11.25">
      <c r="A444" s="36"/>
      <c r="B444" s="37"/>
      <c r="C444" s="38"/>
      <c r="D444" s="193" t="s">
        <v>156</v>
      </c>
      <c r="E444" s="38"/>
      <c r="F444" s="194" t="s">
        <v>867</v>
      </c>
      <c r="G444" s="38"/>
      <c r="H444" s="38"/>
      <c r="I444" s="195"/>
      <c r="J444" s="38"/>
      <c r="K444" s="38"/>
      <c r="L444" s="41"/>
      <c r="M444" s="196"/>
      <c r="N444" s="197"/>
      <c r="O444" s="66"/>
      <c r="P444" s="66"/>
      <c r="Q444" s="66"/>
      <c r="R444" s="66"/>
      <c r="S444" s="66"/>
      <c r="T444" s="67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T444" s="19" t="s">
        <v>156</v>
      </c>
      <c r="AU444" s="19" t="s">
        <v>84</v>
      </c>
    </row>
    <row r="445" spans="1:65" s="12" customFormat="1" ht="22.9" customHeight="1">
      <c r="B445" s="164"/>
      <c r="C445" s="165"/>
      <c r="D445" s="166" t="s">
        <v>70</v>
      </c>
      <c r="E445" s="178" t="s">
        <v>868</v>
      </c>
      <c r="F445" s="178" t="s">
        <v>869</v>
      </c>
      <c r="G445" s="165"/>
      <c r="H445" s="165"/>
      <c r="I445" s="168"/>
      <c r="J445" s="179">
        <f>BK445</f>
        <v>0</v>
      </c>
      <c r="K445" s="165"/>
      <c r="L445" s="170"/>
      <c r="M445" s="171"/>
      <c r="N445" s="172"/>
      <c r="O445" s="172"/>
      <c r="P445" s="173">
        <f>SUM(P446:P455)</f>
        <v>0</v>
      </c>
      <c r="Q445" s="172"/>
      <c r="R445" s="173">
        <f>SUM(R446:R455)</f>
        <v>1.1354169599999999</v>
      </c>
      <c r="S445" s="172"/>
      <c r="T445" s="174">
        <f>SUM(T446:T455)</f>
        <v>0</v>
      </c>
      <c r="AR445" s="175" t="s">
        <v>84</v>
      </c>
      <c r="AT445" s="176" t="s">
        <v>70</v>
      </c>
      <c r="AU445" s="176" t="s">
        <v>78</v>
      </c>
      <c r="AY445" s="175" t="s">
        <v>146</v>
      </c>
      <c r="BK445" s="177">
        <f>SUM(BK446:BK455)</f>
        <v>0</v>
      </c>
    </row>
    <row r="446" spans="1:65" s="2" customFormat="1" ht="33" customHeight="1">
      <c r="A446" s="36"/>
      <c r="B446" s="37"/>
      <c r="C446" s="180" t="s">
        <v>870</v>
      </c>
      <c r="D446" s="180" t="s">
        <v>149</v>
      </c>
      <c r="E446" s="181" t="s">
        <v>871</v>
      </c>
      <c r="F446" s="182" t="s">
        <v>872</v>
      </c>
      <c r="G446" s="183" t="s">
        <v>152</v>
      </c>
      <c r="H446" s="184">
        <v>22.4</v>
      </c>
      <c r="I446" s="185"/>
      <c r="J446" s="186">
        <f>ROUND(I446*H446,2)</f>
        <v>0</v>
      </c>
      <c r="K446" s="182" t="s">
        <v>153</v>
      </c>
      <c r="L446" s="41"/>
      <c r="M446" s="187" t="s">
        <v>19</v>
      </c>
      <c r="N446" s="188" t="s">
        <v>43</v>
      </c>
      <c r="O446" s="66"/>
      <c r="P446" s="189">
        <f>O446*H446</f>
        <v>0</v>
      </c>
      <c r="Q446" s="189">
        <v>6.7040000000000003E-4</v>
      </c>
      <c r="R446" s="189">
        <f>Q446*H446</f>
        <v>1.5016959999999999E-2</v>
      </c>
      <c r="S446" s="189">
        <v>0</v>
      </c>
      <c r="T446" s="190">
        <f>S446*H446</f>
        <v>0</v>
      </c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R446" s="191" t="s">
        <v>229</v>
      </c>
      <c r="AT446" s="191" t="s">
        <v>149</v>
      </c>
      <c r="AU446" s="191" t="s">
        <v>84</v>
      </c>
      <c r="AY446" s="19" t="s">
        <v>146</v>
      </c>
      <c r="BE446" s="192">
        <f>IF(N446="základní",J446,0)</f>
        <v>0</v>
      </c>
      <c r="BF446" s="192">
        <f>IF(N446="snížená",J446,0)</f>
        <v>0</v>
      </c>
      <c r="BG446" s="192">
        <f>IF(N446="zákl. přenesená",J446,0)</f>
        <v>0</v>
      </c>
      <c r="BH446" s="192">
        <f>IF(N446="sníž. přenesená",J446,0)</f>
        <v>0</v>
      </c>
      <c r="BI446" s="192">
        <f>IF(N446="nulová",J446,0)</f>
        <v>0</v>
      </c>
      <c r="BJ446" s="19" t="s">
        <v>84</v>
      </c>
      <c r="BK446" s="192">
        <f>ROUND(I446*H446,2)</f>
        <v>0</v>
      </c>
      <c r="BL446" s="19" t="s">
        <v>229</v>
      </c>
      <c r="BM446" s="191" t="s">
        <v>873</v>
      </c>
    </row>
    <row r="447" spans="1:65" s="2" customFormat="1" ht="11.25">
      <c r="A447" s="36"/>
      <c r="B447" s="37"/>
      <c r="C447" s="38"/>
      <c r="D447" s="193" t="s">
        <v>156</v>
      </c>
      <c r="E447" s="38"/>
      <c r="F447" s="194" t="s">
        <v>874</v>
      </c>
      <c r="G447" s="38"/>
      <c r="H447" s="38"/>
      <c r="I447" s="195"/>
      <c r="J447" s="38"/>
      <c r="K447" s="38"/>
      <c r="L447" s="41"/>
      <c r="M447" s="196"/>
      <c r="N447" s="197"/>
      <c r="O447" s="66"/>
      <c r="P447" s="66"/>
      <c r="Q447" s="66"/>
      <c r="R447" s="66"/>
      <c r="S447" s="66"/>
      <c r="T447" s="67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T447" s="19" t="s">
        <v>156</v>
      </c>
      <c r="AU447" s="19" t="s">
        <v>84</v>
      </c>
    </row>
    <row r="448" spans="1:65" s="13" customFormat="1" ht="11.25">
      <c r="B448" s="198"/>
      <c r="C448" s="199"/>
      <c r="D448" s="200" t="s">
        <v>158</v>
      </c>
      <c r="E448" s="201" t="s">
        <v>19</v>
      </c>
      <c r="F448" s="202" t="s">
        <v>875</v>
      </c>
      <c r="G448" s="199"/>
      <c r="H448" s="203">
        <v>22.4</v>
      </c>
      <c r="I448" s="204"/>
      <c r="J448" s="199"/>
      <c r="K448" s="199"/>
      <c r="L448" s="205"/>
      <c r="M448" s="206"/>
      <c r="N448" s="207"/>
      <c r="O448" s="207"/>
      <c r="P448" s="207"/>
      <c r="Q448" s="207"/>
      <c r="R448" s="207"/>
      <c r="S448" s="207"/>
      <c r="T448" s="208"/>
      <c r="AT448" s="209" t="s">
        <v>158</v>
      </c>
      <c r="AU448" s="209" t="s">
        <v>84</v>
      </c>
      <c r="AV448" s="13" t="s">
        <v>84</v>
      </c>
      <c r="AW448" s="13" t="s">
        <v>33</v>
      </c>
      <c r="AX448" s="13" t="s">
        <v>78</v>
      </c>
      <c r="AY448" s="209" t="s">
        <v>146</v>
      </c>
    </row>
    <row r="449" spans="1:65" s="2" customFormat="1" ht="16.5" customHeight="1">
      <c r="A449" s="36"/>
      <c r="B449" s="37"/>
      <c r="C449" s="235" t="s">
        <v>876</v>
      </c>
      <c r="D449" s="235" t="s">
        <v>288</v>
      </c>
      <c r="E449" s="236" t="s">
        <v>877</v>
      </c>
      <c r="F449" s="237" t="s">
        <v>878</v>
      </c>
      <c r="G449" s="238" t="s">
        <v>152</v>
      </c>
      <c r="H449" s="239">
        <v>22.4</v>
      </c>
      <c r="I449" s="240"/>
      <c r="J449" s="241">
        <f>ROUND(I449*H449,2)</f>
        <v>0</v>
      </c>
      <c r="K449" s="237" t="s">
        <v>176</v>
      </c>
      <c r="L449" s="242"/>
      <c r="M449" s="243" t="s">
        <v>19</v>
      </c>
      <c r="N449" s="244" t="s">
        <v>43</v>
      </c>
      <c r="O449" s="66"/>
      <c r="P449" s="189">
        <f>O449*H449</f>
        <v>0</v>
      </c>
      <c r="Q449" s="189">
        <v>0.05</v>
      </c>
      <c r="R449" s="189">
        <f>Q449*H449</f>
        <v>1.1199999999999999</v>
      </c>
      <c r="S449" s="189">
        <v>0</v>
      </c>
      <c r="T449" s="190">
        <f>S449*H449</f>
        <v>0</v>
      </c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R449" s="191" t="s">
        <v>455</v>
      </c>
      <c r="AT449" s="191" t="s">
        <v>288</v>
      </c>
      <c r="AU449" s="191" t="s">
        <v>84</v>
      </c>
      <c r="AY449" s="19" t="s">
        <v>146</v>
      </c>
      <c r="BE449" s="192">
        <f>IF(N449="základní",J449,0)</f>
        <v>0</v>
      </c>
      <c r="BF449" s="192">
        <f>IF(N449="snížená",J449,0)</f>
        <v>0</v>
      </c>
      <c r="BG449" s="192">
        <f>IF(N449="zákl. přenesená",J449,0)</f>
        <v>0</v>
      </c>
      <c r="BH449" s="192">
        <f>IF(N449="sníž. přenesená",J449,0)</f>
        <v>0</v>
      </c>
      <c r="BI449" s="192">
        <f>IF(N449="nulová",J449,0)</f>
        <v>0</v>
      </c>
      <c r="BJ449" s="19" t="s">
        <v>84</v>
      </c>
      <c r="BK449" s="192">
        <f>ROUND(I449*H449,2)</f>
        <v>0</v>
      </c>
      <c r="BL449" s="19" t="s">
        <v>229</v>
      </c>
      <c r="BM449" s="191" t="s">
        <v>879</v>
      </c>
    </row>
    <row r="450" spans="1:65" s="2" customFormat="1" ht="19.5">
      <c r="A450" s="36"/>
      <c r="B450" s="37"/>
      <c r="C450" s="38"/>
      <c r="D450" s="200" t="s">
        <v>215</v>
      </c>
      <c r="E450" s="38"/>
      <c r="F450" s="231" t="s">
        <v>880</v>
      </c>
      <c r="G450" s="38"/>
      <c r="H450" s="38"/>
      <c r="I450" s="195"/>
      <c r="J450" s="38"/>
      <c r="K450" s="38"/>
      <c r="L450" s="41"/>
      <c r="M450" s="196"/>
      <c r="N450" s="197"/>
      <c r="O450" s="66"/>
      <c r="P450" s="66"/>
      <c r="Q450" s="66"/>
      <c r="R450" s="66"/>
      <c r="S450" s="66"/>
      <c r="T450" s="67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T450" s="19" t="s">
        <v>215</v>
      </c>
      <c r="AU450" s="19" t="s">
        <v>84</v>
      </c>
    </row>
    <row r="451" spans="1:65" s="2" customFormat="1" ht="24.2" customHeight="1">
      <c r="A451" s="36"/>
      <c r="B451" s="37"/>
      <c r="C451" s="180" t="s">
        <v>881</v>
      </c>
      <c r="D451" s="180" t="s">
        <v>149</v>
      </c>
      <c r="E451" s="181" t="s">
        <v>882</v>
      </c>
      <c r="F451" s="182" t="s">
        <v>883</v>
      </c>
      <c r="G451" s="183" t="s">
        <v>162</v>
      </c>
      <c r="H451" s="184">
        <v>2</v>
      </c>
      <c r="I451" s="185"/>
      <c r="J451" s="186">
        <f>ROUND(I451*H451,2)</f>
        <v>0</v>
      </c>
      <c r="K451" s="182" t="s">
        <v>153</v>
      </c>
      <c r="L451" s="41"/>
      <c r="M451" s="187" t="s">
        <v>19</v>
      </c>
      <c r="N451" s="188" t="s">
        <v>43</v>
      </c>
      <c r="O451" s="66"/>
      <c r="P451" s="189">
        <f>O451*H451</f>
        <v>0</v>
      </c>
      <c r="Q451" s="189">
        <v>0</v>
      </c>
      <c r="R451" s="189">
        <f>Q451*H451</f>
        <v>0</v>
      </c>
      <c r="S451" s="189">
        <v>0</v>
      </c>
      <c r="T451" s="190">
        <f>S451*H451</f>
        <v>0</v>
      </c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R451" s="191" t="s">
        <v>229</v>
      </c>
      <c r="AT451" s="191" t="s">
        <v>149</v>
      </c>
      <c r="AU451" s="191" t="s">
        <v>84</v>
      </c>
      <c r="AY451" s="19" t="s">
        <v>146</v>
      </c>
      <c r="BE451" s="192">
        <f>IF(N451="základní",J451,0)</f>
        <v>0</v>
      </c>
      <c r="BF451" s="192">
        <f>IF(N451="snížená",J451,0)</f>
        <v>0</v>
      </c>
      <c r="BG451" s="192">
        <f>IF(N451="zákl. přenesená",J451,0)</f>
        <v>0</v>
      </c>
      <c r="BH451" s="192">
        <f>IF(N451="sníž. přenesená",J451,0)</f>
        <v>0</v>
      </c>
      <c r="BI451" s="192">
        <f>IF(N451="nulová",J451,0)</f>
        <v>0</v>
      </c>
      <c r="BJ451" s="19" t="s">
        <v>84</v>
      </c>
      <c r="BK451" s="192">
        <f>ROUND(I451*H451,2)</f>
        <v>0</v>
      </c>
      <c r="BL451" s="19" t="s">
        <v>229</v>
      </c>
      <c r="BM451" s="191" t="s">
        <v>884</v>
      </c>
    </row>
    <row r="452" spans="1:65" s="2" customFormat="1" ht="11.25">
      <c r="A452" s="36"/>
      <c r="B452" s="37"/>
      <c r="C452" s="38"/>
      <c r="D452" s="193" t="s">
        <v>156</v>
      </c>
      <c r="E452" s="38"/>
      <c r="F452" s="194" t="s">
        <v>885</v>
      </c>
      <c r="G452" s="38"/>
      <c r="H452" s="38"/>
      <c r="I452" s="195"/>
      <c r="J452" s="38"/>
      <c r="K452" s="38"/>
      <c r="L452" s="41"/>
      <c r="M452" s="196"/>
      <c r="N452" s="197"/>
      <c r="O452" s="66"/>
      <c r="P452" s="66"/>
      <c r="Q452" s="66"/>
      <c r="R452" s="66"/>
      <c r="S452" s="66"/>
      <c r="T452" s="67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T452" s="19" t="s">
        <v>156</v>
      </c>
      <c r="AU452" s="19" t="s">
        <v>84</v>
      </c>
    </row>
    <row r="453" spans="1:65" s="13" customFormat="1" ht="11.25">
      <c r="B453" s="198"/>
      <c r="C453" s="199"/>
      <c r="D453" s="200" t="s">
        <v>158</v>
      </c>
      <c r="E453" s="201" t="s">
        <v>19</v>
      </c>
      <c r="F453" s="202" t="s">
        <v>886</v>
      </c>
      <c r="G453" s="199"/>
      <c r="H453" s="203">
        <v>2</v>
      </c>
      <c r="I453" s="204"/>
      <c r="J453" s="199"/>
      <c r="K453" s="199"/>
      <c r="L453" s="205"/>
      <c r="M453" s="206"/>
      <c r="N453" s="207"/>
      <c r="O453" s="207"/>
      <c r="P453" s="207"/>
      <c r="Q453" s="207"/>
      <c r="R453" s="207"/>
      <c r="S453" s="207"/>
      <c r="T453" s="208"/>
      <c r="AT453" s="209" t="s">
        <v>158</v>
      </c>
      <c r="AU453" s="209" t="s">
        <v>84</v>
      </c>
      <c r="AV453" s="13" t="s">
        <v>84</v>
      </c>
      <c r="AW453" s="13" t="s">
        <v>33</v>
      </c>
      <c r="AX453" s="13" t="s">
        <v>78</v>
      </c>
      <c r="AY453" s="209" t="s">
        <v>146</v>
      </c>
    </row>
    <row r="454" spans="1:65" s="2" customFormat="1" ht="16.5" customHeight="1">
      <c r="A454" s="36"/>
      <c r="B454" s="37"/>
      <c r="C454" s="235" t="s">
        <v>887</v>
      </c>
      <c r="D454" s="235" t="s">
        <v>288</v>
      </c>
      <c r="E454" s="236" t="s">
        <v>888</v>
      </c>
      <c r="F454" s="237" t="s">
        <v>889</v>
      </c>
      <c r="G454" s="238" t="s">
        <v>162</v>
      </c>
      <c r="H454" s="239">
        <v>2</v>
      </c>
      <c r="I454" s="240"/>
      <c r="J454" s="241">
        <f>ROUND(I454*H454,2)</f>
        <v>0</v>
      </c>
      <c r="K454" s="237" t="s">
        <v>176</v>
      </c>
      <c r="L454" s="242"/>
      <c r="M454" s="243" t="s">
        <v>19</v>
      </c>
      <c r="N454" s="244" t="s">
        <v>43</v>
      </c>
      <c r="O454" s="66"/>
      <c r="P454" s="189">
        <f>O454*H454</f>
        <v>0</v>
      </c>
      <c r="Q454" s="189">
        <v>2.0000000000000001E-4</v>
      </c>
      <c r="R454" s="189">
        <f>Q454*H454</f>
        <v>4.0000000000000002E-4</v>
      </c>
      <c r="S454" s="189">
        <v>0</v>
      </c>
      <c r="T454" s="190">
        <f>S454*H454</f>
        <v>0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191" t="s">
        <v>455</v>
      </c>
      <c r="AT454" s="191" t="s">
        <v>288</v>
      </c>
      <c r="AU454" s="191" t="s">
        <v>84</v>
      </c>
      <c r="AY454" s="19" t="s">
        <v>146</v>
      </c>
      <c r="BE454" s="192">
        <f>IF(N454="základní",J454,0)</f>
        <v>0</v>
      </c>
      <c r="BF454" s="192">
        <f>IF(N454="snížená",J454,0)</f>
        <v>0</v>
      </c>
      <c r="BG454" s="192">
        <f>IF(N454="zákl. přenesená",J454,0)</f>
        <v>0</v>
      </c>
      <c r="BH454" s="192">
        <f>IF(N454="sníž. přenesená",J454,0)</f>
        <v>0</v>
      </c>
      <c r="BI454" s="192">
        <f>IF(N454="nulová",J454,0)</f>
        <v>0</v>
      </c>
      <c r="BJ454" s="19" t="s">
        <v>84</v>
      </c>
      <c r="BK454" s="192">
        <f>ROUND(I454*H454,2)</f>
        <v>0</v>
      </c>
      <c r="BL454" s="19" t="s">
        <v>229</v>
      </c>
      <c r="BM454" s="191" t="s">
        <v>890</v>
      </c>
    </row>
    <row r="455" spans="1:65" s="2" customFormat="1" ht="19.5">
      <c r="A455" s="36"/>
      <c r="B455" s="37"/>
      <c r="C455" s="38"/>
      <c r="D455" s="200" t="s">
        <v>215</v>
      </c>
      <c r="E455" s="38"/>
      <c r="F455" s="231" t="s">
        <v>891</v>
      </c>
      <c r="G455" s="38"/>
      <c r="H455" s="38"/>
      <c r="I455" s="195"/>
      <c r="J455" s="38"/>
      <c r="K455" s="38"/>
      <c r="L455" s="41"/>
      <c r="M455" s="196"/>
      <c r="N455" s="197"/>
      <c r="O455" s="66"/>
      <c r="P455" s="66"/>
      <c r="Q455" s="66"/>
      <c r="R455" s="66"/>
      <c r="S455" s="66"/>
      <c r="T455" s="67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T455" s="19" t="s">
        <v>215</v>
      </c>
      <c r="AU455" s="19" t="s">
        <v>84</v>
      </c>
    </row>
    <row r="456" spans="1:65" s="12" customFormat="1" ht="22.9" customHeight="1">
      <c r="B456" s="164"/>
      <c r="C456" s="165"/>
      <c r="D456" s="166" t="s">
        <v>70</v>
      </c>
      <c r="E456" s="178" t="s">
        <v>892</v>
      </c>
      <c r="F456" s="178" t="s">
        <v>893</v>
      </c>
      <c r="G456" s="165"/>
      <c r="H456" s="165"/>
      <c r="I456" s="168"/>
      <c r="J456" s="179">
        <f>BK456</f>
        <v>0</v>
      </c>
      <c r="K456" s="165"/>
      <c r="L456" s="170"/>
      <c r="M456" s="171"/>
      <c r="N456" s="172"/>
      <c r="O456" s="172"/>
      <c r="P456" s="173">
        <f>SUM(P457:P481)</f>
        <v>0</v>
      </c>
      <c r="Q456" s="172"/>
      <c r="R456" s="173">
        <f>SUM(R457:R481)</f>
        <v>2.48040058</v>
      </c>
      <c r="S456" s="172"/>
      <c r="T456" s="174">
        <f>SUM(T457:T481)</f>
        <v>0</v>
      </c>
      <c r="AR456" s="175" t="s">
        <v>84</v>
      </c>
      <c r="AT456" s="176" t="s">
        <v>70</v>
      </c>
      <c r="AU456" s="176" t="s">
        <v>78</v>
      </c>
      <c r="AY456" s="175" t="s">
        <v>146</v>
      </c>
      <c r="BK456" s="177">
        <f>SUM(BK457:BK481)</f>
        <v>0</v>
      </c>
    </row>
    <row r="457" spans="1:65" s="2" customFormat="1" ht="24.2" customHeight="1">
      <c r="A457" s="36"/>
      <c r="B457" s="37"/>
      <c r="C457" s="180" t="s">
        <v>894</v>
      </c>
      <c r="D457" s="180" t="s">
        <v>149</v>
      </c>
      <c r="E457" s="181" t="s">
        <v>895</v>
      </c>
      <c r="F457" s="182" t="s">
        <v>896</v>
      </c>
      <c r="G457" s="183" t="s">
        <v>168</v>
      </c>
      <c r="H457" s="184">
        <v>75.38</v>
      </c>
      <c r="I457" s="185"/>
      <c r="J457" s="186">
        <f>ROUND(I457*H457,2)</f>
        <v>0</v>
      </c>
      <c r="K457" s="182" t="s">
        <v>153</v>
      </c>
      <c r="L457" s="41"/>
      <c r="M457" s="187" t="s">
        <v>19</v>
      </c>
      <c r="N457" s="188" t="s">
        <v>43</v>
      </c>
      <c r="O457" s="66"/>
      <c r="P457" s="189">
        <f>O457*H457</f>
        <v>0</v>
      </c>
      <c r="Q457" s="189">
        <v>2.9999999999999997E-4</v>
      </c>
      <c r="R457" s="189">
        <f>Q457*H457</f>
        <v>2.2613999999999995E-2</v>
      </c>
      <c r="S457" s="189">
        <v>0</v>
      </c>
      <c r="T457" s="190">
        <f>S457*H457</f>
        <v>0</v>
      </c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R457" s="191" t="s">
        <v>229</v>
      </c>
      <c r="AT457" s="191" t="s">
        <v>149</v>
      </c>
      <c r="AU457" s="191" t="s">
        <v>84</v>
      </c>
      <c r="AY457" s="19" t="s">
        <v>146</v>
      </c>
      <c r="BE457" s="192">
        <f>IF(N457="základní",J457,0)</f>
        <v>0</v>
      </c>
      <c r="BF457" s="192">
        <f>IF(N457="snížená",J457,0)</f>
        <v>0</v>
      </c>
      <c r="BG457" s="192">
        <f>IF(N457="zákl. přenesená",J457,0)</f>
        <v>0</v>
      </c>
      <c r="BH457" s="192">
        <f>IF(N457="sníž. přenesená",J457,0)</f>
        <v>0</v>
      </c>
      <c r="BI457" s="192">
        <f>IF(N457="nulová",J457,0)</f>
        <v>0</v>
      </c>
      <c r="BJ457" s="19" t="s">
        <v>84</v>
      </c>
      <c r="BK457" s="192">
        <f>ROUND(I457*H457,2)</f>
        <v>0</v>
      </c>
      <c r="BL457" s="19" t="s">
        <v>229</v>
      </c>
      <c r="BM457" s="191" t="s">
        <v>897</v>
      </c>
    </row>
    <row r="458" spans="1:65" s="2" customFormat="1" ht="11.25">
      <c r="A458" s="36"/>
      <c r="B458" s="37"/>
      <c r="C458" s="38"/>
      <c r="D458" s="193" t="s">
        <v>156</v>
      </c>
      <c r="E458" s="38"/>
      <c r="F458" s="194" t="s">
        <v>898</v>
      </c>
      <c r="G458" s="38"/>
      <c r="H458" s="38"/>
      <c r="I458" s="195"/>
      <c r="J458" s="38"/>
      <c r="K458" s="38"/>
      <c r="L458" s="41"/>
      <c r="M458" s="196"/>
      <c r="N458" s="197"/>
      <c r="O458" s="66"/>
      <c r="P458" s="66"/>
      <c r="Q458" s="66"/>
      <c r="R458" s="66"/>
      <c r="S458" s="66"/>
      <c r="T458" s="67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T458" s="19" t="s">
        <v>156</v>
      </c>
      <c r="AU458" s="19" t="s">
        <v>84</v>
      </c>
    </row>
    <row r="459" spans="1:65" s="13" customFormat="1" ht="11.25">
      <c r="B459" s="198"/>
      <c r="C459" s="199"/>
      <c r="D459" s="200" t="s">
        <v>158</v>
      </c>
      <c r="E459" s="201" t="s">
        <v>19</v>
      </c>
      <c r="F459" s="202" t="s">
        <v>460</v>
      </c>
      <c r="G459" s="199"/>
      <c r="H459" s="203">
        <v>30.35</v>
      </c>
      <c r="I459" s="204"/>
      <c r="J459" s="199"/>
      <c r="K459" s="199"/>
      <c r="L459" s="205"/>
      <c r="M459" s="206"/>
      <c r="N459" s="207"/>
      <c r="O459" s="207"/>
      <c r="P459" s="207"/>
      <c r="Q459" s="207"/>
      <c r="R459" s="207"/>
      <c r="S459" s="207"/>
      <c r="T459" s="208"/>
      <c r="AT459" s="209" t="s">
        <v>158</v>
      </c>
      <c r="AU459" s="209" t="s">
        <v>84</v>
      </c>
      <c r="AV459" s="13" t="s">
        <v>84</v>
      </c>
      <c r="AW459" s="13" t="s">
        <v>33</v>
      </c>
      <c r="AX459" s="13" t="s">
        <v>71</v>
      </c>
      <c r="AY459" s="209" t="s">
        <v>146</v>
      </c>
    </row>
    <row r="460" spans="1:65" s="13" customFormat="1" ht="11.25">
      <c r="B460" s="198"/>
      <c r="C460" s="199"/>
      <c r="D460" s="200" t="s">
        <v>158</v>
      </c>
      <c r="E460" s="201" t="s">
        <v>19</v>
      </c>
      <c r="F460" s="202" t="s">
        <v>335</v>
      </c>
      <c r="G460" s="199"/>
      <c r="H460" s="203">
        <v>45.03</v>
      </c>
      <c r="I460" s="204"/>
      <c r="J460" s="199"/>
      <c r="K460" s="199"/>
      <c r="L460" s="205"/>
      <c r="M460" s="206"/>
      <c r="N460" s="207"/>
      <c r="O460" s="207"/>
      <c r="P460" s="207"/>
      <c r="Q460" s="207"/>
      <c r="R460" s="207"/>
      <c r="S460" s="207"/>
      <c r="T460" s="208"/>
      <c r="AT460" s="209" t="s">
        <v>158</v>
      </c>
      <c r="AU460" s="209" t="s">
        <v>84</v>
      </c>
      <c r="AV460" s="13" t="s">
        <v>84</v>
      </c>
      <c r="AW460" s="13" t="s">
        <v>33</v>
      </c>
      <c r="AX460" s="13" t="s">
        <v>71</v>
      </c>
      <c r="AY460" s="209" t="s">
        <v>146</v>
      </c>
    </row>
    <row r="461" spans="1:65" s="14" customFormat="1" ht="11.25">
      <c r="B461" s="210"/>
      <c r="C461" s="211"/>
      <c r="D461" s="200" t="s">
        <v>158</v>
      </c>
      <c r="E461" s="212" t="s">
        <v>19</v>
      </c>
      <c r="F461" s="213" t="s">
        <v>173</v>
      </c>
      <c r="G461" s="211"/>
      <c r="H461" s="214">
        <v>75.38</v>
      </c>
      <c r="I461" s="215"/>
      <c r="J461" s="211"/>
      <c r="K461" s="211"/>
      <c r="L461" s="216"/>
      <c r="M461" s="217"/>
      <c r="N461" s="218"/>
      <c r="O461" s="218"/>
      <c r="P461" s="218"/>
      <c r="Q461" s="218"/>
      <c r="R461" s="218"/>
      <c r="S461" s="218"/>
      <c r="T461" s="219"/>
      <c r="AT461" s="220" t="s">
        <v>158</v>
      </c>
      <c r="AU461" s="220" t="s">
        <v>84</v>
      </c>
      <c r="AV461" s="14" t="s">
        <v>154</v>
      </c>
      <c r="AW461" s="14" t="s">
        <v>33</v>
      </c>
      <c r="AX461" s="14" t="s">
        <v>78</v>
      </c>
      <c r="AY461" s="220" t="s">
        <v>146</v>
      </c>
    </row>
    <row r="462" spans="1:65" s="2" customFormat="1" ht="37.9" customHeight="1">
      <c r="A462" s="36"/>
      <c r="B462" s="37"/>
      <c r="C462" s="180" t="s">
        <v>899</v>
      </c>
      <c r="D462" s="180" t="s">
        <v>149</v>
      </c>
      <c r="E462" s="181" t="s">
        <v>900</v>
      </c>
      <c r="F462" s="182" t="s">
        <v>901</v>
      </c>
      <c r="G462" s="183" t="s">
        <v>152</v>
      </c>
      <c r="H462" s="184">
        <v>25</v>
      </c>
      <c r="I462" s="185"/>
      <c r="J462" s="186">
        <f>ROUND(I462*H462,2)</f>
        <v>0</v>
      </c>
      <c r="K462" s="182" t="s">
        <v>153</v>
      </c>
      <c r="L462" s="41"/>
      <c r="M462" s="187" t="s">
        <v>19</v>
      </c>
      <c r="N462" s="188" t="s">
        <v>43</v>
      </c>
      <c r="O462" s="66"/>
      <c r="P462" s="189">
        <f>O462*H462</f>
        <v>0</v>
      </c>
      <c r="Q462" s="189">
        <v>4.28E-4</v>
      </c>
      <c r="R462" s="189">
        <f>Q462*H462</f>
        <v>1.0699999999999999E-2</v>
      </c>
      <c r="S462" s="189">
        <v>0</v>
      </c>
      <c r="T462" s="190">
        <f>S462*H462</f>
        <v>0</v>
      </c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R462" s="191" t="s">
        <v>229</v>
      </c>
      <c r="AT462" s="191" t="s">
        <v>149</v>
      </c>
      <c r="AU462" s="191" t="s">
        <v>84</v>
      </c>
      <c r="AY462" s="19" t="s">
        <v>146</v>
      </c>
      <c r="BE462" s="192">
        <f>IF(N462="základní",J462,0)</f>
        <v>0</v>
      </c>
      <c r="BF462" s="192">
        <f>IF(N462="snížená",J462,0)</f>
        <v>0</v>
      </c>
      <c r="BG462" s="192">
        <f>IF(N462="zákl. přenesená",J462,0)</f>
        <v>0</v>
      </c>
      <c r="BH462" s="192">
        <f>IF(N462="sníž. přenesená",J462,0)</f>
        <v>0</v>
      </c>
      <c r="BI462" s="192">
        <f>IF(N462="nulová",J462,0)</f>
        <v>0</v>
      </c>
      <c r="BJ462" s="19" t="s">
        <v>84</v>
      </c>
      <c r="BK462" s="192">
        <f>ROUND(I462*H462,2)</f>
        <v>0</v>
      </c>
      <c r="BL462" s="19" t="s">
        <v>229</v>
      </c>
      <c r="BM462" s="191" t="s">
        <v>902</v>
      </c>
    </row>
    <row r="463" spans="1:65" s="2" customFormat="1" ht="11.25">
      <c r="A463" s="36"/>
      <c r="B463" s="37"/>
      <c r="C463" s="38"/>
      <c r="D463" s="193" t="s">
        <v>156</v>
      </c>
      <c r="E463" s="38"/>
      <c r="F463" s="194" t="s">
        <v>903</v>
      </c>
      <c r="G463" s="38"/>
      <c r="H463" s="38"/>
      <c r="I463" s="195"/>
      <c r="J463" s="38"/>
      <c r="K463" s="38"/>
      <c r="L463" s="41"/>
      <c r="M463" s="196"/>
      <c r="N463" s="197"/>
      <c r="O463" s="66"/>
      <c r="P463" s="66"/>
      <c r="Q463" s="66"/>
      <c r="R463" s="66"/>
      <c r="S463" s="66"/>
      <c r="T463" s="67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T463" s="19" t="s">
        <v>156</v>
      </c>
      <c r="AU463" s="19" t="s">
        <v>84</v>
      </c>
    </row>
    <row r="464" spans="1:65" s="2" customFormat="1" ht="24.2" customHeight="1">
      <c r="A464" s="36"/>
      <c r="B464" s="37"/>
      <c r="C464" s="235" t="s">
        <v>904</v>
      </c>
      <c r="D464" s="235" t="s">
        <v>288</v>
      </c>
      <c r="E464" s="236" t="s">
        <v>905</v>
      </c>
      <c r="F464" s="237" t="s">
        <v>906</v>
      </c>
      <c r="G464" s="238" t="s">
        <v>152</v>
      </c>
      <c r="H464" s="239">
        <v>27.5</v>
      </c>
      <c r="I464" s="240"/>
      <c r="J464" s="241">
        <f>ROUND(I464*H464,2)</f>
        <v>0</v>
      </c>
      <c r="K464" s="237" t="s">
        <v>153</v>
      </c>
      <c r="L464" s="242"/>
      <c r="M464" s="243" t="s">
        <v>19</v>
      </c>
      <c r="N464" s="244" t="s">
        <v>43</v>
      </c>
      <c r="O464" s="66"/>
      <c r="P464" s="189">
        <f>O464*H464</f>
        <v>0</v>
      </c>
      <c r="Q464" s="189">
        <v>1.98E-3</v>
      </c>
      <c r="R464" s="189">
        <f>Q464*H464</f>
        <v>5.4449999999999998E-2</v>
      </c>
      <c r="S464" s="189">
        <v>0</v>
      </c>
      <c r="T464" s="190">
        <f>S464*H464</f>
        <v>0</v>
      </c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R464" s="191" t="s">
        <v>455</v>
      </c>
      <c r="AT464" s="191" t="s">
        <v>288</v>
      </c>
      <c r="AU464" s="191" t="s">
        <v>84</v>
      </c>
      <c r="AY464" s="19" t="s">
        <v>146</v>
      </c>
      <c r="BE464" s="192">
        <f>IF(N464="základní",J464,0)</f>
        <v>0</v>
      </c>
      <c r="BF464" s="192">
        <f>IF(N464="snížená",J464,0)</f>
        <v>0</v>
      </c>
      <c r="BG464" s="192">
        <f>IF(N464="zákl. přenesená",J464,0)</f>
        <v>0</v>
      </c>
      <c r="BH464" s="192">
        <f>IF(N464="sníž. přenesená",J464,0)</f>
        <v>0</v>
      </c>
      <c r="BI464" s="192">
        <f>IF(N464="nulová",J464,0)</f>
        <v>0</v>
      </c>
      <c r="BJ464" s="19" t="s">
        <v>84</v>
      </c>
      <c r="BK464" s="192">
        <f>ROUND(I464*H464,2)</f>
        <v>0</v>
      </c>
      <c r="BL464" s="19" t="s">
        <v>229</v>
      </c>
      <c r="BM464" s="191" t="s">
        <v>907</v>
      </c>
    </row>
    <row r="465" spans="1:65" s="13" customFormat="1" ht="11.25">
      <c r="B465" s="198"/>
      <c r="C465" s="199"/>
      <c r="D465" s="200" t="s">
        <v>158</v>
      </c>
      <c r="E465" s="199"/>
      <c r="F465" s="202" t="s">
        <v>908</v>
      </c>
      <c r="G465" s="199"/>
      <c r="H465" s="203">
        <v>27.5</v>
      </c>
      <c r="I465" s="204"/>
      <c r="J465" s="199"/>
      <c r="K465" s="199"/>
      <c r="L465" s="205"/>
      <c r="M465" s="206"/>
      <c r="N465" s="207"/>
      <c r="O465" s="207"/>
      <c r="P465" s="207"/>
      <c r="Q465" s="207"/>
      <c r="R465" s="207"/>
      <c r="S465" s="207"/>
      <c r="T465" s="208"/>
      <c r="AT465" s="209" t="s">
        <v>158</v>
      </c>
      <c r="AU465" s="209" t="s">
        <v>84</v>
      </c>
      <c r="AV465" s="13" t="s">
        <v>84</v>
      </c>
      <c r="AW465" s="13" t="s">
        <v>4</v>
      </c>
      <c r="AX465" s="13" t="s">
        <v>78</v>
      </c>
      <c r="AY465" s="209" t="s">
        <v>146</v>
      </c>
    </row>
    <row r="466" spans="1:65" s="2" customFormat="1" ht="44.25" customHeight="1">
      <c r="A466" s="36"/>
      <c r="B466" s="37"/>
      <c r="C466" s="180" t="s">
        <v>909</v>
      </c>
      <c r="D466" s="180" t="s">
        <v>149</v>
      </c>
      <c r="E466" s="181" t="s">
        <v>910</v>
      </c>
      <c r="F466" s="182" t="s">
        <v>911</v>
      </c>
      <c r="G466" s="183" t="s">
        <v>168</v>
      </c>
      <c r="H466" s="184">
        <v>75.38</v>
      </c>
      <c r="I466" s="185"/>
      <c r="J466" s="186">
        <f>ROUND(I466*H466,2)</f>
        <v>0</v>
      </c>
      <c r="K466" s="182" t="s">
        <v>153</v>
      </c>
      <c r="L466" s="41"/>
      <c r="M466" s="187" t="s">
        <v>19</v>
      </c>
      <c r="N466" s="188" t="s">
        <v>43</v>
      </c>
      <c r="O466" s="66"/>
      <c r="P466" s="189">
        <f>O466*H466</f>
        <v>0</v>
      </c>
      <c r="Q466" s="189">
        <v>5.9959999999999996E-3</v>
      </c>
      <c r="R466" s="189">
        <f>Q466*H466</f>
        <v>0.45197847999999996</v>
      </c>
      <c r="S466" s="189">
        <v>0</v>
      </c>
      <c r="T466" s="190">
        <f>S466*H466</f>
        <v>0</v>
      </c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R466" s="191" t="s">
        <v>229</v>
      </c>
      <c r="AT466" s="191" t="s">
        <v>149</v>
      </c>
      <c r="AU466" s="191" t="s">
        <v>84</v>
      </c>
      <c r="AY466" s="19" t="s">
        <v>146</v>
      </c>
      <c r="BE466" s="192">
        <f>IF(N466="základní",J466,0)</f>
        <v>0</v>
      </c>
      <c r="BF466" s="192">
        <f>IF(N466="snížená",J466,0)</f>
        <v>0</v>
      </c>
      <c r="BG466" s="192">
        <f>IF(N466="zákl. přenesená",J466,0)</f>
        <v>0</v>
      </c>
      <c r="BH466" s="192">
        <f>IF(N466="sníž. přenesená",J466,0)</f>
        <v>0</v>
      </c>
      <c r="BI466" s="192">
        <f>IF(N466="nulová",J466,0)</f>
        <v>0</v>
      </c>
      <c r="BJ466" s="19" t="s">
        <v>84</v>
      </c>
      <c r="BK466" s="192">
        <f>ROUND(I466*H466,2)</f>
        <v>0</v>
      </c>
      <c r="BL466" s="19" t="s">
        <v>229</v>
      </c>
      <c r="BM466" s="191" t="s">
        <v>912</v>
      </c>
    </row>
    <row r="467" spans="1:65" s="2" customFormat="1" ht="11.25">
      <c r="A467" s="36"/>
      <c r="B467" s="37"/>
      <c r="C467" s="38"/>
      <c r="D467" s="193" t="s">
        <v>156</v>
      </c>
      <c r="E467" s="38"/>
      <c r="F467" s="194" t="s">
        <v>913</v>
      </c>
      <c r="G467" s="38"/>
      <c r="H467" s="38"/>
      <c r="I467" s="195"/>
      <c r="J467" s="38"/>
      <c r="K467" s="38"/>
      <c r="L467" s="41"/>
      <c r="M467" s="196"/>
      <c r="N467" s="197"/>
      <c r="O467" s="66"/>
      <c r="P467" s="66"/>
      <c r="Q467" s="66"/>
      <c r="R467" s="66"/>
      <c r="S467" s="66"/>
      <c r="T467" s="67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T467" s="19" t="s">
        <v>156</v>
      </c>
      <c r="AU467" s="19" t="s">
        <v>84</v>
      </c>
    </row>
    <row r="468" spans="1:65" s="13" customFormat="1" ht="11.25">
      <c r="B468" s="198"/>
      <c r="C468" s="199"/>
      <c r="D468" s="200" t="s">
        <v>158</v>
      </c>
      <c r="E468" s="201" t="s">
        <v>19</v>
      </c>
      <c r="F468" s="202" t="s">
        <v>460</v>
      </c>
      <c r="G468" s="199"/>
      <c r="H468" s="203">
        <v>30.35</v>
      </c>
      <c r="I468" s="204"/>
      <c r="J468" s="199"/>
      <c r="K468" s="199"/>
      <c r="L468" s="205"/>
      <c r="M468" s="206"/>
      <c r="N468" s="207"/>
      <c r="O468" s="207"/>
      <c r="P468" s="207"/>
      <c r="Q468" s="207"/>
      <c r="R468" s="207"/>
      <c r="S468" s="207"/>
      <c r="T468" s="208"/>
      <c r="AT468" s="209" t="s">
        <v>158</v>
      </c>
      <c r="AU468" s="209" t="s">
        <v>84</v>
      </c>
      <c r="AV468" s="13" t="s">
        <v>84</v>
      </c>
      <c r="AW468" s="13" t="s">
        <v>33</v>
      </c>
      <c r="AX468" s="13" t="s">
        <v>71</v>
      </c>
      <c r="AY468" s="209" t="s">
        <v>146</v>
      </c>
    </row>
    <row r="469" spans="1:65" s="13" customFormat="1" ht="11.25">
      <c r="B469" s="198"/>
      <c r="C469" s="199"/>
      <c r="D469" s="200" t="s">
        <v>158</v>
      </c>
      <c r="E469" s="201" t="s">
        <v>19</v>
      </c>
      <c r="F469" s="202" t="s">
        <v>335</v>
      </c>
      <c r="G469" s="199"/>
      <c r="H469" s="203">
        <v>45.03</v>
      </c>
      <c r="I469" s="204"/>
      <c r="J469" s="199"/>
      <c r="K469" s="199"/>
      <c r="L469" s="205"/>
      <c r="M469" s="206"/>
      <c r="N469" s="207"/>
      <c r="O469" s="207"/>
      <c r="P469" s="207"/>
      <c r="Q469" s="207"/>
      <c r="R469" s="207"/>
      <c r="S469" s="207"/>
      <c r="T469" s="208"/>
      <c r="AT469" s="209" t="s">
        <v>158</v>
      </c>
      <c r="AU469" s="209" t="s">
        <v>84</v>
      </c>
      <c r="AV469" s="13" t="s">
        <v>84</v>
      </c>
      <c r="AW469" s="13" t="s">
        <v>33</v>
      </c>
      <c r="AX469" s="13" t="s">
        <v>71</v>
      </c>
      <c r="AY469" s="209" t="s">
        <v>146</v>
      </c>
    </row>
    <row r="470" spans="1:65" s="14" customFormat="1" ht="11.25">
      <c r="B470" s="210"/>
      <c r="C470" s="211"/>
      <c r="D470" s="200" t="s">
        <v>158</v>
      </c>
      <c r="E470" s="212" t="s">
        <v>19</v>
      </c>
      <c r="F470" s="213" t="s">
        <v>173</v>
      </c>
      <c r="G470" s="211"/>
      <c r="H470" s="214">
        <v>75.38</v>
      </c>
      <c r="I470" s="215"/>
      <c r="J470" s="211"/>
      <c r="K470" s="211"/>
      <c r="L470" s="216"/>
      <c r="M470" s="217"/>
      <c r="N470" s="218"/>
      <c r="O470" s="218"/>
      <c r="P470" s="218"/>
      <c r="Q470" s="218"/>
      <c r="R470" s="218"/>
      <c r="S470" s="218"/>
      <c r="T470" s="219"/>
      <c r="AT470" s="220" t="s">
        <v>158</v>
      </c>
      <c r="AU470" s="220" t="s">
        <v>84</v>
      </c>
      <c r="AV470" s="14" t="s">
        <v>154</v>
      </c>
      <c r="AW470" s="14" t="s">
        <v>33</v>
      </c>
      <c r="AX470" s="14" t="s">
        <v>78</v>
      </c>
      <c r="AY470" s="220" t="s">
        <v>146</v>
      </c>
    </row>
    <row r="471" spans="1:65" s="2" customFormat="1" ht="33" customHeight="1">
      <c r="A471" s="36"/>
      <c r="B471" s="37"/>
      <c r="C471" s="235" t="s">
        <v>914</v>
      </c>
      <c r="D471" s="235" t="s">
        <v>288</v>
      </c>
      <c r="E471" s="236" t="s">
        <v>915</v>
      </c>
      <c r="F471" s="237" t="s">
        <v>916</v>
      </c>
      <c r="G471" s="238" t="s">
        <v>168</v>
      </c>
      <c r="H471" s="239">
        <v>82.918000000000006</v>
      </c>
      <c r="I471" s="240"/>
      <c r="J471" s="241">
        <f>ROUND(I471*H471,2)</f>
        <v>0</v>
      </c>
      <c r="K471" s="237" t="s">
        <v>153</v>
      </c>
      <c r="L471" s="242"/>
      <c r="M471" s="243" t="s">
        <v>19</v>
      </c>
      <c r="N471" s="244" t="s">
        <v>43</v>
      </c>
      <c r="O471" s="66"/>
      <c r="P471" s="189">
        <f>O471*H471</f>
        <v>0</v>
      </c>
      <c r="Q471" s="189">
        <v>2.1999999999999999E-2</v>
      </c>
      <c r="R471" s="189">
        <f>Q471*H471</f>
        <v>1.8241959999999999</v>
      </c>
      <c r="S471" s="189">
        <v>0</v>
      </c>
      <c r="T471" s="190">
        <f>S471*H471</f>
        <v>0</v>
      </c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R471" s="191" t="s">
        <v>455</v>
      </c>
      <c r="AT471" s="191" t="s">
        <v>288</v>
      </c>
      <c r="AU471" s="191" t="s">
        <v>84</v>
      </c>
      <c r="AY471" s="19" t="s">
        <v>146</v>
      </c>
      <c r="BE471" s="192">
        <f>IF(N471="základní",J471,0)</f>
        <v>0</v>
      </c>
      <c r="BF471" s="192">
        <f>IF(N471="snížená",J471,0)</f>
        <v>0</v>
      </c>
      <c r="BG471" s="192">
        <f>IF(N471="zákl. přenesená",J471,0)</f>
        <v>0</v>
      </c>
      <c r="BH471" s="192">
        <f>IF(N471="sníž. přenesená",J471,0)</f>
        <v>0</v>
      </c>
      <c r="BI471" s="192">
        <f>IF(N471="nulová",J471,0)</f>
        <v>0</v>
      </c>
      <c r="BJ471" s="19" t="s">
        <v>84</v>
      </c>
      <c r="BK471" s="192">
        <f>ROUND(I471*H471,2)</f>
        <v>0</v>
      </c>
      <c r="BL471" s="19" t="s">
        <v>229</v>
      </c>
      <c r="BM471" s="191" t="s">
        <v>917</v>
      </c>
    </row>
    <row r="472" spans="1:65" s="13" customFormat="1" ht="11.25">
      <c r="B472" s="198"/>
      <c r="C472" s="199"/>
      <c r="D472" s="200" t="s">
        <v>158</v>
      </c>
      <c r="E472" s="199"/>
      <c r="F472" s="202" t="s">
        <v>918</v>
      </c>
      <c r="G472" s="199"/>
      <c r="H472" s="203">
        <v>82.918000000000006</v>
      </c>
      <c r="I472" s="204"/>
      <c r="J472" s="199"/>
      <c r="K472" s="199"/>
      <c r="L472" s="205"/>
      <c r="M472" s="206"/>
      <c r="N472" s="207"/>
      <c r="O472" s="207"/>
      <c r="P472" s="207"/>
      <c r="Q472" s="207"/>
      <c r="R472" s="207"/>
      <c r="S472" s="207"/>
      <c r="T472" s="208"/>
      <c r="AT472" s="209" t="s">
        <v>158</v>
      </c>
      <c r="AU472" s="209" t="s">
        <v>84</v>
      </c>
      <c r="AV472" s="13" t="s">
        <v>84</v>
      </c>
      <c r="AW472" s="13" t="s">
        <v>4</v>
      </c>
      <c r="AX472" s="13" t="s">
        <v>78</v>
      </c>
      <c r="AY472" s="209" t="s">
        <v>146</v>
      </c>
    </row>
    <row r="473" spans="1:65" s="2" customFormat="1" ht="24.2" customHeight="1">
      <c r="A473" s="36"/>
      <c r="B473" s="37"/>
      <c r="C473" s="180" t="s">
        <v>919</v>
      </c>
      <c r="D473" s="180" t="s">
        <v>149</v>
      </c>
      <c r="E473" s="181" t="s">
        <v>920</v>
      </c>
      <c r="F473" s="182" t="s">
        <v>921</v>
      </c>
      <c r="G473" s="183" t="s">
        <v>168</v>
      </c>
      <c r="H473" s="184">
        <v>75.38</v>
      </c>
      <c r="I473" s="185"/>
      <c r="J473" s="186">
        <f>ROUND(I473*H473,2)</f>
        <v>0</v>
      </c>
      <c r="K473" s="182" t="s">
        <v>153</v>
      </c>
      <c r="L473" s="41"/>
      <c r="M473" s="187" t="s">
        <v>19</v>
      </c>
      <c r="N473" s="188" t="s">
        <v>43</v>
      </c>
      <c r="O473" s="66"/>
      <c r="P473" s="189">
        <f>O473*H473</f>
        <v>0</v>
      </c>
      <c r="Q473" s="189">
        <v>1.5E-3</v>
      </c>
      <c r="R473" s="189">
        <f>Q473*H473</f>
        <v>0.11306999999999999</v>
      </c>
      <c r="S473" s="189">
        <v>0</v>
      </c>
      <c r="T473" s="190">
        <f>S473*H473</f>
        <v>0</v>
      </c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R473" s="191" t="s">
        <v>229</v>
      </c>
      <c r="AT473" s="191" t="s">
        <v>149</v>
      </c>
      <c r="AU473" s="191" t="s">
        <v>84</v>
      </c>
      <c r="AY473" s="19" t="s">
        <v>146</v>
      </c>
      <c r="BE473" s="192">
        <f>IF(N473="základní",J473,0)</f>
        <v>0</v>
      </c>
      <c r="BF473" s="192">
        <f>IF(N473="snížená",J473,0)</f>
        <v>0</v>
      </c>
      <c r="BG473" s="192">
        <f>IF(N473="zákl. přenesená",J473,0)</f>
        <v>0</v>
      </c>
      <c r="BH473" s="192">
        <f>IF(N473="sníž. přenesená",J473,0)</f>
        <v>0</v>
      </c>
      <c r="BI473" s="192">
        <f>IF(N473="nulová",J473,0)</f>
        <v>0</v>
      </c>
      <c r="BJ473" s="19" t="s">
        <v>84</v>
      </c>
      <c r="BK473" s="192">
        <f>ROUND(I473*H473,2)</f>
        <v>0</v>
      </c>
      <c r="BL473" s="19" t="s">
        <v>229</v>
      </c>
      <c r="BM473" s="191" t="s">
        <v>922</v>
      </c>
    </row>
    <row r="474" spans="1:65" s="2" customFormat="1" ht="11.25">
      <c r="A474" s="36"/>
      <c r="B474" s="37"/>
      <c r="C474" s="38"/>
      <c r="D474" s="193" t="s">
        <v>156</v>
      </c>
      <c r="E474" s="38"/>
      <c r="F474" s="194" t="s">
        <v>923</v>
      </c>
      <c r="G474" s="38"/>
      <c r="H474" s="38"/>
      <c r="I474" s="195"/>
      <c r="J474" s="38"/>
      <c r="K474" s="38"/>
      <c r="L474" s="41"/>
      <c r="M474" s="196"/>
      <c r="N474" s="197"/>
      <c r="O474" s="66"/>
      <c r="P474" s="66"/>
      <c r="Q474" s="66"/>
      <c r="R474" s="66"/>
      <c r="S474" s="66"/>
      <c r="T474" s="67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T474" s="19" t="s">
        <v>156</v>
      </c>
      <c r="AU474" s="19" t="s">
        <v>84</v>
      </c>
    </row>
    <row r="475" spans="1:65" s="13" customFormat="1" ht="11.25">
      <c r="B475" s="198"/>
      <c r="C475" s="199"/>
      <c r="D475" s="200" t="s">
        <v>158</v>
      </c>
      <c r="E475" s="201" t="s">
        <v>19</v>
      </c>
      <c r="F475" s="202" t="s">
        <v>460</v>
      </c>
      <c r="G475" s="199"/>
      <c r="H475" s="203">
        <v>30.35</v>
      </c>
      <c r="I475" s="204"/>
      <c r="J475" s="199"/>
      <c r="K475" s="199"/>
      <c r="L475" s="205"/>
      <c r="M475" s="206"/>
      <c r="N475" s="207"/>
      <c r="O475" s="207"/>
      <c r="P475" s="207"/>
      <c r="Q475" s="207"/>
      <c r="R475" s="207"/>
      <c r="S475" s="207"/>
      <c r="T475" s="208"/>
      <c r="AT475" s="209" t="s">
        <v>158</v>
      </c>
      <c r="AU475" s="209" t="s">
        <v>84</v>
      </c>
      <c r="AV475" s="13" t="s">
        <v>84</v>
      </c>
      <c r="AW475" s="13" t="s">
        <v>33</v>
      </c>
      <c r="AX475" s="13" t="s">
        <v>71</v>
      </c>
      <c r="AY475" s="209" t="s">
        <v>146</v>
      </c>
    </row>
    <row r="476" spans="1:65" s="13" customFormat="1" ht="11.25">
      <c r="B476" s="198"/>
      <c r="C476" s="199"/>
      <c r="D476" s="200" t="s">
        <v>158</v>
      </c>
      <c r="E476" s="201" t="s">
        <v>19</v>
      </c>
      <c r="F476" s="202" t="s">
        <v>335</v>
      </c>
      <c r="G476" s="199"/>
      <c r="H476" s="203">
        <v>45.03</v>
      </c>
      <c r="I476" s="204"/>
      <c r="J476" s="199"/>
      <c r="K476" s="199"/>
      <c r="L476" s="205"/>
      <c r="M476" s="206"/>
      <c r="N476" s="207"/>
      <c r="O476" s="207"/>
      <c r="P476" s="207"/>
      <c r="Q476" s="207"/>
      <c r="R476" s="207"/>
      <c r="S476" s="207"/>
      <c r="T476" s="208"/>
      <c r="AT476" s="209" t="s">
        <v>158</v>
      </c>
      <c r="AU476" s="209" t="s">
        <v>84</v>
      </c>
      <c r="AV476" s="13" t="s">
        <v>84</v>
      </c>
      <c r="AW476" s="13" t="s">
        <v>33</v>
      </c>
      <c r="AX476" s="13" t="s">
        <v>71</v>
      </c>
      <c r="AY476" s="209" t="s">
        <v>146</v>
      </c>
    </row>
    <row r="477" spans="1:65" s="14" customFormat="1" ht="11.25">
      <c r="B477" s="210"/>
      <c r="C477" s="211"/>
      <c r="D477" s="200" t="s">
        <v>158</v>
      </c>
      <c r="E477" s="212" t="s">
        <v>19</v>
      </c>
      <c r="F477" s="213" t="s">
        <v>173</v>
      </c>
      <c r="G477" s="211"/>
      <c r="H477" s="214">
        <v>75.38</v>
      </c>
      <c r="I477" s="215"/>
      <c r="J477" s="211"/>
      <c r="K477" s="211"/>
      <c r="L477" s="216"/>
      <c r="M477" s="217"/>
      <c r="N477" s="218"/>
      <c r="O477" s="218"/>
      <c r="P477" s="218"/>
      <c r="Q477" s="218"/>
      <c r="R477" s="218"/>
      <c r="S477" s="218"/>
      <c r="T477" s="219"/>
      <c r="AT477" s="220" t="s">
        <v>158</v>
      </c>
      <c r="AU477" s="220" t="s">
        <v>84</v>
      </c>
      <c r="AV477" s="14" t="s">
        <v>154</v>
      </c>
      <c r="AW477" s="14" t="s">
        <v>33</v>
      </c>
      <c r="AX477" s="14" t="s">
        <v>78</v>
      </c>
      <c r="AY477" s="220" t="s">
        <v>146</v>
      </c>
    </row>
    <row r="478" spans="1:65" s="2" customFormat="1" ht="24.2" customHeight="1">
      <c r="A478" s="36"/>
      <c r="B478" s="37"/>
      <c r="C478" s="180" t="s">
        <v>924</v>
      </c>
      <c r="D478" s="180" t="s">
        <v>149</v>
      </c>
      <c r="E478" s="181" t="s">
        <v>925</v>
      </c>
      <c r="F478" s="182" t="s">
        <v>926</v>
      </c>
      <c r="G478" s="183" t="s">
        <v>168</v>
      </c>
      <c r="H478" s="184">
        <v>75.38</v>
      </c>
      <c r="I478" s="185"/>
      <c r="J478" s="186">
        <f>ROUND(I478*H478,2)</f>
        <v>0</v>
      </c>
      <c r="K478" s="182" t="s">
        <v>153</v>
      </c>
      <c r="L478" s="41"/>
      <c r="M478" s="187" t="s">
        <v>19</v>
      </c>
      <c r="N478" s="188" t="s">
        <v>43</v>
      </c>
      <c r="O478" s="66"/>
      <c r="P478" s="189">
        <f>O478*H478</f>
        <v>0</v>
      </c>
      <c r="Q478" s="189">
        <v>4.5000000000000003E-5</v>
      </c>
      <c r="R478" s="189">
        <f>Q478*H478</f>
        <v>3.3920999999999999E-3</v>
      </c>
      <c r="S478" s="189">
        <v>0</v>
      </c>
      <c r="T478" s="190">
        <f>S478*H478</f>
        <v>0</v>
      </c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R478" s="191" t="s">
        <v>229</v>
      </c>
      <c r="AT478" s="191" t="s">
        <v>149</v>
      </c>
      <c r="AU478" s="191" t="s">
        <v>84</v>
      </c>
      <c r="AY478" s="19" t="s">
        <v>146</v>
      </c>
      <c r="BE478" s="192">
        <f>IF(N478="základní",J478,0)</f>
        <v>0</v>
      </c>
      <c r="BF478" s="192">
        <f>IF(N478="snížená",J478,0)</f>
        <v>0</v>
      </c>
      <c r="BG478" s="192">
        <f>IF(N478="zákl. přenesená",J478,0)</f>
        <v>0</v>
      </c>
      <c r="BH478" s="192">
        <f>IF(N478="sníž. přenesená",J478,0)</f>
        <v>0</v>
      </c>
      <c r="BI478" s="192">
        <f>IF(N478="nulová",J478,0)</f>
        <v>0</v>
      </c>
      <c r="BJ478" s="19" t="s">
        <v>84</v>
      </c>
      <c r="BK478" s="192">
        <f>ROUND(I478*H478,2)</f>
        <v>0</v>
      </c>
      <c r="BL478" s="19" t="s">
        <v>229</v>
      </c>
      <c r="BM478" s="191" t="s">
        <v>927</v>
      </c>
    </row>
    <row r="479" spans="1:65" s="2" customFormat="1" ht="11.25">
      <c r="A479" s="36"/>
      <c r="B479" s="37"/>
      <c r="C479" s="38"/>
      <c r="D479" s="193" t="s">
        <v>156</v>
      </c>
      <c r="E479" s="38"/>
      <c r="F479" s="194" t="s">
        <v>928</v>
      </c>
      <c r="G479" s="38"/>
      <c r="H479" s="38"/>
      <c r="I479" s="195"/>
      <c r="J479" s="38"/>
      <c r="K479" s="38"/>
      <c r="L479" s="41"/>
      <c r="M479" s="196"/>
      <c r="N479" s="197"/>
      <c r="O479" s="66"/>
      <c r="P479" s="66"/>
      <c r="Q479" s="66"/>
      <c r="R479" s="66"/>
      <c r="S479" s="66"/>
      <c r="T479" s="67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T479" s="19" t="s">
        <v>156</v>
      </c>
      <c r="AU479" s="19" t="s">
        <v>84</v>
      </c>
    </row>
    <row r="480" spans="1:65" s="2" customFormat="1" ht="49.15" customHeight="1">
      <c r="A480" s="36"/>
      <c r="B480" s="37"/>
      <c r="C480" s="180" t="s">
        <v>929</v>
      </c>
      <c r="D480" s="180" t="s">
        <v>149</v>
      </c>
      <c r="E480" s="181" t="s">
        <v>930</v>
      </c>
      <c r="F480" s="182" t="s">
        <v>931</v>
      </c>
      <c r="G480" s="183" t="s">
        <v>198</v>
      </c>
      <c r="H480" s="184">
        <v>2.48</v>
      </c>
      <c r="I480" s="185"/>
      <c r="J480" s="186">
        <f>ROUND(I480*H480,2)</f>
        <v>0</v>
      </c>
      <c r="K480" s="182" t="s">
        <v>153</v>
      </c>
      <c r="L480" s="41"/>
      <c r="M480" s="187" t="s">
        <v>19</v>
      </c>
      <c r="N480" s="188" t="s">
        <v>43</v>
      </c>
      <c r="O480" s="66"/>
      <c r="P480" s="189">
        <f>O480*H480</f>
        <v>0</v>
      </c>
      <c r="Q480" s="189">
        <v>0</v>
      </c>
      <c r="R480" s="189">
        <f>Q480*H480</f>
        <v>0</v>
      </c>
      <c r="S480" s="189">
        <v>0</v>
      </c>
      <c r="T480" s="190">
        <f>S480*H480</f>
        <v>0</v>
      </c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R480" s="191" t="s">
        <v>229</v>
      </c>
      <c r="AT480" s="191" t="s">
        <v>149</v>
      </c>
      <c r="AU480" s="191" t="s">
        <v>84</v>
      </c>
      <c r="AY480" s="19" t="s">
        <v>146</v>
      </c>
      <c r="BE480" s="192">
        <f>IF(N480="základní",J480,0)</f>
        <v>0</v>
      </c>
      <c r="BF480" s="192">
        <f>IF(N480="snížená",J480,0)</f>
        <v>0</v>
      </c>
      <c r="BG480" s="192">
        <f>IF(N480="zákl. přenesená",J480,0)</f>
        <v>0</v>
      </c>
      <c r="BH480" s="192">
        <f>IF(N480="sníž. přenesená",J480,0)</f>
        <v>0</v>
      </c>
      <c r="BI480" s="192">
        <f>IF(N480="nulová",J480,0)</f>
        <v>0</v>
      </c>
      <c r="BJ480" s="19" t="s">
        <v>84</v>
      </c>
      <c r="BK480" s="192">
        <f>ROUND(I480*H480,2)</f>
        <v>0</v>
      </c>
      <c r="BL480" s="19" t="s">
        <v>229</v>
      </c>
      <c r="BM480" s="191" t="s">
        <v>932</v>
      </c>
    </row>
    <row r="481" spans="1:65" s="2" customFormat="1" ht="11.25">
      <c r="A481" s="36"/>
      <c r="B481" s="37"/>
      <c r="C481" s="38"/>
      <c r="D481" s="193" t="s">
        <v>156</v>
      </c>
      <c r="E481" s="38"/>
      <c r="F481" s="194" t="s">
        <v>933</v>
      </c>
      <c r="G481" s="38"/>
      <c r="H481" s="38"/>
      <c r="I481" s="195"/>
      <c r="J481" s="38"/>
      <c r="K481" s="38"/>
      <c r="L481" s="41"/>
      <c r="M481" s="196"/>
      <c r="N481" s="197"/>
      <c r="O481" s="66"/>
      <c r="P481" s="66"/>
      <c r="Q481" s="66"/>
      <c r="R481" s="66"/>
      <c r="S481" s="66"/>
      <c r="T481" s="67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T481" s="19" t="s">
        <v>156</v>
      </c>
      <c r="AU481" s="19" t="s">
        <v>84</v>
      </c>
    </row>
    <row r="482" spans="1:65" s="12" customFormat="1" ht="22.9" customHeight="1">
      <c r="B482" s="164"/>
      <c r="C482" s="165"/>
      <c r="D482" s="166" t="s">
        <v>70</v>
      </c>
      <c r="E482" s="178" t="s">
        <v>934</v>
      </c>
      <c r="F482" s="178" t="s">
        <v>935</v>
      </c>
      <c r="G482" s="165"/>
      <c r="H482" s="165"/>
      <c r="I482" s="168"/>
      <c r="J482" s="179">
        <f>BK482</f>
        <v>0</v>
      </c>
      <c r="K482" s="165"/>
      <c r="L482" s="170"/>
      <c r="M482" s="171"/>
      <c r="N482" s="172"/>
      <c r="O482" s="172"/>
      <c r="P482" s="173">
        <f>SUM(P483:P495)</f>
        <v>0</v>
      </c>
      <c r="Q482" s="172"/>
      <c r="R482" s="173">
        <f>SUM(R483:R495)</f>
        <v>0.25794077039999996</v>
      </c>
      <c r="S482" s="172"/>
      <c r="T482" s="174">
        <f>SUM(T483:T495)</f>
        <v>0</v>
      </c>
      <c r="AR482" s="175" t="s">
        <v>84</v>
      </c>
      <c r="AT482" s="176" t="s">
        <v>70</v>
      </c>
      <c r="AU482" s="176" t="s">
        <v>78</v>
      </c>
      <c r="AY482" s="175" t="s">
        <v>146</v>
      </c>
      <c r="BK482" s="177">
        <f>SUM(BK483:BK495)</f>
        <v>0</v>
      </c>
    </row>
    <row r="483" spans="1:65" s="2" customFormat="1" ht="37.9" customHeight="1">
      <c r="A483" s="36"/>
      <c r="B483" s="37"/>
      <c r="C483" s="180" t="s">
        <v>936</v>
      </c>
      <c r="D483" s="180" t="s">
        <v>149</v>
      </c>
      <c r="E483" s="181" t="s">
        <v>937</v>
      </c>
      <c r="F483" s="182" t="s">
        <v>938</v>
      </c>
      <c r="G483" s="183" t="s">
        <v>152</v>
      </c>
      <c r="H483" s="184">
        <v>6.4</v>
      </c>
      <c r="I483" s="185"/>
      <c r="J483" s="186">
        <f>ROUND(I483*H483,2)</f>
        <v>0</v>
      </c>
      <c r="K483" s="182" t="s">
        <v>153</v>
      </c>
      <c r="L483" s="41"/>
      <c r="M483" s="187" t="s">
        <v>19</v>
      </c>
      <c r="N483" s="188" t="s">
        <v>43</v>
      </c>
      <c r="O483" s="66"/>
      <c r="P483" s="189">
        <f>O483*H483</f>
        <v>0</v>
      </c>
      <c r="Q483" s="189">
        <v>1.3999836E-2</v>
      </c>
      <c r="R483" s="189">
        <f>Q483*H483</f>
        <v>8.9598950400000002E-2</v>
      </c>
      <c r="S483" s="189">
        <v>0</v>
      </c>
      <c r="T483" s="190">
        <f>S483*H483</f>
        <v>0</v>
      </c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R483" s="191" t="s">
        <v>229</v>
      </c>
      <c r="AT483" s="191" t="s">
        <v>149</v>
      </c>
      <c r="AU483" s="191" t="s">
        <v>84</v>
      </c>
      <c r="AY483" s="19" t="s">
        <v>146</v>
      </c>
      <c r="BE483" s="192">
        <f>IF(N483="základní",J483,0)</f>
        <v>0</v>
      </c>
      <c r="BF483" s="192">
        <f>IF(N483="snížená",J483,0)</f>
        <v>0</v>
      </c>
      <c r="BG483" s="192">
        <f>IF(N483="zákl. přenesená",J483,0)</f>
        <v>0</v>
      </c>
      <c r="BH483" s="192">
        <f>IF(N483="sníž. přenesená",J483,0)</f>
        <v>0</v>
      </c>
      <c r="BI483" s="192">
        <f>IF(N483="nulová",J483,0)</f>
        <v>0</v>
      </c>
      <c r="BJ483" s="19" t="s">
        <v>84</v>
      </c>
      <c r="BK483" s="192">
        <f>ROUND(I483*H483,2)</f>
        <v>0</v>
      </c>
      <c r="BL483" s="19" t="s">
        <v>229</v>
      </c>
      <c r="BM483" s="191" t="s">
        <v>939</v>
      </c>
    </row>
    <row r="484" spans="1:65" s="2" customFormat="1" ht="11.25">
      <c r="A484" s="36"/>
      <c r="B484" s="37"/>
      <c r="C484" s="38"/>
      <c r="D484" s="193" t="s">
        <v>156</v>
      </c>
      <c r="E484" s="38"/>
      <c r="F484" s="194" t="s">
        <v>940</v>
      </c>
      <c r="G484" s="38"/>
      <c r="H484" s="38"/>
      <c r="I484" s="195"/>
      <c r="J484" s="38"/>
      <c r="K484" s="38"/>
      <c r="L484" s="41"/>
      <c r="M484" s="196"/>
      <c r="N484" s="197"/>
      <c r="O484" s="66"/>
      <c r="P484" s="66"/>
      <c r="Q484" s="66"/>
      <c r="R484" s="66"/>
      <c r="S484" s="66"/>
      <c r="T484" s="67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T484" s="19" t="s">
        <v>156</v>
      </c>
      <c r="AU484" s="19" t="s">
        <v>84</v>
      </c>
    </row>
    <row r="485" spans="1:65" s="13" customFormat="1" ht="11.25">
      <c r="B485" s="198"/>
      <c r="C485" s="199"/>
      <c r="D485" s="200" t="s">
        <v>158</v>
      </c>
      <c r="E485" s="201" t="s">
        <v>19</v>
      </c>
      <c r="F485" s="202" t="s">
        <v>941</v>
      </c>
      <c r="G485" s="199"/>
      <c r="H485" s="203">
        <v>6.4</v>
      </c>
      <c r="I485" s="204"/>
      <c r="J485" s="199"/>
      <c r="K485" s="199"/>
      <c r="L485" s="205"/>
      <c r="M485" s="206"/>
      <c r="N485" s="207"/>
      <c r="O485" s="207"/>
      <c r="P485" s="207"/>
      <c r="Q485" s="207"/>
      <c r="R485" s="207"/>
      <c r="S485" s="207"/>
      <c r="T485" s="208"/>
      <c r="AT485" s="209" t="s">
        <v>158</v>
      </c>
      <c r="AU485" s="209" t="s">
        <v>84</v>
      </c>
      <c r="AV485" s="13" t="s">
        <v>84</v>
      </c>
      <c r="AW485" s="13" t="s">
        <v>33</v>
      </c>
      <c r="AX485" s="13" t="s">
        <v>78</v>
      </c>
      <c r="AY485" s="209" t="s">
        <v>146</v>
      </c>
    </row>
    <row r="486" spans="1:65" s="2" customFormat="1" ht="24.2" customHeight="1">
      <c r="A486" s="36"/>
      <c r="B486" s="37"/>
      <c r="C486" s="180" t="s">
        <v>942</v>
      </c>
      <c r="D486" s="180" t="s">
        <v>149</v>
      </c>
      <c r="E486" s="181" t="s">
        <v>943</v>
      </c>
      <c r="F486" s="182" t="s">
        <v>944</v>
      </c>
      <c r="G486" s="183" t="s">
        <v>152</v>
      </c>
      <c r="H486" s="184">
        <v>6.4</v>
      </c>
      <c r="I486" s="185"/>
      <c r="J486" s="186">
        <f>ROUND(I486*H486,2)</f>
        <v>0</v>
      </c>
      <c r="K486" s="182" t="s">
        <v>176</v>
      </c>
      <c r="L486" s="41"/>
      <c r="M486" s="187" t="s">
        <v>19</v>
      </c>
      <c r="N486" s="188" t="s">
        <v>43</v>
      </c>
      <c r="O486" s="66"/>
      <c r="P486" s="189">
        <f>O486*H486</f>
        <v>0</v>
      </c>
      <c r="Q486" s="189">
        <v>0</v>
      </c>
      <c r="R486" s="189">
        <f>Q486*H486</f>
        <v>0</v>
      </c>
      <c r="S486" s="189">
        <v>0</v>
      </c>
      <c r="T486" s="190">
        <f>S486*H486</f>
        <v>0</v>
      </c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R486" s="191" t="s">
        <v>229</v>
      </c>
      <c r="AT486" s="191" t="s">
        <v>149</v>
      </c>
      <c r="AU486" s="191" t="s">
        <v>84</v>
      </c>
      <c r="AY486" s="19" t="s">
        <v>146</v>
      </c>
      <c r="BE486" s="192">
        <f>IF(N486="základní",J486,0)</f>
        <v>0</v>
      </c>
      <c r="BF486" s="192">
        <f>IF(N486="snížená",J486,0)</f>
        <v>0</v>
      </c>
      <c r="BG486" s="192">
        <f>IF(N486="zákl. přenesená",J486,0)</f>
        <v>0</v>
      </c>
      <c r="BH486" s="192">
        <f>IF(N486="sníž. přenesená",J486,0)</f>
        <v>0</v>
      </c>
      <c r="BI486" s="192">
        <f>IF(N486="nulová",J486,0)</f>
        <v>0</v>
      </c>
      <c r="BJ486" s="19" t="s">
        <v>84</v>
      </c>
      <c r="BK486" s="192">
        <f>ROUND(I486*H486,2)</f>
        <v>0</v>
      </c>
      <c r="BL486" s="19" t="s">
        <v>229</v>
      </c>
      <c r="BM486" s="191" t="s">
        <v>945</v>
      </c>
    </row>
    <row r="487" spans="1:65" s="2" customFormat="1" ht="24.2" customHeight="1">
      <c r="A487" s="36"/>
      <c r="B487" s="37"/>
      <c r="C487" s="180" t="s">
        <v>946</v>
      </c>
      <c r="D487" s="180" t="s">
        <v>149</v>
      </c>
      <c r="E487" s="181" t="s">
        <v>947</v>
      </c>
      <c r="F487" s="182" t="s">
        <v>948</v>
      </c>
      <c r="G487" s="183" t="s">
        <v>168</v>
      </c>
      <c r="H487" s="184">
        <v>2.5499999999999998</v>
      </c>
      <c r="I487" s="185"/>
      <c r="J487" s="186">
        <f>ROUND(I487*H487,2)</f>
        <v>0</v>
      </c>
      <c r="K487" s="182" t="s">
        <v>153</v>
      </c>
      <c r="L487" s="41"/>
      <c r="M487" s="187" t="s">
        <v>19</v>
      </c>
      <c r="N487" s="188" t="s">
        <v>43</v>
      </c>
      <c r="O487" s="66"/>
      <c r="P487" s="189">
        <f>O487*H487</f>
        <v>0</v>
      </c>
      <c r="Q487" s="189">
        <v>6.5826399999999993E-2</v>
      </c>
      <c r="R487" s="189">
        <f>Q487*H487</f>
        <v>0.16785731999999998</v>
      </c>
      <c r="S487" s="189">
        <v>0</v>
      </c>
      <c r="T487" s="190">
        <f>S487*H487</f>
        <v>0</v>
      </c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R487" s="191" t="s">
        <v>229</v>
      </c>
      <c r="AT487" s="191" t="s">
        <v>149</v>
      </c>
      <c r="AU487" s="191" t="s">
        <v>84</v>
      </c>
      <c r="AY487" s="19" t="s">
        <v>146</v>
      </c>
      <c r="BE487" s="192">
        <f>IF(N487="základní",J487,0)</f>
        <v>0</v>
      </c>
      <c r="BF487" s="192">
        <f>IF(N487="snížená",J487,0)</f>
        <v>0</v>
      </c>
      <c r="BG487" s="192">
        <f>IF(N487="zákl. přenesená",J487,0)</f>
        <v>0</v>
      </c>
      <c r="BH487" s="192">
        <f>IF(N487="sníž. přenesená",J487,0)</f>
        <v>0</v>
      </c>
      <c r="BI487" s="192">
        <f>IF(N487="nulová",J487,0)</f>
        <v>0</v>
      </c>
      <c r="BJ487" s="19" t="s">
        <v>84</v>
      </c>
      <c r="BK487" s="192">
        <f>ROUND(I487*H487,2)</f>
        <v>0</v>
      </c>
      <c r="BL487" s="19" t="s">
        <v>229</v>
      </c>
      <c r="BM487" s="191" t="s">
        <v>949</v>
      </c>
    </row>
    <row r="488" spans="1:65" s="2" customFormat="1" ht="11.25">
      <c r="A488" s="36"/>
      <c r="B488" s="37"/>
      <c r="C488" s="38"/>
      <c r="D488" s="193" t="s">
        <v>156</v>
      </c>
      <c r="E488" s="38"/>
      <c r="F488" s="194" t="s">
        <v>950</v>
      </c>
      <c r="G488" s="38"/>
      <c r="H488" s="38"/>
      <c r="I488" s="195"/>
      <c r="J488" s="38"/>
      <c r="K488" s="38"/>
      <c r="L488" s="41"/>
      <c r="M488" s="196"/>
      <c r="N488" s="197"/>
      <c r="O488" s="66"/>
      <c r="P488" s="66"/>
      <c r="Q488" s="66"/>
      <c r="R488" s="66"/>
      <c r="S488" s="66"/>
      <c r="T488" s="67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T488" s="19" t="s">
        <v>156</v>
      </c>
      <c r="AU488" s="19" t="s">
        <v>84</v>
      </c>
    </row>
    <row r="489" spans="1:65" s="13" customFormat="1" ht="11.25">
      <c r="B489" s="198"/>
      <c r="C489" s="199"/>
      <c r="D489" s="200" t="s">
        <v>158</v>
      </c>
      <c r="E489" s="201" t="s">
        <v>19</v>
      </c>
      <c r="F489" s="202" t="s">
        <v>382</v>
      </c>
      <c r="G489" s="199"/>
      <c r="H489" s="203">
        <v>2.5499999999999998</v>
      </c>
      <c r="I489" s="204"/>
      <c r="J489" s="199"/>
      <c r="K489" s="199"/>
      <c r="L489" s="205"/>
      <c r="M489" s="206"/>
      <c r="N489" s="207"/>
      <c r="O489" s="207"/>
      <c r="P489" s="207"/>
      <c r="Q489" s="207"/>
      <c r="R489" s="207"/>
      <c r="S489" s="207"/>
      <c r="T489" s="208"/>
      <c r="AT489" s="209" t="s">
        <v>158</v>
      </c>
      <c r="AU489" s="209" t="s">
        <v>84</v>
      </c>
      <c r="AV489" s="13" t="s">
        <v>84</v>
      </c>
      <c r="AW489" s="13" t="s">
        <v>33</v>
      </c>
      <c r="AX489" s="13" t="s">
        <v>78</v>
      </c>
      <c r="AY489" s="209" t="s">
        <v>146</v>
      </c>
    </row>
    <row r="490" spans="1:65" s="2" customFormat="1" ht="24.2" customHeight="1">
      <c r="A490" s="36"/>
      <c r="B490" s="37"/>
      <c r="C490" s="180" t="s">
        <v>951</v>
      </c>
      <c r="D490" s="180" t="s">
        <v>149</v>
      </c>
      <c r="E490" s="181" t="s">
        <v>952</v>
      </c>
      <c r="F490" s="182" t="s">
        <v>944</v>
      </c>
      <c r="G490" s="183" t="s">
        <v>168</v>
      </c>
      <c r="H490" s="184">
        <v>2.5499999999999998</v>
      </c>
      <c r="I490" s="185"/>
      <c r="J490" s="186">
        <f>ROUND(I490*H490,2)</f>
        <v>0</v>
      </c>
      <c r="K490" s="182" t="s">
        <v>176</v>
      </c>
      <c r="L490" s="41"/>
      <c r="M490" s="187" t="s">
        <v>19</v>
      </c>
      <c r="N490" s="188" t="s">
        <v>43</v>
      </c>
      <c r="O490" s="66"/>
      <c r="P490" s="189">
        <f>O490*H490</f>
        <v>0</v>
      </c>
      <c r="Q490" s="189">
        <v>0</v>
      </c>
      <c r="R490" s="189">
        <f>Q490*H490</f>
        <v>0</v>
      </c>
      <c r="S490" s="189">
        <v>0</v>
      </c>
      <c r="T490" s="190">
        <f>S490*H490</f>
        <v>0</v>
      </c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R490" s="191" t="s">
        <v>229</v>
      </c>
      <c r="AT490" s="191" t="s">
        <v>149</v>
      </c>
      <c r="AU490" s="191" t="s">
        <v>84</v>
      </c>
      <c r="AY490" s="19" t="s">
        <v>146</v>
      </c>
      <c r="BE490" s="192">
        <f>IF(N490="základní",J490,0)</f>
        <v>0</v>
      </c>
      <c r="BF490" s="192">
        <f>IF(N490="snížená",J490,0)</f>
        <v>0</v>
      </c>
      <c r="BG490" s="192">
        <f>IF(N490="zákl. přenesená",J490,0)</f>
        <v>0</v>
      </c>
      <c r="BH490" s="192">
        <f>IF(N490="sníž. přenesená",J490,0)</f>
        <v>0</v>
      </c>
      <c r="BI490" s="192">
        <f>IF(N490="nulová",J490,0)</f>
        <v>0</v>
      </c>
      <c r="BJ490" s="19" t="s">
        <v>84</v>
      </c>
      <c r="BK490" s="192">
        <f>ROUND(I490*H490,2)</f>
        <v>0</v>
      </c>
      <c r="BL490" s="19" t="s">
        <v>229</v>
      </c>
      <c r="BM490" s="191" t="s">
        <v>953</v>
      </c>
    </row>
    <row r="491" spans="1:65" s="2" customFormat="1" ht="24.2" customHeight="1">
      <c r="A491" s="36"/>
      <c r="B491" s="37"/>
      <c r="C491" s="180" t="s">
        <v>954</v>
      </c>
      <c r="D491" s="180" t="s">
        <v>149</v>
      </c>
      <c r="E491" s="181" t="s">
        <v>955</v>
      </c>
      <c r="F491" s="182" t="s">
        <v>956</v>
      </c>
      <c r="G491" s="183" t="s">
        <v>168</v>
      </c>
      <c r="H491" s="184">
        <v>2.5499999999999998</v>
      </c>
      <c r="I491" s="185"/>
      <c r="J491" s="186">
        <f>ROUND(I491*H491,2)</f>
        <v>0</v>
      </c>
      <c r="K491" s="182" t="s">
        <v>153</v>
      </c>
      <c r="L491" s="41"/>
      <c r="M491" s="187" t="s">
        <v>19</v>
      </c>
      <c r="N491" s="188" t="s">
        <v>43</v>
      </c>
      <c r="O491" s="66"/>
      <c r="P491" s="189">
        <f>O491*H491</f>
        <v>0</v>
      </c>
      <c r="Q491" s="189">
        <v>1.9000000000000001E-4</v>
      </c>
      <c r="R491" s="189">
        <f>Q491*H491</f>
        <v>4.8450000000000001E-4</v>
      </c>
      <c r="S491" s="189">
        <v>0</v>
      </c>
      <c r="T491" s="190">
        <f>S491*H491</f>
        <v>0</v>
      </c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R491" s="191" t="s">
        <v>229</v>
      </c>
      <c r="AT491" s="191" t="s">
        <v>149</v>
      </c>
      <c r="AU491" s="191" t="s">
        <v>84</v>
      </c>
      <c r="AY491" s="19" t="s">
        <v>146</v>
      </c>
      <c r="BE491" s="192">
        <f>IF(N491="základní",J491,0)</f>
        <v>0</v>
      </c>
      <c r="BF491" s="192">
        <f>IF(N491="snížená",J491,0)</f>
        <v>0</v>
      </c>
      <c r="BG491" s="192">
        <f>IF(N491="zákl. přenesená",J491,0)</f>
        <v>0</v>
      </c>
      <c r="BH491" s="192">
        <f>IF(N491="sníž. přenesená",J491,0)</f>
        <v>0</v>
      </c>
      <c r="BI491" s="192">
        <f>IF(N491="nulová",J491,0)</f>
        <v>0</v>
      </c>
      <c r="BJ491" s="19" t="s">
        <v>84</v>
      </c>
      <c r="BK491" s="192">
        <f>ROUND(I491*H491,2)</f>
        <v>0</v>
      </c>
      <c r="BL491" s="19" t="s">
        <v>229</v>
      </c>
      <c r="BM491" s="191" t="s">
        <v>957</v>
      </c>
    </row>
    <row r="492" spans="1:65" s="2" customFormat="1" ht="11.25">
      <c r="A492" s="36"/>
      <c r="B492" s="37"/>
      <c r="C492" s="38"/>
      <c r="D492" s="193" t="s">
        <v>156</v>
      </c>
      <c r="E492" s="38"/>
      <c r="F492" s="194" t="s">
        <v>958</v>
      </c>
      <c r="G492" s="38"/>
      <c r="H492" s="38"/>
      <c r="I492" s="195"/>
      <c r="J492" s="38"/>
      <c r="K492" s="38"/>
      <c r="L492" s="41"/>
      <c r="M492" s="196"/>
      <c r="N492" s="197"/>
      <c r="O492" s="66"/>
      <c r="P492" s="66"/>
      <c r="Q492" s="66"/>
      <c r="R492" s="66"/>
      <c r="S492" s="66"/>
      <c r="T492" s="67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T492" s="19" t="s">
        <v>156</v>
      </c>
      <c r="AU492" s="19" t="s">
        <v>84</v>
      </c>
    </row>
    <row r="493" spans="1:65" s="13" customFormat="1" ht="11.25">
      <c r="B493" s="198"/>
      <c r="C493" s="199"/>
      <c r="D493" s="200" t="s">
        <v>158</v>
      </c>
      <c r="E493" s="201" t="s">
        <v>19</v>
      </c>
      <c r="F493" s="202" t="s">
        <v>382</v>
      </c>
      <c r="G493" s="199"/>
      <c r="H493" s="203">
        <v>2.5499999999999998</v>
      </c>
      <c r="I493" s="204"/>
      <c r="J493" s="199"/>
      <c r="K493" s="199"/>
      <c r="L493" s="205"/>
      <c r="M493" s="206"/>
      <c r="N493" s="207"/>
      <c r="O493" s="207"/>
      <c r="P493" s="207"/>
      <c r="Q493" s="207"/>
      <c r="R493" s="207"/>
      <c r="S493" s="207"/>
      <c r="T493" s="208"/>
      <c r="AT493" s="209" t="s">
        <v>158</v>
      </c>
      <c r="AU493" s="209" t="s">
        <v>84</v>
      </c>
      <c r="AV493" s="13" t="s">
        <v>84</v>
      </c>
      <c r="AW493" s="13" t="s">
        <v>33</v>
      </c>
      <c r="AX493" s="13" t="s">
        <v>78</v>
      </c>
      <c r="AY493" s="209" t="s">
        <v>146</v>
      </c>
    </row>
    <row r="494" spans="1:65" s="2" customFormat="1" ht="49.15" customHeight="1">
      <c r="A494" s="36"/>
      <c r="B494" s="37"/>
      <c r="C494" s="180" t="s">
        <v>959</v>
      </c>
      <c r="D494" s="180" t="s">
        <v>149</v>
      </c>
      <c r="E494" s="181" t="s">
        <v>960</v>
      </c>
      <c r="F494" s="182" t="s">
        <v>961</v>
      </c>
      <c r="G494" s="183" t="s">
        <v>198</v>
      </c>
      <c r="H494" s="184">
        <v>0.25800000000000001</v>
      </c>
      <c r="I494" s="185"/>
      <c r="J494" s="186">
        <f>ROUND(I494*H494,2)</f>
        <v>0</v>
      </c>
      <c r="K494" s="182" t="s">
        <v>153</v>
      </c>
      <c r="L494" s="41"/>
      <c r="M494" s="187" t="s">
        <v>19</v>
      </c>
      <c r="N494" s="188" t="s">
        <v>43</v>
      </c>
      <c r="O494" s="66"/>
      <c r="P494" s="189">
        <f>O494*H494</f>
        <v>0</v>
      </c>
      <c r="Q494" s="189">
        <v>0</v>
      </c>
      <c r="R494" s="189">
        <f>Q494*H494</f>
        <v>0</v>
      </c>
      <c r="S494" s="189">
        <v>0</v>
      </c>
      <c r="T494" s="190">
        <f>S494*H494</f>
        <v>0</v>
      </c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R494" s="191" t="s">
        <v>229</v>
      </c>
      <c r="AT494" s="191" t="s">
        <v>149</v>
      </c>
      <c r="AU494" s="191" t="s">
        <v>84</v>
      </c>
      <c r="AY494" s="19" t="s">
        <v>146</v>
      </c>
      <c r="BE494" s="192">
        <f>IF(N494="základní",J494,0)</f>
        <v>0</v>
      </c>
      <c r="BF494" s="192">
        <f>IF(N494="snížená",J494,0)</f>
        <v>0</v>
      </c>
      <c r="BG494" s="192">
        <f>IF(N494="zákl. přenesená",J494,0)</f>
        <v>0</v>
      </c>
      <c r="BH494" s="192">
        <f>IF(N494="sníž. přenesená",J494,0)</f>
        <v>0</v>
      </c>
      <c r="BI494" s="192">
        <f>IF(N494="nulová",J494,0)</f>
        <v>0</v>
      </c>
      <c r="BJ494" s="19" t="s">
        <v>84</v>
      </c>
      <c r="BK494" s="192">
        <f>ROUND(I494*H494,2)</f>
        <v>0</v>
      </c>
      <c r="BL494" s="19" t="s">
        <v>229</v>
      </c>
      <c r="BM494" s="191" t="s">
        <v>962</v>
      </c>
    </row>
    <row r="495" spans="1:65" s="2" customFormat="1" ht="11.25">
      <c r="A495" s="36"/>
      <c r="B495" s="37"/>
      <c r="C495" s="38"/>
      <c r="D495" s="193" t="s">
        <v>156</v>
      </c>
      <c r="E495" s="38"/>
      <c r="F495" s="194" t="s">
        <v>963</v>
      </c>
      <c r="G495" s="38"/>
      <c r="H495" s="38"/>
      <c r="I495" s="195"/>
      <c r="J495" s="38"/>
      <c r="K495" s="38"/>
      <c r="L495" s="41"/>
      <c r="M495" s="196"/>
      <c r="N495" s="197"/>
      <c r="O495" s="66"/>
      <c r="P495" s="66"/>
      <c r="Q495" s="66"/>
      <c r="R495" s="66"/>
      <c r="S495" s="66"/>
      <c r="T495" s="67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T495" s="19" t="s">
        <v>156</v>
      </c>
      <c r="AU495" s="19" t="s">
        <v>84</v>
      </c>
    </row>
    <row r="496" spans="1:65" s="12" customFormat="1" ht="22.9" customHeight="1">
      <c r="B496" s="164"/>
      <c r="C496" s="165"/>
      <c r="D496" s="166" t="s">
        <v>70</v>
      </c>
      <c r="E496" s="178" t="s">
        <v>964</v>
      </c>
      <c r="F496" s="178" t="s">
        <v>965</v>
      </c>
      <c r="G496" s="165"/>
      <c r="H496" s="165"/>
      <c r="I496" s="168"/>
      <c r="J496" s="179">
        <f>BK496</f>
        <v>0</v>
      </c>
      <c r="K496" s="165"/>
      <c r="L496" s="170"/>
      <c r="M496" s="171"/>
      <c r="N496" s="172"/>
      <c r="O496" s="172"/>
      <c r="P496" s="173">
        <f>SUM(P497:P536)</f>
        <v>0</v>
      </c>
      <c r="Q496" s="172"/>
      <c r="R496" s="173">
        <f>SUM(R497:R536)</f>
        <v>2.3136502017999994</v>
      </c>
      <c r="S496" s="172"/>
      <c r="T496" s="174">
        <f>SUM(T497:T536)</f>
        <v>0</v>
      </c>
      <c r="AR496" s="175" t="s">
        <v>84</v>
      </c>
      <c r="AT496" s="176" t="s">
        <v>70</v>
      </c>
      <c r="AU496" s="176" t="s">
        <v>78</v>
      </c>
      <c r="AY496" s="175" t="s">
        <v>146</v>
      </c>
      <c r="BK496" s="177">
        <f>SUM(BK497:BK536)</f>
        <v>0</v>
      </c>
    </row>
    <row r="497" spans="1:65" s="2" customFormat="1" ht="55.5" customHeight="1">
      <c r="A497" s="36"/>
      <c r="B497" s="37"/>
      <c r="C497" s="180" t="s">
        <v>966</v>
      </c>
      <c r="D497" s="180" t="s">
        <v>149</v>
      </c>
      <c r="E497" s="181" t="s">
        <v>967</v>
      </c>
      <c r="F497" s="182" t="s">
        <v>968</v>
      </c>
      <c r="G497" s="183" t="s">
        <v>168</v>
      </c>
      <c r="H497" s="184">
        <v>112.74</v>
      </c>
      <c r="I497" s="185"/>
      <c r="J497" s="186">
        <f>ROUND(I497*H497,2)</f>
        <v>0</v>
      </c>
      <c r="K497" s="182" t="s">
        <v>153</v>
      </c>
      <c r="L497" s="41"/>
      <c r="M497" s="187" t="s">
        <v>19</v>
      </c>
      <c r="N497" s="188" t="s">
        <v>43</v>
      </c>
      <c r="O497" s="66"/>
      <c r="P497" s="189">
        <f>O497*H497</f>
        <v>0</v>
      </c>
      <c r="Q497" s="189">
        <v>1.8933757999999998E-2</v>
      </c>
      <c r="R497" s="189">
        <f>Q497*H497</f>
        <v>2.1345918769199996</v>
      </c>
      <c r="S497" s="189">
        <v>0</v>
      </c>
      <c r="T497" s="190">
        <f>S497*H497</f>
        <v>0</v>
      </c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R497" s="191" t="s">
        <v>229</v>
      </c>
      <c r="AT497" s="191" t="s">
        <v>149</v>
      </c>
      <c r="AU497" s="191" t="s">
        <v>84</v>
      </c>
      <c r="AY497" s="19" t="s">
        <v>146</v>
      </c>
      <c r="BE497" s="192">
        <f>IF(N497="základní",J497,0)</f>
        <v>0</v>
      </c>
      <c r="BF497" s="192">
        <f>IF(N497="snížená",J497,0)</f>
        <v>0</v>
      </c>
      <c r="BG497" s="192">
        <f>IF(N497="zákl. přenesená",J497,0)</f>
        <v>0</v>
      </c>
      <c r="BH497" s="192">
        <f>IF(N497="sníž. přenesená",J497,0)</f>
        <v>0</v>
      </c>
      <c r="BI497" s="192">
        <f>IF(N497="nulová",J497,0)</f>
        <v>0</v>
      </c>
      <c r="BJ497" s="19" t="s">
        <v>84</v>
      </c>
      <c r="BK497" s="192">
        <f>ROUND(I497*H497,2)</f>
        <v>0</v>
      </c>
      <c r="BL497" s="19" t="s">
        <v>229</v>
      </c>
      <c r="BM497" s="191" t="s">
        <v>969</v>
      </c>
    </row>
    <row r="498" spans="1:65" s="2" customFormat="1" ht="11.25">
      <c r="A498" s="36"/>
      <c r="B498" s="37"/>
      <c r="C498" s="38"/>
      <c r="D498" s="193" t="s">
        <v>156</v>
      </c>
      <c r="E498" s="38"/>
      <c r="F498" s="194" t="s">
        <v>970</v>
      </c>
      <c r="G498" s="38"/>
      <c r="H498" s="38"/>
      <c r="I498" s="195"/>
      <c r="J498" s="38"/>
      <c r="K498" s="38"/>
      <c r="L498" s="41"/>
      <c r="M498" s="196"/>
      <c r="N498" s="197"/>
      <c r="O498" s="66"/>
      <c r="P498" s="66"/>
      <c r="Q498" s="66"/>
      <c r="R498" s="66"/>
      <c r="S498" s="66"/>
      <c r="T498" s="67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T498" s="19" t="s">
        <v>156</v>
      </c>
      <c r="AU498" s="19" t="s">
        <v>84</v>
      </c>
    </row>
    <row r="499" spans="1:65" s="13" customFormat="1" ht="11.25">
      <c r="B499" s="198"/>
      <c r="C499" s="199"/>
      <c r="D499" s="200" t="s">
        <v>158</v>
      </c>
      <c r="E499" s="201" t="s">
        <v>19</v>
      </c>
      <c r="F499" s="202" t="s">
        <v>461</v>
      </c>
      <c r="G499" s="199"/>
      <c r="H499" s="203">
        <v>37.6</v>
      </c>
      <c r="I499" s="204"/>
      <c r="J499" s="199"/>
      <c r="K499" s="199"/>
      <c r="L499" s="205"/>
      <c r="M499" s="206"/>
      <c r="N499" s="207"/>
      <c r="O499" s="207"/>
      <c r="P499" s="207"/>
      <c r="Q499" s="207"/>
      <c r="R499" s="207"/>
      <c r="S499" s="207"/>
      <c r="T499" s="208"/>
      <c r="AT499" s="209" t="s">
        <v>158</v>
      </c>
      <c r="AU499" s="209" t="s">
        <v>84</v>
      </c>
      <c r="AV499" s="13" t="s">
        <v>84</v>
      </c>
      <c r="AW499" s="13" t="s">
        <v>33</v>
      </c>
      <c r="AX499" s="13" t="s">
        <v>71</v>
      </c>
      <c r="AY499" s="209" t="s">
        <v>146</v>
      </c>
    </row>
    <row r="500" spans="1:65" s="13" customFormat="1" ht="11.25">
      <c r="B500" s="198"/>
      <c r="C500" s="199"/>
      <c r="D500" s="200" t="s">
        <v>158</v>
      </c>
      <c r="E500" s="201" t="s">
        <v>19</v>
      </c>
      <c r="F500" s="202" t="s">
        <v>335</v>
      </c>
      <c r="G500" s="199"/>
      <c r="H500" s="203">
        <v>45.03</v>
      </c>
      <c r="I500" s="204"/>
      <c r="J500" s="199"/>
      <c r="K500" s="199"/>
      <c r="L500" s="205"/>
      <c r="M500" s="206"/>
      <c r="N500" s="207"/>
      <c r="O500" s="207"/>
      <c r="P500" s="207"/>
      <c r="Q500" s="207"/>
      <c r="R500" s="207"/>
      <c r="S500" s="207"/>
      <c r="T500" s="208"/>
      <c r="AT500" s="209" t="s">
        <v>158</v>
      </c>
      <c r="AU500" s="209" t="s">
        <v>84</v>
      </c>
      <c r="AV500" s="13" t="s">
        <v>84</v>
      </c>
      <c r="AW500" s="13" t="s">
        <v>33</v>
      </c>
      <c r="AX500" s="13" t="s">
        <v>71</v>
      </c>
      <c r="AY500" s="209" t="s">
        <v>146</v>
      </c>
    </row>
    <row r="501" spans="1:65" s="13" customFormat="1" ht="11.25">
      <c r="B501" s="198"/>
      <c r="C501" s="199"/>
      <c r="D501" s="200" t="s">
        <v>158</v>
      </c>
      <c r="E501" s="201" t="s">
        <v>19</v>
      </c>
      <c r="F501" s="202" t="s">
        <v>336</v>
      </c>
      <c r="G501" s="199"/>
      <c r="H501" s="203">
        <v>30.11</v>
      </c>
      <c r="I501" s="204"/>
      <c r="J501" s="199"/>
      <c r="K501" s="199"/>
      <c r="L501" s="205"/>
      <c r="M501" s="206"/>
      <c r="N501" s="207"/>
      <c r="O501" s="207"/>
      <c r="P501" s="207"/>
      <c r="Q501" s="207"/>
      <c r="R501" s="207"/>
      <c r="S501" s="207"/>
      <c r="T501" s="208"/>
      <c r="AT501" s="209" t="s">
        <v>158</v>
      </c>
      <c r="AU501" s="209" t="s">
        <v>84</v>
      </c>
      <c r="AV501" s="13" t="s">
        <v>84</v>
      </c>
      <c r="AW501" s="13" t="s">
        <v>33</v>
      </c>
      <c r="AX501" s="13" t="s">
        <v>71</v>
      </c>
      <c r="AY501" s="209" t="s">
        <v>146</v>
      </c>
    </row>
    <row r="502" spans="1:65" s="14" customFormat="1" ht="11.25">
      <c r="B502" s="210"/>
      <c r="C502" s="211"/>
      <c r="D502" s="200" t="s">
        <v>158</v>
      </c>
      <c r="E502" s="212" t="s">
        <v>19</v>
      </c>
      <c r="F502" s="213" t="s">
        <v>173</v>
      </c>
      <c r="G502" s="211"/>
      <c r="H502" s="214">
        <v>112.74</v>
      </c>
      <c r="I502" s="215"/>
      <c r="J502" s="211"/>
      <c r="K502" s="211"/>
      <c r="L502" s="216"/>
      <c r="M502" s="217"/>
      <c r="N502" s="218"/>
      <c r="O502" s="218"/>
      <c r="P502" s="218"/>
      <c r="Q502" s="218"/>
      <c r="R502" s="218"/>
      <c r="S502" s="218"/>
      <c r="T502" s="219"/>
      <c r="AT502" s="220" t="s">
        <v>158</v>
      </c>
      <c r="AU502" s="220" t="s">
        <v>84</v>
      </c>
      <c r="AV502" s="14" t="s">
        <v>154</v>
      </c>
      <c r="AW502" s="14" t="s">
        <v>33</v>
      </c>
      <c r="AX502" s="14" t="s">
        <v>78</v>
      </c>
      <c r="AY502" s="220" t="s">
        <v>146</v>
      </c>
    </row>
    <row r="503" spans="1:65" s="2" customFormat="1" ht="24.2" customHeight="1">
      <c r="A503" s="36"/>
      <c r="B503" s="37"/>
      <c r="C503" s="180" t="s">
        <v>971</v>
      </c>
      <c r="D503" s="180" t="s">
        <v>149</v>
      </c>
      <c r="E503" s="181" t="s">
        <v>972</v>
      </c>
      <c r="F503" s="182" t="s">
        <v>973</v>
      </c>
      <c r="G503" s="183" t="s">
        <v>168</v>
      </c>
      <c r="H503" s="184">
        <v>251.88</v>
      </c>
      <c r="I503" s="185"/>
      <c r="J503" s="186">
        <f>ROUND(I503*H503,2)</f>
        <v>0</v>
      </c>
      <c r="K503" s="182" t="s">
        <v>153</v>
      </c>
      <c r="L503" s="41"/>
      <c r="M503" s="187" t="s">
        <v>19</v>
      </c>
      <c r="N503" s="188" t="s">
        <v>43</v>
      </c>
      <c r="O503" s="66"/>
      <c r="P503" s="189">
        <f>O503*H503</f>
        <v>0</v>
      </c>
      <c r="Q503" s="189">
        <v>0</v>
      </c>
      <c r="R503" s="189">
        <f>Q503*H503</f>
        <v>0</v>
      </c>
      <c r="S503" s="189">
        <v>0</v>
      </c>
      <c r="T503" s="190">
        <f>S503*H503</f>
        <v>0</v>
      </c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R503" s="191" t="s">
        <v>229</v>
      </c>
      <c r="AT503" s="191" t="s">
        <v>149</v>
      </c>
      <c r="AU503" s="191" t="s">
        <v>84</v>
      </c>
      <c r="AY503" s="19" t="s">
        <v>146</v>
      </c>
      <c r="BE503" s="192">
        <f>IF(N503="základní",J503,0)</f>
        <v>0</v>
      </c>
      <c r="BF503" s="192">
        <f>IF(N503="snížená",J503,0)</f>
        <v>0</v>
      </c>
      <c r="BG503" s="192">
        <f>IF(N503="zákl. přenesená",J503,0)</f>
        <v>0</v>
      </c>
      <c r="BH503" s="192">
        <f>IF(N503="sníž. přenesená",J503,0)</f>
        <v>0</v>
      </c>
      <c r="BI503" s="192">
        <f>IF(N503="nulová",J503,0)</f>
        <v>0</v>
      </c>
      <c r="BJ503" s="19" t="s">
        <v>84</v>
      </c>
      <c r="BK503" s="192">
        <f>ROUND(I503*H503,2)</f>
        <v>0</v>
      </c>
      <c r="BL503" s="19" t="s">
        <v>229</v>
      </c>
      <c r="BM503" s="191" t="s">
        <v>974</v>
      </c>
    </row>
    <row r="504" spans="1:65" s="2" customFormat="1" ht="11.25">
      <c r="A504" s="36"/>
      <c r="B504" s="37"/>
      <c r="C504" s="38"/>
      <c r="D504" s="193" t="s">
        <v>156</v>
      </c>
      <c r="E504" s="38"/>
      <c r="F504" s="194" t="s">
        <v>975</v>
      </c>
      <c r="G504" s="38"/>
      <c r="H504" s="38"/>
      <c r="I504" s="195"/>
      <c r="J504" s="38"/>
      <c r="K504" s="38"/>
      <c r="L504" s="41"/>
      <c r="M504" s="196"/>
      <c r="N504" s="197"/>
      <c r="O504" s="66"/>
      <c r="P504" s="66"/>
      <c r="Q504" s="66"/>
      <c r="R504" s="66"/>
      <c r="S504" s="66"/>
      <c r="T504" s="67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T504" s="19" t="s">
        <v>156</v>
      </c>
      <c r="AU504" s="19" t="s">
        <v>84</v>
      </c>
    </row>
    <row r="505" spans="1:65" s="13" customFormat="1" ht="11.25">
      <c r="B505" s="198"/>
      <c r="C505" s="199"/>
      <c r="D505" s="200" t="s">
        <v>158</v>
      </c>
      <c r="E505" s="201" t="s">
        <v>19</v>
      </c>
      <c r="F505" s="202" t="s">
        <v>461</v>
      </c>
      <c r="G505" s="199"/>
      <c r="H505" s="203">
        <v>37.6</v>
      </c>
      <c r="I505" s="204"/>
      <c r="J505" s="199"/>
      <c r="K505" s="199"/>
      <c r="L505" s="205"/>
      <c r="M505" s="206"/>
      <c r="N505" s="207"/>
      <c r="O505" s="207"/>
      <c r="P505" s="207"/>
      <c r="Q505" s="207"/>
      <c r="R505" s="207"/>
      <c r="S505" s="207"/>
      <c r="T505" s="208"/>
      <c r="AT505" s="209" t="s">
        <v>158</v>
      </c>
      <c r="AU505" s="209" t="s">
        <v>84</v>
      </c>
      <c r="AV505" s="13" t="s">
        <v>84</v>
      </c>
      <c r="AW505" s="13" t="s">
        <v>33</v>
      </c>
      <c r="AX505" s="13" t="s">
        <v>71</v>
      </c>
      <c r="AY505" s="209" t="s">
        <v>146</v>
      </c>
    </row>
    <row r="506" spans="1:65" s="13" customFormat="1" ht="11.25">
      <c r="B506" s="198"/>
      <c r="C506" s="199"/>
      <c r="D506" s="200" t="s">
        <v>158</v>
      </c>
      <c r="E506" s="201" t="s">
        <v>19</v>
      </c>
      <c r="F506" s="202" t="s">
        <v>598</v>
      </c>
      <c r="G506" s="199"/>
      <c r="H506" s="203">
        <v>64</v>
      </c>
      <c r="I506" s="204"/>
      <c r="J506" s="199"/>
      <c r="K506" s="199"/>
      <c r="L506" s="205"/>
      <c r="M506" s="206"/>
      <c r="N506" s="207"/>
      <c r="O506" s="207"/>
      <c r="P506" s="207"/>
      <c r="Q506" s="207"/>
      <c r="R506" s="207"/>
      <c r="S506" s="207"/>
      <c r="T506" s="208"/>
      <c r="AT506" s="209" t="s">
        <v>158</v>
      </c>
      <c r="AU506" s="209" t="s">
        <v>84</v>
      </c>
      <c r="AV506" s="13" t="s">
        <v>84</v>
      </c>
      <c r="AW506" s="13" t="s">
        <v>33</v>
      </c>
      <c r="AX506" s="13" t="s">
        <v>71</v>
      </c>
      <c r="AY506" s="209" t="s">
        <v>146</v>
      </c>
    </row>
    <row r="507" spans="1:65" s="13" customFormat="1" ht="11.25">
      <c r="B507" s="198"/>
      <c r="C507" s="199"/>
      <c r="D507" s="200" t="s">
        <v>158</v>
      </c>
      <c r="E507" s="201" t="s">
        <v>19</v>
      </c>
      <c r="F507" s="202" t="s">
        <v>599</v>
      </c>
      <c r="G507" s="199"/>
      <c r="H507" s="203">
        <v>90.06</v>
      </c>
      <c r="I507" s="204"/>
      <c r="J507" s="199"/>
      <c r="K507" s="199"/>
      <c r="L507" s="205"/>
      <c r="M507" s="206"/>
      <c r="N507" s="207"/>
      <c r="O507" s="207"/>
      <c r="P507" s="207"/>
      <c r="Q507" s="207"/>
      <c r="R507" s="207"/>
      <c r="S507" s="207"/>
      <c r="T507" s="208"/>
      <c r="AT507" s="209" t="s">
        <v>158</v>
      </c>
      <c r="AU507" s="209" t="s">
        <v>84</v>
      </c>
      <c r="AV507" s="13" t="s">
        <v>84</v>
      </c>
      <c r="AW507" s="13" t="s">
        <v>33</v>
      </c>
      <c r="AX507" s="13" t="s">
        <v>71</v>
      </c>
      <c r="AY507" s="209" t="s">
        <v>146</v>
      </c>
    </row>
    <row r="508" spans="1:65" s="13" customFormat="1" ht="11.25">
      <c r="B508" s="198"/>
      <c r="C508" s="199"/>
      <c r="D508" s="200" t="s">
        <v>158</v>
      </c>
      <c r="E508" s="201" t="s">
        <v>19</v>
      </c>
      <c r="F508" s="202" t="s">
        <v>600</v>
      </c>
      <c r="G508" s="199"/>
      <c r="H508" s="203">
        <v>60.22</v>
      </c>
      <c r="I508" s="204"/>
      <c r="J508" s="199"/>
      <c r="K508" s="199"/>
      <c r="L508" s="205"/>
      <c r="M508" s="206"/>
      <c r="N508" s="207"/>
      <c r="O508" s="207"/>
      <c r="P508" s="207"/>
      <c r="Q508" s="207"/>
      <c r="R508" s="207"/>
      <c r="S508" s="207"/>
      <c r="T508" s="208"/>
      <c r="AT508" s="209" t="s">
        <v>158</v>
      </c>
      <c r="AU508" s="209" t="s">
        <v>84</v>
      </c>
      <c r="AV508" s="13" t="s">
        <v>84</v>
      </c>
      <c r="AW508" s="13" t="s">
        <v>33</v>
      </c>
      <c r="AX508" s="13" t="s">
        <v>71</v>
      </c>
      <c r="AY508" s="209" t="s">
        <v>146</v>
      </c>
    </row>
    <row r="509" spans="1:65" s="14" customFormat="1" ht="11.25">
      <c r="B509" s="210"/>
      <c r="C509" s="211"/>
      <c r="D509" s="200" t="s">
        <v>158</v>
      </c>
      <c r="E509" s="212" t="s">
        <v>19</v>
      </c>
      <c r="F509" s="213" t="s">
        <v>173</v>
      </c>
      <c r="G509" s="211"/>
      <c r="H509" s="214">
        <v>251.88</v>
      </c>
      <c r="I509" s="215"/>
      <c r="J509" s="211"/>
      <c r="K509" s="211"/>
      <c r="L509" s="216"/>
      <c r="M509" s="217"/>
      <c r="N509" s="218"/>
      <c r="O509" s="218"/>
      <c r="P509" s="218"/>
      <c r="Q509" s="218"/>
      <c r="R509" s="218"/>
      <c r="S509" s="218"/>
      <c r="T509" s="219"/>
      <c r="AT509" s="220" t="s">
        <v>158</v>
      </c>
      <c r="AU509" s="220" t="s">
        <v>84</v>
      </c>
      <c r="AV509" s="14" t="s">
        <v>154</v>
      </c>
      <c r="AW509" s="14" t="s">
        <v>33</v>
      </c>
      <c r="AX509" s="14" t="s">
        <v>78</v>
      </c>
      <c r="AY509" s="220" t="s">
        <v>146</v>
      </c>
    </row>
    <row r="510" spans="1:65" s="2" customFormat="1" ht="16.5" customHeight="1">
      <c r="A510" s="36"/>
      <c r="B510" s="37"/>
      <c r="C510" s="235" t="s">
        <v>976</v>
      </c>
      <c r="D510" s="235" t="s">
        <v>288</v>
      </c>
      <c r="E510" s="236" t="s">
        <v>977</v>
      </c>
      <c r="F510" s="237" t="s">
        <v>978</v>
      </c>
      <c r="G510" s="238" t="s">
        <v>168</v>
      </c>
      <c r="H510" s="239">
        <v>156.31899999999999</v>
      </c>
      <c r="I510" s="240"/>
      <c r="J510" s="241">
        <f>ROUND(I510*H510,2)</f>
        <v>0</v>
      </c>
      <c r="K510" s="237" t="s">
        <v>153</v>
      </c>
      <c r="L510" s="242"/>
      <c r="M510" s="243" t="s">
        <v>19</v>
      </c>
      <c r="N510" s="244" t="s">
        <v>43</v>
      </c>
      <c r="O510" s="66"/>
      <c r="P510" s="189">
        <f>O510*H510</f>
        <v>0</v>
      </c>
      <c r="Q510" s="189">
        <v>4.0000000000000002E-4</v>
      </c>
      <c r="R510" s="189">
        <f>Q510*H510</f>
        <v>6.2527600000000003E-2</v>
      </c>
      <c r="S510" s="189">
        <v>0</v>
      </c>
      <c r="T510" s="190">
        <f>S510*H510</f>
        <v>0</v>
      </c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R510" s="191" t="s">
        <v>455</v>
      </c>
      <c r="AT510" s="191" t="s">
        <v>288</v>
      </c>
      <c r="AU510" s="191" t="s">
        <v>84</v>
      </c>
      <c r="AY510" s="19" t="s">
        <v>146</v>
      </c>
      <c r="BE510" s="192">
        <f>IF(N510="základní",J510,0)</f>
        <v>0</v>
      </c>
      <c r="BF510" s="192">
        <f>IF(N510="snížená",J510,0)</f>
        <v>0</v>
      </c>
      <c r="BG510" s="192">
        <f>IF(N510="zákl. přenesená",J510,0)</f>
        <v>0</v>
      </c>
      <c r="BH510" s="192">
        <f>IF(N510="sníž. přenesená",J510,0)</f>
        <v>0</v>
      </c>
      <c r="BI510" s="192">
        <f>IF(N510="nulová",J510,0)</f>
        <v>0</v>
      </c>
      <c r="BJ510" s="19" t="s">
        <v>84</v>
      </c>
      <c r="BK510" s="192">
        <f>ROUND(I510*H510,2)</f>
        <v>0</v>
      </c>
      <c r="BL510" s="19" t="s">
        <v>229</v>
      </c>
      <c r="BM510" s="191" t="s">
        <v>979</v>
      </c>
    </row>
    <row r="511" spans="1:65" s="13" customFormat="1" ht="11.25">
      <c r="B511" s="198"/>
      <c r="C511" s="199"/>
      <c r="D511" s="200" t="s">
        <v>158</v>
      </c>
      <c r="E511" s="201" t="s">
        <v>19</v>
      </c>
      <c r="F511" s="202" t="s">
        <v>461</v>
      </c>
      <c r="G511" s="199"/>
      <c r="H511" s="203">
        <v>37.6</v>
      </c>
      <c r="I511" s="204"/>
      <c r="J511" s="199"/>
      <c r="K511" s="199"/>
      <c r="L511" s="205"/>
      <c r="M511" s="206"/>
      <c r="N511" s="207"/>
      <c r="O511" s="207"/>
      <c r="P511" s="207"/>
      <c r="Q511" s="207"/>
      <c r="R511" s="207"/>
      <c r="S511" s="207"/>
      <c r="T511" s="208"/>
      <c r="AT511" s="209" t="s">
        <v>158</v>
      </c>
      <c r="AU511" s="209" t="s">
        <v>84</v>
      </c>
      <c r="AV511" s="13" t="s">
        <v>84</v>
      </c>
      <c r="AW511" s="13" t="s">
        <v>33</v>
      </c>
      <c r="AX511" s="13" t="s">
        <v>71</v>
      </c>
      <c r="AY511" s="209" t="s">
        <v>146</v>
      </c>
    </row>
    <row r="512" spans="1:65" s="13" customFormat="1" ht="11.25">
      <c r="B512" s="198"/>
      <c r="C512" s="199"/>
      <c r="D512" s="200" t="s">
        <v>158</v>
      </c>
      <c r="E512" s="201" t="s">
        <v>19</v>
      </c>
      <c r="F512" s="202" t="s">
        <v>462</v>
      </c>
      <c r="G512" s="199"/>
      <c r="H512" s="203">
        <v>32</v>
      </c>
      <c r="I512" s="204"/>
      <c r="J512" s="199"/>
      <c r="K512" s="199"/>
      <c r="L512" s="205"/>
      <c r="M512" s="206"/>
      <c r="N512" s="207"/>
      <c r="O512" s="207"/>
      <c r="P512" s="207"/>
      <c r="Q512" s="207"/>
      <c r="R512" s="207"/>
      <c r="S512" s="207"/>
      <c r="T512" s="208"/>
      <c r="AT512" s="209" t="s">
        <v>158</v>
      </c>
      <c r="AU512" s="209" t="s">
        <v>84</v>
      </c>
      <c r="AV512" s="13" t="s">
        <v>84</v>
      </c>
      <c r="AW512" s="13" t="s">
        <v>33</v>
      </c>
      <c r="AX512" s="13" t="s">
        <v>71</v>
      </c>
      <c r="AY512" s="209" t="s">
        <v>146</v>
      </c>
    </row>
    <row r="513" spans="1:65" s="13" customFormat="1" ht="11.25">
      <c r="B513" s="198"/>
      <c r="C513" s="199"/>
      <c r="D513" s="200" t="s">
        <v>158</v>
      </c>
      <c r="E513" s="201" t="s">
        <v>19</v>
      </c>
      <c r="F513" s="202" t="s">
        <v>335</v>
      </c>
      <c r="G513" s="199"/>
      <c r="H513" s="203">
        <v>45.03</v>
      </c>
      <c r="I513" s="204"/>
      <c r="J513" s="199"/>
      <c r="K513" s="199"/>
      <c r="L513" s="205"/>
      <c r="M513" s="206"/>
      <c r="N513" s="207"/>
      <c r="O513" s="207"/>
      <c r="P513" s="207"/>
      <c r="Q513" s="207"/>
      <c r="R513" s="207"/>
      <c r="S513" s="207"/>
      <c r="T513" s="208"/>
      <c r="AT513" s="209" t="s">
        <v>158</v>
      </c>
      <c r="AU513" s="209" t="s">
        <v>84</v>
      </c>
      <c r="AV513" s="13" t="s">
        <v>84</v>
      </c>
      <c r="AW513" s="13" t="s">
        <v>33</v>
      </c>
      <c r="AX513" s="13" t="s">
        <v>71</v>
      </c>
      <c r="AY513" s="209" t="s">
        <v>146</v>
      </c>
    </row>
    <row r="514" spans="1:65" s="13" customFormat="1" ht="11.25">
      <c r="B514" s="198"/>
      <c r="C514" s="199"/>
      <c r="D514" s="200" t="s">
        <v>158</v>
      </c>
      <c r="E514" s="201" t="s">
        <v>19</v>
      </c>
      <c r="F514" s="202" t="s">
        <v>336</v>
      </c>
      <c r="G514" s="199"/>
      <c r="H514" s="203">
        <v>30.11</v>
      </c>
      <c r="I514" s="204"/>
      <c r="J514" s="199"/>
      <c r="K514" s="199"/>
      <c r="L514" s="205"/>
      <c r="M514" s="206"/>
      <c r="N514" s="207"/>
      <c r="O514" s="207"/>
      <c r="P514" s="207"/>
      <c r="Q514" s="207"/>
      <c r="R514" s="207"/>
      <c r="S514" s="207"/>
      <c r="T514" s="208"/>
      <c r="AT514" s="209" t="s">
        <v>158</v>
      </c>
      <c r="AU514" s="209" t="s">
        <v>84</v>
      </c>
      <c r="AV514" s="13" t="s">
        <v>84</v>
      </c>
      <c r="AW514" s="13" t="s">
        <v>33</v>
      </c>
      <c r="AX514" s="13" t="s">
        <v>71</v>
      </c>
      <c r="AY514" s="209" t="s">
        <v>146</v>
      </c>
    </row>
    <row r="515" spans="1:65" s="14" customFormat="1" ht="11.25">
      <c r="B515" s="210"/>
      <c r="C515" s="211"/>
      <c r="D515" s="200" t="s">
        <v>158</v>
      </c>
      <c r="E515" s="212" t="s">
        <v>19</v>
      </c>
      <c r="F515" s="213" t="s">
        <v>173</v>
      </c>
      <c r="G515" s="211"/>
      <c r="H515" s="214">
        <v>144.74</v>
      </c>
      <c r="I515" s="215"/>
      <c r="J515" s="211"/>
      <c r="K515" s="211"/>
      <c r="L515" s="216"/>
      <c r="M515" s="217"/>
      <c r="N515" s="218"/>
      <c r="O515" s="218"/>
      <c r="P515" s="218"/>
      <c r="Q515" s="218"/>
      <c r="R515" s="218"/>
      <c r="S515" s="218"/>
      <c r="T515" s="219"/>
      <c r="AT515" s="220" t="s">
        <v>158</v>
      </c>
      <c r="AU515" s="220" t="s">
        <v>84</v>
      </c>
      <c r="AV515" s="14" t="s">
        <v>154</v>
      </c>
      <c r="AW515" s="14" t="s">
        <v>33</v>
      </c>
      <c r="AX515" s="14" t="s">
        <v>78</v>
      </c>
      <c r="AY515" s="220" t="s">
        <v>146</v>
      </c>
    </row>
    <row r="516" spans="1:65" s="13" customFormat="1" ht="11.25">
      <c r="B516" s="198"/>
      <c r="C516" s="199"/>
      <c r="D516" s="200" t="s">
        <v>158</v>
      </c>
      <c r="E516" s="199"/>
      <c r="F516" s="202" t="s">
        <v>980</v>
      </c>
      <c r="G516" s="199"/>
      <c r="H516" s="203">
        <v>156.31899999999999</v>
      </c>
      <c r="I516" s="204"/>
      <c r="J516" s="199"/>
      <c r="K516" s="199"/>
      <c r="L516" s="205"/>
      <c r="M516" s="206"/>
      <c r="N516" s="207"/>
      <c r="O516" s="207"/>
      <c r="P516" s="207"/>
      <c r="Q516" s="207"/>
      <c r="R516" s="207"/>
      <c r="S516" s="207"/>
      <c r="T516" s="208"/>
      <c r="AT516" s="209" t="s">
        <v>158</v>
      </c>
      <c r="AU516" s="209" t="s">
        <v>84</v>
      </c>
      <c r="AV516" s="13" t="s">
        <v>84</v>
      </c>
      <c r="AW516" s="13" t="s">
        <v>4</v>
      </c>
      <c r="AX516" s="13" t="s">
        <v>78</v>
      </c>
      <c r="AY516" s="209" t="s">
        <v>146</v>
      </c>
    </row>
    <row r="517" spans="1:65" s="2" customFormat="1" ht="16.5" customHeight="1">
      <c r="A517" s="36"/>
      <c r="B517" s="37"/>
      <c r="C517" s="235" t="s">
        <v>981</v>
      </c>
      <c r="D517" s="235" t="s">
        <v>288</v>
      </c>
      <c r="E517" s="236" t="s">
        <v>982</v>
      </c>
      <c r="F517" s="237" t="s">
        <v>983</v>
      </c>
      <c r="G517" s="238" t="s">
        <v>168</v>
      </c>
      <c r="H517" s="239">
        <v>115.711</v>
      </c>
      <c r="I517" s="240"/>
      <c r="J517" s="241">
        <f>ROUND(I517*H517,2)</f>
        <v>0</v>
      </c>
      <c r="K517" s="237" t="s">
        <v>153</v>
      </c>
      <c r="L517" s="242"/>
      <c r="M517" s="243" t="s">
        <v>19</v>
      </c>
      <c r="N517" s="244" t="s">
        <v>43</v>
      </c>
      <c r="O517" s="66"/>
      <c r="P517" s="189">
        <f>O517*H517</f>
        <v>0</v>
      </c>
      <c r="Q517" s="189">
        <v>5.9999999999999995E-4</v>
      </c>
      <c r="R517" s="189">
        <f>Q517*H517</f>
        <v>6.9426599999999991E-2</v>
      </c>
      <c r="S517" s="189">
        <v>0</v>
      </c>
      <c r="T517" s="190">
        <f>S517*H517</f>
        <v>0</v>
      </c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R517" s="191" t="s">
        <v>455</v>
      </c>
      <c r="AT517" s="191" t="s">
        <v>288</v>
      </c>
      <c r="AU517" s="191" t="s">
        <v>84</v>
      </c>
      <c r="AY517" s="19" t="s">
        <v>146</v>
      </c>
      <c r="BE517" s="192">
        <f>IF(N517="základní",J517,0)</f>
        <v>0</v>
      </c>
      <c r="BF517" s="192">
        <f>IF(N517="snížená",J517,0)</f>
        <v>0</v>
      </c>
      <c r="BG517" s="192">
        <f>IF(N517="zákl. přenesená",J517,0)</f>
        <v>0</v>
      </c>
      <c r="BH517" s="192">
        <f>IF(N517="sníž. přenesená",J517,0)</f>
        <v>0</v>
      </c>
      <c r="BI517" s="192">
        <f>IF(N517="nulová",J517,0)</f>
        <v>0</v>
      </c>
      <c r="BJ517" s="19" t="s">
        <v>84</v>
      </c>
      <c r="BK517" s="192">
        <f>ROUND(I517*H517,2)</f>
        <v>0</v>
      </c>
      <c r="BL517" s="19" t="s">
        <v>229</v>
      </c>
      <c r="BM517" s="191" t="s">
        <v>984</v>
      </c>
    </row>
    <row r="518" spans="1:65" s="13" customFormat="1" ht="11.25">
      <c r="B518" s="198"/>
      <c r="C518" s="199"/>
      <c r="D518" s="200" t="s">
        <v>158</v>
      </c>
      <c r="E518" s="201" t="s">
        <v>19</v>
      </c>
      <c r="F518" s="202" t="s">
        <v>462</v>
      </c>
      <c r="G518" s="199"/>
      <c r="H518" s="203">
        <v>32</v>
      </c>
      <c r="I518" s="204"/>
      <c r="J518" s="199"/>
      <c r="K518" s="199"/>
      <c r="L518" s="205"/>
      <c r="M518" s="206"/>
      <c r="N518" s="207"/>
      <c r="O518" s="207"/>
      <c r="P518" s="207"/>
      <c r="Q518" s="207"/>
      <c r="R518" s="207"/>
      <c r="S518" s="207"/>
      <c r="T518" s="208"/>
      <c r="AT518" s="209" t="s">
        <v>158</v>
      </c>
      <c r="AU518" s="209" t="s">
        <v>84</v>
      </c>
      <c r="AV518" s="13" t="s">
        <v>84</v>
      </c>
      <c r="AW518" s="13" t="s">
        <v>33</v>
      </c>
      <c r="AX518" s="13" t="s">
        <v>71</v>
      </c>
      <c r="AY518" s="209" t="s">
        <v>146</v>
      </c>
    </row>
    <row r="519" spans="1:65" s="13" customFormat="1" ht="11.25">
      <c r="B519" s="198"/>
      <c r="C519" s="199"/>
      <c r="D519" s="200" t="s">
        <v>158</v>
      </c>
      <c r="E519" s="201" t="s">
        <v>19</v>
      </c>
      <c r="F519" s="202" t="s">
        <v>335</v>
      </c>
      <c r="G519" s="199"/>
      <c r="H519" s="203">
        <v>45.03</v>
      </c>
      <c r="I519" s="204"/>
      <c r="J519" s="199"/>
      <c r="K519" s="199"/>
      <c r="L519" s="205"/>
      <c r="M519" s="206"/>
      <c r="N519" s="207"/>
      <c r="O519" s="207"/>
      <c r="P519" s="207"/>
      <c r="Q519" s="207"/>
      <c r="R519" s="207"/>
      <c r="S519" s="207"/>
      <c r="T519" s="208"/>
      <c r="AT519" s="209" t="s">
        <v>158</v>
      </c>
      <c r="AU519" s="209" t="s">
        <v>84</v>
      </c>
      <c r="AV519" s="13" t="s">
        <v>84</v>
      </c>
      <c r="AW519" s="13" t="s">
        <v>33</v>
      </c>
      <c r="AX519" s="13" t="s">
        <v>71</v>
      </c>
      <c r="AY519" s="209" t="s">
        <v>146</v>
      </c>
    </row>
    <row r="520" spans="1:65" s="13" customFormat="1" ht="11.25">
      <c r="B520" s="198"/>
      <c r="C520" s="199"/>
      <c r="D520" s="200" t="s">
        <v>158</v>
      </c>
      <c r="E520" s="201" t="s">
        <v>19</v>
      </c>
      <c r="F520" s="202" t="s">
        <v>336</v>
      </c>
      <c r="G520" s="199"/>
      <c r="H520" s="203">
        <v>30.11</v>
      </c>
      <c r="I520" s="204"/>
      <c r="J520" s="199"/>
      <c r="K520" s="199"/>
      <c r="L520" s="205"/>
      <c r="M520" s="206"/>
      <c r="N520" s="207"/>
      <c r="O520" s="207"/>
      <c r="P520" s="207"/>
      <c r="Q520" s="207"/>
      <c r="R520" s="207"/>
      <c r="S520" s="207"/>
      <c r="T520" s="208"/>
      <c r="AT520" s="209" t="s">
        <v>158</v>
      </c>
      <c r="AU520" s="209" t="s">
        <v>84</v>
      </c>
      <c r="AV520" s="13" t="s">
        <v>84</v>
      </c>
      <c r="AW520" s="13" t="s">
        <v>33</v>
      </c>
      <c r="AX520" s="13" t="s">
        <v>71</v>
      </c>
      <c r="AY520" s="209" t="s">
        <v>146</v>
      </c>
    </row>
    <row r="521" spans="1:65" s="14" customFormat="1" ht="11.25">
      <c r="B521" s="210"/>
      <c r="C521" s="211"/>
      <c r="D521" s="200" t="s">
        <v>158</v>
      </c>
      <c r="E521" s="212" t="s">
        <v>19</v>
      </c>
      <c r="F521" s="213" t="s">
        <v>173</v>
      </c>
      <c r="G521" s="211"/>
      <c r="H521" s="214">
        <v>107.14</v>
      </c>
      <c r="I521" s="215"/>
      <c r="J521" s="211"/>
      <c r="K521" s="211"/>
      <c r="L521" s="216"/>
      <c r="M521" s="217"/>
      <c r="N521" s="218"/>
      <c r="O521" s="218"/>
      <c r="P521" s="218"/>
      <c r="Q521" s="218"/>
      <c r="R521" s="218"/>
      <c r="S521" s="218"/>
      <c r="T521" s="219"/>
      <c r="AT521" s="220" t="s">
        <v>158</v>
      </c>
      <c r="AU521" s="220" t="s">
        <v>84</v>
      </c>
      <c r="AV521" s="14" t="s">
        <v>154</v>
      </c>
      <c r="AW521" s="14" t="s">
        <v>33</v>
      </c>
      <c r="AX521" s="14" t="s">
        <v>78</v>
      </c>
      <c r="AY521" s="220" t="s">
        <v>146</v>
      </c>
    </row>
    <row r="522" spans="1:65" s="13" customFormat="1" ht="11.25">
      <c r="B522" s="198"/>
      <c r="C522" s="199"/>
      <c r="D522" s="200" t="s">
        <v>158</v>
      </c>
      <c r="E522" s="199"/>
      <c r="F522" s="202" t="s">
        <v>985</v>
      </c>
      <c r="G522" s="199"/>
      <c r="H522" s="203">
        <v>115.711</v>
      </c>
      <c r="I522" s="204"/>
      <c r="J522" s="199"/>
      <c r="K522" s="199"/>
      <c r="L522" s="205"/>
      <c r="M522" s="206"/>
      <c r="N522" s="207"/>
      <c r="O522" s="207"/>
      <c r="P522" s="207"/>
      <c r="Q522" s="207"/>
      <c r="R522" s="207"/>
      <c r="S522" s="207"/>
      <c r="T522" s="208"/>
      <c r="AT522" s="209" t="s">
        <v>158</v>
      </c>
      <c r="AU522" s="209" t="s">
        <v>84</v>
      </c>
      <c r="AV522" s="13" t="s">
        <v>84</v>
      </c>
      <c r="AW522" s="13" t="s">
        <v>4</v>
      </c>
      <c r="AX522" s="13" t="s">
        <v>78</v>
      </c>
      <c r="AY522" s="209" t="s">
        <v>146</v>
      </c>
    </row>
    <row r="523" spans="1:65" s="2" customFormat="1" ht="24.2" customHeight="1">
      <c r="A523" s="36"/>
      <c r="B523" s="37"/>
      <c r="C523" s="180" t="s">
        <v>986</v>
      </c>
      <c r="D523" s="180" t="s">
        <v>149</v>
      </c>
      <c r="E523" s="181" t="s">
        <v>987</v>
      </c>
      <c r="F523" s="182" t="s">
        <v>988</v>
      </c>
      <c r="G523" s="183" t="s">
        <v>168</v>
      </c>
      <c r="H523" s="184">
        <v>112.74</v>
      </c>
      <c r="I523" s="185"/>
      <c r="J523" s="186">
        <f>ROUND(I523*H523,2)</f>
        <v>0</v>
      </c>
      <c r="K523" s="182" t="s">
        <v>153</v>
      </c>
      <c r="L523" s="41"/>
      <c r="M523" s="187" t="s">
        <v>19</v>
      </c>
      <c r="N523" s="188" t="s">
        <v>43</v>
      </c>
      <c r="O523" s="66"/>
      <c r="P523" s="189">
        <f>O523*H523</f>
        <v>0</v>
      </c>
      <c r="Q523" s="189">
        <v>1.6249999999999999E-4</v>
      </c>
      <c r="R523" s="189">
        <f>Q523*H523</f>
        <v>1.832025E-2</v>
      </c>
      <c r="S523" s="189">
        <v>0</v>
      </c>
      <c r="T523" s="190">
        <f>S523*H523</f>
        <v>0</v>
      </c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R523" s="191" t="s">
        <v>229</v>
      </c>
      <c r="AT523" s="191" t="s">
        <v>149</v>
      </c>
      <c r="AU523" s="191" t="s">
        <v>84</v>
      </c>
      <c r="AY523" s="19" t="s">
        <v>146</v>
      </c>
      <c r="BE523" s="192">
        <f>IF(N523="základní",J523,0)</f>
        <v>0</v>
      </c>
      <c r="BF523" s="192">
        <f>IF(N523="snížená",J523,0)</f>
        <v>0</v>
      </c>
      <c r="BG523" s="192">
        <f>IF(N523="zákl. přenesená",J523,0)</f>
        <v>0</v>
      </c>
      <c r="BH523" s="192">
        <f>IF(N523="sníž. přenesená",J523,0)</f>
        <v>0</v>
      </c>
      <c r="BI523" s="192">
        <f>IF(N523="nulová",J523,0)</f>
        <v>0</v>
      </c>
      <c r="BJ523" s="19" t="s">
        <v>84</v>
      </c>
      <c r="BK523" s="192">
        <f>ROUND(I523*H523,2)</f>
        <v>0</v>
      </c>
      <c r="BL523" s="19" t="s">
        <v>229</v>
      </c>
      <c r="BM523" s="191" t="s">
        <v>989</v>
      </c>
    </row>
    <row r="524" spans="1:65" s="2" customFormat="1" ht="11.25">
      <c r="A524" s="36"/>
      <c r="B524" s="37"/>
      <c r="C524" s="38"/>
      <c r="D524" s="193" t="s">
        <v>156</v>
      </c>
      <c r="E524" s="38"/>
      <c r="F524" s="194" t="s">
        <v>990</v>
      </c>
      <c r="G524" s="38"/>
      <c r="H524" s="38"/>
      <c r="I524" s="195"/>
      <c r="J524" s="38"/>
      <c r="K524" s="38"/>
      <c r="L524" s="41"/>
      <c r="M524" s="196"/>
      <c r="N524" s="197"/>
      <c r="O524" s="66"/>
      <c r="P524" s="66"/>
      <c r="Q524" s="66"/>
      <c r="R524" s="66"/>
      <c r="S524" s="66"/>
      <c r="T524" s="67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T524" s="19" t="s">
        <v>156</v>
      </c>
      <c r="AU524" s="19" t="s">
        <v>84</v>
      </c>
    </row>
    <row r="525" spans="1:65" s="13" customFormat="1" ht="11.25">
      <c r="B525" s="198"/>
      <c r="C525" s="199"/>
      <c r="D525" s="200" t="s">
        <v>158</v>
      </c>
      <c r="E525" s="201" t="s">
        <v>19</v>
      </c>
      <c r="F525" s="202" t="s">
        <v>461</v>
      </c>
      <c r="G525" s="199"/>
      <c r="H525" s="203">
        <v>37.6</v>
      </c>
      <c r="I525" s="204"/>
      <c r="J525" s="199"/>
      <c r="K525" s="199"/>
      <c r="L525" s="205"/>
      <c r="M525" s="206"/>
      <c r="N525" s="207"/>
      <c r="O525" s="207"/>
      <c r="P525" s="207"/>
      <c r="Q525" s="207"/>
      <c r="R525" s="207"/>
      <c r="S525" s="207"/>
      <c r="T525" s="208"/>
      <c r="AT525" s="209" t="s">
        <v>158</v>
      </c>
      <c r="AU525" s="209" t="s">
        <v>84</v>
      </c>
      <c r="AV525" s="13" t="s">
        <v>84</v>
      </c>
      <c r="AW525" s="13" t="s">
        <v>33</v>
      </c>
      <c r="AX525" s="13" t="s">
        <v>71</v>
      </c>
      <c r="AY525" s="209" t="s">
        <v>146</v>
      </c>
    </row>
    <row r="526" spans="1:65" s="13" customFormat="1" ht="11.25">
      <c r="B526" s="198"/>
      <c r="C526" s="199"/>
      <c r="D526" s="200" t="s">
        <v>158</v>
      </c>
      <c r="E526" s="201" t="s">
        <v>19</v>
      </c>
      <c r="F526" s="202" t="s">
        <v>335</v>
      </c>
      <c r="G526" s="199"/>
      <c r="H526" s="203">
        <v>45.03</v>
      </c>
      <c r="I526" s="204"/>
      <c r="J526" s="199"/>
      <c r="K526" s="199"/>
      <c r="L526" s="205"/>
      <c r="M526" s="206"/>
      <c r="N526" s="207"/>
      <c r="O526" s="207"/>
      <c r="P526" s="207"/>
      <c r="Q526" s="207"/>
      <c r="R526" s="207"/>
      <c r="S526" s="207"/>
      <c r="T526" s="208"/>
      <c r="AT526" s="209" t="s">
        <v>158</v>
      </c>
      <c r="AU526" s="209" t="s">
        <v>84</v>
      </c>
      <c r="AV526" s="13" t="s">
        <v>84</v>
      </c>
      <c r="AW526" s="13" t="s">
        <v>33</v>
      </c>
      <c r="AX526" s="13" t="s">
        <v>71</v>
      </c>
      <c r="AY526" s="209" t="s">
        <v>146</v>
      </c>
    </row>
    <row r="527" spans="1:65" s="13" customFormat="1" ht="11.25">
      <c r="B527" s="198"/>
      <c r="C527" s="199"/>
      <c r="D527" s="200" t="s">
        <v>158</v>
      </c>
      <c r="E527" s="201" t="s">
        <v>19</v>
      </c>
      <c r="F527" s="202" t="s">
        <v>336</v>
      </c>
      <c r="G527" s="199"/>
      <c r="H527" s="203">
        <v>30.11</v>
      </c>
      <c r="I527" s="204"/>
      <c r="J527" s="199"/>
      <c r="K527" s="199"/>
      <c r="L527" s="205"/>
      <c r="M527" s="206"/>
      <c r="N527" s="207"/>
      <c r="O527" s="207"/>
      <c r="P527" s="207"/>
      <c r="Q527" s="207"/>
      <c r="R527" s="207"/>
      <c r="S527" s="207"/>
      <c r="T527" s="208"/>
      <c r="AT527" s="209" t="s">
        <v>158</v>
      </c>
      <c r="AU527" s="209" t="s">
        <v>84</v>
      </c>
      <c r="AV527" s="13" t="s">
        <v>84</v>
      </c>
      <c r="AW527" s="13" t="s">
        <v>33</v>
      </c>
      <c r="AX527" s="13" t="s">
        <v>71</v>
      </c>
      <c r="AY527" s="209" t="s">
        <v>146</v>
      </c>
    </row>
    <row r="528" spans="1:65" s="14" customFormat="1" ht="11.25">
      <c r="B528" s="210"/>
      <c r="C528" s="211"/>
      <c r="D528" s="200" t="s">
        <v>158</v>
      </c>
      <c r="E528" s="212" t="s">
        <v>19</v>
      </c>
      <c r="F528" s="213" t="s">
        <v>173</v>
      </c>
      <c r="G528" s="211"/>
      <c r="H528" s="214">
        <v>112.74</v>
      </c>
      <c r="I528" s="215"/>
      <c r="J528" s="211"/>
      <c r="K528" s="211"/>
      <c r="L528" s="216"/>
      <c r="M528" s="217"/>
      <c r="N528" s="218"/>
      <c r="O528" s="218"/>
      <c r="P528" s="218"/>
      <c r="Q528" s="218"/>
      <c r="R528" s="218"/>
      <c r="S528" s="218"/>
      <c r="T528" s="219"/>
      <c r="AT528" s="220" t="s">
        <v>158</v>
      </c>
      <c r="AU528" s="220" t="s">
        <v>84</v>
      </c>
      <c r="AV528" s="14" t="s">
        <v>154</v>
      </c>
      <c r="AW528" s="14" t="s">
        <v>33</v>
      </c>
      <c r="AX528" s="14" t="s">
        <v>78</v>
      </c>
      <c r="AY528" s="220" t="s">
        <v>146</v>
      </c>
    </row>
    <row r="529" spans="1:65" s="2" customFormat="1" ht="37.9" customHeight="1">
      <c r="A529" s="36"/>
      <c r="B529" s="37"/>
      <c r="C529" s="180" t="s">
        <v>991</v>
      </c>
      <c r="D529" s="180" t="s">
        <v>149</v>
      </c>
      <c r="E529" s="181" t="s">
        <v>992</v>
      </c>
      <c r="F529" s="182" t="s">
        <v>993</v>
      </c>
      <c r="G529" s="183" t="s">
        <v>168</v>
      </c>
      <c r="H529" s="184">
        <v>112.74</v>
      </c>
      <c r="I529" s="185"/>
      <c r="J529" s="186">
        <f>ROUND(I529*H529,2)</f>
        <v>0</v>
      </c>
      <c r="K529" s="182" t="s">
        <v>153</v>
      </c>
      <c r="L529" s="41"/>
      <c r="M529" s="187" t="s">
        <v>19</v>
      </c>
      <c r="N529" s="188" t="s">
        <v>43</v>
      </c>
      <c r="O529" s="66"/>
      <c r="P529" s="189">
        <f>O529*H529</f>
        <v>0</v>
      </c>
      <c r="Q529" s="189">
        <v>1.4999999999999999E-4</v>
      </c>
      <c r="R529" s="189">
        <f>Q529*H529</f>
        <v>1.6910999999999999E-2</v>
      </c>
      <c r="S529" s="189">
        <v>0</v>
      </c>
      <c r="T529" s="190">
        <f>S529*H529</f>
        <v>0</v>
      </c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R529" s="191" t="s">
        <v>229</v>
      </c>
      <c r="AT529" s="191" t="s">
        <v>149</v>
      </c>
      <c r="AU529" s="191" t="s">
        <v>84</v>
      </c>
      <c r="AY529" s="19" t="s">
        <v>146</v>
      </c>
      <c r="BE529" s="192">
        <f>IF(N529="základní",J529,0)</f>
        <v>0</v>
      </c>
      <c r="BF529" s="192">
        <f>IF(N529="snížená",J529,0)</f>
        <v>0</v>
      </c>
      <c r="BG529" s="192">
        <f>IF(N529="zákl. přenesená",J529,0)</f>
        <v>0</v>
      </c>
      <c r="BH529" s="192">
        <f>IF(N529="sníž. přenesená",J529,0)</f>
        <v>0</v>
      </c>
      <c r="BI529" s="192">
        <f>IF(N529="nulová",J529,0)</f>
        <v>0</v>
      </c>
      <c r="BJ529" s="19" t="s">
        <v>84</v>
      </c>
      <c r="BK529" s="192">
        <f>ROUND(I529*H529,2)</f>
        <v>0</v>
      </c>
      <c r="BL529" s="19" t="s">
        <v>229</v>
      </c>
      <c r="BM529" s="191" t="s">
        <v>994</v>
      </c>
    </row>
    <row r="530" spans="1:65" s="2" customFormat="1" ht="11.25">
      <c r="A530" s="36"/>
      <c r="B530" s="37"/>
      <c r="C530" s="38"/>
      <c r="D530" s="193" t="s">
        <v>156</v>
      </c>
      <c r="E530" s="38"/>
      <c r="F530" s="194" t="s">
        <v>995</v>
      </c>
      <c r="G530" s="38"/>
      <c r="H530" s="38"/>
      <c r="I530" s="195"/>
      <c r="J530" s="38"/>
      <c r="K530" s="38"/>
      <c r="L530" s="41"/>
      <c r="M530" s="196"/>
      <c r="N530" s="197"/>
      <c r="O530" s="66"/>
      <c r="P530" s="66"/>
      <c r="Q530" s="66"/>
      <c r="R530" s="66"/>
      <c r="S530" s="66"/>
      <c r="T530" s="67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T530" s="19" t="s">
        <v>156</v>
      </c>
      <c r="AU530" s="19" t="s">
        <v>84</v>
      </c>
    </row>
    <row r="531" spans="1:65" s="2" customFormat="1" ht="33" customHeight="1">
      <c r="A531" s="36"/>
      <c r="B531" s="37"/>
      <c r="C531" s="180" t="s">
        <v>996</v>
      </c>
      <c r="D531" s="180" t="s">
        <v>149</v>
      </c>
      <c r="E531" s="181" t="s">
        <v>997</v>
      </c>
      <c r="F531" s="182" t="s">
        <v>998</v>
      </c>
      <c r="G531" s="183" t="s">
        <v>168</v>
      </c>
      <c r="H531" s="184">
        <v>112.74</v>
      </c>
      <c r="I531" s="185"/>
      <c r="J531" s="186">
        <f>ROUND(I531*H531,2)</f>
        <v>0</v>
      </c>
      <c r="K531" s="182" t="s">
        <v>153</v>
      </c>
      <c r="L531" s="41"/>
      <c r="M531" s="187" t="s">
        <v>19</v>
      </c>
      <c r="N531" s="188" t="s">
        <v>43</v>
      </c>
      <c r="O531" s="66"/>
      <c r="P531" s="189">
        <f>O531*H531</f>
        <v>0</v>
      </c>
      <c r="Q531" s="189">
        <v>9.312E-6</v>
      </c>
      <c r="R531" s="189">
        <f>Q531*H531</f>
        <v>1.0498348799999999E-3</v>
      </c>
      <c r="S531" s="189">
        <v>0</v>
      </c>
      <c r="T531" s="190">
        <f>S531*H531</f>
        <v>0</v>
      </c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R531" s="191" t="s">
        <v>229</v>
      </c>
      <c r="AT531" s="191" t="s">
        <v>149</v>
      </c>
      <c r="AU531" s="191" t="s">
        <v>84</v>
      </c>
      <c r="AY531" s="19" t="s">
        <v>146</v>
      </c>
      <c r="BE531" s="192">
        <f>IF(N531="základní",J531,0)</f>
        <v>0</v>
      </c>
      <c r="BF531" s="192">
        <f>IF(N531="snížená",J531,0)</f>
        <v>0</v>
      </c>
      <c r="BG531" s="192">
        <f>IF(N531="zákl. přenesená",J531,0)</f>
        <v>0</v>
      </c>
      <c r="BH531" s="192">
        <f>IF(N531="sníž. přenesená",J531,0)</f>
        <v>0</v>
      </c>
      <c r="BI531" s="192">
        <f>IF(N531="nulová",J531,0)</f>
        <v>0</v>
      </c>
      <c r="BJ531" s="19" t="s">
        <v>84</v>
      </c>
      <c r="BK531" s="192">
        <f>ROUND(I531*H531,2)</f>
        <v>0</v>
      </c>
      <c r="BL531" s="19" t="s">
        <v>229</v>
      </c>
      <c r="BM531" s="191" t="s">
        <v>999</v>
      </c>
    </row>
    <row r="532" spans="1:65" s="2" customFormat="1" ht="11.25">
      <c r="A532" s="36"/>
      <c r="B532" s="37"/>
      <c r="C532" s="38"/>
      <c r="D532" s="193" t="s">
        <v>156</v>
      </c>
      <c r="E532" s="38"/>
      <c r="F532" s="194" t="s">
        <v>1000</v>
      </c>
      <c r="G532" s="38"/>
      <c r="H532" s="38"/>
      <c r="I532" s="195"/>
      <c r="J532" s="38"/>
      <c r="K532" s="38"/>
      <c r="L532" s="41"/>
      <c r="M532" s="196"/>
      <c r="N532" s="197"/>
      <c r="O532" s="66"/>
      <c r="P532" s="66"/>
      <c r="Q532" s="66"/>
      <c r="R532" s="66"/>
      <c r="S532" s="66"/>
      <c r="T532" s="67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T532" s="19" t="s">
        <v>156</v>
      </c>
      <c r="AU532" s="19" t="s">
        <v>84</v>
      </c>
    </row>
    <row r="533" spans="1:65" s="2" customFormat="1" ht="24.2" customHeight="1">
      <c r="A533" s="36"/>
      <c r="B533" s="37"/>
      <c r="C533" s="180" t="s">
        <v>1001</v>
      </c>
      <c r="D533" s="180" t="s">
        <v>149</v>
      </c>
      <c r="E533" s="181" t="s">
        <v>1002</v>
      </c>
      <c r="F533" s="182" t="s">
        <v>1003</v>
      </c>
      <c r="G533" s="183" t="s">
        <v>168</v>
      </c>
      <c r="H533" s="184">
        <v>112.74</v>
      </c>
      <c r="I533" s="185"/>
      <c r="J533" s="186">
        <f>ROUND(I533*H533,2)</f>
        <v>0</v>
      </c>
      <c r="K533" s="182" t="s">
        <v>153</v>
      </c>
      <c r="L533" s="41"/>
      <c r="M533" s="187" t="s">
        <v>19</v>
      </c>
      <c r="N533" s="188" t="s">
        <v>43</v>
      </c>
      <c r="O533" s="66"/>
      <c r="P533" s="189">
        <f>O533*H533</f>
        <v>0</v>
      </c>
      <c r="Q533" s="189">
        <v>9.6000000000000002E-5</v>
      </c>
      <c r="R533" s="189">
        <f>Q533*H533</f>
        <v>1.0823039999999999E-2</v>
      </c>
      <c r="S533" s="189">
        <v>0</v>
      </c>
      <c r="T533" s="190">
        <f>S533*H533</f>
        <v>0</v>
      </c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R533" s="191" t="s">
        <v>229</v>
      </c>
      <c r="AT533" s="191" t="s">
        <v>149</v>
      </c>
      <c r="AU533" s="191" t="s">
        <v>84</v>
      </c>
      <c r="AY533" s="19" t="s">
        <v>146</v>
      </c>
      <c r="BE533" s="192">
        <f>IF(N533="základní",J533,0)</f>
        <v>0</v>
      </c>
      <c r="BF533" s="192">
        <f>IF(N533="snížená",J533,0)</f>
        <v>0</v>
      </c>
      <c r="BG533" s="192">
        <f>IF(N533="zákl. přenesená",J533,0)</f>
        <v>0</v>
      </c>
      <c r="BH533" s="192">
        <f>IF(N533="sníž. přenesená",J533,0)</f>
        <v>0</v>
      </c>
      <c r="BI533" s="192">
        <f>IF(N533="nulová",J533,0)</f>
        <v>0</v>
      </c>
      <c r="BJ533" s="19" t="s">
        <v>84</v>
      </c>
      <c r="BK533" s="192">
        <f>ROUND(I533*H533,2)</f>
        <v>0</v>
      </c>
      <c r="BL533" s="19" t="s">
        <v>229</v>
      </c>
      <c r="BM533" s="191" t="s">
        <v>1004</v>
      </c>
    </row>
    <row r="534" spans="1:65" s="2" customFormat="1" ht="11.25">
      <c r="A534" s="36"/>
      <c r="B534" s="37"/>
      <c r="C534" s="38"/>
      <c r="D534" s="193" t="s">
        <v>156</v>
      </c>
      <c r="E534" s="38"/>
      <c r="F534" s="194" t="s">
        <v>1005</v>
      </c>
      <c r="G534" s="38"/>
      <c r="H534" s="38"/>
      <c r="I534" s="195"/>
      <c r="J534" s="38"/>
      <c r="K534" s="38"/>
      <c r="L534" s="41"/>
      <c r="M534" s="196"/>
      <c r="N534" s="197"/>
      <c r="O534" s="66"/>
      <c r="P534" s="66"/>
      <c r="Q534" s="66"/>
      <c r="R534" s="66"/>
      <c r="S534" s="66"/>
      <c r="T534" s="67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T534" s="19" t="s">
        <v>156</v>
      </c>
      <c r="AU534" s="19" t="s">
        <v>84</v>
      </c>
    </row>
    <row r="535" spans="1:65" s="2" customFormat="1" ht="49.15" customHeight="1">
      <c r="A535" s="36"/>
      <c r="B535" s="37"/>
      <c r="C535" s="180" t="s">
        <v>1006</v>
      </c>
      <c r="D535" s="180" t="s">
        <v>149</v>
      </c>
      <c r="E535" s="181" t="s">
        <v>1007</v>
      </c>
      <c r="F535" s="182" t="s">
        <v>1008</v>
      </c>
      <c r="G535" s="183" t="s">
        <v>198</v>
      </c>
      <c r="H535" s="184">
        <v>2.3140000000000001</v>
      </c>
      <c r="I535" s="185"/>
      <c r="J535" s="186">
        <f>ROUND(I535*H535,2)</f>
        <v>0</v>
      </c>
      <c r="K535" s="182" t="s">
        <v>153</v>
      </c>
      <c r="L535" s="41"/>
      <c r="M535" s="187" t="s">
        <v>19</v>
      </c>
      <c r="N535" s="188" t="s">
        <v>43</v>
      </c>
      <c r="O535" s="66"/>
      <c r="P535" s="189">
        <f>O535*H535</f>
        <v>0</v>
      </c>
      <c r="Q535" s="189">
        <v>0</v>
      </c>
      <c r="R535" s="189">
        <f>Q535*H535</f>
        <v>0</v>
      </c>
      <c r="S535" s="189">
        <v>0</v>
      </c>
      <c r="T535" s="190">
        <f>S535*H535</f>
        <v>0</v>
      </c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R535" s="191" t="s">
        <v>229</v>
      </c>
      <c r="AT535" s="191" t="s">
        <v>149</v>
      </c>
      <c r="AU535" s="191" t="s">
        <v>84</v>
      </c>
      <c r="AY535" s="19" t="s">
        <v>146</v>
      </c>
      <c r="BE535" s="192">
        <f>IF(N535="základní",J535,0)</f>
        <v>0</v>
      </c>
      <c r="BF535" s="192">
        <f>IF(N535="snížená",J535,0)</f>
        <v>0</v>
      </c>
      <c r="BG535" s="192">
        <f>IF(N535="zákl. přenesená",J535,0)</f>
        <v>0</v>
      </c>
      <c r="BH535" s="192">
        <f>IF(N535="sníž. přenesená",J535,0)</f>
        <v>0</v>
      </c>
      <c r="BI535" s="192">
        <f>IF(N535="nulová",J535,0)</f>
        <v>0</v>
      </c>
      <c r="BJ535" s="19" t="s">
        <v>84</v>
      </c>
      <c r="BK535" s="192">
        <f>ROUND(I535*H535,2)</f>
        <v>0</v>
      </c>
      <c r="BL535" s="19" t="s">
        <v>229</v>
      </c>
      <c r="BM535" s="191" t="s">
        <v>1009</v>
      </c>
    </row>
    <row r="536" spans="1:65" s="2" customFormat="1" ht="11.25">
      <c r="A536" s="36"/>
      <c r="B536" s="37"/>
      <c r="C536" s="38"/>
      <c r="D536" s="193" t="s">
        <v>156</v>
      </c>
      <c r="E536" s="38"/>
      <c r="F536" s="194" t="s">
        <v>1010</v>
      </c>
      <c r="G536" s="38"/>
      <c r="H536" s="38"/>
      <c r="I536" s="195"/>
      <c r="J536" s="38"/>
      <c r="K536" s="38"/>
      <c r="L536" s="41"/>
      <c r="M536" s="196"/>
      <c r="N536" s="197"/>
      <c r="O536" s="66"/>
      <c r="P536" s="66"/>
      <c r="Q536" s="66"/>
      <c r="R536" s="66"/>
      <c r="S536" s="66"/>
      <c r="T536" s="67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T536" s="19" t="s">
        <v>156</v>
      </c>
      <c r="AU536" s="19" t="s">
        <v>84</v>
      </c>
    </row>
    <row r="537" spans="1:65" s="12" customFormat="1" ht="22.9" customHeight="1">
      <c r="B537" s="164"/>
      <c r="C537" s="165"/>
      <c r="D537" s="166" t="s">
        <v>70</v>
      </c>
      <c r="E537" s="178" t="s">
        <v>1011</v>
      </c>
      <c r="F537" s="178" t="s">
        <v>1012</v>
      </c>
      <c r="G537" s="165"/>
      <c r="H537" s="165"/>
      <c r="I537" s="168"/>
      <c r="J537" s="179">
        <f>BK537</f>
        <v>0</v>
      </c>
      <c r="K537" s="165"/>
      <c r="L537" s="170"/>
      <c r="M537" s="171"/>
      <c r="N537" s="172"/>
      <c r="O537" s="172"/>
      <c r="P537" s="173">
        <f>SUM(P538:P581)</f>
        <v>0</v>
      </c>
      <c r="Q537" s="172"/>
      <c r="R537" s="173">
        <f>SUM(R538:R581)</f>
        <v>1.4379252649999996</v>
      </c>
      <c r="S537" s="172"/>
      <c r="T537" s="174">
        <f>SUM(T538:T581)</f>
        <v>0</v>
      </c>
      <c r="AR537" s="175" t="s">
        <v>84</v>
      </c>
      <c r="AT537" s="176" t="s">
        <v>70</v>
      </c>
      <c r="AU537" s="176" t="s">
        <v>78</v>
      </c>
      <c r="AY537" s="175" t="s">
        <v>146</v>
      </c>
      <c r="BK537" s="177">
        <f>SUM(BK538:BK581)</f>
        <v>0</v>
      </c>
    </row>
    <row r="538" spans="1:65" s="2" customFormat="1" ht="24.2" customHeight="1">
      <c r="A538" s="36"/>
      <c r="B538" s="37"/>
      <c r="C538" s="180" t="s">
        <v>1013</v>
      </c>
      <c r="D538" s="180" t="s">
        <v>149</v>
      </c>
      <c r="E538" s="181" t="s">
        <v>1014</v>
      </c>
      <c r="F538" s="182" t="s">
        <v>1015</v>
      </c>
      <c r="G538" s="183" t="s">
        <v>168</v>
      </c>
      <c r="H538" s="184">
        <v>40.795000000000002</v>
      </c>
      <c r="I538" s="185"/>
      <c r="J538" s="186">
        <f>ROUND(I538*H538,2)</f>
        <v>0</v>
      </c>
      <c r="K538" s="182" t="s">
        <v>153</v>
      </c>
      <c r="L538" s="41"/>
      <c r="M538" s="187" t="s">
        <v>19</v>
      </c>
      <c r="N538" s="188" t="s">
        <v>43</v>
      </c>
      <c r="O538" s="66"/>
      <c r="P538" s="189">
        <f>O538*H538</f>
        <v>0</v>
      </c>
      <c r="Q538" s="189">
        <v>0</v>
      </c>
      <c r="R538" s="189">
        <f>Q538*H538</f>
        <v>0</v>
      </c>
      <c r="S538" s="189">
        <v>0</v>
      </c>
      <c r="T538" s="190">
        <f>S538*H538</f>
        <v>0</v>
      </c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R538" s="191" t="s">
        <v>229</v>
      </c>
      <c r="AT538" s="191" t="s">
        <v>149</v>
      </c>
      <c r="AU538" s="191" t="s">
        <v>84</v>
      </c>
      <c r="AY538" s="19" t="s">
        <v>146</v>
      </c>
      <c r="BE538" s="192">
        <f>IF(N538="základní",J538,0)</f>
        <v>0</v>
      </c>
      <c r="BF538" s="192">
        <f>IF(N538="snížená",J538,0)</f>
        <v>0</v>
      </c>
      <c r="BG538" s="192">
        <f>IF(N538="zákl. přenesená",J538,0)</f>
        <v>0</v>
      </c>
      <c r="BH538" s="192">
        <f>IF(N538="sníž. přenesená",J538,0)</f>
        <v>0</v>
      </c>
      <c r="BI538" s="192">
        <f>IF(N538="nulová",J538,0)</f>
        <v>0</v>
      </c>
      <c r="BJ538" s="19" t="s">
        <v>84</v>
      </c>
      <c r="BK538" s="192">
        <f>ROUND(I538*H538,2)</f>
        <v>0</v>
      </c>
      <c r="BL538" s="19" t="s">
        <v>229</v>
      </c>
      <c r="BM538" s="191" t="s">
        <v>1016</v>
      </c>
    </row>
    <row r="539" spans="1:65" s="2" customFormat="1" ht="11.25">
      <c r="A539" s="36"/>
      <c r="B539" s="37"/>
      <c r="C539" s="38"/>
      <c r="D539" s="193" t="s">
        <v>156</v>
      </c>
      <c r="E539" s="38"/>
      <c r="F539" s="194" t="s">
        <v>1017</v>
      </c>
      <c r="G539" s="38"/>
      <c r="H539" s="38"/>
      <c r="I539" s="195"/>
      <c r="J539" s="38"/>
      <c r="K539" s="38"/>
      <c r="L539" s="41"/>
      <c r="M539" s="196"/>
      <c r="N539" s="197"/>
      <c r="O539" s="66"/>
      <c r="P539" s="66"/>
      <c r="Q539" s="66"/>
      <c r="R539" s="66"/>
      <c r="S539" s="66"/>
      <c r="T539" s="67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T539" s="19" t="s">
        <v>156</v>
      </c>
      <c r="AU539" s="19" t="s">
        <v>84</v>
      </c>
    </row>
    <row r="540" spans="1:65" s="13" customFormat="1" ht="11.25">
      <c r="B540" s="198"/>
      <c r="C540" s="199"/>
      <c r="D540" s="200" t="s">
        <v>158</v>
      </c>
      <c r="E540" s="201" t="s">
        <v>19</v>
      </c>
      <c r="F540" s="202" t="s">
        <v>1018</v>
      </c>
      <c r="G540" s="199"/>
      <c r="H540" s="203">
        <v>12.914999999999999</v>
      </c>
      <c r="I540" s="204"/>
      <c r="J540" s="199"/>
      <c r="K540" s="199"/>
      <c r="L540" s="205"/>
      <c r="M540" s="206"/>
      <c r="N540" s="207"/>
      <c r="O540" s="207"/>
      <c r="P540" s="207"/>
      <c r="Q540" s="207"/>
      <c r="R540" s="207"/>
      <c r="S540" s="207"/>
      <c r="T540" s="208"/>
      <c r="AT540" s="209" t="s">
        <v>158</v>
      </c>
      <c r="AU540" s="209" t="s">
        <v>84</v>
      </c>
      <c r="AV540" s="13" t="s">
        <v>84</v>
      </c>
      <c r="AW540" s="13" t="s">
        <v>33</v>
      </c>
      <c r="AX540" s="13" t="s">
        <v>71</v>
      </c>
      <c r="AY540" s="209" t="s">
        <v>146</v>
      </c>
    </row>
    <row r="541" spans="1:65" s="13" customFormat="1" ht="11.25">
      <c r="B541" s="198"/>
      <c r="C541" s="199"/>
      <c r="D541" s="200" t="s">
        <v>158</v>
      </c>
      <c r="E541" s="201" t="s">
        <v>19</v>
      </c>
      <c r="F541" s="202" t="s">
        <v>1019</v>
      </c>
      <c r="G541" s="199"/>
      <c r="H541" s="203">
        <v>11.76</v>
      </c>
      <c r="I541" s="204"/>
      <c r="J541" s="199"/>
      <c r="K541" s="199"/>
      <c r="L541" s="205"/>
      <c r="M541" s="206"/>
      <c r="N541" s="207"/>
      <c r="O541" s="207"/>
      <c r="P541" s="207"/>
      <c r="Q541" s="207"/>
      <c r="R541" s="207"/>
      <c r="S541" s="207"/>
      <c r="T541" s="208"/>
      <c r="AT541" s="209" t="s">
        <v>158</v>
      </c>
      <c r="AU541" s="209" t="s">
        <v>84</v>
      </c>
      <c r="AV541" s="13" t="s">
        <v>84</v>
      </c>
      <c r="AW541" s="13" t="s">
        <v>33</v>
      </c>
      <c r="AX541" s="13" t="s">
        <v>71</v>
      </c>
      <c r="AY541" s="209" t="s">
        <v>146</v>
      </c>
    </row>
    <row r="542" spans="1:65" s="13" customFormat="1" ht="11.25">
      <c r="B542" s="198"/>
      <c r="C542" s="199"/>
      <c r="D542" s="200" t="s">
        <v>158</v>
      </c>
      <c r="E542" s="201" t="s">
        <v>19</v>
      </c>
      <c r="F542" s="202" t="s">
        <v>301</v>
      </c>
      <c r="G542" s="199"/>
      <c r="H542" s="203">
        <v>16.12</v>
      </c>
      <c r="I542" s="204"/>
      <c r="J542" s="199"/>
      <c r="K542" s="199"/>
      <c r="L542" s="205"/>
      <c r="M542" s="206"/>
      <c r="N542" s="207"/>
      <c r="O542" s="207"/>
      <c r="P542" s="207"/>
      <c r="Q542" s="207"/>
      <c r="R542" s="207"/>
      <c r="S542" s="207"/>
      <c r="T542" s="208"/>
      <c r="AT542" s="209" t="s">
        <v>158</v>
      </c>
      <c r="AU542" s="209" t="s">
        <v>84</v>
      </c>
      <c r="AV542" s="13" t="s">
        <v>84</v>
      </c>
      <c r="AW542" s="13" t="s">
        <v>33</v>
      </c>
      <c r="AX542" s="13" t="s">
        <v>71</v>
      </c>
      <c r="AY542" s="209" t="s">
        <v>146</v>
      </c>
    </row>
    <row r="543" spans="1:65" s="14" customFormat="1" ht="11.25">
      <c r="B543" s="210"/>
      <c r="C543" s="211"/>
      <c r="D543" s="200" t="s">
        <v>158</v>
      </c>
      <c r="E543" s="212" t="s">
        <v>19</v>
      </c>
      <c r="F543" s="213" t="s">
        <v>173</v>
      </c>
      <c r="G543" s="211"/>
      <c r="H543" s="214">
        <v>40.795000000000002</v>
      </c>
      <c r="I543" s="215"/>
      <c r="J543" s="211"/>
      <c r="K543" s="211"/>
      <c r="L543" s="216"/>
      <c r="M543" s="217"/>
      <c r="N543" s="218"/>
      <c r="O543" s="218"/>
      <c r="P543" s="218"/>
      <c r="Q543" s="218"/>
      <c r="R543" s="218"/>
      <c r="S543" s="218"/>
      <c r="T543" s="219"/>
      <c r="AT543" s="220" t="s">
        <v>158</v>
      </c>
      <c r="AU543" s="220" t="s">
        <v>84</v>
      </c>
      <c r="AV543" s="14" t="s">
        <v>154</v>
      </c>
      <c r="AW543" s="14" t="s">
        <v>33</v>
      </c>
      <c r="AX543" s="14" t="s">
        <v>78</v>
      </c>
      <c r="AY543" s="220" t="s">
        <v>146</v>
      </c>
    </row>
    <row r="544" spans="1:65" s="2" customFormat="1" ht="24.2" customHeight="1">
      <c r="A544" s="36"/>
      <c r="B544" s="37"/>
      <c r="C544" s="180" t="s">
        <v>1020</v>
      </c>
      <c r="D544" s="180" t="s">
        <v>149</v>
      </c>
      <c r="E544" s="181" t="s">
        <v>1021</v>
      </c>
      <c r="F544" s="182" t="s">
        <v>1022</v>
      </c>
      <c r="G544" s="183" t="s">
        <v>168</v>
      </c>
      <c r="H544" s="184">
        <v>66.064999999999998</v>
      </c>
      <c r="I544" s="185"/>
      <c r="J544" s="186">
        <f>ROUND(I544*H544,2)</f>
        <v>0</v>
      </c>
      <c r="K544" s="182" t="s">
        <v>153</v>
      </c>
      <c r="L544" s="41"/>
      <c r="M544" s="187" t="s">
        <v>19</v>
      </c>
      <c r="N544" s="188" t="s">
        <v>43</v>
      </c>
      <c r="O544" s="66"/>
      <c r="P544" s="189">
        <f>O544*H544</f>
        <v>0</v>
      </c>
      <c r="Q544" s="189">
        <v>2.9999999999999997E-4</v>
      </c>
      <c r="R544" s="189">
        <f>Q544*H544</f>
        <v>1.9819499999999997E-2</v>
      </c>
      <c r="S544" s="189">
        <v>0</v>
      </c>
      <c r="T544" s="190">
        <f>S544*H544</f>
        <v>0</v>
      </c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R544" s="191" t="s">
        <v>229</v>
      </c>
      <c r="AT544" s="191" t="s">
        <v>149</v>
      </c>
      <c r="AU544" s="191" t="s">
        <v>84</v>
      </c>
      <c r="AY544" s="19" t="s">
        <v>146</v>
      </c>
      <c r="BE544" s="192">
        <f>IF(N544="základní",J544,0)</f>
        <v>0</v>
      </c>
      <c r="BF544" s="192">
        <f>IF(N544="snížená",J544,0)</f>
        <v>0</v>
      </c>
      <c r="BG544" s="192">
        <f>IF(N544="zákl. přenesená",J544,0)</f>
        <v>0</v>
      </c>
      <c r="BH544" s="192">
        <f>IF(N544="sníž. přenesená",J544,0)</f>
        <v>0</v>
      </c>
      <c r="BI544" s="192">
        <f>IF(N544="nulová",J544,0)</f>
        <v>0</v>
      </c>
      <c r="BJ544" s="19" t="s">
        <v>84</v>
      </c>
      <c r="BK544" s="192">
        <f>ROUND(I544*H544,2)</f>
        <v>0</v>
      </c>
      <c r="BL544" s="19" t="s">
        <v>229</v>
      </c>
      <c r="BM544" s="191" t="s">
        <v>1023</v>
      </c>
    </row>
    <row r="545" spans="1:65" s="2" customFormat="1" ht="11.25">
      <c r="A545" s="36"/>
      <c r="B545" s="37"/>
      <c r="C545" s="38"/>
      <c r="D545" s="193" t="s">
        <v>156</v>
      </c>
      <c r="E545" s="38"/>
      <c r="F545" s="194" t="s">
        <v>1024</v>
      </c>
      <c r="G545" s="38"/>
      <c r="H545" s="38"/>
      <c r="I545" s="195"/>
      <c r="J545" s="38"/>
      <c r="K545" s="38"/>
      <c r="L545" s="41"/>
      <c r="M545" s="196"/>
      <c r="N545" s="197"/>
      <c r="O545" s="66"/>
      <c r="P545" s="66"/>
      <c r="Q545" s="66"/>
      <c r="R545" s="66"/>
      <c r="S545" s="66"/>
      <c r="T545" s="67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T545" s="19" t="s">
        <v>156</v>
      </c>
      <c r="AU545" s="19" t="s">
        <v>84</v>
      </c>
    </row>
    <row r="546" spans="1:65" s="13" customFormat="1" ht="11.25">
      <c r="B546" s="198"/>
      <c r="C546" s="199"/>
      <c r="D546" s="200" t="s">
        <v>158</v>
      </c>
      <c r="E546" s="201" t="s">
        <v>19</v>
      </c>
      <c r="F546" s="202" t="s">
        <v>1025</v>
      </c>
      <c r="G546" s="199"/>
      <c r="H546" s="203">
        <v>16.815000000000001</v>
      </c>
      <c r="I546" s="204"/>
      <c r="J546" s="199"/>
      <c r="K546" s="199"/>
      <c r="L546" s="205"/>
      <c r="M546" s="206"/>
      <c r="N546" s="207"/>
      <c r="O546" s="207"/>
      <c r="P546" s="207"/>
      <c r="Q546" s="207"/>
      <c r="R546" s="207"/>
      <c r="S546" s="207"/>
      <c r="T546" s="208"/>
      <c r="AT546" s="209" t="s">
        <v>158</v>
      </c>
      <c r="AU546" s="209" t="s">
        <v>84</v>
      </c>
      <c r="AV546" s="13" t="s">
        <v>84</v>
      </c>
      <c r="AW546" s="13" t="s">
        <v>33</v>
      </c>
      <c r="AX546" s="13" t="s">
        <v>71</v>
      </c>
      <c r="AY546" s="209" t="s">
        <v>146</v>
      </c>
    </row>
    <row r="547" spans="1:65" s="13" customFormat="1" ht="11.25">
      <c r="B547" s="198"/>
      <c r="C547" s="199"/>
      <c r="D547" s="200" t="s">
        <v>158</v>
      </c>
      <c r="E547" s="201" t="s">
        <v>19</v>
      </c>
      <c r="F547" s="202" t="s">
        <v>1026</v>
      </c>
      <c r="G547" s="199"/>
      <c r="H547" s="203">
        <v>13.65</v>
      </c>
      <c r="I547" s="204"/>
      <c r="J547" s="199"/>
      <c r="K547" s="199"/>
      <c r="L547" s="205"/>
      <c r="M547" s="206"/>
      <c r="N547" s="207"/>
      <c r="O547" s="207"/>
      <c r="P547" s="207"/>
      <c r="Q547" s="207"/>
      <c r="R547" s="207"/>
      <c r="S547" s="207"/>
      <c r="T547" s="208"/>
      <c r="AT547" s="209" t="s">
        <v>158</v>
      </c>
      <c r="AU547" s="209" t="s">
        <v>84</v>
      </c>
      <c r="AV547" s="13" t="s">
        <v>84</v>
      </c>
      <c r="AW547" s="13" t="s">
        <v>33</v>
      </c>
      <c r="AX547" s="13" t="s">
        <v>71</v>
      </c>
      <c r="AY547" s="209" t="s">
        <v>146</v>
      </c>
    </row>
    <row r="548" spans="1:65" s="13" customFormat="1" ht="11.25">
      <c r="B548" s="198"/>
      <c r="C548" s="199"/>
      <c r="D548" s="200" t="s">
        <v>158</v>
      </c>
      <c r="E548" s="201" t="s">
        <v>19</v>
      </c>
      <c r="F548" s="202" t="s">
        <v>1027</v>
      </c>
      <c r="G548" s="199"/>
      <c r="H548" s="203">
        <v>13.49</v>
      </c>
      <c r="I548" s="204"/>
      <c r="J548" s="199"/>
      <c r="K548" s="199"/>
      <c r="L548" s="205"/>
      <c r="M548" s="206"/>
      <c r="N548" s="207"/>
      <c r="O548" s="207"/>
      <c r="P548" s="207"/>
      <c r="Q548" s="207"/>
      <c r="R548" s="207"/>
      <c r="S548" s="207"/>
      <c r="T548" s="208"/>
      <c r="AT548" s="209" t="s">
        <v>158</v>
      </c>
      <c r="AU548" s="209" t="s">
        <v>84</v>
      </c>
      <c r="AV548" s="13" t="s">
        <v>84</v>
      </c>
      <c r="AW548" s="13" t="s">
        <v>33</v>
      </c>
      <c r="AX548" s="13" t="s">
        <v>71</v>
      </c>
      <c r="AY548" s="209" t="s">
        <v>146</v>
      </c>
    </row>
    <row r="549" spans="1:65" s="13" customFormat="1" ht="11.25">
      <c r="B549" s="198"/>
      <c r="C549" s="199"/>
      <c r="D549" s="200" t="s">
        <v>158</v>
      </c>
      <c r="E549" s="201" t="s">
        <v>19</v>
      </c>
      <c r="F549" s="202" t="s">
        <v>1028</v>
      </c>
      <c r="G549" s="199"/>
      <c r="H549" s="203">
        <v>22.11</v>
      </c>
      <c r="I549" s="204"/>
      <c r="J549" s="199"/>
      <c r="K549" s="199"/>
      <c r="L549" s="205"/>
      <c r="M549" s="206"/>
      <c r="N549" s="207"/>
      <c r="O549" s="207"/>
      <c r="P549" s="207"/>
      <c r="Q549" s="207"/>
      <c r="R549" s="207"/>
      <c r="S549" s="207"/>
      <c r="T549" s="208"/>
      <c r="AT549" s="209" t="s">
        <v>158</v>
      </c>
      <c r="AU549" s="209" t="s">
        <v>84</v>
      </c>
      <c r="AV549" s="13" t="s">
        <v>84</v>
      </c>
      <c r="AW549" s="13" t="s">
        <v>33</v>
      </c>
      <c r="AX549" s="13" t="s">
        <v>71</v>
      </c>
      <c r="AY549" s="209" t="s">
        <v>146</v>
      </c>
    </row>
    <row r="550" spans="1:65" s="14" customFormat="1" ht="11.25">
      <c r="B550" s="210"/>
      <c r="C550" s="211"/>
      <c r="D550" s="200" t="s">
        <v>158</v>
      </c>
      <c r="E550" s="212" t="s">
        <v>19</v>
      </c>
      <c r="F550" s="213" t="s">
        <v>173</v>
      </c>
      <c r="G550" s="211"/>
      <c r="H550" s="214">
        <v>66.064999999999998</v>
      </c>
      <c r="I550" s="215"/>
      <c r="J550" s="211"/>
      <c r="K550" s="211"/>
      <c r="L550" s="216"/>
      <c r="M550" s="217"/>
      <c r="N550" s="218"/>
      <c r="O550" s="218"/>
      <c r="P550" s="218"/>
      <c r="Q550" s="218"/>
      <c r="R550" s="218"/>
      <c r="S550" s="218"/>
      <c r="T550" s="219"/>
      <c r="AT550" s="220" t="s">
        <v>158</v>
      </c>
      <c r="AU550" s="220" t="s">
        <v>84</v>
      </c>
      <c r="AV550" s="14" t="s">
        <v>154</v>
      </c>
      <c r="AW550" s="14" t="s">
        <v>33</v>
      </c>
      <c r="AX550" s="14" t="s">
        <v>78</v>
      </c>
      <c r="AY550" s="220" t="s">
        <v>146</v>
      </c>
    </row>
    <row r="551" spans="1:65" s="2" customFormat="1" ht="24.2" customHeight="1">
      <c r="A551" s="36"/>
      <c r="B551" s="37"/>
      <c r="C551" s="180" t="s">
        <v>1029</v>
      </c>
      <c r="D551" s="180" t="s">
        <v>149</v>
      </c>
      <c r="E551" s="181" t="s">
        <v>1030</v>
      </c>
      <c r="F551" s="182" t="s">
        <v>1031</v>
      </c>
      <c r="G551" s="183" t="s">
        <v>168</v>
      </c>
      <c r="H551" s="184">
        <v>66.064999999999998</v>
      </c>
      <c r="I551" s="185"/>
      <c r="J551" s="186">
        <f>ROUND(I551*H551,2)</f>
        <v>0</v>
      </c>
      <c r="K551" s="182" t="s">
        <v>153</v>
      </c>
      <c r="L551" s="41"/>
      <c r="M551" s="187" t="s">
        <v>19</v>
      </c>
      <c r="N551" s="188" t="s">
        <v>43</v>
      </c>
      <c r="O551" s="66"/>
      <c r="P551" s="189">
        <f>O551*H551</f>
        <v>0</v>
      </c>
      <c r="Q551" s="189">
        <v>1.5E-3</v>
      </c>
      <c r="R551" s="189">
        <f>Q551*H551</f>
        <v>9.9097500000000005E-2</v>
      </c>
      <c r="S551" s="189">
        <v>0</v>
      </c>
      <c r="T551" s="190">
        <f>S551*H551</f>
        <v>0</v>
      </c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R551" s="191" t="s">
        <v>229</v>
      </c>
      <c r="AT551" s="191" t="s">
        <v>149</v>
      </c>
      <c r="AU551" s="191" t="s">
        <v>84</v>
      </c>
      <c r="AY551" s="19" t="s">
        <v>146</v>
      </c>
      <c r="BE551" s="192">
        <f>IF(N551="základní",J551,0)</f>
        <v>0</v>
      </c>
      <c r="BF551" s="192">
        <f>IF(N551="snížená",J551,0)</f>
        <v>0</v>
      </c>
      <c r="BG551" s="192">
        <f>IF(N551="zákl. přenesená",J551,0)</f>
        <v>0</v>
      </c>
      <c r="BH551" s="192">
        <f>IF(N551="sníž. přenesená",J551,0)</f>
        <v>0</v>
      </c>
      <c r="BI551" s="192">
        <f>IF(N551="nulová",J551,0)</f>
        <v>0</v>
      </c>
      <c r="BJ551" s="19" t="s">
        <v>84</v>
      </c>
      <c r="BK551" s="192">
        <f>ROUND(I551*H551,2)</f>
        <v>0</v>
      </c>
      <c r="BL551" s="19" t="s">
        <v>229</v>
      </c>
      <c r="BM551" s="191" t="s">
        <v>1032</v>
      </c>
    </row>
    <row r="552" spans="1:65" s="2" customFormat="1" ht="11.25">
      <c r="A552" s="36"/>
      <c r="B552" s="37"/>
      <c r="C552" s="38"/>
      <c r="D552" s="193" t="s">
        <v>156</v>
      </c>
      <c r="E552" s="38"/>
      <c r="F552" s="194" t="s">
        <v>1033</v>
      </c>
      <c r="G552" s="38"/>
      <c r="H552" s="38"/>
      <c r="I552" s="195"/>
      <c r="J552" s="38"/>
      <c r="K552" s="38"/>
      <c r="L552" s="41"/>
      <c r="M552" s="196"/>
      <c r="N552" s="197"/>
      <c r="O552" s="66"/>
      <c r="P552" s="66"/>
      <c r="Q552" s="66"/>
      <c r="R552" s="66"/>
      <c r="S552" s="66"/>
      <c r="T552" s="67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T552" s="19" t="s">
        <v>156</v>
      </c>
      <c r="AU552" s="19" t="s">
        <v>84</v>
      </c>
    </row>
    <row r="553" spans="1:65" s="13" customFormat="1" ht="11.25">
      <c r="B553" s="198"/>
      <c r="C553" s="199"/>
      <c r="D553" s="200" t="s">
        <v>158</v>
      </c>
      <c r="E553" s="201" t="s">
        <v>19</v>
      </c>
      <c r="F553" s="202" t="s">
        <v>1025</v>
      </c>
      <c r="G553" s="199"/>
      <c r="H553" s="203">
        <v>16.815000000000001</v>
      </c>
      <c r="I553" s="204"/>
      <c r="J553" s="199"/>
      <c r="K553" s="199"/>
      <c r="L553" s="205"/>
      <c r="M553" s="206"/>
      <c r="N553" s="207"/>
      <c r="O553" s="207"/>
      <c r="P553" s="207"/>
      <c r="Q553" s="207"/>
      <c r="R553" s="207"/>
      <c r="S553" s="207"/>
      <c r="T553" s="208"/>
      <c r="AT553" s="209" t="s">
        <v>158</v>
      </c>
      <c r="AU553" s="209" t="s">
        <v>84</v>
      </c>
      <c r="AV553" s="13" t="s">
        <v>84</v>
      </c>
      <c r="AW553" s="13" t="s">
        <v>33</v>
      </c>
      <c r="AX553" s="13" t="s">
        <v>71</v>
      </c>
      <c r="AY553" s="209" t="s">
        <v>146</v>
      </c>
    </row>
    <row r="554" spans="1:65" s="13" customFormat="1" ht="11.25">
      <c r="B554" s="198"/>
      <c r="C554" s="199"/>
      <c r="D554" s="200" t="s">
        <v>158</v>
      </c>
      <c r="E554" s="201" t="s">
        <v>19</v>
      </c>
      <c r="F554" s="202" t="s">
        <v>1026</v>
      </c>
      <c r="G554" s="199"/>
      <c r="H554" s="203">
        <v>13.65</v>
      </c>
      <c r="I554" s="204"/>
      <c r="J554" s="199"/>
      <c r="K554" s="199"/>
      <c r="L554" s="205"/>
      <c r="M554" s="206"/>
      <c r="N554" s="207"/>
      <c r="O554" s="207"/>
      <c r="P554" s="207"/>
      <c r="Q554" s="207"/>
      <c r="R554" s="207"/>
      <c r="S554" s="207"/>
      <c r="T554" s="208"/>
      <c r="AT554" s="209" t="s">
        <v>158</v>
      </c>
      <c r="AU554" s="209" t="s">
        <v>84</v>
      </c>
      <c r="AV554" s="13" t="s">
        <v>84</v>
      </c>
      <c r="AW554" s="13" t="s">
        <v>33</v>
      </c>
      <c r="AX554" s="13" t="s">
        <v>71</v>
      </c>
      <c r="AY554" s="209" t="s">
        <v>146</v>
      </c>
    </row>
    <row r="555" spans="1:65" s="13" customFormat="1" ht="11.25">
      <c r="B555" s="198"/>
      <c r="C555" s="199"/>
      <c r="D555" s="200" t="s">
        <v>158</v>
      </c>
      <c r="E555" s="201" t="s">
        <v>19</v>
      </c>
      <c r="F555" s="202" t="s">
        <v>1027</v>
      </c>
      <c r="G555" s="199"/>
      <c r="H555" s="203">
        <v>13.49</v>
      </c>
      <c r="I555" s="204"/>
      <c r="J555" s="199"/>
      <c r="K555" s="199"/>
      <c r="L555" s="205"/>
      <c r="M555" s="206"/>
      <c r="N555" s="207"/>
      <c r="O555" s="207"/>
      <c r="P555" s="207"/>
      <c r="Q555" s="207"/>
      <c r="R555" s="207"/>
      <c r="S555" s="207"/>
      <c r="T555" s="208"/>
      <c r="AT555" s="209" t="s">
        <v>158</v>
      </c>
      <c r="AU555" s="209" t="s">
        <v>84</v>
      </c>
      <c r="AV555" s="13" t="s">
        <v>84</v>
      </c>
      <c r="AW555" s="13" t="s">
        <v>33</v>
      </c>
      <c r="AX555" s="13" t="s">
        <v>71</v>
      </c>
      <c r="AY555" s="209" t="s">
        <v>146</v>
      </c>
    </row>
    <row r="556" spans="1:65" s="13" customFormat="1" ht="11.25">
      <c r="B556" s="198"/>
      <c r="C556" s="199"/>
      <c r="D556" s="200" t="s">
        <v>158</v>
      </c>
      <c r="E556" s="201" t="s">
        <v>19</v>
      </c>
      <c r="F556" s="202" t="s">
        <v>1028</v>
      </c>
      <c r="G556" s="199"/>
      <c r="H556" s="203">
        <v>22.11</v>
      </c>
      <c r="I556" s="204"/>
      <c r="J556" s="199"/>
      <c r="K556" s="199"/>
      <c r="L556" s="205"/>
      <c r="M556" s="206"/>
      <c r="N556" s="207"/>
      <c r="O556" s="207"/>
      <c r="P556" s="207"/>
      <c r="Q556" s="207"/>
      <c r="R556" s="207"/>
      <c r="S556" s="207"/>
      <c r="T556" s="208"/>
      <c r="AT556" s="209" t="s">
        <v>158</v>
      </c>
      <c r="AU556" s="209" t="s">
        <v>84</v>
      </c>
      <c r="AV556" s="13" t="s">
        <v>84</v>
      </c>
      <c r="AW556" s="13" t="s">
        <v>33</v>
      </c>
      <c r="AX556" s="13" t="s">
        <v>71</v>
      </c>
      <c r="AY556" s="209" t="s">
        <v>146</v>
      </c>
    </row>
    <row r="557" spans="1:65" s="14" customFormat="1" ht="11.25">
      <c r="B557" s="210"/>
      <c r="C557" s="211"/>
      <c r="D557" s="200" t="s">
        <v>158</v>
      </c>
      <c r="E557" s="212" t="s">
        <v>19</v>
      </c>
      <c r="F557" s="213" t="s">
        <v>173</v>
      </c>
      <c r="G557" s="211"/>
      <c r="H557" s="214">
        <v>66.064999999999998</v>
      </c>
      <c r="I557" s="215"/>
      <c r="J557" s="211"/>
      <c r="K557" s="211"/>
      <c r="L557" s="216"/>
      <c r="M557" s="217"/>
      <c r="N557" s="218"/>
      <c r="O557" s="218"/>
      <c r="P557" s="218"/>
      <c r="Q557" s="218"/>
      <c r="R557" s="218"/>
      <c r="S557" s="218"/>
      <c r="T557" s="219"/>
      <c r="AT557" s="220" t="s">
        <v>158</v>
      </c>
      <c r="AU557" s="220" t="s">
        <v>84</v>
      </c>
      <c r="AV557" s="14" t="s">
        <v>154</v>
      </c>
      <c r="AW557" s="14" t="s">
        <v>33</v>
      </c>
      <c r="AX557" s="14" t="s">
        <v>78</v>
      </c>
      <c r="AY557" s="220" t="s">
        <v>146</v>
      </c>
    </row>
    <row r="558" spans="1:65" s="2" customFormat="1" ht="24.2" customHeight="1">
      <c r="A558" s="36"/>
      <c r="B558" s="37"/>
      <c r="C558" s="180" t="s">
        <v>1034</v>
      </c>
      <c r="D558" s="180" t="s">
        <v>149</v>
      </c>
      <c r="E558" s="181" t="s">
        <v>1035</v>
      </c>
      <c r="F558" s="182" t="s">
        <v>1036</v>
      </c>
      <c r="G558" s="183" t="s">
        <v>162</v>
      </c>
      <c r="H558" s="184">
        <v>20</v>
      </c>
      <c r="I558" s="185"/>
      <c r="J558" s="186">
        <f>ROUND(I558*H558,2)</f>
        <v>0</v>
      </c>
      <c r="K558" s="182" t="s">
        <v>153</v>
      </c>
      <c r="L558" s="41"/>
      <c r="M558" s="187" t="s">
        <v>19</v>
      </c>
      <c r="N558" s="188" t="s">
        <v>43</v>
      </c>
      <c r="O558" s="66"/>
      <c r="P558" s="189">
        <f>O558*H558</f>
        <v>0</v>
      </c>
      <c r="Q558" s="189">
        <v>2.1000000000000001E-4</v>
      </c>
      <c r="R558" s="189">
        <f>Q558*H558</f>
        <v>4.2000000000000006E-3</v>
      </c>
      <c r="S558" s="189">
        <v>0</v>
      </c>
      <c r="T558" s="190">
        <f>S558*H558</f>
        <v>0</v>
      </c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R558" s="191" t="s">
        <v>229</v>
      </c>
      <c r="AT558" s="191" t="s">
        <v>149</v>
      </c>
      <c r="AU558" s="191" t="s">
        <v>84</v>
      </c>
      <c r="AY558" s="19" t="s">
        <v>146</v>
      </c>
      <c r="BE558" s="192">
        <f>IF(N558="základní",J558,0)</f>
        <v>0</v>
      </c>
      <c r="BF558" s="192">
        <f>IF(N558="snížená",J558,0)</f>
        <v>0</v>
      </c>
      <c r="BG558" s="192">
        <f>IF(N558="zákl. přenesená",J558,0)</f>
        <v>0</v>
      </c>
      <c r="BH558" s="192">
        <f>IF(N558="sníž. přenesená",J558,0)</f>
        <v>0</v>
      </c>
      <c r="BI558" s="192">
        <f>IF(N558="nulová",J558,0)</f>
        <v>0</v>
      </c>
      <c r="BJ558" s="19" t="s">
        <v>84</v>
      </c>
      <c r="BK558" s="192">
        <f>ROUND(I558*H558,2)</f>
        <v>0</v>
      </c>
      <c r="BL558" s="19" t="s">
        <v>229</v>
      </c>
      <c r="BM558" s="191" t="s">
        <v>1037</v>
      </c>
    </row>
    <row r="559" spans="1:65" s="2" customFormat="1" ht="11.25">
      <c r="A559" s="36"/>
      <c r="B559" s="37"/>
      <c r="C559" s="38"/>
      <c r="D559" s="193" t="s">
        <v>156</v>
      </c>
      <c r="E559" s="38"/>
      <c r="F559" s="194" t="s">
        <v>1038</v>
      </c>
      <c r="G559" s="38"/>
      <c r="H559" s="38"/>
      <c r="I559" s="195"/>
      <c r="J559" s="38"/>
      <c r="K559" s="38"/>
      <c r="L559" s="41"/>
      <c r="M559" s="196"/>
      <c r="N559" s="197"/>
      <c r="O559" s="66"/>
      <c r="P559" s="66"/>
      <c r="Q559" s="66"/>
      <c r="R559" s="66"/>
      <c r="S559" s="66"/>
      <c r="T559" s="67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T559" s="19" t="s">
        <v>156</v>
      </c>
      <c r="AU559" s="19" t="s">
        <v>84</v>
      </c>
    </row>
    <row r="560" spans="1:65" s="2" customFormat="1" ht="24.2" customHeight="1">
      <c r="A560" s="36"/>
      <c r="B560" s="37"/>
      <c r="C560" s="180" t="s">
        <v>1039</v>
      </c>
      <c r="D560" s="180" t="s">
        <v>149</v>
      </c>
      <c r="E560" s="181" t="s">
        <v>1040</v>
      </c>
      <c r="F560" s="182" t="s">
        <v>1041</v>
      </c>
      <c r="G560" s="183" t="s">
        <v>162</v>
      </c>
      <c r="H560" s="184">
        <v>6</v>
      </c>
      <c r="I560" s="185"/>
      <c r="J560" s="186">
        <f>ROUND(I560*H560,2)</f>
        <v>0</v>
      </c>
      <c r="K560" s="182" t="s">
        <v>153</v>
      </c>
      <c r="L560" s="41"/>
      <c r="M560" s="187" t="s">
        <v>19</v>
      </c>
      <c r="N560" s="188" t="s">
        <v>43</v>
      </c>
      <c r="O560" s="66"/>
      <c r="P560" s="189">
        <f>O560*H560</f>
        <v>0</v>
      </c>
      <c r="Q560" s="189">
        <v>2.0000000000000001E-4</v>
      </c>
      <c r="R560" s="189">
        <f>Q560*H560</f>
        <v>1.2000000000000001E-3</v>
      </c>
      <c r="S560" s="189">
        <v>0</v>
      </c>
      <c r="T560" s="190">
        <f>S560*H560</f>
        <v>0</v>
      </c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R560" s="191" t="s">
        <v>229</v>
      </c>
      <c r="AT560" s="191" t="s">
        <v>149</v>
      </c>
      <c r="AU560" s="191" t="s">
        <v>84</v>
      </c>
      <c r="AY560" s="19" t="s">
        <v>146</v>
      </c>
      <c r="BE560" s="192">
        <f>IF(N560="základní",J560,0)</f>
        <v>0</v>
      </c>
      <c r="BF560" s="192">
        <f>IF(N560="snížená",J560,0)</f>
        <v>0</v>
      </c>
      <c r="BG560" s="192">
        <f>IF(N560="zákl. přenesená",J560,0)</f>
        <v>0</v>
      </c>
      <c r="BH560" s="192">
        <f>IF(N560="sníž. přenesená",J560,0)</f>
        <v>0</v>
      </c>
      <c r="BI560" s="192">
        <f>IF(N560="nulová",J560,0)</f>
        <v>0</v>
      </c>
      <c r="BJ560" s="19" t="s">
        <v>84</v>
      </c>
      <c r="BK560" s="192">
        <f>ROUND(I560*H560,2)</f>
        <v>0</v>
      </c>
      <c r="BL560" s="19" t="s">
        <v>229</v>
      </c>
      <c r="BM560" s="191" t="s">
        <v>1042</v>
      </c>
    </row>
    <row r="561" spans="1:65" s="2" customFormat="1" ht="11.25">
      <c r="A561" s="36"/>
      <c r="B561" s="37"/>
      <c r="C561" s="38"/>
      <c r="D561" s="193" t="s">
        <v>156</v>
      </c>
      <c r="E561" s="38"/>
      <c r="F561" s="194" t="s">
        <v>1043</v>
      </c>
      <c r="G561" s="38"/>
      <c r="H561" s="38"/>
      <c r="I561" s="195"/>
      <c r="J561" s="38"/>
      <c r="K561" s="38"/>
      <c r="L561" s="41"/>
      <c r="M561" s="196"/>
      <c r="N561" s="197"/>
      <c r="O561" s="66"/>
      <c r="P561" s="66"/>
      <c r="Q561" s="66"/>
      <c r="R561" s="66"/>
      <c r="S561" s="66"/>
      <c r="T561" s="67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T561" s="19" t="s">
        <v>156</v>
      </c>
      <c r="AU561" s="19" t="s">
        <v>84</v>
      </c>
    </row>
    <row r="562" spans="1:65" s="2" customFormat="1" ht="24.2" customHeight="1">
      <c r="A562" s="36"/>
      <c r="B562" s="37"/>
      <c r="C562" s="180" t="s">
        <v>1044</v>
      </c>
      <c r="D562" s="180" t="s">
        <v>149</v>
      </c>
      <c r="E562" s="181" t="s">
        <v>1045</v>
      </c>
      <c r="F562" s="182" t="s">
        <v>1046</v>
      </c>
      <c r="G562" s="183" t="s">
        <v>152</v>
      </c>
      <c r="H562" s="184">
        <v>40</v>
      </c>
      <c r="I562" s="185"/>
      <c r="J562" s="186">
        <f>ROUND(I562*H562,2)</f>
        <v>0</v>
      </c>
      <c r="K562" s="182" t="s">
        <v>153</v>
      </c>
      <c r="L562" s="41"/>
      <c r="M562" s="187" t="s">
        <v>19</v>
      </c>
      <c r="N562" s="188" t="s">
        <v>43</v>
      </c>
      <c r="O562" s="66"/>
      <c r="P562" s="189">
        <f>O562*H562</f>
        <v>0</v>
      </c>
      <c r="Q562" s="189">
        <v>1.4245E-3</v>
      </c>
      <c r="R562" s="189">
        <f>Q562*H562</f>
        <v>5.6980000000000003E-2</v>
      </c>
      <c r="S562" s="189">
        <v>0</v>
      </c>
      <c r="T562" s="190">
        <f>S562*H562</f>
        <v>0</v>
      </c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R562" s="191" t="s">
        <v>229</v>
      </c>
      <c r="AT562" s="191" t="s">
        <v>149</v>
      </c>
      <c r="AU562" s="191" t="s">
        <v>84</v>
      </c>
      <c r="AY562" s="19" t="s">
        <v>146</v>
      </c>
      <c r="BE562" s="192">
        <f>IF(N562="základní",J562,0)</f>
        <v>0</v>
      </c>
      <c r="BF562" s="192">
        <f>IF(N562="snížená",J562,0)</f>
        <v>0</v>
      </c>
      <c r="BG562" s="192">
        <f>IF(N562="zákl. přenesená",J562,0)</f>
        <v>0</v>
      </c>
      <c r="BH562" s="192">
        <f>IF(N562="sníž. přenesená",J562,0)</f>
        <v>0</v>
      </c>
      <c r="BI562" s="192">
        <f>IF(N562="nulová",J562,0)</f>
        <v>0</v>
      </c>
      <c r="BJ562" s="19" t="s">
        <v>84</v>
      </c>
      <c r="BK562" s="192">
        <f>ROUND(I562*H562,2)</f>
        <v>0</v>
      </c>
      <c r="BL562" s="19" t="s">
        <v>229</v>
      </c>
      <c r="BM562" s="191" t="s">
        <v>1047</v>
      </c>
    </row>
    <row r="563" spans="1:65" s="2" customFormat="1" ht="11.25">
      <c r="A563" s="36"/>
      <c r="B563" s="37"/>
      <c r="C563" s="38"/>
      <c r="D563" s="193" t="s">
        <v>156</v>
      </c>
      <c r="E563" s="38"/>
      <c r="F563" s="194" t="s">
        <v>1048</v>
      </c>
      <c r="G563" s="38"/>
      <c r="H563" s="38"/>
      <c r="I563" s="195"/>
      <c r="J563" s="38"/>
      <c r="K563" s="38"/>
      <c r="L563" s="41"/>
      <c r="M563" s="196"/>
      <c r="N563" s="197"/>
      <c r="O563" s="66"/>
      <c r="P563" s="66"/>
      <c r="Q563" s="66"/>
      <c r="R563" s="66"/>
      <c r="S563" s="66"/>
      <c r="T563" s="67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T563" s="19" t="s">
        <v>156</v>
      </c>
      <c r="AU563" s="19" t="s">
        <v>84</v>
      </c>
    </row>
    <row r="564" spans="1:65" s="2" customFormat="1" ht="37.9" customHeight="1">
      <c r="A564" s="36"/>
      <c r="B564" s="37"/>
      <c r="C564" s="180" t="s">
        <v>1049</v>
      </c>
      <c r="D564" s="180" t="s">
        <v>149</v>
      </c>
      <c r="E564" s="181" t="s">
        <v>1050</v>
      </c>
      <c r="F564" s="182" t="s">
        <v>1051</v>
      </c>
      <c r="G564" s="183" t="s">
        <v>168</v>
      </c>
      <c r="H564" s="184">
        <v>66.064999999999998</v>
      </c>
      <c r="I564" s="185"/>
      <c r="J564" s="186">
        <f>ROUND(I564*H564,2)</f>
        <v>0</v>
      </c>
      <c r="K564" s="182" t="s">
        <v>153</v>
      </c>
      <c r="L564" s="41"/>
      <c r="M564" s="187" t="s">
        <v>19</v>
      </c>
      <c r="N564" s="188" t="s">
        <v>43</v>
      </c>
      <c r="O564" s="66"/>
      <c r="P564" s="189">
        <f>O564*H564</f>
        <v>0</v>
      </c>
      <c r="Q564" s="189">
        <v>5.9959999999999996E-3</v>
      </c>
      <c r="R564" s="189">
        <f>Q564*H564</f>
        <v>0.39612573999999995</v>
      </c>
      <c r="S564" s="189">
        <v>0</v>
      </c>
      <c r="T564" s="190">
        <f>S564*H564</f>
        <v>0</v>
      </c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R564" s="191" t="s">
        <v>229</v>
      </c>
      <c r="AT564" s="191" t="s">
        <v>149</v>
      </c>
      <c r="AU564" s="191" t="s">
        <v>84</v>
      </c>
      <c r="AY564" s="19" t="s">
        <v>146</v>
      </c>
      <c r="BE564" s="192">
        <f>IF(N564="základní",J564,0)</f>
        <v>0</v>
      </c>
      <c r="BF564" s="192">
        <f>IF(N564="snížená",J564,0)</f>
        <v>0</v>
      </c>
      <c r="BG564" s="192">
        <f>IF(N564="zákl. přenesená",J564,0)</f>
        <v>0</v>
      </c>
      <c r="BH564" s="192">
        <f>IF(N564="sníž. přenesená",J564,0)</f>
        <v>0</v>
      </c>
      <c r="BI564" s="192">
        <f>IF(N564="nulová",J564,0)</f>
        <v>0</v>
      </c>
      <c r="BJ564" s="19" t="s">
        <v>84</v>
      </c>
      <c r="BK564" s="192">
        <f>ROUND(I564*H564,2)</f>
        <v>0</v>
      </c>
      <c r="BL564" s="19" t="s">
        <v>229</v>
      </c>
      <c r="BM564" s="191" t="s">
        <v>1052</v>
      </c>
    </row>
    <row r="565" spans="1:65" s="2" customFormat="1" ht="11.25">
      <c r="A565" s="36"/>
      <c r="B565" s="37"/>
      <c r="C565" s="38"/>
      <c r="D565" s="193" t="s">
        <v>156</v>
      </c>
      <c r="E565" s="38"/>
      <c r="F565" s="194" t="s">
        <v>1053</v>
      </c>
      <c r="G565" s="38"/>
      <c r="H565" s="38"/>
      <c r="I565" s="195"/>
      <c r="J565" s="38"/>
      <c r="K565" s="38"/>
      <c r="L565" s="41"/>
      <c r="M565" s="196"/>
      <c r="N565" s="197"/>
      <c r="O565" s="66"/>
      <c r="P565" s="66"/>
      <c r="Q565" s="66"/>
      <c r="R565" s="66"/>
      <c r="S565" s="66"/>
      <c r="T565" s="67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T565" s="19" t="s">
        <v>156</v>
      </c>
      <c r="AU565" s="19" t="s">
        <v>84</v>
      </c>
    </row>
    <row r="566" spans="1:65" s="13" customFormat="1" ht="11.25">
      <c r="B566" s="198"/>
      <c r="C566" s="199"/>
      <c r="D566" s="200" t="s">
        <v>158</v>
      </c>
      <c r="E566" s="201" t="s">
        <v>19</v>
      </c>
      <c r="F566" s="202" t="s">
        <v>1025</v>
      </c>
      <c r="G566" s="199"/>
      <c r="H566" s="203">
        <v>16.815000000000001</v>
      </c>
      <c r="I566" s="204"/>
      <c r="J566" s="199"/>
      <c r="K566" s="199"/>
      <c r="L566" s="205"/>
      <c r="M566" s="206"/>
      <c r="N566" s="207"/>
      <c r="O566" s="207"/>
      <c r="P566" s="207"/>
      <c r="Q566" s="207"/>
      <c r="R566" s="207"/>
      <c r="S566" s="207"/>
      <c r="T566" s="208"/>
      <c r="AT566" s="209" t="s">
        <v>158</v>
      </c>
      <c r="AU566" s="209" t="s">
        <v>84</v>
      </c>
      <c r="AV566" s="13" t="s">
        <v>84</v>
      </c>
      <c r="AW566" s="13" t="s">
        <v>33</v>
      </c>
      <c r="AX566" s="13" t="s">
        <v>71</v>
      </c>
      <c r="AY566" s="209" t="s">
        <v>146</v>
      </c>
    </row>
    <row r="567" spans="1:65" s="13" customFormat="1" ht="11.25">
      <c r="B567" s="198"/>
      <c r="C567" s="199"/>
      <c r="D567" s="200" t="s">
        <v>158</v>
      </c>
      <c r="E567" s="201" t="s">
        <v>19</v>
      </c>
      <c r="F567" s="202" t="s">
        <v>1026</v>
      </c>
      <c r="G567" s="199"/>
      <c r="H567" s="203">
        <v>13.65</v>
      </c>
      <c r="I567" s="204"/>
      <c r="J567" s="199"/>
      <c r="K567" s="199"/>
      <c r="L567" s="205"/>
      <c r="M567" s="206"/>
      <c r="N567" s="207"/>
      <c r="O567" s="207"/>
      <c r="P567" s="207"/>
      <c r="Q567" s="207"/>
      <c r="R567" s="207"/>
      <c r="S567" s="207"/>
      <c r="T567" s="208"/>
      <c r="AT567" s="209" t="s">
        <v>158</v>
      </c>
      <c r="AU567" s="209" t="s">
        <v>84</v>
      </c>
      <c r="AV567" s="13" t="s">
        <v>84</v>
      </c>
      <c r="AW567" s="13" t="s">
        <v>33</v>
      </c>
      <c r="AX567" s="13" t="s">
        <v>71</v>
      </c>
      <c r="AY567" s="209" t="s">
        <v>146</v>
      </c>
    </row>
    <row r="568" spans="1:65" s="13" customFormat="1" ht="11.25">
      <c r="B568" s="198"/>
      <c r="C568" s="199"/>
      <c r="D568" s="200" t="s">
        <v>158</v>
      </c>
      <c r="E568" s="201" t="s">
        <v>19</v>
      </c>
      <c r="F568" s="202" t="s">
        <v>1027</v>
      </c>
      <c r="G568" s="199"/>
      <c r="H568" s="203">
        <v>13.49</v>
      </c>
      <c r="I568" s="204"/>
      <c r="J568" s="199"/>
      <c r="K568" s="199"/>
      <c r="L568" s="205"/>
      <c r="M568" s="206"/>
      <c r="N568" s="207"/>
      <c r="O568" s="207"/>
      <c r="P568" s="207"/>
      <c r="Q568" s="207"/>
      <c r="R568" s="207"/>
      <c r="S568" s="207"/>
      <c r="T568" s="208"/>
      <c r="AT568" s="209" t="s">
        <v>158</v>
      </c>
      <c r="AU568" s="209" t="s">
        <v>84</v>
      </c>
      <c r="AV568" s="13" t="s">
        <v>84</v>
      </c>
      <c r="AW568" s="13" t="s">
        <v>33</v>
      </c>
      <c r="AX568" s="13" t="s">
        <v>71</v>
      </c>
      <c r="AY568" s="209" t="s">
        <v>146</v>
      </c>
    </row>
    <row r="569" spans="1:65" s="13" customFormat="1" ht="11.25">
      <c r="B569" s="198"/>
      <c r="C569" s="199"/>
      <c r="D569" s="200" t="s">
        <v>158</v>
      </c>
      <c r="E569" s="201" t="s">
        <v>19</v>
      </c>
      <c r="F569" s="202" t="s">
        <v>1028</v>
      </c>
      <c r="G569" s="199"/>
      <c r="H569" s="203">
        <v>22.11</v>
      </c>
      <c r="I569" s="204"/>
      <c r="J569" s="199"/>
      <c r="K569" s="199"/>
      <c r="L569" s="205"/>
      <c r="M569" s="206"/>
      <c r="N569" s="207"/>
      <c r="O569" s="207"/>
      <c r="P569" s="207"/>
      <c r="Q569" s="207"/>
      <c r="R569" s="207"/>
      <c r="S569" s="207"/>
      <c r="T569" s="208"/>
      <c r="AT569" s="209" t="s">
        <v>158</v>
      </c>
      <c r="AU569" s="209" t="s">
        <v>84</v>
      </c>
      <c r="AV569" s="13" t="s">
        <v>84</v>
      </c>
      <c r="AW569" s="13" t="s">
        <v>33</v>
      </c>
      <c r="AX569" s="13" t="s">
        <v>71</v>
      </c>
      <c r="AY569" s="209" t="s">
        <v>146</v>
      </c>
    </row>
    <row r="570" spans="1:65" s="14" customFormat="1" ht="11.25">
      <c r="B570" s="210"/>
      <c r="C570" s="211"/>
      <c r="D570" s="200" t="s">
        <v>158</v>
      </c>
      <c r="E570" s="212" t="s">
        <v>19</v>
      </c>
      <c r="F570" s="213" t="s">
        <v>173</v>
      </c>
      <c r="G570" s="211"/>
      <c r="H570" s="214">
        <v>66.064999999999998</v>
      </c>
      <c r="I570" s="215"/>
      <c r="J570" s="211"/>
      <c r="K570" s="211"/>
      <c r="L570" s="216"/>
      <c r="M570" s="217"/>
      <c r="N570" s="218"/>
      <c r="O570" s="218"/>
      <c r="P570" s="218"/>
      <c r="Q570" s="218"/>
      <c r="R570" s="218"/>
      <c r="S570" s="218"/>
      <c r="T570" s="219"/>
      <c r="AT570" s="220" t="s">
        <v>158</v>
      </c>
      <c r="AU570" s="220" t="s">
        <v>84</v>
      </c>
      <c r="AV570" s="14" t="s">
        <v>154</v>
      </c>
      <c r="AW570" s="14" t="s">
        <v>33</v>
      </c>
      <c r="AX570" s="14" t="s">
        <v>78</v>
      </c>
      <c r="AY570" s="220" t="s">
        <v>146</v>
      </c>
    </row>
    <row r="571" spans="1:65" s="2" customFormat="1" ht="16.5" customHeight="1">
      <c r="A571" s="36"/>
      <c r="B571" s="37"/>
      <c r="C571" s="235" t="s">
        <v>1054</v>
      </c>
      <c r="D571" s="235" t="s">
        <v>288</v>
      </c>
      <c r="E571" s="236" t="s">
        <v>1055</v>
      </c>
      <c r="F571" s="237" t="s">
        <v>1056</v>
      </c>
      <c r="G571" s="238" t="s">
        <v>168</v>
      </c>
      <c r="H571" s="239">
        <v>72.671999999999997</v>
      </c>
      <c r="I571" s="240"/>
      <c r="J571" s="241">
        <f>ROUND(I571*H571,2)</f>
        <v>0</v>
      </c>
      <c r="K571" s="237" t="s">
        <v>444</v>
      </c>
      <c r="L571" s="242"/>
      <c r="M571" s="243" t="s">
        <v>19</v>
      </c>
      <c r="N571" s="244" t="s">
        <v>43</v>
      </c>
      <c r="O571" s="66"/>
      <c r="P571" s="189">
        <f>O571*H571</f>
        <v>0</v>
      </c>
      <c r="Q571" s="189">
        <v>1.18E-2</v>
      </c>
      <c r="R571" s="189">
        <f>Q571*H571</f>
        <v>0.85752959999999989</v>
      </c>
      <c r="S571" s="189">
        <v>0</v>
      </c>
      <c r="T571" s="190">
        <f>S571*H571</f>
        <v>0</v>
      </c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R571" s="191" t="s">
        <v>455</v>
      </c>
      <c r="AT571" s="191" t="s">
        <v>288</v>
      </c>
      <c r="AU571" s="191" t="s">
        <v>84</v>
      </c>
      <c r="AY571" s="19" t="s">
        <v>146</v>
      </c>
      <c r="BE571" s="192">
        <f>IF(N571="základní",J571,0)</f>
        <v>0</v>
      </c>
      <c r="BF571" s="192">
        <f>IF(N571="snížená",J571,0)</f>
        <v>0</v>
      </c>
      <c r="BG571" s="192">
        <f>IF(N571="zákl. přenesená",J571,0)</f>
        <v>0</v>
      </c>
      <c r="BH571" s="192">
        <f>IF(N571="sníž. přenesená",J571,0)</f>
        <v>0</v>
      </c>
      <c r="BI571" s="192">
        <f>IF(N571="nulová",J571,0)</f>
        <v>0</v>
      </c>
      <c r="BJ571" s="19" t="s">
        <v>84</v>
      </c>
      <c r="BK571" s="192">
        <f>ROUND(I571*H571,2)</f>
        <v>0</v>
      </c>
      <c r="BL571" s="19" t="s">
        <v>229</v>
      </c>
      <c r="BM571" s="191" t="s">
        <v>1057</v>
      </c>
    </row>
    <row r="572" spans="1:65" s="13" customFormat="1" ht="11.25">
      <c r="B572" s="198"/>
      <c r="C572" s="199"/>
      <c r="D572" s="200" t="s">
        <v>158</v>
      </c>
      <c r="E572" s="199"/>
      <c r="F572" s="202" t="s">
        <v>1058</v>
      </c>
      <c r="G572" s="199"/>
      <c r="H572" s="203">
        <v>72.671999999999997</v>
      </c>
      <c r="I572" s="204"/>
      <c r="J572" s="199"/>
      <c r="K572" s="199"/>
      <c r="L572" s="205"/>
      <c r="M572" s="206"/>
      <c r="N572" s="207"/>
      <c r="O572" s="207"/>
      <c r="P572" s="207"/>
      <c r="Q572" s="207"/>
      <c r="R572" s="207"/>
      <c r="S572" s="207"/>
      <c r="T572" s="208"/>
      <c r="AT572" s="209" t="s">
        <v>158</v>
      </c>
      <c r="AU572" s="209" t="s">
        <v>84</v>
      </c>
      <c r="AV572" s="13" t="s">
        <v>84</v>
      </c>
      <c r="AW572" s="13" t="s">
        <v>4</v>
      </c>
      <c r="AX572" s="13" t="s">
        <v>78</v>
      </c>
      <c r="AY572" s="209" t="s">
        <v>146</v>
      </c>
    </row>
    <row r="573" spans="1:65" s="2" customFormat="1" ht="24.2" customHeight="1">
      <c r="A573" s="36"/>
      <c r="B573" s="37"/>
      <c r="C573" s="180" t="s">
        <v>1059</v>
      </c>
      <c r="D573" s="180" t="s">
        <v>149</v>
      </c>
      <c r="E573" s="181" t="s">
        <v>1060</v>
      </c>
      <c r="F573" s="182" t="s">
        <v>1061</v>
      </c>
      <c r="G573" s="183" t="s">
        <v>168</v>
      </c>
      <c r="H573" s="184">
        <v>66.064999999999998</v>
      </c>
      <c r="I573" s="185"/>
      <c r="J573" s="186">
        <f>ROUND(I573*H573,2)</f>
        <v>0</v>
      </c>
      <c r="K573" s="182" t="s">
        <v>153</v>
      </c>
      <c r="L573" s="41"/>
      <c r="M573" s="187" t="s">
        <v>19</v>
      </c>
      <c r="N573" s="188" t="s">
        <v>43</v>
      </c>
      <c r="O573" s="66"/>
      <c r="P573" s="189">
        <f>O573*H573</f>
        <v>0</v>
      </c>
      <c r="Q573" s="189">
        <v>4.5000000000000003E-5</v>
      </c>
      <c r="R573" s="189">
        <f>Q573*H573</f>
        <v>2.972925E-3</v>
      </c>
      <c r="S573" s="189">
        <v>0</v>
      </c>
      <c r="T573" s="190">
        <f>S573*H573</f>
        <v>0</v>
      </c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R573" s="191" t="s">
        <v>229</v>
      </c>
      <c r="AT573" s="191" t="s">
        <v>149</v>
      </c>
      <c r="AU573" s="191" t="s">
        <v>84</v>
      </c>
      <c r="AY573" s="19" t="s">
        <v>146</v>
      </c>
      <c r="BE573" s="192">
        <f>IF(N573="základní",J573,0)</f>
        <v>0</v>
      </c>
      <c r="BF573" s="192">
        <f>IF(N573="snížená",J573,0)</f>
        <v>0</v>
      </c>
      <c r="BG573" s="192">
        <f>IF(N573="zákl. přenesená",J573,0)</f>
        <v>0</v>
      </c>
      <c r="BH573" s="192">
        <f>IF(N573="sníž. přenesená",J573,0)</f>
        <v>0</v>
      </c>
      <c r="BI573" s="192">
        <f>IF(N573="nulová",J573,0)</f>
        <v>0</v>
      </c>
      <c r="BJ573" s="19" t="s">
        <v>84</v>
      </c>
      <c r="BK573" s="192">
        <f>ROUND(I573*H573,2)</f>
        <v>0</v>
      </c>
      <c r="BL573" s="19" t="s">
        <v>229</v>
      </c>
      <c r="BM573" s="191" t="s">
        <v>1062</v>
      </c>
    </row>
    <row r="574" spans="1:65" s="2" customFormat="1" ht="11.25">
      <c r="A574" s="36"/>
      <c r="B574" s="37"/>
      <c r="C574" s="38"/>
      <c r="D574" s="193" t="s">
        <v>156</v>
      </c>
      <c r="E574" s="38"/>
      <c r="F574" s="194" t="s">
        <v>1063</v>
      </c>
      <c r="G574" s="38"/>
      <c r="H574" s="38"/>
      <c r="I574" s="195"/>
      <c r="J574" s="38"/>
      <c r="K574" s="38"/>
      <c r="L574" s="41"/>
      <c r="M574" s="196"/>
      <c r="N574" s="197"/>
      <c r="O574" s="66"/>
      <c r="P574" s="66"/>
      <c r="Q574" s="66"/>
      <c r="R574" s="66"/>
      <c r="S574" s="66"/>
      <c r="T574" s="67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T574" s="19" t="s">
        <v>156</v>
      </c>
      <c r="AU574" s="19" t="s">
        <v>84</v>
      </c>
    </row>
    <row r="575" spans="1:65" s="13" customFormat="1" ht="11.25">
      <c r="B575" s="198"/>
      <c r="C575" s="199"/>
      <c r="D575" s="200" t="s">
        <v>158</v>
      </c>
      <c r="E575" s="201" t="s">
        <v>19</v>
      </c>
      <c r="F575" s="202" t="s">
        <v>1025</v>
      </c>
      <c r="G575" s="199"/>
      <c r="H575" s="203">
        <v>16.815000000000001</v>
      </c>
      <c r="I575" s="204"/>
      <c r="J575" s="199"/>
      <c r="K575" s="199"/>
      <c r="L575" s="205"/>
      <c r="M575" s="206"/>
      <c r="N575" s="207"/>
      <c r="O575" s="207"/>
      <c r="P575" s="207"/>
      <c r="Q575" s="207"/>
      <c r="R575" s="207"/>
      <c r="S575" s="207"/>
      <c r="T575" s="208"/>
      <c r="AT575" s="209" t="s">
        <v>158</v>
      </c>
      <c r="AU575" s="209" t="s">
        <v>84</v>
      </c>
      <c r="AV575" s="13" t="s">
        <v>84</v>
      </c>
      <c r="AW575" s="13" t="s">
        <v>33</v>
      </c>
      <c r="AX575" s="13" t="s">
        <v>71</v>
      </c>
      <c r="AY575" s="209" t="s">
        <v>146</v>
      </c>
    </row>
    <row r="576" spans="1:65" s="13" customFormat="1" ht="11.25">
      <c r="B576" s="198"/>
      <c r="C576" s="199"/>
      <c r="D576" s="200" t="s">
        <v>158</v>
      </c>
      <c r="E576" s="201" t="s">
        <v>19</v>
      </c>
      <c r="F576" s="202" t="s">
        <v>1026</v>
      </c>
      <c r="G576" s="199"/>
      <c r="H576" s="203">
        <v>13.65</v>
      </c>
      <c r="I576" s="204"/>
      <c r="J576" s="199"/>
      <c r="K576" s="199"/>
      <c r="L576" s="205"/>
      <c r="M576" s="206"/>
      <c r="N576" s="207"/>
      <c r="O576" s="207"/>
      <c r="P576" s="207"/>
      <c r="Q576" s="207"/>
      <c r="R576" s="207"/>
      <c r="S576" s="207"/>
      <c r="T576" s="208"/>
      <c r="AT576" s="209" t="s">
        <v>158</v>
      </c>
      <c r="AU576" s="209" t="s">
        <v>84</v>
      </c>
      <c r="AV576" s="13" t="s">
        <v>84</v>
      </c>
      <c r="AW576" s="13" t="s">
        <v>33</v>
      </c>
      <c r="AX576" s="13" t="s">
        <v>71</v>
      </c>
      <c r="AY576" s="209" t="s">
        <v>146</v>
      </c>
    </row>
    <row r="577" spans="1:65" s="13" customFormat="1" ht="11.25">
      <c r="B577" s="198"/>
      <c r="C577" s="199"/>
      <c r="D577" s="200" t="s">
        <v>158</v>
      </c>
      <c r="E577" s="201" t="s">
        <v>19</v>
      </c>
      <c r="F577" s="202" t="s">
        <v>1027</v>
      </c>
      <c r="G577" s="199"/>
      <c r="H577" s="203">
        <v>13.49</v>
      </c>
      <c r="I577" s="204"/>
      <c r="J577" s="199"/>
      <c r="K577" s="199"/>
      <c r="L577" s="205"/>
      <c r="M577" s="206"/>
      <c r="N577" s="207"/>
      <c r="O577" s="207"/>
      <c r="P577" s="207"/>
      <c r="Q577" s="207"/>
      <c r="R577" s="207"/>
      <c r="S577" s="207"/>
      <c r="T577" s="208"/>
      <c r="AT577" s="209" t="s">
        <v>158</v>
      </c>
      <c r="AU577" s="209" t="s">
        <v>84</v>
      </c>
      <c r="AV577" s="13" t="s">
        <v>84</v>
      </c>
      <c r="AW577" s="13" t="s">
        <v>33</v>
      </c>
      <c r="AX577" s="13" t="s">
        <v>71</v>
      </c>
      <c r="AY577" s="209" t="s">
        <v>146</v>
      </c>
    </row>
    <row r="578" spans="1:65" s="13" customFormat="1" ht="11.25">
      <c r="B578" s="198"/>
      <c r="C578" s="199"/>
      <c r="D578" s="200" t="s">
        <v>158</v>
      </c>
      <c r="E578" s="201" t="s">
        <v>19</v>
      </c>
      <c r="F578" s="202" t="s">
        <v>1028</v>
      </c>
      <c r="G578" s="199"/>
      <c r="H578" s="203">
        <v>22.11</v>
      </c>
      <c r="I578" s="204"/>
      <c r="J578" s="199"/>
      <c r="K578" s="199"/>
      <c r="L578" s="205"/>
      <c r="M578" s="206"/>
      <c r="N578" s="207"/>
      <c r="O578" s="207"/>
      <c r="P578" s="207"/>
      <c r="Q578" s="207"/>
      <c r="R578" s="207"/>
      <c r="S578" s="207"/>
      <c r="T578" s="208"/>
      <c r="AT578" s="209" t="s">
        <v>158</v>
      </c>
      <c r="AU578" s="209" t="s">
        <v>84</v>
      </c>
      <c r="AV578" s="13" t="s">
        <v>84</v>
      </c>
      <c r="AW578" s="13" t="s">
        <v>33</v>
      </c>
      <c r="AX578" s="13" t="s">
        <v>71</v>
      </c>
      <c r="AY578" s="209" t="s">
        <v>146</v>
      </c>
    </row>
    <row r="579" spans="1:65" s="14" customFormat="1" ht="11.25">
      <c r="B579" s="210"/>
      <c r="C579" s="211"/>
      <c r="D579" s="200" t="s">
        <v>158</v>
      </c>
      <c r="E579" s="212" t="s">
        <v>19</v>
      </c>
      <c r="F579" s="213" t="s">
        <v>173</v>
      </c>
      <c r="G579" s="211"/>
      <c r="H579" s="214">
        <v>66.064999999999998</v>
      </c>
      <c r="I579" s="215"/>
      <c r="J579" s="211"/>
      <c r="K579" s="211"/>
      <c r="L579" s="216"/>
      <c r="M579" s="217"/>
      <c r="N579" s="218"/>
      <c r="O579" s="218"/>
      <c r="P579" s="218"/>
      <c r="Q579" s="218"/>
      <c r="R579" s="218"/>
      <c r="S579" s="218"/>
      <c r="T579" s="219"/>
      <c r="AT579" s="220" t="s">
        <v>158</v>
      </c>
      <c r="AU579" s="220" t="s">
        <v>84</v>
      </c>
      <c r="AV579" s="14" t="s">
        <v>154</v>
      </c>
      <c r="AW579" s="14" t="s">
        <v>33</v>
      </c>
      <c r="AX579" s="14" t="s">
        <v>78</v>
      </c>
      <c r="AY579" s="220" t="s">
        <v>146</v>
      </c>
    </row>
    <row r="580" spans="1:65" s="2" customFormat="1" ht="49.15" customHeight="1">
      <c r="A580" s="36"/>
      <c r="B580" s="37"/>
      <c r="C580" s="180" t="s">
        <v>1064</v>
      </c>
      <c r="D580" s="180" t="s">
        <v>149</v>
      </c>
      <c r="E580" s="181" t="s">
        <v>1065</v>
      </c>
      <c r="F580" s="182" t="s">
        <v>1066</v>
      </c>
      <c r="G580" s="183" t="s">
        <v>198</v>
      </c>
      <c r="H580" s="184">
        <v>1.4379999999999999</v>
      </c>
      <c r="I580" s="185"/>
      <c r="J580" s="186">
        <f>ROUND(I580*H580,2)</f>
        <v>0</v>
      </c>
      <c r="K580" s="182" t="s">
        <v>153</v>
      </c>
      <c r="L580" s="41"/>
      <c r="M580" s="187" t="s">
        <v>19</v>
      </c>
      <c r="N580" s="188" t="s">
        <v>43</v>
      </c>
      <c r="O580" s="66"/>
      <c r="P580" s="189">
        <f>O580*H580</f>
        <v>0</v>
      </c>
      <c r="Q580" s="189">
        <v>0</v>
      </c>
      <c r="R580" s="189">
        <f>Q580*H580</f>
        <v>0</v>
      </c>
      <c r="S580" s="189">
        <v>0</v>
      </c>
      <c r="T580" s="190">
        <f>S580*H580</f>
        <v>0</v>
      </c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R580" s="191" t="s">
        <v>229</v>
      </c>
      <c r="AT580" s="191" t="s">
        <v>149</v>
      </c>
      <c r="AU580" s="191" t="s">
        <v>84</v>
      </c>
      <c r="AY580" s="19" t="s">
        <v>146</v>
      </c>
      <c r="BE580" s="192">
        <f>IF(N580="základní",J580,0)</f>
        <v>0</v>
      </c>
      <c r="BF580" s="192">
        <f>IF(N580="snížená",J580,0)</f>
        <v>0</v>
      </c>
      <c r="BG580" s="192">
        <f>IF(N580="zákl. přenesená",J580,0)</f>
        <v>0</v>
      </c>
      <c r="BH580" s="192">
        <f>IF(N580="sníž. přenesená",J580,0)</f>
        <v>0</v>
      </c>
      <c r="BI580" s="192">
        <f>IF(N580="nulová",J580,0)</f>
        <v>0</v>
      </c>
      <c r="BJ580" s="19" t="s">
        <v>84</v>
      </c>
      <c r="BK580" s="192">
        <f>ROUND(I580*H580,2)</f>
        <v>0</v>
      </c>
      <c r="BL580" s="19" t="s">
        <v>229</v>
      </c>
      <c r="BM580" s="191" t="s">
        <v>1067</v>
      </c>
    </row>
    <row r="581" spans="1:65" s="2" customFormat="1" ht="11.25">
      <c r="A581" s="36"/>
      <c r="B581" s="37"/>
      <c r="C581" s="38"/>
      <c r="D581" s="193" t="s">
        <v>156</v>
      </c>
      <c r="E581" s="38"/>
      <c r="F581" s="194" t="s">
        <v>1068</v>
      </c>
      <c r="G581" s="38"/>
      <c r="H581" s="38"/>
      <c r="I581" s="195"/>
      <c r="J581" s="38"/>
      <c r="K581" s="38"/>
      <c r="L581" s="41"/>
      <c r="M581" s="196"/>
      <c r="N581" s="197"/>
      <c r="O581" s="66"/>
      <c r="P581" s="66"/>
      <c r="Q581" s="66"/>
      <c r="R581" s="66"/>
      <c r="S581" s="66"/>
      <c r="T581" s="67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T581" s="19" t="s">
        <v>156</v>
      </c>
      <c r="AU581" s="19" t="s">
        <v>84</v>
      </c>
    </row>
    <row r="582" spans="1:65" s="12" customFormat="1" ht="22.9" customHeight="1">
      <c r="B582" s="164"/>
      <c r="C582" s="165"/>
      <c r="D582" s="166" t="s">
        <v>70</v>
      </c>
      <c r="E582" s="178" t="s">
        <v>1069</v>
      </c>
      <c r="F582" s="178" t="s">
        <v>1070</v>
      </c>
      <c r="G582" s="165"/>
      <c r="H582" s="165"/>
      <c r="I582" s="168"/>
      <c r="J582" s="179">
        <f>BK582</f>
        <v>0</v>
      </c>
      <c r="K582" s="165"/>
      <c r="L582" s="170"/>
      <c r="M582" s="171"/>
      <c r="N582" s="172"/>
      <c r="O582" s="172"/>
      <c r="P582" s="173">
        <f>SUM(P583:P590)</f>
        <v>0</v>
      </c>
      <c r="Q582" s="172"/>
      <c r="R582" s="173">
        <f>SUM(R583:R590)</f>
        <v>9.1982320440000001E-2</v>
      </c>
      <c r="S582" s="172"/>
      <c r="T582" s="174">
        <f>SUM(T583:T590)</f>
        <v>0</v>
      </c>
      <c r="AR582" s="175" t="s">
        <v>84</v>
      </c>
      <c r="AT582" s="176" t="s">
        <v>70</v>
      </c>
      <c r="AU582" s="176" t="s">
        <v>78</v>
      </c>
      <c r="AY582" s="175" t="s">
        <v>146</v>
      </c>
      <c r="BK582" s="177">
        <f>SUM(BK583:BK590)</f>
        <v>0</v>
      </c>
    </row>
    <row r="583" spans="1:65" s="2" customFormat="1" ht="24.2" customHeight="1">
      <c r="A583" s="36"/>
      <c r="B583" s="37"/>
      <c r="C583" s="180" t="s">
        <v>1071</v>
      </c>
      <c r="D583" s="180" t="s">
        <v>149</v>
      </c>
      <c r="E583" s="181" t="s">
        <v>1072</v>
      </c>
      <c r="F583" s="182" t="s">
        <v>1073</v>
      </c>
      <c r="G583" s="183" t="s">
        <v>168</v>
      </c>
      <c r="H583" s="184">
        <v>120.045</v>
      </c>
      <c r="I583" s="185"/>
      <c r="J583" s="186">
        <f>ROUND(I583*H583,2)</f>
        <v>0</v>
      </c>
      <c r="K583" s="182" t="s">
        <v>153</v>
      </c>
      <c r="L583" s="41"/>
      <c r="M583" s="187" t="s">
        <v>19</v>
      </c>
      <c r="N583" s="188" t="s">
        <v>43</v>
      </c>
      <c r="O583" s="66"/>
      <c r="P583" s="189">
        <f>O583*H583</f>
        <v>0</v>
      </c>
      <c r="Q583" s="189">
        <v>2.4232000000000001E-5</v>
      </c>
      <c r="R583" s="189">
        <f>Q583*H583</f>
        <v>2.9089304400000001E-3</v>
      </c>
      <c r="S583" s="189">
        <v>0</v>
      </c>
      <c r="T583" s="190">
        <f>S583*H583</f>
        <v>0</v>
      </c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R583" s="191" t="s">
        <v>229</v>
      </c>
      <c r="AT583" s="191" t="s">
        <v>149</v>
      </c>
      <c r="AU583" s="191" t="s">
        <v>84</v>
      </c>
      <c r="AY583" s="19" t="s">
        <v>146</v>
      </c>
      <c r="BE583" s="192">
        <f>IF(N583="základní",J583,0)</f>
        <v>0</v>
      </c>
      <c r="BF583" s="192">
        <f>IF(N583="snížená",J583,0)</f>
        <v>0</v>
      </c>
      <c r="BG583" s="192">
        <f>IF(N583="zákl. přenesená",J583,0)</f>
        <v>0</v>
      </c>
      <c r="BH583" s="192">
        <f>IF(N583="sníž. přenesená",J583,0)</f>
        <v>0</v>
      </c>
      <c r="BI583" s="192">
        <f>IF(N583="nulová",J583,0)</f>
        <v>0</v>
      </c>
      <c r="BJ583" s="19" t="s">
        <v>84</v>
      </c>
      <c r="BK583" s="192">
        <f>ROUND(I583*H583,2)</f>
        <v>0</v>
      </c>
      <c r="BL583" s="19" t="s">
        <v>229</v>
      </c>
      <c r="BM583" s="191" t="s">
        <v>1074</v>
      </c>
    </row>
    <row r="584" spans="1:65" s="2" customFormat="1" ht="11.25">
      <c r="A584" s="36"/>
      <c r="B584" s="37"/>
      <c r="C584" s="38"/>
      <c r="D584" s="193" t="s">
        <v>156</v>
      </c>
      <c r="E584" s="38"/>
      <c r="F584" s="194" t="s">
        <v>1075</v>
      </c>
      <c r="G584" s="38"/>
      <c r="H584" s="38"/>
      <c r="I584" s="195"/>
      <c r="J584" s="38"/>
      <c r="K584" s="38"/>
      <c r="L584" s="41"/>
      <c r="M584" s="196"/>
      <c r="N584" s="197"/>
      <c r="O584" s="66"/>
      <c r="P584" s="66"/>
      <c r="Q584" s="66"/>
      <c r="R584" s="66"/>
      <c r="S584" s="66"/>
      <c r="T584" s="67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T584" s="19" t="s">
        <v>156</v>
      </c>
      <c r="AU584" s="19" t="s">
        <v>84</v>
      </c>
    </row>
    <row r="585" spans="1:65" s="2" customFormat="1" ht="24.2" customHeight="1">
      <c r="A585" s="36"/>
      <c r="B585" s="37"/>
      <c r="C585" s="180" t="s">
        <v>1076</v>
      </c>
      <c r="D585" s="180" t="s">
        <v>149</v>
      </c>
      <c r="E585" s="181" t="s">
        <v>1077</v>
      </c>
      <c r="F585" s="182" t="s">
        <v>1078</v>
      </c>
      <c r="G585" s="183" t="s">
        <v>168</v>
      </c>
      <c r="H585" s="184">
        <v>120.045</v>
      </c>
      <c r="I585" s="185"/>
      <c r="J585" s="186">
        <f>ROUND(I585*H585,2)</f>
        <v>0</v>
      </c>
      <c r="K585" s="182" t="s">
        <v>153</v>
      </c>
      <c r="L585" s="41"/>
      <c r="M585" s="187" t="s">
        <v>19</v>
      </c>
      <c r="N585" s="188" t="s">
        <v>43</v>
      </c>
      <c r="O585" s="66"/>
      <c r="P585" s="189">
        <f>O585*H585</f>
        <v>0</v>
      </c>
      <c r="Q585" s="189">
        <v>0</v>
      </c>
      <c r="R585" s="189">
        <f>Q585*H585</f>
        <v>0</v>
      </c>
      <c r="S585" s="189">
        <v>0</v>
      </c>
      <c r="T585" s="190">
        <f>S585*H585</f>
        <v>0</v>
      </c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R585" s="191" t="s">
        <v>229</v>
      </c>
      <c r="AT585" s="191" t="s">
        <v>149</v>
      </c>
      <c r="AU585" s="191" t="s">
        <v>84</v>
      </c>
      <c r="AY585" s="19" t="s">
        <v>146</v>
      </c>
      <c r="BE585" s="192">
        <f>IF(N585="základní",J585,0)</f>
        <v>0</v>
      </c>
      <c r="BF585" s="192">
        <f>IF(N585="snížená",J585,0)</f>
        <v>0</v>
      </c>
      <c r="BG585" s="192">
        <f>IF(N585="zákl. přenesená",J585,0)</f>
        <v>0</v>
      </c>
      <c r="BH585" s="192">
        <f>IF(N585="sníž. přenesená",J585,0)</f>
        <v>0</v>
      </c>
      <c r="BI585" s="192">
        <f>IF(N585="nulová",J585,0)</f>
        <v>0</v>
      </c>
      <c r="BJ585" s="19" t="s">
        <v>84</v>
      </c>
      <c r="BK585" s="192">
        <f>ROUND(I585*H585,2)</f>
        <v>0</v>
      </c>
      <c r="BL585" s="19" t="s">
        <v>229</v>
      </c>
      <c r="BM585" s="191" t="s">
        <v>1079</v>
      </c>
    </row>
    <row r="586" spans="1:65" s="2" customFormat="1" ht="11.25">
      <c r="A586" s="36"/>
      <c r="B586" s="37"/>
      <c r="C586" s="38"/>
      <c r="D586" s="193" t="s">
        <v>156</v>
      </c>
      <c r="E586" s="38"/>
      <c r="F586" s="194" t="s">
        <v>1080</v>
      </c>
      <c r="G586" s="38"/>
      <c r="H586" s="38"/>
      <c r="I586" s="195"/>
      <c r="J586" s="38"/>
      <c r="K586" s="38"/>
      <c r="L586" s="41"/>
      <c r="M586" s="196"/>
      <c r="N586" s="197"/>
      <c r="O586" s="66"/>
      <c r="P586" s="66"/>
      <c r="Q586" s="66"/>
      <c r="R586" s="66"/>
      <c r="S586" s="66"/>
      <c r="T586" s="67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T586" s="19" t="s">
        <v>156</v>
      </c>
      <c r="AU586" s="19" t="s">
        <v>84</v>
      </c>
    </row>
    <row r="587" spans="1:65" s="2" customFormat="1" ht="16.5" customHeight="1">
      <c r="A587" s="36"/>
      <c r="B587" s="37"/>
      <c r="C587" s="180" t="s">
        <v>1081</v>
      </c>
      <c r="D587" s="180" t="s">
        <v>149</v>
      </c>
      <c r="E587" s="181" t="s">
        <v>1082</v>
      </c>
      <c r="F587" s="182" t="s">
        <v>1083</v>
      </c>
      <c r="G587" s="183" t="s">
        <v>168</v>
      </c>
      <c r="H587" s="184">
        <v>120.045</v>
      </c>
      <c r="I587" s="185"/>
      <c r="J587" s="186">
        <f>ROUND(I587*H587,2)</f>
        <v>0</v>
      </c>
      <c r="K587" s="182" t="s">
        <v>153</v>
      </c>
      <c r="L587" s="41"/>
      <c r="M587" s="187" t="s">
        <v>19</v>
      </c>
      <c r="N587" s="188" t="s">
        <v>43</v>
      </c>
      <c r="O587" s="66"/>
      <c r="P587" s="189">
        <f>O587*H587</f>
        <v>0</v>
      </c>
      <c r="Q587" s="189">
        <v>5.7499999999999999E-4</v>
      </c>
      <c r="R587" s="189">
        <f>Q587*H587</f>
        <v>6.9025875E-2</v>
      </c>
      <c r="S587" s="189">
        <v>0</v>
      </c>
      <c r="T587" s="190">
        <f>S587*H587</f>
        <v>0</v>
      </c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R587" s="191" t="s">
        <v>229</v>
      </c>
      <c r="AT587" s="191" t="s">
        <v>149</v>
      </c>
      <c r="AU587" s="191" t="s">
        <v>84</v>
      </c>
      <c r="AY587" s="19" t="s">
        <v>146</v>
      </c>
      <c r="BE587" s="192">
        <f>IF(N587="základní",J587,0)</f>
        <v>0</v>
      </c>
      <c r="BF587" s="192">
        <f>IF(N587="snížená",J587,0)</f>
        <v>0</v>
      </c>
      <c r="BG587" s="192">
        <f>IF(N587="zákl. přenesená",J587,0)</f>
        <v>0</v>
      </c>
      <c r="BH587" s="192">
        <f>IF(N587="sníž. přenesená",J587,0)</f>
        <v>0</v>
      </c>
      <c r="BI587" s="192">
        <f>IF(N587="nulová",J587,0)</f>
        <v>0</v>
      </c>
      <c r="BJ587" s="19" t="s">
        <v>84</v>
      </c>
      <c r="BK587" s="192">
        <f>ROUND(I587*H587,2)</f>
        <v>0</v>
      </c>
      <c r="BL587" s="19" t="s">
        <v>229</v>
      </c>
      <c r="BM587" s="191" t="s">
        <v>1084</v>
      </c>
    </row>
    <row r="588" spans="1:65" s="2" customFormat="1" ht="11.25">
      <c r="A588" s="36"/>
      <c r="B588" s="37"/>
      <c r="C588" s="38"/>
      <c r="D588" s="193" t="s">
        <v>156</v>
      </c>
      <c r="E588" s="38"/>
      <c r="F588" s="194" t="s">
        <v>1085</v>
      </c>
      <c r="G588" s="38"/>
      <c r="H588" s="38"/>
      <c r="I588" s="195"/>
      <c r="J588" s="38"/>
      <c r="K588" s="38"/>
      <c r="L588" s="41"/>
      <c r="M588" s="196"/>
      <c r="N588" s="197"/>
      <c r="O588" s="66"/>
      <c r="P588" s="66"/>
      <c r="Q588" s="66"/>
      <c r="R588" s="66"/>
      <c r="S588" s="66"/>
      <c r="T588" s="67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T588" s="19" t="s">
        <v>156</v>
      </c>
      <c r="AU588" s="19" t="s">
        <v>84</v>
      </c>
    </row>
    <row r="589" spans="1:65" s="2" customFormat="1" ht="24.2" customHeight="1">
      <c r="A589" s="36"/>
      <c r="B589" s="37"/>
      <c r="C589" s="180" t="s">
        <v>1086</v>
      </c>
      <c r="D589" s="180" t="s">
        <v>149</v>
      </c>
      <c r="E589" s="181" t="s">
        <v>1087</v>
      </c>
      <c r="F589" s="182" t="s">
        <v>1088</v>
      </c>
      <c r="G589" s="183" t="s">
        <v>168</v>
      </c>
      <c r="H589" s="184">
        <v>120.045</v>
      </c>
      <c r="I589" s="185"/>
      <c r="J589" s="186">
        <f>ROUND(I589*H589,2)</f>
        <v>0</v>
      </c>
      <c r="K589" s="182" t="s">
        <v>153</v>
      </c>
      <c r="L589" s="41"/>
      <c r="M589" s="187" t="s">
        <v>19</v>
      </c>
      <c r="N589" s="188" t="s">
        <v>43</v>
      </c>
      <c r="O589" s="66"/>
      <c r="P589" s="189">
        <f>O589*H589</f>
        <v>0</v>
      </c>
      <c r="Q589" s="189">
        <v>1.6699999999999999E-4</v>
      </c>
      <c r="R589" s="189">
        <f>Q589*H589</f>
        <v>2.0047514999999998E-2</v>
      </c>
      <c r="S589" s="189">
        <v>0</v>
      </c>
      <c r="T589" s="190">
        <f>S589*H589</f>
        <v>0</v>
      </c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R589" s="191" t="s">
        <v>229</v>
      </c>
      <c r="AT589" s="191" t="s">
        <v>149</v>
      </c>
      <c r="AU589" s="191" t="s">
        <v>84</v>
      </c>
      <c r="AY589" s="19" t="s">
        <v>146</v>
      </c>
      <c r="BE589" s="192">
        <f>IF(N589="základní",J589,0)</f>
        <v>0</v>
      </c>
      <c r="BF589" s="192">
        <f>IF(N589="snížená",J589,0)</f>
        <v>0</v>
      </c>
      <c r="BG589" s="192">
        <f>IF(N589="zákl. přenesená",J589,0)</f>
        <v>0</v>
      </c>
      <c r="BH589" s="192">
        <f>IF(N589="sníž. přenesená",J589,0)</f>
        <v>0</v>
      </c>
      <c r="BI589" s="192">
        <f>IF(N589="nulová",J589,0)</f>
        <v>0</v>
      </c>
      <c r="BJ589" s="19" t="s">
        <v>84</v>
      </c>
      <c r="BK589" s="192">
        <f>ROUND(I589*H589,2)</f>
        <v>0</v>
      </c>
      <c r="BL589" s="19" t="s">
        <v>229</v>
      </c>
      <c r="BM589" s="191" t="s">
        <v>1089</v>
      </c>
    </row>
    <row r="590" spans="1:65" s="2" customFormat="1" ht="11.25">
      <c r="A590" s="36"/>
      <c r="B590" s="37"/>
      <c r="C590" s="38"/>
      <c r="D590" s="193" t="s">
        <v>156</v>
      </c>
      <c r="E590" s="38"/>
      <c r="F590" s="194" t="s">
        <v>1090</v>
      </c>
      <c r="G590" s="38"/>
      <c r="H590" s="38"/>
      <c r="I590" s="195"/>
      <c r="J590" s="38"/>
      <c r="K590" s="38"/>
      <c r="L590" s="41"/>
      <c r="M590" s="196"/>
      <c r="N590" s="197"/>
      <c r="O590" s="66"/>
      <c r="P590" s="66"/>
      <c r="Q590" s="66"/>
      <c r="R590" s="66"/>
      <c r="S590" s="66"/>
      <c r="T590" s="67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T590" s="19" t="s">
        <v>156</v>
      </c>
      <c r="AU590" s="19" t="s">
        <v>84</v>
      </c>
    </row>
    <row r="591" spans="1:65" s="12" customFormat="1" ht="22.9" customHeight="1">
      <c r="B591" s="164"/>
      <c r="C591" s="165"/>
      <c r="D591" s="166" t="s">
        <v>70</v>
      </c>
      <c r="E591" s="178" t="s">
        <v>1091</v>
      </c>
      <c r="F591" s="178" t="s">
        <v>1092</v>
      </c>
      <c r="G591" s="165"/>
      <c r="H591" s="165"/>
      <c r="I591" s="168"/>
      <c r="J591" s="179">
        <f>BK591</f>
        <v>0</v>
      </c>
      <c r="K591" s="165"/>
      <c r="L591" s="170"/>
      <c r="M591" s="171"/>
      <c r="N591" s="172"/>
      <c r="O591" s="172"/>
      <c r="P591" s="173">
        <f>SUM(P592:P617)</f>
        <v>0</v>
      </c>
      <c r="Q591" s="172"/>
      <c r="R591" s="173">
        <f>SUM(R592:R617)</f>
        <v>0.49622726499999997</v>
      </c>
      <c r="S591" s="172"/>
      <c r="T591" s="174">
        <f>SUM(T592:T617)</f>
        <v>0</v>
      </c>
      <c r="AR591" s="175" t="s">
        <v>84</v>
      </c>
      <c r="AT591" s="176" t="s">
        <v>70</v>
      </c>
      <c r="AU591" s="176" t="s">
        <v>78</v>
      </c>
      <c r="AY591" s="175" t="s">
        <v>146</v>
      </c>
      <c r="BK591" s="177">
        <f>SUM(BK592:BK617)</f>
        <v>0</v>
      </c>
    </row>
    <row r="592" spans="1:65" s="2" customFormat="1" ht="33" customHeight="1">
      <c r="A592" s="36"/>
      <c r="B592" s="37"/>
      <c r="C592" s="180" t="s">
        <v>1093</v>
      </c>
      <c r="D592" s="180" t="s">
        <v>149</v>
      </c>
      <c r="E592" s="181" t="s">
        <v>1094</v>
      </c>
      <c r="F592" s="182" t="s">
        <v>1095</v>
      </c>
      <c r="G592" s="183" t="s">
        <v>168</v>
      </c>
      <c r="H592" s="184">
        <v>413.68599999999998</v>
      </c>
      <c r="I592" s="185"/>
      <c r="J592" s="186">
        <f>ROUND(I592*H592,2)</f>
        <v>0</v>
      </c>
      <c r="K592" s="182" t="s">
        <v>153</v>
      </c>
      <c r="L592" s="41"/>
      <c r="M592" s="187" t="s">
        <v>19</v>
      </c>
      <c r="N592" s="188" t="s">
        <v>43</v>
      </c>
      <c r="O592" s="66"/>
      <c r="P592" s="189">
        <f>O592*H592</f>
        <v>0</v>
      </c>
      <c r="Q592" s="189">
        <v>2.0000000000000001E-4</v>
      </c>
      <c r="R592" s="189">
        <f>Q592*H592</f>
        <v>8.2737199999999997E-2</v>
      </c>
      <c r="S592" s="189">
        <v>0</v>
      </c>
      <c r="T592" s="190">
        <f>S592*H592</f>
        <v>0</v>
      </c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R592" s="191" t="s">
        <v>229</v>
      </c>
      <c r="AT592" s="191" t="s">
        <v>149</v>
      </c>
      <c r="AU592" s="191" t="s">
        <v>84</v>
      </c>
      <c r="AY592" s="19" t="s">
        <v>146</v>
      </c>
      <c r="BE592" s="192">
        <f>IF(N592="základní",J592,0)</f>
        <v>0</v>
      </c>
      <c r="BF592" s="192">
        <f>IF(N592="snížená",J592,0)</f>
        <v>0</v>
      </c>
      <c r="BG592" s="192">
        <f>IF(N592="zákl. přenesená",J592,0)</f>
        <v>0</v>
      </c>
      <c r="BH592" s="192">
        <f>IF(N592="sníž. přenesená",J592,0)</f>
        <v>0</v>
      </c>
      <c r="BI592" s="192">
        <f>IF(N592="nulová",J592,0)</f>
        <v>0</v>
      </c>
      <c r="BJ592" s="19" t="s">
        <v>84</v>
      </c>
      <c r="BK592" s="192">
        <f>ROUND(I592*H592,2)</f>
        <v>0</v>
      </c>
      <c r="BL592" s="19" t="s">
        <v>229</v>
      </c>
      <c r="BM592" s="191" t="s">
        <v>1096</v>
      </c>
    </row>
    <row r="593" spans="1:65" s="2" customFormat="1" ht="11.25">
      <c r="A593" s="36"/>
      <c r="B593" s="37"/>
      <c r="C593" s="38"/>
      <c r="D593" s="193" t="s">
        <v>156</v>
      </c>
      <c r="E593" s="38"/>
      <c r="F593" s="194" t="s">
        <v>1097</v>
      </c>
      <c r="G593" s="38"/>
      <c r="H593" s="38"/>
      <c r="I593" s="195"/>
      <c r="J593" s="38"/>
      <c r="K593" s="38"/>
      <c r="L593" s="41"/>
      <c r="M593" s="196"/>
      <c r="N593" s="197"/>
      <c r="O593" s="66"/>
      <c r="P593" s="66"/>
      <c r="Q593" s="66"/>
      <c r="R593" s="66"/>
      <c r="S593" s="66"/>
      <c r="T593" s="67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T593" s="19" t="s">
        <v>156</v>
      </c>
      <c r="AU593" s="19" t="s">
        <v>84</v>
      </c>
    </row>
    <row r="594" spans="1:65" s="13" customFormat="1" ht="22.5">
      <c r="B594" s="198"/>
      <c r="C594" s="199"/>
      <c r="D594" s="200" t="s">
        <v>158</v>
      </c>
      <c r="E594" s="201" t="s">
        <v>19</v>
      </c>
      <c r="F594" s="202" t="s">
        <v>1098</v>
      </c>
      <c r="G594" s="199"/>
      <c r="H594" s="203">
        <v>41.762999999999998</v>
      </c>
      <c r="I594" s="204"/>
      <c r="J594" s="199"/>
      <c r="K594" s="199"/>
      <c r="L594" s="205"/>
      <c r="M594" s="206"/>
      <c r="N594" s="207"/>
      <c r="O594" s="207"/>
      <c r="P594" s="207"/>
      <c r="Q594" s="207"/>
      <c r="R594" s="207"/>
      <c r="S594" s="207"/>
      <c r="T594" s="208"/>
      <c r="AT594" s="209" t="s">
        <v>158</v>
      </c>
      <c r="AU594" s="209" t="s">
        <v>84</v>
      </c>
      <c r="AV594" s="13" t="s">
        <v>84</v>
      </c>
      <c r="AW594" s="13" t="s">
        <v>33</v>
      </c>
      <c r="AX594" s="13" t="s">
        <v>71</v>
      </c>
      <c r="AY594" s="209" t="s">
        <v>146</v>
      </c>
    </row>
    <row r="595" spans="1:65" s="13" customFormat="1" ht="22.5">
      <c r="B595" s="198"/>
      <c r="C595" s="199"/>
      <c r="D595" s="200" t="s">
        <v>158</v>
      </c>
      <c r="E595" s="201" t="s">
        <v>19</v>
      </c>
      <c r="F595" s="202" t="s">
        <v>1099</v>
      </c>
      <c r="G595" s="199"/>
      <c r="H595" s="203">
        <v>94.816000000000003</v>
      </c>
      <c r="I595" s="204"/>
      <c r="J595" s="199"/>
      <c r="K595" s="199"/>
      <c r="L595" s="205"/>
      <c r="M595" s="206"/>
      <c r="N595" s="207"/>
      <c r="O595" s="207"/>
      <c r="P595" s="207"/>
      <c r="Q595" s="207"/>
      <c r="R595" s="207"/>
      <c r="S595" s="207"/>
      <c r="T595" s="208"/>
      <c r="AT595" s="209" t="s">
        <v>158</v>
      </c>
      <c r="AU595" s="209" t="s">
        <v>84</v>
      </c>
      <c r="AV595" s="13" t="s">
        <v>84</v>
      </c>
      <c r="AW595" s="13" t="s">
        <v>33</v>
      </c>
      <c r="AX595" s="13" t="s">
        <v>71</v>
      </c>
      <c r="AY595" s="209" t="s">
        <v>146</v>
      </c>
    </row>
    <row r="596" spans="1:65" s="13" customFormat="1" ht="11.25">
      <c r="B596" s="198"/>
      <c r="C596" s="199"/>
      <c r="D596" s="200" t="s">
        <v>158</v>
      </c>
      <c r="E596" s="201" t="s">
        <v>19</v>
      </c>
      <c r="F596" s="202" t="s">
        <v>1100</v>
      </c>
      <c r="G596" s="199"/>
      <c r="H596" s="203">
        <v>19.11</v>
      </c>
      <c r="I596" s="204"/>
      <c r="J596" s="199"/>
      <c r="K596" s="199"/>
      <c r="L596" s="205"/>
      <c r="M596" s="206"/>
      <c r="N596" s="207"/>
      <c r="O596" s="207"/>
      <c r="P596" s="207"/>
      <c r="Q596" s="207"/>
      <c r="R596" s="207"/>
      <c r="S596" s="207"/>
      <c r="T596" s="208"/>
      <c r="AT596" s="209" t="s">
        <v>158</v>
      </c>
      <c r="AU596" s="209" t="s">
        <v>84</v>
      </c>
      <c r="AV596" s="13" t="s">
        <v>84</v>
      </c>
      <c r="AW596" s="13" t="s">
        <v>33</v>
      </c>
      <c r="AX596" s="13" t="s">
        <v>71</v>
      </c>
      <c r="AY596" s="209" t="s">
        <v>146</v>
      </c>
    </row>
    <row r="597" spans="1:65" s="13" customFormat="1" ht="11.25">
      <c r="B597" s="198"/>
      <c r="C597" s="199"/>
      <c r="D597" s="200" t="s">
        <v>158</v>
      </c>
      <c r="E597" s="201" t="s">
        <v>19</v>
      </c>
      <c r="F597" s="202" t="s">
        <v>356</v>
      </c>
      <c r="G597" s="199"/>
      <c r="H597" s="203">
        <v>88.893000000000001</v>
      </c>
      <c r="I597" s="204"/>
      <c r="J597" s="199"/>
      <c r="K597" s="199"/>
      <c r="L597" s="205"/>
      <c r="M597" s="206"/>
      <c r="N597" s="207"/>
      <c r="O597" s="207"/>
      <c r="P597" s="207"/>
      <c r="Q597" s="207"/>
      <c r="R597" s="207"/>
      <c r="S597" s="207"/>
      <c r="T597" s="208"/>
      <c r="AT597" s="209" t="s">
        <v>158</v>
      </c>
      <c r="AU597" s="209" t="s">
        <v>84</v>
      </c>
      <c r="AV597" s="13" t="s">
        <v>84</v>
      </c>
      <c r="AW597" s="13" t="s">
        <v>33</v>
      </c>
      <c r="AX597" s="13" t="s">
        <v>71</v>
      </c>
      <c r="AY597" s="209" t="s">
        <v>146</v>
      </c>
    </row>
    <row r="598" spans="1:65" s="13" customFormat="1" ht="11.25">
      <c r="B598" s="198"/>
      <c r="C598" s="199"/>
      <c r="D598" s="200" t="s">
        <v>158</v>
      </c>
      <c r="E598" s="201" t="s">
        <v>19</v>
      </c>
      <c r="F598" s="202" t="s">
        <v>357</v>
      </c>
      <c r="G598" s="199"/>
      <c r="H598" s="203">
        <v>7.68</v>
      </c>
      <c r="I598" s="204"/>
      <c r="J598" s="199"/>
      <c r="K598" s="199"/>
      <c r="L598" s="205"/>
      <c r="M598" s="206"/>
      <c r="N598" s="207"/>
      <c r="O598" s="207"/>
      <c r="P598" s="207"/>
      <c r="Q598" s="207"/>
      <c r="R598" s="207"/>
      <c r="S598" s="207"/>
      <c r="T598" s="208"/>
      <c r="AT598" s="209" t="s">
        <v>158</v>
      </c>
      <c r="AU598" s="209" t="s">
        <v>84</v>
      </c>
      <c r="AV598" s="13" t="s">
        <v>84</v>
      </c>
      <c r="AW598" s="13" t="s">
        <v>33</v>
      </c>
      <c r="AX598" s="13" t="s">
        <v>71</v>
      </c>
      <c r="AY598" s="209" t="s">
        <v>146</v>
      </c>
    </row>
    <row r="599" spans="1:65" s="13" customFormat="1" ht="11.25">
      <c r="B599" s="198"/>
      <c r="C599" s="199"/>
      <c r="D599" s="200" t="s">
        <v>158</v>
      </c>
      <c r="E599" s="201" t="s">
        <v>19</v>
      </c>
      <c r="F599" s="202" t="s">
        <v>300</v>
      </c>
      <c r="G599" s="199"/>
      <c r="H599" s="203">
        <v>21.423999999999999</v>
      </c>
      <c r="I599" s="204"/>
      <c r="J599" s="199"/>
      <c r="K599" s="199"/>
      <c r="L599" s="205"/>
      <c r="M599" s="206"/>
      <c r="N599" s="207"/>
      <c r="O599" s="207"/>
      <c r="P599" s="207"/>
      <c r="Q599" s="207"/>
      <c r="R599" s="207"/>
      <c r="S599" s="207"/>
      <c r="T599" s="208"/>
      <c r="AT599" s="209" t="s">
        <v>158</v>
      </c>
      <c r="AU599" s="209" t="s">
        <v>84</v>
      </c>
      <c r="AV599" s="13" t="s">
        <v>84</v>
      </c>
      <c r="AW599" s="13" t="s">
        <v>33</v>
      </c>
      <c r="AX599" s="13" t="s">
        <v>71</v>
      </c>
      <c r="AY599" s="209" t="s">
        <v>146</v>
      </c>
    </row>
    <row r="600" spans="1:65" s="13" customFormat="1" ht="11.25">
      <c r="B600" s="198"/>
      <c r="C600" s="199"/>
      <c r="D600" s="200" t="s">
        <v>158</v>
      </c>
      <c r="E600" s="201" t="s">
        <v>19</v>
      </c>
      <c r="F600" s="202" t="s">
        <v>1101</v>
      </c>
      <c r="G600" s="199"/>
      <c r="H600" s="203">
        <v>140</v>
      </c>
      <c r="I600" s="204"/>
      <c r="J600" s="199"/>
      <c r="K600" s="199"/>
      <c r="L600" s="205"/>
      <c r="M600" s="206"/>
      <c r="N600" s="207"/>
      <c r="O600" s="207"/>
      <c r="P600" s="207"/>
      <c r="Q600" s="207"/>
      <c r="R600" s="207"/>
      <c r="S600" s="207"/>
      <c r="T600" s="208"/>
      <c r="AT600" s="209" t="s">
        <v>158</v>
      </c>
      <c r="AU600" s="209" t="s">
        <v>84</v>
      </c>
      <c r="AV600" s="13" t="s">
        <v>84</v>
      </c>
      <c r="AW600" s="13" t="s">
        <v>33</v>
      </c>
      <c r="AX600" s="13" t="s">
        <v>71</v>
      </c>
      <c r="AY600" s="209" t="s">
        <v>146</v>
      </c>
    </row>
    <row r="601" spans="1:65" s="14" customFormat="1" ht="11.25">
      <c r="B601" s="210"/>
      <c r="C601" s="211"/>
      <c r="D601" s="200" t="s">
        <v>158</v>
      </c>
      <c r="E601" s="212" t="s">
        <v>19</v>
      </c>
      <c r="F601" s="213" t="s">
        <v>173</v>
      </c>
      <c r="G601" s="211"/>
      <c r="H601" s="214">
        <v>413.68599999999998</v>
      </c>
      <c r="I601" s="215"/>
      <c r="J601" s="211"/>
      <c r="K601" s="211"/>
      <c r="L601" s="216"/>
      <c r="M601" s="217"/>
      <c r="N601" s="218"/>
      <c r="O601" s="218"/>
      <c r="P601" s="218"/>
      <c r="Q601" s="218"/>
      <c r="R601" s="218"/>
      <c r="S601" s="218"/>
      <c r="T601" s="219"/>
      <c r="AT601" s="220" t="s">
        <v>158</v>
      </c>
      <c r="AU601" s="220" t="s">
        <v>84</v>
      </c>
      <c r="AV601" s="14" t="s">
        <v>154</v>
      </c>
      <c r="AW601" s="14" t="s">
        <v>33</v>
      </c>
      <c r="AX601" s="14" t="s">
        <v>78</v>
      </c>
      <c r="AY601" s="220" t="s">
        <v>146</v>
      </c>
    </row>
    <row r="602" spans="1:65" s="2" customFormat="1" ht="37.9" customHeight="1">
      <c r="A602" s="36"/>
      <c r="B602" s="37"/>
      <c r="C602" s="180" t="s">
        <v>1102</v>
      </c>
      <c r="D602" s="180" t="s">
        <v>149</v>
      </c>
      <c r="E602" s="181" t="s">
        <v>1103</v>
      </c>
      <c r="F602" s="182" t="s">
        <v>1104</v>
      </c>
      <c r="G602" s="183" t="s">
        <v>168</v>
      </c>
      <c r="H602" s="184">
        <v>469.46300000000002</v>
      </c>
      <c r="I602" s="185"/>
      <c r="J602" s="186">
        <f>ROUND(I602*H602,2)</f>
        <v>0</v>
      </c>
      <c r="K602" s="182" t="s">
        <v>153</v>
      </c>
      <c r="L602" s="41"/>
      <c r="M602" s="187" t="s">
        <v>19</v>
      </c>
      <c r="N602" s="188" t="s">
        <v>43</v>
      </c>
      <c r="O602" s="66"/>
      <c r="P602" s="189">
        <f>O602*H602</f>
        <v>0</v>
      </c>
      <c r="Q602" s="189">
        <v>2.0000000000000001E-4</v>
      </c>
      <c r="R602" s="189">
        <f>Q602*H602</f>
        <v>9.3892600000000007E-2</v>
      </c>
      <c r="S602" s="189">
        <v>0</v>
      </c>
      <c r="T602" s="190">
        <f>S602*H602</f>
        <v>0</v>
      </c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R602" s="191" t="s">
        <v>229</v>
      </c>
      <c r="AT602" s="191" t="s">
        <v>149</v>
      </c>
      <c r="AU602" s="191" t="s">
        <v>84</v>
      </c>
      <c r="AY602" s="19" t="s">
        <v>146</v>
      </c>
      <c r="BE602" s="192">
        <f>IF(N602="základní",J602,0)</f>
        <v>0</v>
      </c>
      <c r="BF602" s="192">
        <f>IF(N602="snížená",J602,0)</f>
        <v>0</v>
      </c>
      <c r="BG602" s="192">
        <f>IF(N602="zákl. přenesená",J602,0)</f>
        <v>0</v>
      </c>
      <c r="BH602" s="192">
        <f>IF(N602="sníž. přenesená",J602,0)</f>
        <v>0</v>
      </c>
      <c r="BI602" s="192">
        <f>IF(N602="nulová",J602,0)</f>
        <v>0</v>
      </c>
      <c r="BJ602" s="19" t="s">
        <v>84</v>
      </c>
      <c r="BK602" s="192">
        <f>ROUND(I602*H602,2)</f>
        <v>0</v>
      </c>
      <c r="BL602" s="19" t="s">
        <v>229</v>
      </c>
      <c r="BM602" s="191" t="s">
        <v>1105</v>
      </c>
    </row>
    <row r="603" spans="1:65" s="2" customFormat="1" ht="11.25">
      <c r="A603" s="36"/>
      <c r="B603" s="37"/>
      <c r="C603" s="38"/>
      <c r="D603" s="193" t="s">
        <v>156</v>
      </c>
      <c r="E603" s="38"/>
      <c r="F603" s="194" t="s">
        <v>1106</v>
      </c>
      <c r="G603" s="38"/>
      <c r="H603" s="38"/>
      <c r="I603" s="195"/>
      <c r="J603" s="38"/>
      <c r="K603" s="38"/>
      <c r="L603" s="41"/>
      <c r="M603" s="196"/>
      <c r="N603" s="197"/>
      <c r="O603" s="66"/>
      <c r="P603" s="66"/>
      <c r="Q603" s="66"/>
      <c r="R603" s="66"/>
      <c r="S603" s="66"/>
      <c r="T603" s="67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T603" s="19" t="s">
        <v>156</v>
      </c>
      <c r="AU603" s="19" t="s">
        <v>84</v>
      </c>
    </row>
    <row r="604" spans="1:65" s="13" customFormat="1" ht="45">
      <c r="B604" s="198"/>
      <c r="C604" s="199"/>
      <c r="D604" s="200" t="s">
        <v>158</v>
      </c>
      <c r="E604" s="201" t="s">
        <v>19</v>
      </c>
      <c r="F604" s="202" t="s">
        <v>1107</v>
      </c>
      <c r="G604" s="199"/>
      <c r="H604" s="203">
        <v>298.483</v>
      </c>
      <c r="I604" s="204"/>
      <c r="J604" s="199"/>
      <c r="K604" s="199"/>
      <c r="L604" s="205"/>
      <c r="M604" s="206"/>
      <c r="N604" s="207"/>
      <c r="O604" s="207"/>
      <c r="P604" s="207"/>
      <c r="Q604" s="207"/>
      <c r="R604" s="207"/>
      <c r="S604" s="207"/>
      <c r="T604" s="208"/>
      <c r="AT604" s="209" t="s">
        <v>158</v>
      </c>
      <c r="AU604" s="209" t="s">
        <v>84</v>
      </c>
      <c r="AV604" s="13" t="s">
        <v>84</v>
      </c>
      <c r="AW604" s="13" t="s">
        <v>33</v>
      </c>
      <c r="AX604" s="13" t="s">
        <v>71</v>
      </c>
      <c r="AY604" s="209" t="s">
        <v>146</v>
      </c>
    </row>
    <row r="605" spans="1:65" s="13" customFormat="1" ht="11.25">
      <c r="B605" s="198"/>
      <c r="C605" s="199"/>
      <c r="D605" s="200" t="s">
        <v>158</v>
      </c>
      <c r="E605" s="201" t="s">
        <v>19</v>
      </c>
      <c r="F605" s="202" t="s">
        <v>1108</v>
      </c>
      <c r="G605" s="199"/>
      <c r="H605" s="203">
        <v>47.792000000000002</v>
      </c>
      <c r="I605" s="204"/>
      <c r="J605" s="199"/>
      <c r="K605" s="199"/>
      <c r="L605" s="205"/>
      <c r="M605" s="206"/>
      <c r="N605" s="207"/>
      <c r="O605" s="207"/>
      <c r="P605" s="207"/>
      <c r="Q605" s="207"/>
      <c r="R605" s="207"/>
      <c r="S605" s="207"/>
      <c r="T605" s="208"/>
      <c r="AT605" s="209" t="s">
        <v>158</v>
      </c>
      <c r="AU605" s="209" t="s">
        <v>84</v>
      </c>
      <c r="AV605" s="13" t="s">
        <v>84</v>
      </c>
      <c r="AW605" s="13" t="s">
        <v>33</v>
      </c>
      <c r="AX605" s="13" t="s">
        <v>71</v>
      </c>
      <c r="AY605" s="209" t="s">
        <v>146</v>
      </c>
    </row>
    <row r="606" spans="1:65" s="13" customFormat="1" ht="22.5">
      <c r="B606" s="198"/>
      <c r="C606" s="199"/>
      <c r="D606" s="200" t="s">
        <v>158</v>
      </c>
      <c r="E606" s="201" t="s">
        <v>19</v>
      </c>
      <c r="F606" s="202" t="s">
        <v>1109</v>
      </c>
      <c r="G606" s="199"/>
      <c r="H606" s="203">
        <v>123.188</v>
      </c>
      <c r="I606" s="204"/>
      <c r="J606" s="199"/>
      <c r="K606" s="199"/>
      <c r="L606" s="205"/>
      <c r="M606" s="206"/>
      <c r="N606" s="207"/>
      <c r="O606" s="207"/>
      <c r="P606" s="207"/>
      <c r="Q606" s="207"/>
      <c r="R606" s="207"/>
      <c r="S606" s="207"/>
      <c r="T606" s="208"/>
      <c r="AT606" s="209" t="s">
        <v>158</v>
      </c>
      <c r="AU606" s="209" t="s">
        <v>84</v>
      </c>
      <c r="AV606" s="13" t="s">
        <v>84</v>
      </c>
      <c r="AW606" s="13" t="s">
        <v>33</v>
      </c>
      <c r="AX606" s="13" t="s">
        <v>71</v>
      </c>
      <c r="AY606" s="209" t="s">
        <v>146</v>
      </c>
    </row>
    <row r="607" spans="1:65" s="14" customFormat="1" ht="11.25">
      <c r="B607" s="210"/>
      <c r="C607" s="211"/>
      <c r="D607" s="200" t="s">
        <v>158</v>
      </c>
      <c r="E607" s="212" t="s">
        <v>19</v>
      </c>
      <c r="F607" s="213" t="s">
        <v>173</v>
      </c>
      <c r="G607" s="211"/>
      <c r="H607" s="214">
        <v>469.46300000000002</v>
      </c>
      <c r="I607" s="215"/>
      <c r="J607" s="211"/>
      <c r="K607" s="211"/>
      <c r="L607" s="216"/>
      <c r="M607" s="217"/>
      <c r="N607" s="218"/>
      <c r="O607" s="218"/>
      <c r="P607" s="218"/>
      <c r="Q607" s="218"/>
      <c r="R607" s="218"/>
      <c r="S607" s="218"/>
      <c r="T607" s="219"/>
      <c r="AT607" s="220" t="s">
        <v>158</v>
      </c>
      <c r="AU607" s="220" t="s">
        <v>84</v>
      </c>
      <c r="AV607" s="14" t="s">
        <v>154</v>
      </c>
      <c r="AW607" s="14" t="s">
        <v>33</v>
      </c>
      <c r="AX607" s="14" t="s">
        <v>78</v>
      </c>
      <c r="AY607" s="220" t="s">
        <v>146</v>
      </c>
    </row>
    <row r="608" spans="1:65" s="2" customFormat="1" ht="33" customHeight="1">
      <c r="A608" s="36"/>
      <c r="B608" s="37"/>
      <c r="C608" s="180" t="s">
        <v>1110</v>
      </c>
      <c r="D608" s="180" t="s">
        <v>149</v>
      </c>
      <c r="E608" s="181" t="s">
        <v>1111</v>
      </c>
      <c r="F608" s="182" t="s">
        <v>1112</v>
      </c>
      <c r="G608" s="183" t="s">
        <v>168</v>
      </c>
      <c r="H608" s="184">
        <v>140</v>
      </c>
      <c r="I608" s="185"/>
      <c r="J608" s="186">
        <f>ROUND(I608*H608,2)</f>
        <v>0</v>
      </c>
      <c r="K608" s="182" t="s">
        <v>153</v>
      </c>
      <c r="L608" s="41"/>
      <c r="M608" s="187" t="s">
        <v>19</v>
      </c>
      <c r="N608" s="188" t="s">
        <v>43</v>
      </c>
      <c r="O608" s="66"/>
      <c r="P608" s="189">
        <f>O608*H608</f>
        <v>0</v>
      </c>
      <c r="Q608" s="189">
        <v>2.0000000000000001E-4</v>
      </c>
      <c r="R608" s="189">
        <f>Q608*H608</f>
        <v>2.8000000000000001E-2</v>
      </c>
      <c r="S608" s="189">
        <v>0</v>
      </c>
      <c r="T608" s="190">
        <f>S608*H608</f>
        <v>0</v>
      </c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R608" s="191" t="s">
        <v>229</v>
      </c>
      <c r="AT608" s="191" t="s">
        <v>149</v>
      </c>
      <c r="AU608" s="191" t="s">
        <v>84</v>
      </c>
      <c r="AY608" s="19" t="s">
        <v>146</v>
      </c>
      <c r="BE608" s="192">
        <f>IF(N608="základní",J608,0)</f>
        <v>0</v>
      </c>
      <c r="BF608" s="192">
        <f>IF(N608="snížená",J608,0)</f>
        <v>0</v>
      </c>
      <c r="BG608" s="192">
        <f>IF(N608="zákl. přenesená",J608,0)</f>
        <v>0</v>
      </c>
      <c r="BH608" s="192">
        <f>IF(N608="sníž. přenesená",J608,0)</f>
        <v>0</v>
      </c>
      <c r="BI608" s="192">
        <f>IF(N608="nulová",J608,0)</f>
        <v>0</v>
      </c>
      <c r="BJ608" s="19" t="s">
        <v>84</v>
      </c>
      <c r="BK608" s="192">
        <f>ROUND(I608*H608,2)</f>
        <v>0</v>
      </c>
      <c r="BL608" s="19" t="s">
        <v>229</v>
      </c>
      <c r="BM608" s="191" t="s">
        <v>1113</v>
      </c>
    </row>
    <row r="609" spans="1:65" s="2" customFormat="1" ht="11.25">
      <c r="A609" s="36"/>
      <c r="B609" s="37"/>
      <c r="C609" s="38"/>
      <c r="D609" s="193" t="s">
        <v>156</v>
      </c>
      <c r="E609" s="38"/>
      <c r="F609" s="194" t="s">
        <v>1114</v>
      </c>
      <c r="G609" s="38"/>
      <c r="H609" s="38"/>
      <c r="I609" s="195"/>
      <c r="J609" s="38"/>
      <c r="K609" s="38"/>
      <c r="L609" s="41"/>
      <c r="M609" s="196"/>
      <c r="N609" s="197"/>
      <c r="O609" s="66"/>
      <c r="P609" s="66"/>
      <c r="Q609" s="66"/>
      <c r="R609" s="66"/>
      <c r="S609" s="66"/>
      <c r="T609" s="67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T609" s="19" t="s">
        <v>156</v>
      </c>
      <c r="AU609" s="19" t="s">
        <v>84</v>
      </c>
    </row>
    <row r="610" spans="1:65" s="13" customFormat="1" ht="11.25">
      <c r="B610" s="198"/>
      <c r="C610" s="199"/>
      <c r="D610" s="200" t="s">
        <v>158</v>
      </c>
      <c r="E610" s="201" t="s">
        <v>19</v>
      </c>
      <c r="F610" s="202" t="s">
        <v>522</v>
      </c>
      <c r="G610" s="199"/>
      <c r="H610" s="203">
        <v>140</v>
      </c>
      <c r="I610" s="204"/>
      <c r="J610" s="199"/>
      <c r="K610" s="199"/>
      <c r="L610" s="205"/>
      <c r="M610" s="206"/>
      <c r="N610" s="207"/>
      <c r="O610" s="207"/>
      <c r="P610" s="207"/>
      <c r="Q610" s="207"/>
      <c r="R610" s="207"/>
      <c r="S610" s="207"/>
      <c r="T610" s="208"/>
      <c r="AT610" s="209" t="s">
        <v>158</v>
      </c>
      <c r="AU610" s="209" t="s">
        <v>84</v>
      </c>
      <c r="AV610" s="13" t="s">
        <v>84</v>
      </c>
      <c r="AW610" s="13" t="s">
        <v>33</v>
      </c>
      <c r="AX610" s="13" t="s">
        <v>78</v>
      </c>
      <c r="AY610" s="209" t="s">
        <v>146</v>
      </c>
    </row>
    <row r="611" spans="1:65" s="2" customFormat="1" ht="37.9" customHeight="1">
      <c r="A611" s="36"/>
      <c r="B611" s="37"/>
      <c r="C611" s="180" t="s">
        <v>1115</v>
      </c>
      <c r="D611" s="180" t="s">
        <v>149</v>
      </c>
      <c r="E611" s="181" t="s">
        <v>1116</v>
      </c>
      <c r="F611" s="182" t="s">
        <v>1117</v>
      </c>
      <c r="G611" s="183" t="s">
        <v>168</v>
      </c>
      <c r="H611" s="184">
        <v>413.68599999999998</v>
      </c>
      <c r="I611" s="185"/>
      <c r="J611" s="186">
        <f>ROUND(I611*H611,2)</f>
        <v>0</v>
      </c>
      <c r="K611" s="182" t="s">
        <v>153</v>
      </c>
      <c r="L611" s="41"/>
      <c r="M611" s="187" t="s">
        <v>19</v>
      </c>
      <c r="N611" s="188" t="s">
        <v>43</v>
      </c>
      <c r="O611" s="66"/>
      <c r="P611" s="189">
        <f>O611*H611</f>
        <v>0</v>
      </c>
      <c r="Q611" s="189">
        <v>2.8499999999999999E-4</v>
      </c>
      <c r="R611" s="189">
        <f>Q611*H611</f>
        <v>0.11790050999999999</v>
      </c>
      <c r="S611" s="189">
        <v>0</v>
      </c>
      <c r="T611" s="190">
        <f>S611*H611</f>
        <v>0</v>
      </c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R611" s="191" t="s">
        <v>229</v>
      </c>
      <c r="AT611" s="191" t="s">
        <v>149</v>
      </c>
      <c r="AU611" s="191" t="s">
        <v>84</v>
      </c>
      <c r="AY611" s="19" t="s">
        <v>146</v>
      </c>
      <c r="BE611" s="192">
        <f>IF(N611="základní",J611,0)</f>
        <v>0</v>
      </c>
      <c r="BF611" s="192">
        <f>IF(N611="snížená",J611,0)</f>
        <v>0</v>
      </c>
      <c r="BG611" s="192">
        <f>IF(N611="zákl. přenesená",J611,0)</f>
        <v>0</v>
      </c>
      <c r="BH611" s="192">
        <f>IF(N611="sníž. přenesená",J611,0)</f>
        <v>0</v>
      </c>
      <c r="BI611" s="192">
        <f>IF(N611="nulová",J611,0)</f>
        <v>0</v>
      </c>
      <c r="BJ611" s="19" t="s">
        <v>84</v>
      </c>
      <c r="BK611" s="192">
        <f>ROUND(I611*H611,2)</f>
        <v>0</v>
      </c>
      <c r="BL611" s="19" t="s">
        <v>229</v>
      </c>
      <c r="BM611" s="191" t="s">
        <v>1118</v>
      </c>
    </row>
    <row r="612" spans="1:65" s="2" customFormat="1" ht="11.25">
      <c r="A612" s="36"/>
      <c r="B612" s="37"/>
      <c r="C612" s="38"/>
      <c r="D612" s="193" t="s">
        <v>156</v>
      </c>
      <c r="E612" s="38"/>
      <c r="F612" s="194" t="s">
        <v>1119</v>
      </c>
      <c r="G612" s="38"/>
      <c r="H612" s="38"/>
      <c r="I612" s="195"/>
      <c r="J612" s="38"/>
      <c r="K612" s="38"/>
      <c r="L612" s="41"/>
      <c r="M612" s="196"/>
      <c r="N612" s="197"/>
      <c r="O612" s="66"/>
      <c r="P612" s="66"/>
      <c r="Q612" s="66"/>
      <c r="R612" s="66"/>
      <c r="S612" s="66"/>
      <c r="T612" s="67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T612" s="19" t="s">
        <v>156</v>
      </c>
      <c r="AU612" s="19" t="s">
        <v>84</v>
      </c>
    </row>
    <row r="613" spans="1:65" s="2" customFormat="1" ht="44.25" customHeight="1">
      <c r="A613" s="36"/>
      <c r="B613" s="37"/>
      <c r="C613" s="180" t="s">
        <v>1120</v>
      </c>
      <c r="D613" s="180" t="s">
        <v>149</v>
      </c>
      <c r="E613" s="181" t="s">
        <v>1121</v>
      </c>
      <c r="F613" s="182" t="s">
        <v>1122</v>
      </c>
      <c r="G613" s="183" t="s">
        <v>168</v>
      </c>
      <c r="H613" s="184">
        <v>469.46300000000002</v>
      </c>
      <c r="I613" s="185"/>
      <c r="J613" s="186">
        <f>ROUND(I613*H613,2)</f>
        <v>0</v>
      </c>
      <c r="K613" s="182" t="s">
        <v>153</v>
      </c>
      <c r="L613" s="41"/>
      <c r="M613" s="187" t="s">
        <v>19</v>
      </c>
      <c r="N613" s="188" t="s">
        <v>43</v>
      </c>
      <c r="O613" s="66"/>
      <c r="P613" s="189">
        <f>O613*H613</f>
        <v>0</v>
      </c>
      <c r="Q613" s="189">
        <v>2.8499999999999999E-4</v>
      </c>
      <c r="R613" s="189">
        <f>Q613*H613</f>
        <v>0.133796955</v>
      </c>
      <c r="S613" s="189">
        <v>0</v>
      </c>
      <c r="T613" s="190">
        <f>S613*H613</f>
        <v>0</v>
      </c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R613" s="191" t="s">
        <v>229</v>
      </c>
      <c r="AT613" s="191" t="s">
        <v>149</v>
      </c>
      <c r="AU613" s="191" t="s">
        <v>84</v>
      </c>
      <c r="AY613" s="19" t="s">
        <v>146</v>
      </c>
      <c r="BE613" s="192">
        <f>IF(N613="základní",J613,0)</f>
        <v>0</v>
      </c>
      <c r="BF613" s="192">
        <f>IF(N613="snížená",J613,0)</f>
        <v>0</v>
      </c>
      <c r="BG613" s="192">
        <f>IF(N613="zákl. přenesená",J613,0)</f>
        <v>0</v>
      </c>
      <c r="BH613" s="192">
        <f>IF(N613="sníž. přenesená",J613,0)</f>
        <v>0</v>
      </c>
      <c r="BI613" s="192">
        <f>IF(N613="nulová",J613,0)</f>
        <v>0</v>
      </c>
      <c r="BJ613" s="19" t="s">
        <v>84</v>
      </c>
      <c r="BK613" s="192">
        <f>ROUND(I613*H613,2)</f>
        <v>0</v>
      </c>
      <c r="BL613" s="19" t="s">
        <v>229</v>
      </c>
      <c r="BM613" s="191" t="s">
        <v>1123</v>
      </c>
    </row>
    <row r="614" spans="1:65" s="2" customFormat="1" ht="11.25">
      <c r="A614" s="36"/>
      <c r="B614" s="37"/>
      <c r="C614" s="38"/>
      <c r="D614" s="193" t="s">
        <v>156</v>
      </c>
      <c r="E614" s="38"/>
      <c r="F614" s="194" t="s">
        <v>1124</v>
      </c>
      <c r="G614" s="38"/>
      <c r="H614" s="38"/>
      <c r="I614" s="195"/>
      <c r="J614" s="38"/>
      <c r="K614" s="38"/>
      <c r="L614" s="41"/>
      <c r="M614" s="196"/>
      <c r="N614" s="197"/>
      <c r="O614" s="66"/>
      <c r="P614" s="66"/>
      <c r="Q614" s="66"/>
      <c r="R614" s="66"/>
      <c r="S614" s="66"/>
      <c r="T614" s="67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T614" s="19" t="s">
        <v>156</v>
      </c>
      <c r="AU614" s="19" t="s">
        <v>84</v>
      </c>
    </row>
    <row r="615" spans="1:65" s="2" customFormat="1" ht="37.9" customHeight="1">
      <c r="A615" s="36"/>
      <c r="B615" s="37"/>
      <c r="C615" s="180" t="s">
        <v>1125</v>
      </c>
      <c r="D615" s="180" t="s">
        <v>149</v>
      </c>
      <c r="E615" s="181" t="s">
        <v>1126</v>
      </c>
      <c r="F615" s="182" t="s">
        <v>1127</v>
      </c>
      <c r="G615" s="183" t="s">
        <v>168</v>
      </c>
      <c r="H615" s="184">
        <v>140</v>
      </c>
      <c r="I615" s="185"/>
      <c r="J615" s="186">
        <f>ROUND(I615*H615,2)</f>
        <v>0</v>
      </c>
      <c r="K615" s="182" t="s">
        <v>153</v>
      </c>
      <c r="L615" s="41"/>
      <c r="M615" s="187" t="s">
        <v>19</v>
      </c>
      <c r="N615" s="188" t="s">
        <v>43</v>
      </c>
      <c r="O615" s="66"/>
      <c r="P615" s="189">
        <f>O615*H615</f>
        <v>0</v>
      </c>
      <c r="Q615" s="189">
        <v>2.8499999999999999E-4</v>
      </c>
      <c r="R615" s="189">
        <f>Q615*H615</f>
        <v>3.9899999999999998E-2</v>
      </c>
      <c r="S615" s="189">
        <v>0</v>
      </c>
      <c r="T615" s="190">
        <f>S615*H615</f>
        <v>0</v>
      </c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R615" s="191" t="s">
        <v>229</v>
      </c>
      <c r="AT615" s="191" t="s">
        <v>149</v>
      </c>
      <c r="AU615" s="191" t="s">
        <v>84</v>
      </c>
      <c r="AY615" s="19" t="s">
        <v>146</v>
      </c>
      <c r="BE615" s="192">
        <f>IF(N615="základní",J615,0)</f>
        <v>0</v>
      </c>
      <c r="BF615" s="192">
        <f>IF(N615="snížená",J615,0)</f>
        <v>0</v>
      </c>
      <c r="BG615" s="192">
        <f>IF(N615="zákl. přenesená",J615,0)</f>
        <v>0</v>
      </c>
      <c r="BH615" s="192">
        <f>IF(N615="sníž. přenesená",J615,0)</f>
        <v>0</v>
      </c>
      <c r="BI615" s="192">
        <f>IF(N615="nulová",J615,0)</f>
        <v>0</v>
      </c>
      <c r="BJ615" s="19" t="s">
        <v>84</v>
      </c>
      <c r="BK615" s="192">
        <f>ROUND(I615*H615,2)</f>
        <v>0</v>
      </c>
      <c r="BL615" s="19" t="s">
        <v>229</v>
      </c>
      <c r="BM615" s="191" t="s">
        <v>1128</v>
      </c>
    </row>
    <row r="616" spans="1:65" s="2" customFormat="1" ht="11.25">
      <c r="A616" s="36"/>
      <c r="B616" s="37"/>
      <c r="C616" s="38"/>
      <c r="D616" s="193" t="s">
        <v>156</v>
      </c>
      <c r="E616" s="38"/>
      <c r="F616" s="194" t="s">
        <v>1129</v>
      </c>
      <c r="G616" s="38"/>
      <c r="H616" s="38"/>
      <c r="I616" s="195"/>
      <c r="J616" s="38"/>
      <c r="K616" s="38"/>
      <c r="L616" s="41"/>
      <c r="M616" s="196"/>
      <c r="N616" s="197"/>
      <c r="O616" s="66"/>
      <c r="P616" s="66"/>
      <c r="Q616" s="66"/>
      <c r="R616" s="66"/>
      <c r="S616" s="66"/>
      <c r="T616" s="67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T616" s="19" t="s">
        <v>156</v>
      </c>
      <c r="AU616" s="19" t="s">
        <v>84</v>
      </c>
    </row>
    <row r="617" spans="1:65" s="13" customFormat="1" ht="11.25">
      <c r="B617" s="198"/>
      <c r="C617" s="199"/>
      <c r="D617" s="200" t="s">
        <v>158</v>
      </c>
      <c r="E617" s="201" t="s">
        <v>19</v>
      </c>
      <c r="F617" s="202" t="s">
        <v>522</v>
      </c>
      <c r="G617" s="199"/>
      <c r="H617" s="203">
        <v>140</v>
      </c>
      <c r="I617" s="204"/>
      <c r="J617" s="199"/>
      <c r="K617" s="199"/>
      <c r="L617" s="205"/>
      <c r="M617" s="245"/>
      <c r="N617" s="246"/>
      <c r="O617" s="246"/>
      <c r="P617" s="246"/>
      <c r="Q617" s="246"/>
      <c r="R617" s="246"/>
      <c r="S617" s="246"/>
      <c r="T617" s="247"/>
      <c r="AT617" s="209" t="s">
        <v>158</v>
      </c>
      <c r="AU617" s="209" t="s">
        <v>84</v>
      </c>
      <c r="AV617" s="13" t="s">
        <v>84</v>
      </c>
      <c r="AW617" s="13" t="s">
        <v>33</v>
      </c>
      <c r="AX617" s="13" t="s">
        <v>78</v>
      </c>
      <c r="AY617" s="209" t="s">
        <v>146</v>
      </c>
    </row>
    <row r="618" spans="1:65" s="2" customFormat="1" ht="6.95" customHeight="1">
      <c r="A618" s="36"/>
      <c r="B618" s="49"/>
      <c r="C618" s="50"/>
      <c r="D618" s="50"/>
      <c r="E618" s="50"/>
      <c r="F618" s="50"/>
      <c r="G618" s="50"/>
      <c r="H618" s="50"/>
      <c r="I618" s="50"/>
      <c r="J618" s="50"/>
      <c r="K618" s="50"/>
      <c r="L618" s="41"/>
      <c r="M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</row>
  </sheetData>
  <sheetProtection algorithmName="SHA-512" hashValue="EL1SpoKTzlt14f9DyxMqFo/vEcMBiZmKLxTuSaGidzKCNsfCv9Yc0ZmsCFVCs0ufEnvmOwWP4pZmEvoiYfKW6w==" saltValue="8AlLQu09J8kXZmouwTSG+mzo3jzZKqSAF8uM0HF0xglSqpaiyPa+JdEblAI14ykrkwlSLr1S0gWd0bQmDOP6xw==" spinCount="100000" sheet="1" objects="1" scenarios="1" formatColumns="0" formatRows="0" autoFilter="0"/>
  <autoFilter ref="C104:K617"/>
  <mergeCells count="12">
    <mergeCell ref="E97:H97"/>
    <mergeCell ref="L2:V2"/>
    <mergeCell ref="E50:H50"/>
    <mergeCell ref="E52:H52"/>
    <mergeCell ref="E54:H54"/>
    <mergeCell ref="E93:H93"/>
    <mergeCell ref="E95:H95"/>
    <mergeCell ref="E7:H7"/>
    <mergeCell ref="E9:H9"/>
    <mergeCell ref="E11:H11"/>
    <mergeCell ref="E20:H20"/>
    <mergeCell ref="E29:H29"/>
  </mergeCells>
  <hyperlinks>
    <hyperlink ref="F109" r:id="rId1"/>
    <hyperlink ref="F112" r:id="rId2"/>
    <hyperlink ref="F115" r:id="rId3"/>
    <hyperlink ref="F118" r:id="rId4"/>
    <hyperlink ref="F130" r:id="rId5"/>
    <hyperlink ref="F135" r:id="rId6"/>
    <hyperlink ref="F140" r:id="rId7"/>
    <hyperlink ref="F143" r:id="rId8"/>
    <hyperlink ref="F148" r:id="rId9"/>
    <hyperlink ref="F152" r:id="rId10"/>
    <hyperlink ref="F157" r:id="rId11"/>
    <hyperlink ref="F162" r:id="rId12"/>
    <hyperlink ref="F170" r:id="rId13"/>
    <hyperlink ref="F181" r:id="rId14"/>
    <hyperlink ref="F185" r:id="rId15"/>
    <hyperlink ref="F188" r:id="rId16"/>
    <hyperlink ref="F190" r:id="rId17"/>
    <hyperlink ref="F193" r:id="rId18"/>
    <hyperlink ref="F200" r:id="rId19"/>
    <hyperlink ref="F202" r:id="rId20"/>
    <hyperlink ref="F205" r:id="rId21"/>
    <hyperlink ref="F207" r:id="rId22"/>
    <hyperlink ref="F209" r:id="rId23"/>
    <hyperlink ref="F211" r:id="rId24"/>
    <hyperlink ref="F213" r:id="rId25"/>
    <hyperlink ref="F215" r:id="rId26"/>
    <hyperlink ref="F218" r:id="rId27"/>
    <hyperlink ref="F222" r:id="rId28"/>
    <hyperlink ref="F228" r:id="rId29"/>
    <hyperlink ref="F246" r:id="rId30"/>
    <hyperlink ref="F251" r:id="rId31"/>
    <hyperlink ref="F260" r:id="rId32"/>
    <hyperlink ref="F265" r:id="rId33"/>
    <hyperlink ref="F269" r:id="rId34"/>
    <hyperlink ref="F274" r:id="rId35"/>
    <hyperlink ref="F279" r:id="rId36"/>
    <hyperlink ref="F284" r:id="rId37"/>
    <hyperlink ref="F287" r:id="rId38"/>
    <hyperlink ref="F290" r:id="rId39"/>
    <hyperlink ref="F294" r:id="rId40"/>
    <hyperlink ref="F300" r:id="rId41"/>
    <hyperlink ref="F305" r:id="rId42"/>
    <hyperlink ref="F313" r:id="rId43"/>
    <hyperlink ref="F317" r:id="rId44"/>
    <hyperlink ref="F325" r:id="rId45"/>
    <hyperlink ref="F333" r:id="rId46"/>
    <hyperlink ref="F336" r:id="rId47"/>
    <hyperlink ref="F341" r:id="rId48"/>
    <hyperlink ref="F346" r:id="rId49"/>
    <hyperlink ref="F350" r:id="rId50"/>
    <hyperlink ref="F357" r:id="rId51"/>
    <hyperlink ref="F365" r:id="rId52"/>
    <hyperlink ref="F368" r:id="rId53"/>
    <hyperlink ref="F373" r:id="rId54"/>
    <hyperlink ref="F378" r:id="rId55"/>
    <hyperlink ref="F381" r:id="rId56"/>
    <hyperlink ref="F384" r:id="rId57"/>
    <hyperlink ref="F397" r:id="rId58"/>
    <hyperlink ref="F402" r:id="rId59"/>
    <hyperlink ref="F412" r:id="rId60"/>
    <hyperlink ref="F417" r:id="rId61"/>
    <hyperlink ref="F427" r:id="rId62"/>
    <hyperlink ref="F430" r:id="rId63"/>
    <hyperlink ref="F435" r:id="rId64"/>
    <hyperlink ref="F438" r:id="rId65"/>
    <hyperlink ref="F441" r:id="rId66"/>
    <hyperlink ref="F444" r:id="rId67"/>
    <hyperlink ref="F447" r:id="rId68"/>
    <hyperlink ref="F452" r:id="rId69"/>
    <hyperlink ref="F458" r:id="rId70"/>
    <hyperlink ref="F463" r:id="rId71"/>
    <hyperlink ref="F467" r:id="rId72"/>
    <hyperlink ref="F474" r:id="rId73"/>
    <hyperlink ref="F479" r:id="rId74"/>
    <hyperlink ref="F481" r:id="rId75"/>
    <hyperlink ref="F484" r:id="rId76"/>
    <hyperlink ref="F488" r:id="rId77"/>
    <hyperlink ref="F492" r:id="rId78"/>
    <hyperlink ref="F495" r:id="rId79"/>
    <hyperlink ref="F498" r:id="rId80"/>
    <hyperlink ref="F504" r:id="rId81"/>
    <hyperlink ref="F524" r:id="rId82"/>
    <hyperlink ref="F530" r:id="rId83"/>
    <hyperlink ref="F532" r:id="rId84"/>
    <hyperlink ref="F534" r:id="rId85"/>
    <hyperlink ref="F536" r:id="rId86"/>
    <hyperlink ref="F539" r:id="rId87"/>
    <hyperlink ref="F545" r:id="rId88"/>
    <hyperlink ref="F552" r:id="rId89"/>
    <hyperlink ref="F559" r:id="rId90"/>
    <hyperlink ref="F561" r:id="rId91"/>
    <hyperlink ref="F563" r:id="rId92"/>
    <hyperlink ref="F565" r:id="rId93"/>
    <hyperlink ref="F574" r:id="rId94"/>
    <hyperlink ref="F581" r:id="rId95"/>
    <hyperlink ref="F584" r:id="rId96"/>
    <hyperlink ref="F586" r:id="rId97"/>
    <hyperlink ref="F588" r:id="rId98"/>
    <hyperlink ref="F590" r:id="rId99"/>
    <hyperlink ref="F593" r:id="rId100"/>
    <hyperlink ref="F603" r:id="rId101"/>
    <hyperlink ref="F609" r:id="rId102"/>
    <hyperlink ref="F612" r:id="rId103"/>
    <hyperlink ref="F614" r:id="rId104"/>
    <hyperlink ref="F616" r:id="rId10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94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116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8" t="str">
        <f>'Rekapitulace stavby'!K6</f>
        <v>Stavební úpravy domu č.p. 74 na Masarykově náměstí, č.o. 26 v Novém Jičíně</v>
      </c>
      <c r="F7" s="389"/>
      <c r="G7" s="389"/>
      <c r="H7" s="389"/>
      <c r="L7" s="22"/>
    </row>
    <row r="8" spans="1:46" s="1" customFormat="1" ht="12" customHeight="1">
      <c r="B8" s="22"/>
      <c r="D8" s="114" t="s">
        <v>117</v>
      </c>
      <c r="L8" s="22"/>
    </row>
    <row r="9" spans="1:46" s="2" customFormat="1" ht="16.5" customHeight="1">
      <c r="A9" s="36"/>
      <c r="B9" s="41"/>
      <c r="C9" s="36"/>
      <c r="D9" s="36"/>
      <c r="E9" s="388" t="s">
        <v>1130</v>
      </c>
      <c r="F9" s="390"/>
      <c r="G9" s="390"/>
      <c r="H9" s="390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119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91" t="s">
        <v>1131</v>
      </c>
      <c r="F11" s="390"/>
      <c r="G11" s="390"/>
      <c r="H11" s="390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19. 7. 2023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19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4" t="s">
        <v>28</v>
      </c>
      <c r="J17" s="105" t="s">
        <v>19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92" t="str">
        <f>'Rekapitulace stavby'!E14</f>
        <v>Vyplň údaj</v>
      </c>
      <c r="F20" s="393"/>
      <c r="G20" s="393"/>
      <c r="H20" s="393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">
        <v>19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4" t="s">
        <v>28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1132</v>
      </c>
      <c r="F26" s="36"/>
      <c r="G26" s="36"/>
      <c r="H26" s="36"/>
      <c r="I26" s="114" t="s">
        <v>28</v>
      </c>
      <c r="J26" s="105" t="s">
        <v>19</v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>
      <c r="A29" s="117"/>
      <c r="B29" s="118"/>
      <c r="C29" s="117"/>
      <c r="D29" s="117"/>
      <c r="E29" s="394" t="s">
        <v>36</v>
      </c>
      <c r="F29" s="394"/>
      <c r="G29" s="394"/>
      <c r="H29" s="394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ROUND(J95,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ROUND((SUM(BE95:BE192)),  2)</f>
        <v>0</v>
      </c>
      <c r="G35" s="36"/>
      <c r="H35" s="36"/>
      <c r="I35" s="126">
        <v>0.21</v>
      </c>
      <c r="J35" s="125">
        <f>ROUND(((SUM(BE95:BE192))*I35),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ROUND((SUM(BF95:BF192)),  2)</f>
        <v>0</v>
      </c>
      <c r="G36" s="36"/>
      <c r="H36" s="36"/>
      <c r="I36" s="126">
        <v>0.12</v>
      </c>
      <c r="J36" s="125">
        <f>ROUND(((SUM(BF95:BF192))*I36),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ROUND((SUM(BG95:BG192)),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ROUND((SUM(BH95:BH192)),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ROUND((SUM(BI95:BI192)),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121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5" t="str">
        <f>E7</f>
        <v>Stavební úpravy domu č.p. 74 na Masarykově náměstí, č.o. 26 v Novém Jičíně</v>
      </c>
      <c r="F50" s="396"/>
      <c r="G50" s="396"/>
      <c r="H50" s="396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117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395" t="s">
        <v>1130</v>
      </c>
      <c r="F52" s="397"/>
      <c r="G52" s="397"/>
      <c r="H52" s="397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119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9" t="str">
        <f>E11</f>
        <v>D 1.2.1 - Zdravotechnika</v>
      </c>
      <c r="F54" s="397"/>
      <c r="G54" s="397"/>
      <c r="H54" s="397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Masarykovo náměstí, č.o. 26</v>
      </c>
      <c r="G56" s="38"/>
      <c r="H56" s="38"/>
      <c r="I56" s="31" t="s">
        <v>23</v>
      </c>
      <c r="J56" s="61" t="str">
        <f>IF(J14="","",J14)</f>
        <v>19. 7. 2023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2" customHeight="1">
      <c r="A58" s="36"/>
      <c r="B58" s="37"/>
      <c r="C58" s="31" t="s">
        <v>25</v>
      </c>
      <c r="D58" s="38"/>
      <c r="E58" s="38"/>
      <c r="F58" s="29" t="str">
        <f>E17</f>
        <v>Město Nový Jičín</v>
      </c>
      <c r="G58" s="38"/>
      <c r="H58" s="38"/>
      <c r="I58" s="31" t="s">
        <v>31</v>
      </c>
      <c r="J58" s="34" t="str">
        <f>E23</f>
        <v>BENEPRO, a.s.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Dagmar Stiborová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122</v>
      </c>
      <c r="D61" s="139"/>
      <c r="E61" s="139"/>
      <c r="F61" s="139"/>
      <c r="G61" s="139"/>
      <c r="H61" s="139"/>
      <c r="I61" s="139"/>
      <c r="J61" s="140" t="s">
        <v>123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J95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124</v>
      </c>
    </row>
    <row r="64" spans="1:47" s="9" customFormat="1" ht="24.95" customHeight="1">
      <c r="B64" s="142"/>
      <c r="C64" s="143"/>
      <c r="D64" s="144" t="s">
        <v>125</v>
      </c>
      <c r="E64" s="145"/>
      <c r="F64" s="145"/>
      <c r="G64" s="145"/>
      <c r="H64" s="145"/>
      <c r="I64" s="145"/>
      <c r="J64" s="146">
        <f>J96</f>
        <v>0</v>
      </c>
      <c r="K64" s="143"/>
      <c r="L64" s="147"/>
    </row>
    <row r="65" spans="1:31" s="10" customFormat="1" ht="19.899999999999999" customHeight="1">
      <c r="B65" s="148"/>
      <c r="C65" s="99"/>
      <c r="D65" s="149" t="s">
        <v>252</v>
      </c>
      <c r="E65" s="150"/>
      <c r="F65" s="150"/>
      <c r="G65" s="150"/>
      <c r="H65" s="150"/>
      <c r="I65" s="150"/>
      <c r="J65" s="151">
        <f>J97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126</v>
      </c>
      <c r="E66" s="150"/>
      <c r="F66" s="150"/>
      <c r="G66" s="150"/>
      <c r="H66" s="150"/>
      <c r="I66" s="150"/>
      <c r="J66" s="151">
        <f>J103</f>
        <v>0</v>
      </c>
      <c r="K66" s="99"/>
      <c r="L66" s="152"/>
    </row>
    <row r="67" spans="1:31" s="9" customFormat="1" ht="24.95" customHeight="1">
      <c r="B67" s="142"/>
      <c r="C67" s="143"/>
      <c r="D67" s="144" t="s">
        <v>128</v>
      </c>
      <c r="E67" s="145"/>
      <c r="F67" s="145"/>
      <c r="G67" s="145"/>
      <c r="H67" s="145"/>
      <c r="I67" s="145"/>
      <c r="J67" s="146">
        <f>J109</f>
        <v>0</v>
      </c>
      <c r="K67" s="143"/>
      <c r="L67" s="147"/>
    </row>
    <row r="68" spans="1:31" s="10" customFormat="1" ht="19.899999999999999" customHeight="1">
      <c r="B68" s="148"/>
      <c r="C68" s="99"/>
      <c r="D68" s="149" t="s">
        <v>1133</v>
      </c>
      <c r="E68" s="150"/>
      <c r="F68" s="150"/>
      <c r="G68" s="150"/>
      <c r="H68" s="150"/>
      <c r="I68" s="150"/>
      <c r="J68" s="151">
        <f>J110</f>
        <v>0</v>
      </c>
      <c r="K68" s="99"/>
      <c r="L68" s="152"/>
    </row>
    <row r="69" spans="1:31" s="10" customFormat="1" ht="19.899999999999999" customHeight="1">
      <c r="B69" s="148"/>
      <c r="C69" s="99"/>
      <c r="D69" s="149" t="s">
        <v>1134</v>
      </c>
      <c r="E69" s="150"/>
      <c r="F69" s="150"/>
      <c r="G69" s="150"/>
      <c r="H69" s="150"/>
      <c r="I69" s="150"/>
      <c r="J69" s="151">
        <f>J142</f>
        <v>0</v>
      </c>
      <c r="K69" s="99"/>
      <c r="L69" s="152"/>
    </row>
    <row r="70" spans="1:31" s="10" customFormat="1" ht="19.899999999999999" customHeight="1">
      <c r="B70" s="148"/>
      <c r="C70" s="99"/>
      <c r="D70" s="149" t="s">
        <v>1135</v>
      </c>
      <c r="E70" s="150"/>
      <c r="F70" s="150"/>
      <c r="G70" s="150"/>
      <c r="H70" s="150"/>
      <c r="I70" s="150"/>
      <c r="J70" s="151">
        <f>J167</f>
        <v>0</v>
      </c>
      <c r="K70" s="99"/>
      <c r="L70" s="152"/>
    </row>
    <row r="71" spans="1:31" s="10" customFormat="1" ht="19.899999999999999" customHeight="1">
      <c r="B71" s="148"/>
      <c r="C71" s="99"/>
      <c r="D71" s="149" t="s">
        <v>256</v>
      </c>
      <c r="E71" s="150"/>
      <c r="F71" s="150"/>
      <c r="G71" s="150"/>
      <c r="H71" s="150"/>
      <c r="I71" s="150"/>
      <c r="J71" s="151">
        <f>J171</f>
        <v>0</v>
      </c>
      <c r="K71" s="99"/>
      <c r="L71" s="152"/>
    </row>
    <row r="72" spans="1:31" s="10" customFormat="1" ht="19.899999999999999" customHeight="1">
      <c r="B72" s="148"/>
      <c r="C72" s="99"/>
      <c r="D72" s="149" t="s">
        <v>1136</v>
      </c>
      <c r="E72" s="150"/>
      <c r="F72" s="150"/>
      <c r="G72" s="150"/>
      <c r="H72" s="150"/>
      <c r="I72" s="150"/>
      <c r="J72" s="151">
        <f>J187</f>
        <v>0</v>
      </c>
      <c r="K72" s="99"/>
      <c r="L72" s="152"/>
    </row>
    <row r="73" spans="1:31" s="10" customFormat="1" ht="19.899999999999999" customHeight="1">
      <c r="B73" s="148"/>
      <c r="C73" s="99"/>
      <c r="D73" s="149" t="s">
        <v>1137</v>
      </c>
      <c r="E73" s="150"/>
      <c r="F73" s="150"/>
      <c r="G73" s="150"/>
      <c r="H73" s="150"/>
      <c r="I73" s="150"/>
      <c r="J73" s="151">
        <f>J189</f>
        <v>0</v>
      </c>
      <c r="K73" s="99"/>
      <c r="L73" s="152"/>
    </row>
    <row r="74" spans="1:31" s="2" customFormat="1" ht="21.7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9" spans="1:31" s="2" customFormat="1" ht="6.95" customHeight="1">
      <c r="A79" s="36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24.95" customHeight="1">
      <c r="A80" s="36"/>
      <c r="B80" s="37"/>
      <c r="C80" s="25" t="s">
        <v>131</v>
      </c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12" customHeight="1">
      <c r="A82" s="36"/>
      <c r="B82" s="37"/>
      <c r="C82" s="31" t="s">
        <v>16</v>
      </c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26.25" customHeight="1">
      <c r="A83" s="36"/>
      <c r="B83" s="37"/>
      <c r="C83" s="38"/>
      <c r="D83" s="38"/>
      <c r="E83" s="395" t="str">
        <f>E7</f>
        <v>Stavební úpravy domu č.p. 74 na Masarykově náměstí, č.o. 26 v Novém Jičíně</v>
      </c>
      <c r="F83" s="396"/>
      <c r="G83" s="396"/>
      <c r="H83" s="396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1" customFormat="1" ht="12" customHeight="1">
      <c r="B84" s="23"/>
      <c r="C84" s="31" t="s">
        <v>117</v>
      </c>
      <c r="D84" s="24"/>
      <c r="E84" s="24"/>
      <c r="F84" s="24"/>
      <c r="G84" s="24"/>
      <c r="H84" s="24"/>
      <c r="I84" s="24"/>
      <c r="J84" s="24"/>
      <c r="K84" s="24"/>
      <c r="L84" s="22"/>
    </row>
    <row r="85" spans="1:63" s="2" customFormat="1" ht="16.5" customHeight="1">
      <c r="A85" s="36"/>
      <c r="B85" s="37"/>
      <c r="C85" s="38"/>
      <c r="D85" s="38"/>
      <c r="E85" s="395" t="s">
        <v>1130</v>
      </c>
      <c r="F85" s="397"/>
      <c r="G85" s="397"/>
      <c r="H85" s="397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2" customHeight="1">
      <c r="A86" s="36"/>
      <c r="B86" s="37"/>
      <c r="C86" s="31" t="s">
        <v>119</v>
      </c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16.5" customHeight="1">
      <c r="A87" s="36"/>
      <c r="B87" s="37"/>
      <c r="C87" s="38"/>
      <c r="D87" s="38"/>
      <c r="E87" s="349" t="str">
        <f>E11</f>
        <v>D 1.2.1 - Zdravotechnika</v>
      </c>
      <c r="F87" s="397"/>
      <c r="G87" s="397"/>
      <c r="H87" s="397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12" customHeight="1">
      <c r="A89" s="36"/>
      <c r="B89" s="37"/>
      <c r="C89" s="31" t="s">
        <v>21</v>
      </c>
      <c r="D89" s="38"/>
      <c r="E89" s="38"/>
      <c r="F89" s="29" t="str">
        <f>F14</f>
        <v>Masarykovo náměstí, č.o. 26</v>
      </c>
      <c r="G89" s="38"/>
      <c r="H89" s="38"/>
      <c r="I89" s="31" t="s">
        <v>23</v>
      </c>
      <c r="J89" s="61" t="str">
        <f>IF(J14="","",J14)</f>
        <v>19. 7. 2023</v>
      </c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15.2" customHeight="1">
      <c r="A91" s="36"/>
      <c r="B91" s="37"/>
      <c r="C91" s="31" t="s">
        <v>25</v>
      </c>
      <c r="D91" s="38"/>
      <c r="E91" s="38"/>
      <c r="F91" s="29" t="str">
        <f>E17</f>
        <v>Město Nový Jičín</v>
      </c>
      <c r="G91" s="38"/>
      <c r="H91" s="38"/>
      <c r="I91" s="31" t="s">
        <v>31</v>
      </c>
      <c r="J91" s="34" t="str">
        <f>E23</f>
        <v>BENEPRO, a.s.</v>
      </c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5.2" customHeight="1">
      <c r="A92" s="36"/>
      <c r="B92" s="37"/>
      <c r="C92" s="31" t="s">
        <v>29</v>
      </c>
      <c r="D92" s="38"/>
      <c r="E92" s="38"/>
      <c r="F92" s="29" t="str">
        <f>IF(E20="","",E20)</f>
        <v>Vyplň údaj</v>
      </c>
      <c r="G92" s="38"/>
      <c r="H92" s="38"/>
      <c r="I92" s="31" t="s">
        <v>34</v>
      </c>
      <c r="J92" s="34" t="str">
        <f>E26</f>
        <v>Dagmar Stiborová</v>
      </c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11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63" s="11" customFormat="1" ht="29.25" customHeight="1">
      <c r="A94" s="153"/>
      <c r="B94" s="154"/>
      <c r="C94" s="155" t="s">
        <v>132</v>
      </c>
      <c r="D94" s="156" t="s">
        <v>56</v>
      </c>
      <c r="E94" s="156" t="s">
        <v>52</v>
      </c>
      <c r="F94" s="156" t="s">
        <v>53</v>
      </c>
      <c r="G94" s="156" t="s">
        <v>133</v>
      </c>
      <c r="H94" s="156" t="s">
        <v>134</v>
      </c>
      <c r="I94" s="156" t="s">
        <v>135</v>
      </c>
      <c r="J94" s="156" t="s">
        <v>123</v>
      </c>
      <c r="K94" s="157" t="s">
        <v>136</v>
      </c>
      <c r="L94" s="158"/>
      <c r="M94" s="70" t="s">
        <v>19</v>
      </c>
      <c r="N94" s="71" t="s">
        <v>41</v>
      </c>
      <c r="O94" s="71" t="s">
        <v>137</v>
      </c>
      <c r="P94" s="71" t="s">
        <v>138</v>
      </c>
      <c r="Q94" s="71" t="s">
        <v>139</v>
      </c>
      <c r="R94" s="71" t="s">
        <v>140</v>
      </c>
      <c r="S94" s="71" t="s">
        <v>141</v>
      </c>
      <c r="T94" s="72" t="s">
        <v>142</v>
      </c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</row>
    <row r="95" spans="1:63" s="2" customFormat="1" ht="22.9" customHeight="1">
      <c r="A95" s="36"/>
      <c r="B95" s="37"/>
      <c r="C95" s="77" t="s">
        <v>143</v>
      </c>
      <c r="D95" s="38"/>
      <c r="E95" s="38"/>
      <c r="F95" s="38"/>
      <c r="G95" s="38"/>
      <c r="H95" s="38"/>
      <c r="I95" s="38"/>
      <c r="J95" s="159">
        <f>BK95</f>
        <v>0</v>
      </c>
      <c r="K95" s="38"/>
      <c r="L95" s="41"/>
      <c r="M95" s="73"/>
      <c r="N95" s="160"/>
      <c r="O95" s="74"/>
      <c r="P95" s="161">
        <f>P96+P109</f>
        <v>0</v>
      </c>
      <c r="Q95" s="74"/>
      <c r="R95" s="161">
        <f>R96+R109</f>
        <v>2.3359042124</v>
      </c>
      <c r="S95" s="74"/>
      <c r="T95" s="162">
        <f>T96+T109</f>
        <v>0.86399999999999988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70</v>
      </c>
      <c r="AU95" s="19" t="s">
        <v>124</v>
      </c>
      <c r="BK95" s="163">
        <f>BK96+BK109</f>
        <v>0</v>
      </c>
    </row>
    <row r="96" spans="1:63" s="12" customFormat="1" ht="25.9" customHeight="1">
      <c r="B96" s="164"/>
      <c r="C96" s="165"/>
      <c r="D96" s="166" t="s">
        <v>70</v>
      </c>
      <c r="E96" s="167" t="s">
        <v>144</v>
      </c>
      <c r="F96" s="167" t="s">
        <v>145</v>
      </c>
      <c r="G96" s="165"/>
      <c r="H96" s="165"/>
      <c r="I96" s="168"/>
      <c r="J96" s="169">
        <f>BK96</f>
        <v>0</v>
      </c>
      <c r="K96" s="165"/>
      <c r="L96" s="170"/>
      <c r="M96" s="171"/>
      <c r="N96" s="172"/>
      <c r="O96" s="172"/>
      <c r="P96" s="173">
        <f>P97+P103</f>
        <v>0</v>
      </c>
      <c r="Q96" s="172"/>
      <c r="R96" s="173">
        <f>R97+R103</f>
        <v>1.9776</v>
      </c>
      <c r="S96" s="172"/>
      <c r="T96" s="174">
        <f>T97+T103</f>
        <v>0.86399999999999988</v>
      </c>
      <c r="AR96" s="175" t="s">
        <v>78</v>
      </c>
      <c r="AT96" s="176" t="s">
        <v>70</v>
      </c>
      <c r="AU96" s="176" t="s">
        <v>71</v>
      </c>
      <c r="AY96" s="175" t="s">
        <v>146</v>
      </c>
      <c r="BK96" s="177">
        <f>BK97+BK103</f>
        <v>0</v>
      </c>
    </row>
    <row r="97" spans="1:65" s="12" customFormat="1" ht="22.9" customHeight="1">
      <c r="B97" s="164"/>
      <c r="C97" s="165"/>
      <c r="D97" s="166" t="s">
        <v>70</v>
      </c>
      <c r="E97" s="178" t="s">
        <v>187</v>
      </c>
      <c r="F97" s="178" t="s">
        <v>330</v>
      </c>
      <c r="G97" s="165"/>
      <c r="H97" s="165"/>
      <c r="I97" s="168"/>
      <c r="J97" s="179">
        <f>BK97</f>
        <v>0</v>
      </c>
      <c r="K97" s="165"/>
      <c r="L97" s="170"/>
      <c r="M97" s="171"/>
      <c r="N97" s="172"/>
      <c r="O97" s="172"/>
      <c r="P97" s="173">
        <f>SUM(P98:P102)</f>
        <v>0</v>
      </c>
      <c r="Q97" s="172"/>
      <c r="R97" s="173">
        <f>SUM(R98:R102)</f>
        <v>1.9776</v>
      </c>
      <c r="S97" s="172"/>
      <c r="T97" s="174">
        <f>SUM(T98:T102)</f>
        <v>0</v>
      </c>
      <c r="AR97" s="175" t="s">
        <v>78</v>
      </c>
      <c r="AT97" s="176" t="s">
        <v>70</v>
      </c>
      <c r="AU97" s="176" t="s">
        <v>78</v>
      </c>
      <c r="AY97" s="175" t="s">
        <v>146</v>
      </c>
      <c r="BK97" s="177">
        <f>SUM(BK98:BK102)</f>
        <v>0</v>
      </c>
    </row>
    <row r="98" spans="1:65" s="2" customFormat="1" ht="24.2" customHeight="1">
      <c r="A98" s="36"/>
      <c r="B98" s="37"/>
      <c r="C98" s="180" t="s">
        <v>78</v>
      </c>
      <c r="D98" s="180" t="s">
        <v>149</v>
      </c>
      <c r="E98" s="181" t="s">
        <v>1138</v>
      </c>
      <c r="F98" s="182" t="s">
        <v>1139</v>
      </c>
      <c r="G98" s="183" t="s">
        <v>168</v>
      </c>
      <c r="H98" s="184">
        <v>48</v>
      </c>
      <c r="I98" s="185"/>
      <c r="J98" s="186">
        <f>ROUND(I98*H98,2)</f>
        <v>0</v>
      </c>
      <c r="K98" s="182" t="s">
        <v>153</v>
      </c>
      <c r="L98" s="41"/>
      <c r="M98" s="187" t="s">
        <v>19</v>
      </c>
      <c r="N98" s="188" t="s">
        <v>43</v>
      </c>
      <c r="O98" s="66"/>
      <c r="P98" s="189">
        <f>O98*H98</f>
        <v>0</v>
      </c>
      <c r="Q98" s="189">
        <v>4.1200000000000001E-2</v>
      </c>
      <c r="R98" s="189">
        <f>Q98*H98</f>
        <v>1.9776</v>
      </c>
      <c r="S98" s="189">
        <v>0</v>
      </c>
      <c r="T98" s="190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154</v>
      </c>
      <c r="AT98" s="191" t="s">
        <v>149</v>
      </c>
      <c r="AU98" s="191" t="s">
        <v>84</v>
      </c>
      <c r="AY98" s="19" t="s">
        <v>146</v>
      </c>
      <c r="BE98" s="192">
        <f>IF(N98="základní",J98,0)</f>
        <v>0</v>
      </c>
      <c r="BF98" s="192">
        <f>IF(N98="snížená",J98,0)</f>
        <v>0</v>
      </c>
      <c r="BG98" s="192">
        <f>IF(N98="zákl. přenesená",J98,0)</f>
        <v>0</v>
      </c>
      <c r="BH98" s="192">
        <f>IF(N98="sníž. přenesená",J98,0)</f>
        <v>0</v>
      </c>
      <c r="BI98" s="192">
        <f>IF(N98="nulová",J98,0)</f>
        <v>0</v>
      </c>
      <c r="BJ98" s="19" t="s">
        <v>84</v>
      </c>
      <c r="BK98" s="192">
        <f>ROUND(I98*H98,2)</f>
        <v>0</v>
      </c>
      <c r="BL98" s="19" t="s">
        <v>154</v>
      </c>
      <c r="BM98" s="191" t="s">
        <v>1140</v>
      </c>
    </row>
    <row r="99" spans="1:65" s="2" customFormat="1" ht="11.25">
      <c r="A99" s="36"/>
      <c r="B99" s="37"/>
      <c r="C99" s="38"/>
      <c r="D99" s="193" t="s">
        <v>156</v>
      </c>
      <c r="E99" s="38"/>
      <c r="F99" s="194" t="s">
        <v>1141</v>
      </c>
      <c r="G99" s="38"/>
      <c r="H99" s="38"/>
      <c r="I99" s="195"/>
      <c r="J99" s="38"/>
      <c r="K99" s="38"/>
      <c r="L99" s="41"/>
      <c r="M99" s="196"/>
      <c r="N99" s="197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156</v>
      </c>
      <c r="AU99" s="19" t="s">
        <v>84</v>
      </c>
    </row>
    <row r="100" spans="1:65" s="13" customFormat="1" ht="11.25">
      <c r="B100" s="198"/>
      <c r="C100" s="199"/>
      <c r="D100" s="200" t="s">
        <v>158</v>
      </c>
      <c r="E100" s="201" t="s">
        <v>19</v>
      </c>
      <c r="F100" s="202" t="s">
        <v>1142</v>
      </c>
      <c r="G100" s="199"/>
      <c r="H100" s="203">
        <v>15</v>
      </c>
      <c r="I100" s="204"/>
      <c r="J100" s="199"/>
      <c r="K100" s="199"/>
      <c r="L100" s="205"/>
      <c r="M100" s="206"/>
      <c r="N100" s="207"/>
      <c r="O100" s="207"/>
      <c r="P100" s="207"/>
      <c r="Q100" s="207"/>
      <c r="R100" s="207"/>
      <c r="S100" s="207"/>
      <c r="T100" s="208"/>
      <c r="AT100" s="209" t="s">
        <v>158</v>
      </c>
      <c r="AU100" s="209" t="s">
        <v>84</v>
      </c>
      <c r="AV100" s="13" t="s">
        <v>84</v>
      </c>
      <c r="AW100" s="13" t="s">
        <v>33</v>
      </c>
      <c r="AX100" s="13" t="s">
        <v>71</v>
      </c>
      <c r="AY100" s="209" t="s">
        <v>146</v>
      </c>
    </row>
    <row r="101" spans="1:65" s="13" customFormat="1" ht="11.25">
      <c r="B101" s="198"/>
      <c r="C101" s="199"/>
      <c r="D101" s="200" t="s">
        <v>158</v>
      </c>
      <c r="E101" s="201" t="s">
        <v>19</v>
      </c>
      <c r="F101" s="202" t="s">
        <v>1143</v>
      </c>
      <c r="G101" s="199"/>
      <c r="H101" s="203">
        <v>33</v>
      </c>
      <c r="I101" s="204"/>
      <c r="J101" s="199"/>
      <c r="K101" s="199"/>
      <c r="L101" s="205"/>
      <c r="M101" s="206"/>
      <c r="N101" s="207"/>
      <c r="O101" s="207"/>
      <c r="P101" s="207"/>
      <c r="Q101" s="207"/>
      <c r="R101" s="207"/>
      <c r="S101" s="207"/>
      <c r="T101" s="208"/>
      <c r="AT101" s="209" t="s">
        <v>158</v>
      </c>
      <c r="AU101" s="209" t="s">
        <v>84</v>
      </c>
      <c r="AV101" s="13" t="s">
        <v>84</v>
      </c>
      <c r="AW101" s="13" t="s">
        <v>33</v>
      </c>
      <c r="AX101" s="13" t="s">
        <v>71</v>
      </c>
      <c r="AY101" s="209" t="s">
        <v>146</v>
      </c>
    </row>
    <row r="102" spans="1:65" s="14" customFormat="1" ht="11.25">
      <c r="B102" s="210"/>
      <c r="C102" s="211"/>
      <c r="D102" s="200" t="s">
        <v>158</v>
      </c>
      <c r="E102" s="212" t="s">
        <v>19</v>
      </c>
      <c r="F102" s="213" t="s">
        <v>173</v>
      </c>
      <c r="G102" s="211"/>
      <c r="H102" s="214">
        <v>48</v>
      </c>
      <c r="I102" s="215"/>
      <c r="J102" s="211"/>
      <c r="K102" s="211"/>
      <c r="L102" s="216"/>
      <c r="M102" s="217"/>
      <c r="N102" s="218"/>
      <c r="O102" s="218"/>
      <c r="P102" s="218"/>
      <c r="Q102" s="218"/>
      <c r="R102" s="218"/>
      <c r="S102" s="218"/>
      <c r="T102" s="219"/>
      <c r="AT102" s="220" t="s">
        <v>158</v>
      </c>
      <c r="AU102" s="220" t="s">
        <v>84</v>
      </c>
      <c r="AV102" s="14" t="s">
        <v>154</v>
      </c>
      <c r="AW102" s="14" t="s">
        <v>33</v>
      </c>
      <c r="AX102" s="14" t="s">
        <v>78</v>
      </c>
      <c r="AY102" s="220" t="s">
        <v>146</v>
      </c>
    </row>
    <row r="103" spans="1:65" s="12" customFormat="1" ht="22.9" customHeight="1">
      <c r="B103" s="164"/>
      <c r="C103" s="165"/>
      <c r="D103" s="166" t="s">
        <v>70</v>
      </c>
      <c r="E103" s="178" t="s">
        <v>147</v>
      </c>
      <c r="F103" s="178" t="s">
        <v>148</v>
      </c>
      <c r="G103" s="165"/>
      <c r="H103" s="165"/>
      <c r="I103" s="168"/>
      <c r="J103" s="179">
        <f>BK103</f>
        <v>0</v>
      </c>
      <c r="K103" s="165"/>
      <c r="L103" s="170"/>
      <c r="M103" s="171"/>
      <c r="N103" s="172"/>
      <c r="O103" s="172"/>
      <c r="P103" s="173">
        <f>SUM(P104:P108)</f>
        <v>0</v>
      </c>
      <c r="Q103" s="172"/>
      <c r="R103" s="173">
        <f>SUM(R104:R108)</f>
        <v>0</v>
      </c>
      <c r="S103" s="172"/>
      <c r="T103" s="174">
        <f>SUM(T104:T108)</f>
        <v>0.86399999999999988</v>
      </c>
      <c r="AR103" s="175" t="s">
        <v>78</v>
      </c>
      <c r="AT103" s="176" t="s">
        <v>70</v>
      </c>
      <c r="AU103" s="176" t="s">
        <v>78</v>
      </c>
      <c r="AY103" s="175" t="s">
        <v>146</v>
      </c>
      <c r="BK103" s="177">
        <f>SUM(BK104:BK108)</f>
        <v>0</v>
      </c>
    </row>
    <row r="104" spans="1:65" s="2" customFormat="1" ht="37.9" customHeight="1">
      <c r="A104" s="36"/>
      <c r="B104" s="37"/>
      <c r="C104" s="180" t="s">
        <v>84</v>
      </c>
      <c r="D104" s="180" t="s">
        <v>149</v>
      </c>
      <c r="E104" s="181" t="s">
        <v>1144</v>
      </c>
      <c r="F104" s="182" t="s">
        <v>1145</v>
      </c>
      <c r="G104" s="183" t="s">
        <v>152</v>
      </c>
      <c r="H104" s="184">
        <v>96</v>
      </c>
      <c r="I104" s="185"/>
      <c r="J104" s="186">
        <f>ROUND(I104*H104,2)</f>
        <v>0</v>
      </c>
      <c r="K104" s="182" t="s">
        <v>153</v>
      </c>
      <c r="L104" s="41"/>
      <c r="M104" s="187" t="s">
        <v>19</v>
      </c>
      <c r="N104" s="188" t="s">
        <v>43</v>
      </c>
      <c r="O104" s="66"/>
      <c r="P104" s="189">
        <f>O104*H104</f>
        <v>0</v>
      </c>
      <c r="Q104" s="189">
        <v>0</v>
      </c>
      <c r="R104" s="189">
        <f>Q104*H104</f>
        <v>0</v>
      </c>
      <c r="S104" s="189">
        <v>8.9999999999999993E-3</v>
      </c>
      <c r="T104" s="190">
        <f>S104*H104</f>
        <v>0.86399999999999988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154</v>
      </c>
      <c r="AT104" s="191" t="s">
        <v>149</v>
      </c>
      <c r="AU104" s="191" t="s">
        <v>84</v>
      </c>
      <c r="AY104" s="19" t="s">
        <v>146</v>
      </c>
      <c r="BE104" s="192">
        <f>IF(N104="základní",J104,0)</f>
        <v>0</v>
      </c>
      <c r="BF104" s="192">
        <f>IF(N104="snížená",J104,0)</f>
        <v>0</v>
      </c>
      <c r="BG104" s="192">
        <f>IF(N104="zákl. přenesená",J104,0)</f>
        <v>0</v>
      </c>
      <c r="BH104" s="192">
        <f>IF(N104="sníž. přenesená",J104,0)</f>
        <v>0</v>
      </c>
      <c r="BI104" s="192">
        <f>IF(N104="nulová",J104,0)</f>
        <v>0</v>
      </c>
      <c r="BJ104" s="19" t="s">
        <v>84</v>
      </c>
      <c r="BK104" s="192">
        <f>ROUND(I104*H104,2)</f>
        <v>0</v>
      </c>
      <c r="BL104" s="19" t="s">
        <v>154</v>
      </c>
      <c r="BM104" s="191" t="s">
        <v>1146</v>
      </c>
    </row>
    <row r="105" spans="1:65" s="2" customFormat="1" ht="11.25">
      <c r="A105" s="36"/>
      <c r="B105" s="37"/>
      <c r="C105" s="38"/>
      <c r="D105" s="193" t="s">
        <v>156</v>
      </c>
      <c r="E105" s="38"/>
      <c r="F105" s="194" t="s">
        <v>1147</v>
      </c>
      <c r="G105" s="38"/>
      <c r="H105" s="38"/>
      <c r="I105" s="195"/>
      <c r="J105" s="38"/>
      <c r="K105" s="38"/>
      <c r="L105" s="41"/>
      <c r="M105" s="196"/>
      <c r="N105" s="197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156</v>
      </c>
      <c r="AU105" s="19" t="s">
        <v>84</v>
      </c>
    </row>
    <row r="106" spans="1:65" s="13" customFormat="1" ht="11.25">
      <c r="B106" s="198"/>
      <c r="C106" s="199"/>
      <c r="D106" s="200" t="s">
        <v>158</v>
      </c>
      <c r="E106" s="201" t="s">
        <v>19</v>
      </c>
      <c r="F106" s="202" t="s">
        <v>1148</v>
      </c>
      <c r="G106" s="199"/>
      <c r="H106" s="203">
        <v>30</v>
      </c>
      <c r="I106" s="204"/>
      <c r="J106" s="199"/>
      <c r="K106" s="199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158</v>
      </c>
      <c r="AU106" s="209" t="s">
        <v>84</v>
      </c>
      <c r="AV106" s="13" t="s">
        <v>84</v>
      </c>
      <c r="AW106" s="13" t="s">
        <v>33</v>
      </c>
      <c r="AX106" s="13" t="s">
        <v>71</v>
      </c>
      <c r="AY106" s="209" t="s">
        <v>146</v>
      </c>
    </row>
    <row r="107" spans="1:65" s="13" customFormat="1" ht="11.25">
      <c r="B107" s="198"/>
      <c r="C107" s="199"/>
      <c r="D107" s="200" t="s">
        <v>158</v>
      </c>
      <c r="E107" s="201" t="s">
        <v>19</v>
      </c>
      <c r="F107" s="202" t="s">
        <v>1149</v>
      </c>
      <c r="G107" s="199"/>
      <c r="H107" s="203">
        <v>66</v>
      </c>
      <c r="I107" s="204"/>
      <c r="J107" s="199"/>
      <c r="K107" s="199"/>
      <c r="L107" s="205"/>
      <c r="M107" s="206"/>
      <c r="N107" s="207"/>
      <c r="O107" s="207"/>
      <c r="P107" s="207"/>
      <c r="Q107" s="207"/>
      <c r="R107" s="207"/>
      <c r="S107" s="207"/>
      <c r="T107" s="208"/>
      <c r="AT107" s="209" t="s">
        <v>158</v>
      </c>
      <c r="AU107" s="209" t="s">
        <v>84</v>
      </c>
      <c r="AV107" s="13" t="s">
        <v>84</v>
      </c>
      <c r="AW107" s="13" t="s">
        <v>33</v>
      </c>
      <c r="AX107" s="13" t="s">
        <v>71</v>
      </c>
      <c r="AY107" s="209" t="s">
        <v>146</v>
      </c>
    </row>
    <row r="108" spans="1:65" s="14" customFormat="1" ht="11.25">
      <c r="B108" s="210"/>
      <c r="C108" s="211"/>
      <c r="D108" s="200" t="s">
        <v>158</v>
      </c>
      <c r="E108" s="212" t="s">
        <v>19</v>
      </c>
      <c r="F108" s="213" t="s">
        <v>173</v>
      </c>
      <c r="G108" s="211"/>
      <c r="H108" s="214">
        <v>96</v>
      </c>
      <c r="I108" s="215"/>
      <c r="J108" s="211"/>
      <c r="K108" s="211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158</v>
      </c>
      <c r="AU108" s="220" t="s">
        <v>84</v>
      </c>
      <c r="AV108" s="14" t="s">
        <v>154</v>
      </c>
      <c r="AW108" s="14" t="s">
        <v>33</v>
      </c>
      <c r="AX108" s="14" t="s">
        <v>78</v>
      </c>
      <c r="AY108" s="220" t="s">
        <v>146</v>
      </c>
    </row>
    <row r="109" spans="1:65" s="12" customFormat="1" ht="25.9" customHeight="1">
      <c r="B109" s="164"/>
      <c r="C109" s="165"/>
      <c r="D109" s="166" t="s">
        <v>70</v>
      </c>
      <c r="E109" s="167" t="s">
        <v>223</v>
      </c>
      <c r="F109" s="167" t="s">
        <v>224</v>
      </c>
      <c r="G109" s="165"/>
      <c r="H109" s="165"/>
      <c r="I109" s="168"/>
      <c r="J109" s="169">
        <f>BK109</f>
        <v>0</v>
      </c>
      <c r="K109" s="165"/>
      <c r="L109" s="170"/>
      <c r="M109" s="171"/>
      <c r="N109" s="172"/>
      <c r="O109" s="172"/>
      <c r="P109" s="173">
        <f>P110+P142+P167+P171+P187+P189</f>
        <v>0</v>
      </c>
      <c r="Q109" s="172"/>
      <c r="R109" s="173">
        <f>R110+R142+R167+R171+R187+R189</f>
        <v>0.35830421240000004</v>
      </c>
      <c r="S109" s="172"/>
      <c r="T109" s="174">
        <f>T110+T142+T167+T171+T187+T189</f>
        <v>0</v>
      </c>
      <c r="AR109" s="175" t="s">
        <v>84</v>
      </c>
      <c r="AT109" s="176" t="s">
        <v>70</v>
      </c>
      <c r="AU109" s="176" t="s">
        <v>71</v>
      </c>
      <c r="AY109" s="175" t="s">
        <v>146</v>
      </c>
      <c r="BK109" s="177">
        <f>BK110+BK142+BK167+BK171+BK187+BK189</f>
        <v>0</v>
      </c>
    </row>
    <row r="110" spans="1:65" s="12" customFormat="1" ht="22.9" customHeight="1">
      <c r="B110" s="164"/>
      <c r="C110" s="165"/>
      <c r="D110" s="166" t="s">
        <v>70</v>
      </c>
      <c r="E110" s="178" t="s">
        <v>1150</v>
      </c>
      <c r="F110" s="178" t="s">
        <v>1151</v>
      </c>
      <c r="G110" s="165"/>
      <c r="H110" s="165"/>
      <c r="I110" s="168"/>
      <c r="J110" s="179">
        <f>BK110</f>
        <v>0</v>
      </c>
      <c r="K110" s="165"/>
      <c r="L110" s="170"/>
      <c r="M110" s="171"/>
      <c r="N110" s="172"/>
      <c r="O110" s="172"/>
      <c r="P110" s="173">
        <f>SUM(P111:P141)</f>
        <v>0</v>
      </c>
      <c r="Q110" s="172"/>
      <c r="R110" s="173">
        <f>SUM(R111:R141)</f>
        <v>7.2631100000000004E-2</v>
      </c>
      <c r="S110" s="172"/>
      <c r="T110" s="174">
        <f>SUM(T111:T141)</f>
        <v>0</v>
      </c>
      <c r="AR110" s="175" t="s">
        <v>84</v>
      </c>
      <c r="AT110" s="176" t="s">
        <v>70</v>
      </c>
      <c r="AU110" s="176" t="s">
        <v>78</v>
      </c>
      <c r="AY110" s="175" t="s">
        <v>146</v>
      </c>
      <c r="BK110" s="177">
        <f>SUM(BK111:BK141)</f>
        <v>0</v>
      </c>
    </row>
    <row r="111" spans="1:65" s="2" customFormat="1" ht="24.2" customHeight="1">
      <c r="A111" s="36"/>
      <c r="B111" s="37"/>
      <c r="C111" s="180" t="s">
        <v>165</v>
      </c>
      <c r="D111" s="180" t="s">
        <v>149</v>
      </c>
      <c r="E111" s="181" t="s">
        <v>1152</v>
      </c>
      <c r="F111" s="182" t="s">
        <v>1153</v>
      </c>
      <c r="G111" s="183" t="s">
        <v>162</v>
      </c>
      <c r="H111" s="184">
        <v>1</v>
      </c>
      <c r="I111" s="185"/>
      <c r="J111" s="186">
        <f>ROUND(I111*H111,2)</f>
        <v>0</v>
      </c>
      <c r="K111" s="182" t="s">
        <v>153</v>
      </c>
      <c r="L111" s="41"/>
      <c r="M111" s="187" t="s">
        <v>19</v>
      </c>
      <c r="N111" s="188" t="s">
        <v>43</v>
      </c>
      <c r="O111" s="66"/>
      <c r="P111" s="189">
        <f>O111*H111</f>
        <v>0</v>
      </c>
      <c r="Q111" s="189">
        <v>0</v>
      </c>
      <c r="R111" s="189">
        <f>Q111*H111</f>
        <v>0</v>
      </c>
      <c r="S111" s="189">
        <v>0</v>
      </c>
      <c r="T111" s="190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229</v>
      </c>
      <c r="AT111" s="191" t="s">
        <v>149</v>
      </c>
      <c r="AU111" s="191" t="s">
        <v>84</v>
      </c>
      <c r="AY111" s="19" t="s">
        <v>146</v>
      </c>
      <c r="BE111" s="192">
        <f>IF(N111="základní",J111,0)</f>
        <v>0</v>
      </c>
      <c r="BF111" s="192">
        <f>IF(N111="snížená",J111,0)</f>
        <v>0</v>
      </c>
      <c r="BG111" s="192">
        <f>IF(N111="zákl. přenesená",J111,0)</f>
        <v>0</v>
      </c>
      <c r="BH111" s="192">
        <f>IF(N111="sníž. přenesená",J111,0)</f>
        <v>0</v>
      </c>
      <c r="BI111" s="192">
        <f>IF(N111="nulová",J111,0)</f>
        <v>0</v>
      </c>
      <c r="BJ111" s="19" t="s">
        <v>84</v>
      </c>
      <c r="BK111" s="192">
        <f>ROUND(I111*H111,2)</f>
        <v>0</v>
      </c>
      <c r="BL111" s="19" t="s">
        <v>229</v>
      </c>
      <c r="BM111" s="191" t="s">
        <v>1154</v>
      </c>
    </row>
    <row r="112" spans="1:65" s="2" customFormat="1" ht="11.25">
      <c r="A112" s="36"/>
      <c r="B112" s="37"/>
      <c r="C112" s="38"/>
      <c r="D112" s="193" t="s">
        <v>156</v>
      </c>
      <c r="E112" s="38"/>
      <c r="F112" s="194" t="s">
        <v>1155</v>
      </c>
      <c r="G112" s="38"/>
      <c r="H112" s="38"/>
      <c r="I112" s="195"/>
      <c r="J112" s="38"/>
      <c r="K112" s="38"/>
      <c r="L112" s="41"/>
      <c r="M112" s="196"/>
      <c r="N112" s="197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156</v>
      </c>
      <c r="AU112" s="19" t="s">
        <v>84</v>
      </c>
    </row>
    <row r="113" spans="1:65" s="13" customFormat="1" ht="11.25">
      <c r="B113" s="198"/>
      <c r="C113" s="199"/>
      <c r="D113" s="200" t="s">
        <v>158</v>
      </c>
      <c r="E113" s="201" t="s">
        <v>19</v>
      </c>
      <c r="F113" s="202" t="s">
        <v>1156</v>
      </c>
      <c r="G113" s="199"/>
      <c r="H113" s="203">
        <v>1</v>
      </c>
      <c r="I113" s="204"/>
      <c r="J113" s="199"/>
      <c r="K113" s="199"/>
      <c r="L113" s="205"/>
      <c r="M113" s="206"/>
      <c r="N113" s="207"/>
      <c r="O113" s="207"/>
      <c r="P113" s="207"/>
      <c r="Q113" s="207"/>
      <c r="R113" s="207"/>
      <c r="S113" s="207"/>
      <c r="T113" s="208"/>
      <c r="AT113" s="209" t="s">
        <v>158</v>
      </c>
      <c r="AU113" s="209" t="s">
        <v>84</v>
      </c>
      <c r="AV113" s="13" t="s">
        <v>84</v>
      </c>
      <c r="AW113" s="13" t="s">
        <v>33</v>
      </c>
      <c r="AX113" s="13" t="s">
        <v>78</v>
      </c>
      <c r="AY113" s="209" t="s">
        <v>146</v>
      </c>
    </row>
    <row r="114" spans="1:65" s="2" customFormat="1" ht="24.2" customHeight="1">
      <c r="A114" s="36"/>
      <c r="B114" s="37"/>
      <c r="C114" s="180" t="s">
        <v>154</v>
      </c>
      <c r="D114" s="180" t="s">
        <v>149</v>
      </c>
      <c r="E114" s="181" t="s">
        <v>1157</v>
      </c>
      <c r="F114" s="182" t="s">
        <v>1158</v>
      </c>
      <c r="G114" s="183" t="s">
        <v>162</v>
      </c>
      <c r="H114" s="184">
        <v>1</v>
      </c>
      <c r="I114" s="185"/>
      <c r="J114" s="186">
        <f>ROUND(I114*H114,2)</f>
        <v>0</v>
      </c>
      <c r="K114" s="182" t="s">
        <v>176</v>
      </c>
      <c r="L114" s="41"/>
      <c r="M114" s="187" t="s">
        <v>19</v>
      </c>
      <c r="N114" s="188" t="s">
        <v>43</v>
      </c>
      <c r="O114" s="66"/>
      <c r="P114" s="189">
        <f>O114*H114</f>
        <v>0</v>
      </c>
      <c r="Q114" s="189">
        <v>0</v>
      </c>
      <c r="R114" s="189">
        <f>Q114*H114</f>
        <v>0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229</v>
      </c>
      <c r="AT114" s="191" t="s">
        <v>149</v>
      </c>
      <c r="AU114" s="191" t="s">
        <v>84</v>
      </c>
      <c r="AY114" s="19" t="s">
        <v>146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84</v>
      </c>
      <c r="BK114" s="192">
        <f>ROUND(I114*H114,2)</f>
        <v>0</v>
      </c>
      <c r="BL114" s="19" t="s">
        <v>229</v>
      </c>
      <c r="BM114" s="191" t="s">
        <v>1159</v>
      </c>
    </row>
    <row r="115" spans="1:65" s="13" customFormat="1" ht="11.25">
      <c r="B115" s="198"/>
      <c r="C115" s="199"/>
      <c r="D115" s="200" t="s">
        <v>158</v>
      </c>
      <c r="E115" s="201" t="s">
        <v>19</v>
      </c>
      <c r="F115" s="202" t="s">
        <v>1156</v>
      </c>
      <c r="G115" s="199"/>
      <c r="H115" s="203">
        <v>1</v>
      </c>
      <c r="I115" s="204"/>
      <c r="J115" s="199"/>
      <c r="K115" s="199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158</v>
      </c>
      <c r="AU115" s="209" t="s">
        <v>84</v>
      </c>
      <c r="AV115" s="13" t="s">
        <v>84</v>
      </c>
      <c r="AW115" s="13" t="s">
        <v>33</v>
      </c>
      <c r="AX115" s="13" t="s">
        <v>78</v>
      </c>
      <c r="AY115" s="209" t="s">
        <v>146</v>
      </c>
    </row>
    <row r="116" spans="1:65" s="2" customFormat="1" ht="21.75" customHeight="1">
      <c r="A116" s="36"/>
      <c r="B116" s="37"/>
      <c r="C116" s="180" t="s">
        <v>179</v>
      </c>
      <c r="D116" s="180" t="s">
        <v>149</v>
      </c>
      <c r="E116" s="181" t="s">
        <v>1160</v>
      </c>
      <c r="F116" s="182" t="s">
        <v>1161</v>
      </c>
      <c r="G116" s="183" t="s">
        <v>152</v>
      </c>
      <c r="H116" s="184">
        <v>6</v>
      </c>
      <c r="I116" s="185"/>
      <c r="J116" s="186">
        <f>ROUND(I116*H116,2)</f>
        <v>0</v>
      </c>
      <c r="K116" s="182" t="s">
        <v>153</v>
      </c>
      <c r="L116" s="41"/>
      <c r="M116" s="187" t="s">
        <v>19</v>
      </c>
      <c r="N116" s="188" t="s">
        <v>43</v>
      </c>
      <c r="O116" s="66"/>
      <c r="P116" s="189">
        <f>O116*H116</f>
        <v>0</v>
      </c>
      <c r="Q116" s="189">
        <v>3.7875000000000002E-4</v>
      </c>
      <c r="R116" s="189">
        <f>Q116*H116</f>
        <v>2.2725000000000002E-3</v>
      </c>
      <c r="S116" s="189">
        <v>0</v>
      </c>
      <c r="T116" s="190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229</v>
      </c>
      <c r="AT116" s="191" t="s">
        <v>149</v>
      </c>
      <c r="AU116" s="191" t="s">
        <v>84</v>
      </c>
      <c r="AY116" s="19" t="s">
        <v>146</v>
      </c>
      <c r="BE116" s="192">
        <f>IF(N116="základní",J116,0)</f>
        <v>0</v>
      </c>
      <c r="BF116" s="192">
        <f>IF(N116="snížená",J116,0)</f>
        <v>0</v>
      </c>
      <c r="BG116" s="192">
        <f>IF(N116="zákl. přenesená",J116,0)</f>
        <v>0</v>
      </c>
      <c r="BH116" s="192">
        <f>IF(N116="sníž. přenesená",J116,0)</f>
        <v>0</v>
      </c>
      <c r="BI116" s="192">
        <f>IF(N116="nulová",J116,0)</f>
        <v>0</v>
      </c>
      <c r="BJ116" s="19" t="s">
        <v>84</v>
      </c>
      <c r="BK116" s="192">
        <f>ROUND(I116*H116,2)</f>
        <v>0</v>
      </c>
      <c r="BL116" s="19" t="s">
        <v>229</v>
      </c>
      <c r="BM116" s="191" t="s">
        <v>1162</v>
      </c>
    </row>
    <row r="117" spans="1:65" s="2" customFormat="1" ht="11.25">
      <c r="A117" s="36"/>
      <c r="B117" s="37"/>
      <c r="C117" s="38"/>
      <c r="D117" s="193" t="s">
        <v>156</v>
      </c>
      <c r="E117" s="38"/>
      <c r="F117" s="194" t="s">
        <v>1163</v>
      </c>
      <c r="G117" s="38"/>
      <c r="H117" s="38"/>
      <c r="I117" s="195"/>
      <c r="J117" s="38"/>
      <c r="K117" s="38"/>
      <c r="L117" s="41"/>
      <c r="M117" s="196"/>
      <c r="N117" s="197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156</v>
      </c>
      <c r="AU117" s="19" t="s">
        <v>84</v>
      </c>
    </row>
    <row r="118" spans="1:65" s="2" customFormat="1" ht="21.75" customHeight="1">
      <c r="A118" s="36"/>
      <c r="B118" s="37"/>
      <c r="C118" s="180" t="s">
        <v>187</v>
      </c>
      <c r="D118" s="180" t="s">
        <v>149</v>
      </c>
      <c r="E118" s="181" t="s">
        <v>1164</v>
      </c>
      <c r="F118" s="182" t="s">
        <v>1165</v>
      </c>
      <c r="G118" s="183" t="s">
        <v>152</v>
      </c>
      <c r="H118" s="184">
        <v>6</v>
      </c>
      <c r="I118" s="185"/>
      <c r="J118" s="186">
        <f>ROUND(I118*H118,2)</f>
        <v>0</v>
      </c>
      <c r="K118" s="182" t="s">
        <v>153</v>
      </c>
      <c r="L118" s="41"/>
      <c r="M118" s="187" t="s">
        <v>19</v>
      </c>
      <c r="N118" s="188" t="s">
        <v>43</v>
      </c>
      <c r="O118" s="66"/>
      <c r="P118" s="189">
        <f>O118*H118</f>
        <v>0</v>
      </c>
      <c r="Q118" s="189">
        <v>4.5794999999999999E-4</v>
      </c>
      <c r="R118" s="189">
        <f>Q118*H118</f>
        <v>2.7477000000000001E-3</v>
      </c>
      <c r="S118" s="189">
        <v>0</v>
      </c>
      <c r="T118" s="190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229</v>
      </c>
      <c r="AT118" s="191" t="s">
        <v>149</v>
      </c>
      <c r="AU118" s="191" t="s">
        <v>84</v>
      </c>
      <c r="AY118" s="19" t="s">
        <v>146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9" t="s">
        <v>84</v>
      </c>
      <c r="BK118" s="192">
        <f>ROUND(I118*H118,2)</f>
        <v>0</v>
      </c>
      <c r="BL118" s="19" t="s">
        <v>229</v>
      </c>
      <c r="BM118" s="191" t="s">
        <v>1166</v>
      </c>
    </row>
    <row r="119" spans="1:65" s="2" customFormat="1" ht="11.25">
      <c r="A119" s="36"/>
      <c r="B119" s="37"/>
      <c r="C119" s="38"/>
      <c r="D119" s="193" t="s">
        <v>156</v>
      </c>
      <c r="E119" s="38"/>
      <c r="F119" s="194" t="s">
        <v>1167</v>
      </c>
      <c r="G119" s="38"/>
      <c r="H119" s="38"/>
      <c r="I119" s="195"/>
      <c r="J119" s="38"/>
      <c r="K119" s="38"/>
      <c r="L119" s="41"/>
      <c r="M119" s="196"/>
      <c r="N119" s="197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156</v>
      </c>
      <c r="AU119" s="19" t="s">
        <v>84</v>
      </c>
    </row>
    <row r="120" spans="1:65" s="2" customFormat="1" ht="21.75" customHeight="1">
      <c r="A120" s="36"/>
      <c r="B120" s="37"/>
      <c r="C120" s="180" t="s">
        <v>195</v>
      </c>
      <c r="D120" s="180" t="s">
        <v>149</v>
      </c>
      <c r="E120" s="181" t="s">
        <v>1168</v>
      </c>
      <c r="F120" s="182" t="s">
        <v>1169</v>
      </c>
      <c r="G120" s="183" t="s">
        <v>152</v>
      </c>
      <c r="H120" s="184">
        <v>18</v>
      </c>
      <c r="I120" s="185"/>
      <c r="J120" s="186">
        <f>ROUND(I120*H120,2)</f>
        <v>0</v>
      </c>
      <c r="K120" s="182" t="s">
        <v>153</v>
      </c>
      <c r="L120" s="41"/>
      <c r="M120" s="187" t="s">
        <v>19</v>
      </c>
      <c r="N120" s="188" t="s">
        <v>43</v>
      </c>
      <c r="O120" s="66"/>
      <c r="P120" s="189">
        <f>O120*H120</f>
        <v>0</v>
      </c>
      <c r="Q120" s="189">
        <v>5.5975000000000003E-4</v>
      </c>
      <c r="R120" s="189">
        <f>Q120*H120</f>
        <v>1.0075500000000001E-2</v>
      </c>
      <c r="S120" s="189">
        <v>0</v>
      </c>
      <c r="T120" s="190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229</v>
      </c>
      <c r="AT120" s="191" t="s">
        <v>149</v>
      </c>
      <c r="AU120" s="191" t="s">
        <v>84</v>
      </c>
      <c r="AY120" s="19" t="s">
        <v>146</v>
      </c>
      <c r="BE120" s="192">
        <f>IF(N120="základní",J120,0)</f>
        <v>0</v>
      </c>
      <c r="BF120" s="192">
        <f>IF(N120="snížená",J120,0)</f>
        <v>0</v>
      </c>
      <c r="BG120" s="192">
        <f>IF(N120="zákl. přenesená",J120,0)</f>
        <v>0</v>
      </c>
      <c r="BH120" s="192">
        <f>IF(N120="sníž. přenesená",J120,0)</f>
        <v>0</v>
      </c>
      <c r="BI120" s="192">
        <f>IF(N120="nulová",J120,0)</f>
        <v>0</v>
      </c>
      <c r="BJ120" s="19" t="s">
        <v>84</v>
      </c>
      <c r="BK120" s="192">
        <f>ROUND(I120*H120,2)</f>
        <v>0</v>
      </c>
      <c r="BL120" s="19" t="s">
        <v>229</v>
      </c>
      <c r="BM120" s="191" t="s">
        <v>1170</v>
      </c>
    </row>
    <row r="121" spans="1:65" s="2" customFormat="1" ht="11.25">
      <c r="A121" s="36"/>
      <c r="B121" s="37"/>
      <c r="C121" s="38"/>
      <c r="D121" s="193" t="s">
        <v>156</v>
      </c>
      <c r="E121" s="38"/>
      <c r="F121" s="194" t="s">
        <v>1171</v>
      </c>
      <c r="G121" s="38"/>
      <c r="H121" s="38"/>
      <c r="I121" s="195"/>
      <c r="J121" s="38"/>
      <c r="K121" s="38"/>
      <c r="L121" s="41"/>
      <c r="M121" s="196"/>
      <c r="N121" s="197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156</v>
      </c>
      <c r="AU121" s="19" t="s">
        <v>84</v>
      </c>
    </row>
    <row r="122" spans="1:65" s="2" customFormat="1" ht="24.2" customHeight="1">
      <c r="A122" s="36"/>
      <c r="B122" s="37"/>
      <c r="C122" s="180" t="s">
        <v>201</v>
      </c>
      <c r="D122" s="180" t="s">
        <v>149</v>
      </c>
      <c r="E122" s="181" t="s">
        <v>1172</v>
      </c>
      <c r="F122" s="182" t="s">
        <v>1173</v>
      </c>
      <c r="G122" s="183" t="s">
        <v>152</v>
      </c>
      <c r="H122" s="184">
        <v>24</v>
      </c>
      <c r="I122" s="185"/>
      <c r="J122" s="186">
        <f>ROUND(I122*H122,2)</f>
        <v>0</v>
      </c>
      <c r="K122" s="182" t="s">
        <v>153</v>
      </c>
      <c r="L122" s="41"/>
      <c r="M122" s="187" t="s">
        <v>19</v>
      </c>
      <c r="N122" s="188" t="s">
        <v>43</v>
      </c>
      <c r="O122" s="66"/>
      <c r="P122" s="189">
        <f>O122*H122</f>
        <v>0</v>
      </c>
      <c r="Q122" s="189">
        <v>1.9383499999999999E-3</v>
      </c>
      <c r="R122" s="189">
        <f>Q122*H122</f>
        <v>4.6520399999999996E-2</v>
      </c>
      <c r="S122" s="189">
        <v>0</v>
      </c>
      <c r="T122" s="190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229</v>
      </c>
      <c r="AT122" s="191" t="s">
        <v>149</v>
      </c>
      <c r="AU122" s="191" t="s">
        <v>84</v>
      </c>
      <c r="AY122" s="19" t="s">
        <v>146</v>
      </c>
      <c r="BE122" s="192">
        <f>IF(N122="základní",J122,0)</f>
        <v>0</v>
      </c>
      <c r="BF122" s="192">
        <f>IF(N122="snížená",J122,0)</f>
        <v>0</v>
      </c>
      <c r="BG122" s="192">
        <f>IF(N122="zákl. přenesená",J122,0)</f>
        <v>0</v>
      </c>
      <c r="BH122" s="192">
        <f>IF(N122="sníž. přenesená",J122,0)</f>
        <v>0</v>
      </c>
      <c r="BI122" s="192">
        <f>IF(N122="nulová",J122,0)</f>
        <v>0</v>
      </c>
      <c r="BJ122" s="19" t="s">
        <v>84</v>
      </c>
      <c r="BK122" s="192">
        <f>ROUND(I122*H122,2)</f>
        <v>0</v>
      </c>
      <c r="BL122" s="19" t="s">
        <v>229</v>
      </c>
      <c r="BM122" s="191" t="s">
        <v>1174</v>
      </c>
    </row>
    <row r="123" spans="1:65" s="2" customFormat="1" ht="11.25">
      <c r="A123" s="36"/>
      <c r="B123" s="37"/>
      <c r="C123" s="38"/>
      <c r="D123" s="193" t="s">
        <v>156</v>
      </c>
      <c r="E123" s="38"/>
      <c r="F123" s="194" t="s">
        <v>1175</v>
      </c>
      <c r="G123" s="38"/>
      <c r="H123" s="38"/>
      <c r="I123" s="195"/>
      <c r="J123" s="38"/>
      <c r="K123" s="38"/>
      <c r="L123" s="41"/>
      <c r="M123" s="196"/>
      <c r="N123" s="197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156</v>
      </c>
      <c r="AU123" s="19" t="s">
        <v>84</v>
      </c>
    </row>
    <row r="124" spans="1:65" s="2" customFormat="1" ht="16.5" customHeight="1">
      <c r="A124" s="36"/>
      <c r="B124" s="37"/>
      <c r="C124" s="235" t="s">
        <v>147</v>
      </c>
      <c r="D124" s="235" t="s">
        <v>288</v>
      </c>
      <c r="E124" s="236" t="s">
        <v>1176</v>
      </c>
      <c r="F124" s="237" t="s">
        <v>1177</v>
      </c>
      <c r="G124" s="238" t="s">
        <v>162</v>
      </c>
      <c r="H124" s="239">
        <v>5</v>
      </c>
      <c r="I124" s="240"/>
      <c r="J124" s="241">
        <f>ROUND(I124*H124,2)</f>
        <v>0</v>
      </c>
      <c r="K124" s="237" t="s">
        <v>153</v>
      </c>
      <c r="L124" s="242"/>
      <c r="M124" s="243" t="s">
        <v>19</v>
      </c>
      <c r="N124" s="244" t="s">
        <v>43</v>
      </c>
      <c r="O124" s="66"/>
      <c r="P124" s="189">
        <f>O124*H124</f>
        <v>0</v>
      </c>
      <c r="Q124" s="189">
        <v>1.2099999999999999E-3</v>
      </c>
      <c r="R124" s="189">
        <f>Q124*H124</f>
        <v>6.0499999999999998E-3</v>
      </c>
      <c r="S124" s="189">
        <v>0</v>
      </c>
      <c r="T124" s="19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455</v>
      </c>
      <c r="AT124" s="191" t="s">
        <v>288</v>
      </c>
      <c r="AU124" s="191" t="s">
        <v>84</v>
      </c>
      <c r="AY124" s="19" t="s">
        <v>146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9" t="s">
        <v>84</v>
      </c>
      <c r="BK124" s="192">
        <f>ROUND(I124*H124,2)</f>
        <v>0</v>
      </c>
      <c r="BL124" s="19" t="s">
        <v>229</v>
      </c>
      <c r="BM124" s="191" t="s">
        <v>1178</v>
      </c>
    </row>
    <row r="125" spans="1:65" s="2" customFormat="1" ht="24.2" customHeight="1">
      <c r="A125" s="36"/>
      <c r="B125" s="37"/>
      <c r="C125" s="180" t="s">
        <v>210</v>
      </c>
      <c r="D125" s="180" t="s">
        <v>149</v>
      </c>
      <c r="E125" s="181" t="s">
        <v>1179</v>
      </c>
      <c r="F125" s="182" t="s">
        <v>1180</v>
      </c>
      <c r="G125" s="183" t="s">
        <v>162</v>
      </c>
      <c r="H125" s="184">
        <v>1</v>
      </c>
      <c r="I125" s="185"/>
      <c r="J125" s="186">
        <f>ROUND(I125*H125,2)</f>
        <v>0</v>
      </c>
      <c r="K125" s="182" t="s">
        <v>444</v>
      </c>
      <c r="L125" s="41"/>
      <c r="M125" s="187" t="s">
        <v>19</v>
      </c>
      <c r="N125" s="188" t="s">
        <v>43</v>
      </c>
      <c r="O125" s="66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229</v>
      </c>
      <c r="AT125" s="191" t="s">
        <v>149</v>
      </c>
      <c r="AU125" s="191" t="s">
        <v>84</v>
      </c>
      <c r="AY125" s="19" t="s">
        <v>146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84</v>
      </c>
      <c r="BK125" s="192">
        <f>ROUND(I125*H125,2)</f>
        <v>0</v>
      </c>
      <c r="BL125" s="19" t="s">
        <v>229</v>
      </c>
      <c r="BM125" s="191" t="s">
        <v>1181</v>
      </c>
    </row>
    <row r="126" spans="1:65" s="2" customFormat="1" ht="11.25">
      <c r="A126" s="36"/>
      <c r="B126" s="37"/>
      <c r="C126" s="38"/>
      <c r="D126" s="193" t="s">
        <v>156</v>
      </c>
      <c r="E126" s="38"/>
      <c r="F126" s="194" t="s">
        <v>1182</v>
      </c>
      <c r="G126" s="38"/>
      <c r="H126" s="38"/>
      <c r="I126" s="195"/>
      <c r="J126" s="38"/>
      <c r="K126" s="38"/>
      <c r="L126" s="41"/>
      <c r="M126" s="196"/>
      <c r="N126" s="197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156</v>
      </c>
      <c r="AU126" s="19" t="s">
        <v>84</v>
      </c>
    </row>
    <row r="127" spans="1:65" s="2" customFormat="1" ht="24.2" customHeight="1">
      <c r="A127" s="36"/>
      <c r="B127" s="37"/>
      <c r="C127" s="180" t="s">
        <v>218</v>
      </c>
      <c r="D127" s="180" t="s">
        <v>149</v>
      </c>
      <c r="E127" s="181" t="s">
        <v>1183</v>
      </c>
      <c r="F127" s="182" t="s">
        <v>1184</v>
      </c>
      <c r="G127" s="183" t="s">
        <v>162</v>
      </c>
      <c r="H127" s="184">
        <v>2</v>
      </c>
      <c r="I127" s="185"/>
      <c r="J127" s="186">
        <f>ROUND(I127*H127,2)</f>
        <v>0</v>
      </c>
      <c r="K127" s="182" t="s">
        <v>176</v>
      </c>
      <c r="L127" s="41"/>
      <c r="M127" s="187" t="s">
        <v>19</v>
      </c>
      <c r="N127" s="188" t="s">
        <v>43</v>
      </c>
      <c r="O127" s="66"/>
      <c r="P127" s="189">
        <f>O127*H127</f>
        <v>0</v>
      </c>
      <c r="Q127" s="189">
        <v>7.6999999999999996E-4</v>
      </c>
      <c r="R127" s="189">
        <f>Q127*H127</f>
        <v>1.5399999999999999E-3</v>
      </c>
      <c r="S127" s="189">
        <v>0</v>
      </c>
      <c r="T127" s="19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229</v>
      </c>
      <c r="AT127" s="191" t="s">
        <v>149</v>
      </c>
      <c r="AU127" s="191" t="s">
        <v>84</v>
      </c>
      <c r="AY127" s="19" t="s">
        <v>146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84</v>
      </c>
      <c r="BK127" s="192">
        <f>ROUND(I127*H127,2)</f>
        <v>0</v>
      </c>
      <c r="BL127" s="19" t="s">
        <v>229</v>
      </c>
      <c r="BM127" s="191" t="s">
        <v>1185</v>
      </c>
    </row>
    <row r="128" spans="1:65" s="2" customFormat="1" ht="24.2" customHeight="1">
      <c r="A128" s="36"/>
      <c r="B128" s="37"/>
      <c r="C128" s="180" t="s">
        <v>8</v>
      </c>
      <c r="D128" s="180" t="s">
        <v>149</v>
      </c>
      <c r="E128" s="181" t="s">
        <v>1186</v>
      </c>
      <c r="F128" s="182" t="s">
        <v>1187</v>
      </c>
      <c r="G128" s="183" t="s">
        <v>162</v>
      </c>
      <c r="H128" s="184">
        <v>2</v>
      </c>
      <c r="I128" s="185"/>
      <c r="J128" s="186">
        <f>ROUND(I128*H128,2)</f>
        <v>0</v>
      </c>
      <c r="K128" s="182" t="s">
        <v>176</v>
      </c>
      <c r="L128" s="41"/>
      <c r="M128" s="187" t="s">
        <v>19</v>
      </c>
      <c r="N128" s="188" t="s">
        <v>43</v>
      </c>
      <c r="O128" s="66"/>
      <c r="P128" s="189">
        <f>O128*H128</f>
        <v>0</v>
      </c>
      <c r="Q128" s="189">
        <v>7.6999999999999996E-4</v>
      </c>
      <c r="R128" s="189">
        <f>Q128*H128</f>
        <v>1.5399999999999999E-3</v>
      </c>
      <c r="S128" s="189">
        <v>0</v>
      </c>
      <c r="T128" s="19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229</v>
      </c>
      <c r="AT128" s="191" t="s">
        <v>149</v>
      </c>
      <c r="AU128" s="191" t="s">
        <v>84</v>
      </c>
      <c r="AY128" s="19" t="s">
        <v>146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84</v>
      </c>
      <c r="BK128" s="192">
        <f>ROUND(I128*H128,2)</f>
        <v>0</v>
      </c>
      <c r="BL128" s="19" t="s">
        <v>229</v>
      </c>
      <c r="BM128" s="191" t="s">
        <v>1188</v>
      </c>
    </row>
    <row r="129" spans="1:65" s="2" customFormat="1" ht="24.2" customHeight="1">
      <c r="A129" s="36"/>
      <c r="B129" s="37"/>
      <c r="C129" s="180" t="s">
        <v>236</v>
      </c>
      <c r="D129" s="180" t="s">
        <v>149</v>
      </c>
      <c r="E129" s="181" t="s">
        <v>1189</v>
      </c>
      <c r="F129" s="182" t="s">
        <v>1190</v>
      </c>
      <c r="G129" s="183" t="s">
        <v>162</v>
      </c>
      <c r="H129" s="184">
        <v>4</v>
      </c>
      <c r="I129" s="185"/>
      <c r="J129" s="186">
        <f>ROUND(I129*H129,2)</f>
        <v>0</v>
      </c>
      <c r="K129" s="182" t="s">
        <v>153</v>
      </c>
      <c r="L129" s="41"/>
      <c r="M129" s="187" t="s">
        <v>19</v>
      </c>
      <c r="N129" s="188" t="s">
        <v>43</v>
      </c>
      <c r="O129" s="66"/>
      <c r="P129" s="189">
        <f>O129*H129</f>
        <v>0</v>
      </c>
      <c r="Q129" s="189">
        <v>2.2000000000000001E-4</v>
      </c>
      <c r="R129" s="189">
        <f>Q129*H129</f>
        <v>8.8000000000000003E-4</v>
      </c>
      <c r="S129" s="189">
        <v>0</v>
      </c>
      <c r="T129" s="19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229</v>
      </c>
      <c r="AT129" s="191" t="s">
        <v>149</v>
      </c>
      <c r="AU129" s="191" t="s">
        <v>84</v>
      </c>
      <c r="AY129" s="19" t="s">
        <v>146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84</v>
      </c>
      <c r="BK129" s="192">
        <f>ROUND(I129*H129,2)</f>
        <v>0</v>
      </c>
      <c r="BL129" s="19" t="s">
        <v>229</v>
      </c>
      <c r="BM129" s="191" t="s">
        <v>1191</v>
      </c>
    </row>
    <row r="130" spans="1:65" s="2" customFormat="1" ht="11.25">
      <c r="A130" s="36"/>
      <c r="B130" s="37"/>
      <c r="C130" s="38"/>
      <c r="D130" s="193" t="s">
        <v>156</v>
      </c>
      <c r="E130" s="38"/>
      <c r="F130" s="194" t="s">
        <v>1192</v>
      </c>
      <c r="G130" s="38"/>
      <c r="H130" s="38"/>
      <c r="I130" s="195"/>
      <c r="J130" s="38"/>
      <c r="K130" s="38"/>
      <c r="L130" s="41"/>
      <c r="M130" s="196"/>
      <c r="N130" s="197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156</v>
      </c>
      <c r="AU130" s="19" t="s">
        <v>84</v>
      </c>
    </row>
    <row r="131" spans="1:65" s="2" customFormat="1" ht="24.2" customHeight="1">
      <c r="A131" s="36"/>
      <c r="B131" s="37"/>
      <c r="C131" s="180" t="s">
        <v>242</v>
      </c>
      <c r="D131" s="180" t="s">
        <v>149</v>
      </c>
      <c r="E131" s="181" t="s">
        <v>1193</v>
      </c>
      <c r="F131" s="182" t="s">
        <v>1194</v>
      </c>
      <c r="G131" s="183" t="s">
        <v>162</v>
      </c>
      <c r="H131" s="184">
        <v>2</v>
      </c>
      <c r="I131" s="185"/>
      <c r="J131" s="186">
        <f>ROUND(I131*H131,2)</f>
        <v>0</v>
      </c>
      <c r="K131" s="182" t="s">
        <v>153</v>
      </c>
      <c r="L131" s="41"/>
      <c r="M131" s="187" t="s">
        <v>19</v>
      </c>
      <c r="N131" s="188" t="s">
        <v>43</v>
      </c>
      <c r="O131" s="66"/>
      <c r="P131" s="189">
        <f>O131*H131</f>
        <v>0</v>
      </c>
      <c r="Q131" s="189">
        <v>6.0000000000000002E-5</v>
      </c>
      <c r="R131" s="189">
        <f>Q131*H131</f>
        <v>1.2E-4</v>
      </c>
      <c r="S131" s="189">
        <v>0</v>
      </c>
      <c r="T131" s="19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229</v>
      </c>
      <c r="AT131" s="191" t="s">
        <v>149</v>
      </c>
      <c r="AU131" s="191" t="s">
        <v>84</v>
      </c>
      <c r="AY131" s="19" t="s">
        <v>146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84</v>
      </c>
      <c r="BK131" s="192">
        <f>ROUND(I131*H131,2)</f>
        <v>0</v>
      </c>
      <c r="BL131" s="19" t="s">
        <v>229</v>
      </c>
      <c r="BM131" s="191" t="s">
        <v>1195</v>
      </c>
    </row>
    <row r="132" spans="1:65" s="2" customFormat="1" ht="11.25">
      <c r="A132" s="36"/>
      <c r="B132" s="37"/>
      <c r="C132" s="38"/>
      <c r="D132" s="193" t="s">
        <v>156</v>
      </c>
      <c r="E132" s="38"/>
      <c r="F132" s="194" t="s">
        <v>1196</v>
      </c>
      <c r="G132" s="38"/>
      <c r="H132" s="38"/>
      <c r="I132" s="195"/>
      <c r="J132" s="38"/>
      <c r="K132" s="38"/>
      <c r="L132" s="41"/>
      <c r="M132" s="196"/>
      <c r="N132" s="197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156</v>
      </c>
      <c r="AU132" s="19" t="s">
        <v>84</v>
      </c>
    </row>
    <row r="133" spans="1:65" s="2" customFormat="1" ht="21.75" customHeight="1">
      <c r="A133" s="36"/>
      <c r="B133" s="37"/>
      <c r="C133" s="235" t="s">
        <v>349</v>
      </c>
      <c r="D133" s="235" t="s">
        <v>288</v>
      </c>
      <c r="E133" s="236" t="s">
        <v>1197</v>
      </c>
      <c r="F133" s="237" t="s">
        <v>1198</v>
      </c>
      <c r="G133" s="238" t="s">
        <v>162</v>
      </c>
      <c r="H133" s="239">
        <v>2</v>
      </c>
      <c r="I133" s="240"/>
      <c r="J133" s="241">
        <f>ROUND(I133*H133,2)</f>
        <v>0</v>
      </c>
      <c r="K133" s="237" t="s">
        <v>153</v>
      </c>
      <c r="L133" s="242"/>
      <c r="M133" s="243" t="s">
        <v>19</v>
      </c>
      <c r="N133" s="244" t="s">
        <v>43</v>
      </c>
      <c r="O133" s="66"/>
      <c r="P133" s="189">
        <f>O133*H133</f>
        <v>0</v>
      </c>
      <c r="Q133" s="189">
        <v>2.3000000000000001E-4</v>
      </c>
      <c r="R133" s="189">
        <f>Q133*H133</f>
        <v>4.6000000000000001E-4</v>
      </c>
      <c r="S133" s="189">
        <v>0</v>
      </c>
      <c r="T133" s="19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455</v>
      </c>
      <c r="AT133" s="191" t="s">
        <v>288</v>
      </c>
      <c r="AU133" s="191" t="s">
        <v>84</v>
      </c>
      <c r="AY133" s="19" t="s">
        <v>146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84</v>
      </c>
      <c r="BK133" s="192">
        <f>ROUND(I133*H133,2)</f>
        <v>0</v>
      </c>
      <c r="BL133" s="19" t="s">
        <v>229</v>
      </c>
      <c r="BM133" s="191" t="s">
        <v>1199</v>
      </c>
    </row>
    <row r="134" spans="1:65" s="2" customFormat="1" ht="16.5" customHeight="1">
      <c r="A134" s="36"/>
      <c r="B134" s="37"/>
      <c r="C134" s="180" t="s">
        <v>229</v>
      </c>
      <c r="D134" s="180" t="s">
        <v>149</v>
      </c>
      <c r="E134" s="181" t="s">
        <v>1200</v>
      </c>
      <c r="F134" s="182" t="s">
        <v>1201</v>
      </c>
      <c r="G134" s="183" t="s">
        <v>162</v>
      </c>
      <c r="H134" s="184">
        <v>1</v>
      </c>
      <c r="I134" s="185"/>
      <c r="J134" s="186">
        <f>ROUND(I134*H134,2)</f>
        <v>0</v>
      </c>
      <c r="K134" s="182" t="s">
        <v>153</v>
      </c>
      <c r="L134" s="41"/>
      <c r="M134" s="187" t="s">
        <v>19</v>
      </c>
      <c r="N134" s="188" t="s">
        <v>43</v>
      </c>
      <c r="O134" s="66"/>
      <c r="P134" s="189">
        <f>O134*H134</f>
        <v>0</v>
      </c>
      <c r="Q134" s="189">
        <v>2.8499999999999999E-4</v>
      </c>
      <c r="R134" s="189">
        <f>Q134*H134</f>
        <v>2.8499999999999999E-4</v>
      </c>
      <c r="S134" s="189">
        <v>0</v>
      </c>
      <c r="T134" s="19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1" t="s">
        <v>229</v>
      </c>
      <c r="AT134" s="191" t="s">
        <v>149</v>
      </c>
      <c r="AU134" s="191" t="s">
        <v>84</v>
      </c>
      <c r="AY134" s="19" t="s">
        <v>146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84</v>
      </c>
      <c r="BK134" s="192">
        <f>ROUND(I134*H134,2)</f>
        <v>0</v>
      </c>
      <c r="BL134" s="19" t="s">
        <v>229</v>
      </c>
      <c r="BM134" s="191" t="s">
        <v>1202</v>
      </c>
    </row>
    <row r="135" spans="1:65" s="2" customFormat="1" ht="11.25">
      <c r="A135" s="36"/>
      <c r="B135" s="37"/>
      <c r="C135" s="38"/>
      <c r="D135" s="193" t="s">
        <v>156</v>
      </c>
      <c r="E135" s="38"/>
      <c r="F135" s="194" t="s">
        <v>1203</v>
      </c>
      <c r="G135" s="38"/>
      <c r="H135" s="38"/>
      <c r="I135" s="195"/>
      <c r="J135" s="38"/>
      <c r="K135" s="38"/>
      <c r="L135" s="41"/>
      <c r="M135" s="196"/>
      <c r="N135" s="197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156</v>
      </c>
      <c r="AU135" s="19" t="s">
        <v>84</v>
      </c>
    </row>
    <row r="136" spans="1:65" s="2" customFormat="1" ht="24.2" customHeight="1">
      <c r="A136" s="36"/>
      <c r="B136" s="37"/>
      <c r="C136" s="180" t="s">
        <v>366</v>
      </c>
      <c r="D136" s="180" t="s">
        <v>149</v>
      </c>
      <c r="E136" s="181" t="s">
        <v>1204</v>
      </c>
      <c r="F136" s="182" t="s">
        <v>1205</v>
      </c>
      <c r="G136" s="183" t="s">
        <v>162</v>
      </c>
      <c r="H136" s="184">
        <v>2</v>
      </c>
      <c r="I136" s="185"/>
      <c r="J136" s="186">
        <f>ROUND(I136*H136,2)</f>
        <v>0</v>
      </c>
      <c r="K136" s="182" t="s">
        <v>153</v>
      </c>
      <c r="L136" s="41"/>
      <c r="M136" s="187" t="s">
        <v>19</v>
      </c>
      <c r="N136" s="188" t="s">
        <v>43</v>
      </c>
      <c r="O136" s="66"/>
      <c r="P136" s="189">
        <f>O136*H136</f>
        <v>0</v>
      </c>
      <c r="Q136" s="189">
        <v>6.9999999999999994E-5</v>
      </c>
      <c r="R136" s="189">
        <f>Q136*H136</f>
        <v>1.3999999999999999E-4</v>
      </c>
      <c r="S136" s="189">
        <v>0</v>
      </c>
      <c r="T136" s="19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1" t="s">
        <v>229</v>
      </c>
      <c r="AT136" s="191" t="s">
        <v>149</v>
      </c>
      <c r="AU136" s="191" t="s">
        <v>84</v>
      </c>
      <c r="AY136" s="19" t="s">
        <v>146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9" t="s">
        <v>84</v>
      </c>
      <c r="BK136" s="192">
        <f>ROUND(I136*H136,2)</f>
        <v>0</v>
      </c>
      <c r="BL136" s="19" t="s">
        <v>229</v>
      </c>
      <c r="BM136" s="191" t="s">
        <v>1206</v>
      </c>
    </row>
    <row r="137" spans="1:65" s="2" customFormat="1" ht="11.25">
      <c r="A137" s="36"/>
      <c r="B137" s="37"/>
      <c r="C137" s="38"/>
      <c r="D137" s="193" t="s">
        <v>156</v>
      </c>
      <c r="E137" s="38"/>
      <c r="F137" s="194" t="s">
        <v>1207</v>
      </c>
      <c r="G137" s="38"/>
      <c r="H137" s="38"/>
      <c r="I137" s="195"/>
      <c r="J137" s="38"/>
      <c r="K137" s="38"/>
      <c r="L137" s="41"/>
      <c r="M137" s="196"/>
      <c r="N137" s="197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156</v>
      </c>
      <c r="AU137" s="19" t="s">
        <v>84</v>
      </c>
    </row>
    <row r="138" spans="1:65" s="2" customFormat="1" ht="24.2" customHeight="1">
      <c r="A138" s="36"/>
      <c r="B138" s="37"/>
      <c r="C138" s="180" t="s">
        <v>372</v>
      </c>
      <c r="D138" s="180" t="s">
        <v>149</v>
      </c>
      <c r="E138" s="181" t="s">
        <v>1208</v>
      </c>
      <c r="F138" s="182" t="s">
        <v>1209</v>
      </c>
      <c r="G138" s="183" t="s">
        <v>152</v>
      </c>
      <c r="H138" s="184">
        <v>54</v>
      </c>
      <c r="I138" s="185"/>
      <c r="J138" s="186">
        <f>ROUND(I138*H138,2)</f>
        <v>0</v>
      </c>
      <c r="K138" s="182" t="s">
        <v>153</v>
      </c>
      <c r="L138" s="41"/>
      <c r="M138" s="187" t="s">
        <v>19</v>
      </c>
      <c r="N138" s="188" t="s">
        <v>43</v>
      </c>
      <c r="O138" s="66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229</v>
      </c>
      <c r="AT138" s="191" t="s">
        <v>149</v>
      </c>
      <c r="AU138" s="191" t="s">
        <v>84</v>
      </c>
      <c r="AY138" s="19" t="s">
        <v>146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84</v>
      </c>
      <c r="BK138" s="192">
        <f>ROUND(I138*H138,2)</f>
        <v>0</v>
      </c>
      <c r="BL138" s="19" t="s">
        <v>229</v>
      </c>
      <c r="BM138" s="191" t="s">
        <v>1210</v>
      </c>
    </row>
    <row r="139" spans="1:65" s="2" customFormat="1" ht="11.25">
      <c r="A139" s="36"/>
      <c r="B139" s="37"/>
      <c r="C139" s="38"/>
      <c r="D139" s="193" t="s">
        <v>156</v>
      </c>
      <c r="E139" s="38"/>
      <c r="F139" s="194" t="s">
        <v>1211</v>
      </c>
      <c r="G139" s="38"/>
      <c r="H139" s="38"/>
      <c r="I139" s="195"/>
      <c r="J139" s="38"/>
      <c r="K139" s="38"/>
      <c r="L139" s="41"/>
      <c r="M139" s="196"/>
      <c r="N139" s="197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156</v>
      </c>
      <c r="AU139" s="19" t="s">
        <v>84</v>
      </c>
    </row>
    <row r="140" spans="1:65" s="2" customFormat="1" ht="44.25" customHeight="1">
      <c r="A140" s="36"/>
      <c r="B140" s="37"/>
      <c r="C140" s="180" t="s">
        <v>377</v>
      </c>
      <c r="D140" s="180" t="s">
        <v>149</v>
      </c>
      <c r="E140" s="181" t="s">
        <v>1212</v>
      </c>
      <c r="F140" s="182" t="s">
        <v>1213</v>
      </c>
      <c r="G140" s="183" t="s">
        <v>1214</v>
      </c>
      <c r="H140" s="248"/>
      <c r="I140" s="185"/>
      <c r="J140" s="186">
        <f>ROUND(I140*H140,2)</f>
        <v>0</v>
      </c>
      <c r="K140" s="182" t="s">
        <v>153</v>
      </c>
      <c r="L140" s="41"/>
      <c r="M140" s="187" t="s">
        <v>19</v>
      </c>
      <c r="N140" s="188" t="s">
        <v>43</v>
      </c>
      <c r="O140" s="66"/>
      <c r="P140" s="189">
        <f>O140*H140</f>
        <v>0</v>
      </c>
      <c r="Q140" s="189">
        <v>0</v>
      </c>
      <c r="R140" s="189">
        <f>Q140*H140</f>
        <v>0</v>
      </c>
      <c r="S140" s="189">
        <v>0</v>
      </c>
      <c r="T140" s="19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1" t="s">
        <v>229</v>
      </c>
      <c r="AT140" s="191" t="s">
        <v>149</v>
      </c>
      <c r="AU140" s="191" t="s">
        <v>84</v>
      </c>
      <c r="AY140" s="19" t="s">
        <v>146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84</v>
      </c>
      <c r="BK140" s="192">
        <f>ROUND(I140*H140,2)</f>
        <v>0</v>
      </c>
      <c r="BL140" s="19" t="s">
        <v>229</v>
      </c>
      <c r="BM140" s="191" t="s">
        <v>1215</v>
      </c>
    </row>
    <row r="141" spans="1:65" s="2" customFormat="1" ht="11.25">
      <c r="A141" s="36"/>
      <c r="B141" s="37"/>
      <c r="C141" s="38"/>
      <c r="D141" s="193" t="s">
        <v>156</v>
      </c>
      <c r="E141" s="38"/>
      <c r="F141" s="194" t="s">
        <v>1216</v>
      </c>
      <c r="G141" s="38"/>
      <c r="H141" s="38"/>
      <c r="I141" s="195"/>
      <c r="J141" s="38"/>
      <c r="K141" s="38"/>
      <c r="L141" s="41"/>
      <c r="M141" s="196"/>
      <c r="N141" s="197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156</v>
      </c>
      <c r="AU141" s="19" t="s">
        <v>84</v>
      </c>
    </row>
    <row r="142" spans="1:65" s="12" customFormat="1" ht="22.9" customHeight="1">
      <c r="B142" s="164"/>
      <c r="C142" s="165"/>
      <c r="D142" s="166" t="s">
        <v>70</v>
      </c>
      <c r="E142" s="178" t="s">
        <v>1217</v>
      </c>
      <c r="F142" s="178" t="s">
        <v>1218</v>
      </c>
      <c r="G142" s="165"/>
      <c r="H142" s="165"/>
      <c r="I142" s="168"/>
      <c r="J142" s="179">
        <f>BK142</f>
        <v>0</v>
      </c>
      <c r="K142" s="165"/>
      <c r="L142" s="170"/>
      <c r="M142" s="171"/>
      <c r="N142" s="172"/>
      <c r="O142" s="172"/>
      <c r="P142" s="173">
        <f>SUM(P143:P166)</f>
        <v>0</v>
      </c>
      <c r="Q142" s="172"/>
      <c r="R142" s="173">
        <f>SUM(R143:R166)</f>
        <v>8.4347862999999967E-2</v>
      </c>
      <c r="S142" s="172"/>
      <c r="T142" s="174">
        <f>SUM(T143:T166)</f>
        <v>0</v>
      </c>
      <c r="AR142" s="175" t="s">
        <v>84</v>
      </c>
      <c r="AT142" s="176" t="s">
        <v>70</v>
      </c>
      <c r="AU142" s="176" t="s">
        <v>78</v>
      </c>
      <c r="AY142" s="175" t="s">
        <v>146</v>
      </c>
      <c r="BK142" s="177">
        <f>SUM(BK143:BK166)</f>
        <v>0</v>
      </c>
    </row>
    <row r="143" spans="1:65" s="2" customFormat="1" ht="33" customHeight="1">
      <c r="A143" s="36"/>
      <c r="B143" s="37"/>
      <c r="C143" s="180" t="s">
        <v>383</v>
      </c>
      <c r="D143" s="180" t="s">
        <v>149</v>
      </c>
      <c r="E143" s="181" t="s">
        <v>1219</v>
      </c>
      <c r="F143" s="182" t="s">
        <v>1220</v>
      </c>
      <c r="G143" s="183" t="s">
        <v>152</v>
      </c>
      <c r="H143" s="184">
        <v>42</v>
      </c>
      <c r="I143" s="185"/>
      <c r="J143" s="186">
        <f>ROUND(I143*H143,2)</f>
        <v>0</v>
      </c>
      <c r="K143" s="182" t="s">
        <v>153</v>
      </c>
      <c r="L143" s="41"/>
      <c r="M143" s="187" t="s">
        <v>19</v>
      </c>
      <c r="N143" s="188" t="s">
        <v>43</v>
      </c>
      <c r="O143" s="66"/>
      <c r="P143" s="189">
        <f>O143*H143</f>
        <v>0</v>
      </c>
      <c r="Q143" s="189">
        <v>7.9697199999999996E-4</v>
      </c>
      <c r="R143" s="189">
        <f>Q143*H143</f>
        <v>3.3472823999999998E-2</v>
      </c>
      <c r="S143" s="189">
        <v>0</v>
      </c>
      <c r="T143" s="19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229</v>
      </c>
      <c r="AT143" s="191" t="s">
        <v>149</v>
      </c>
      <c r="AU143" s="191" t="s">
        <v>84</v>
      </c>
      <c r="AY143" s="19" t="s">
        <v>146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84</v>
      </c>
      <c r="BK143" s="192">
        <f>ROUND(I143*H143,2)</f>
        <v>0</v>
      </c>
      <c r="BL143" s="19" t="s">
        <v>229</v>
      </c>
      <c r="BM143" s="191" t="s">
        <v>1221</v>
      </c>
    </row>
    <row r="144" spans="1:65" s="2" customFormat="1" ht="11.25">
      <c r="A144" s="36"/>
      <c r="B144" s="37"/>
      <c r="C144" s="38"/>
      <c r="D144" s="193" t="s">
        <v>156</v>
      </c>
      <c r="E144" s="38"/>
      <c r="F144" s="194" t="s">
        <v>1222</v>
      </c>
      <c r="G144" s="38"/>
      <c r="H144" s="38"/>
      <c r="I144" s="195"/>
      <c r="J144" s="38"/>
      <c r="K144" s="38"/>
      <c r="L144" s="41"/>
      <c r="M144" s="196"/>
      <c r="N144" s="197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156</v>
      </c>
      <c r="AU144" s="19" t="s">
        <v>84</v>
      </c>
    </row>
    <row r="145" spans="1:65" s="2" customFormat="1" ht="33" customHeight="1">
      <c r="A145" s="36"/>
      <c r="B145" s="37"/>
      <c r="C145" s="180" t="s">
        <v>7</v>
      </c>
      <c r="D145" s="180" t="s">
        <v>149</v>
      </c>
      <c r="E145" s="181" t="s">
        <v>1223</v>
      </c>
      <c r="F145" s="182" t="s">
        <v>1224</v>
      </c>
      <c r="G145" s="183" t="s">
        <v>152</v>
      </c>
      <c r="H145" s="184">
        <v>24</v>
      </c>
      <c r="I145" s="185"/>
      <c r="J145" s="186">
        <f>ROUND(I145*H145,2)</f>
        <v>0</v>
      </c>
      <c r="K145" s="182" t="s">
        <v>153</v>
      </c>
      <c r="L145" s="41"/>
      <c r="M145" s="187" t="s">
        <v>19</v>
      </c>
      <c r="N145" s="188" t="s">
        <v>43</v>
      </c>
      <c r="O145" s="66"/>
      <c r="P145" s="189">
        <f>O145*H145</f>
        <v>0</v>
      </c>
      <c r="Q145" s="189">
        <v>1.2574000000000001E-3</v>
      </c>
      <c r="R145" s="189">
        <f>Q145*H145</f>
        <v>3.0177600000000002E-2</v>
      </c>
      <c r="S145" s="189">
        <v>0</v>
      </c>
      <c r="T145" s="19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1" t="s">
        <v>229</v>
      </c>
      <c r="AT145" s="191" t="s">
        <v>149</v>
      </c>
      <c r="AU145" s="191" t="s">
        <v>84</v>
      </c>
      <c r="AY145" s="19" t="s">
        <v>146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84</v>
      </c>
      <c r="BK145" s="192">
        <f>ROUND(I145*H145,2)</f>
        <v>0</v>
      </c>
      <c r="BL145" s="19" t="s">
        <v>229</v>
      </c>
      <c r="BM145" s="191" t="s">
        <v>1225</v>
      </c>
    </row>
    <row r="146" spans="1:65" s="2" customFormat="1" ht="11.25">
      <c r="A146" s="36"/>
      <c r="B146" s="37"/>
      <c r="C146" s="38"/>
      <c r="D146" s="193" t="s">
        <v>156</v>
      </c>
      <c r="E146" s="38"/>
      <c r="F146" s="194" t="s">
        <v>1226</v>
      </c>
      <c r="G146" s="38"/>
      <c r="H146" s="38"/>
      <c r="I146" s="195"/>
      <c r="J146" s="38"/>
      <c r="K146" s="38"/>
      <c r="L146" s="41"/>
      <c r="M146" s="196"/>
      <c r="N146" s="197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156</v>
      </c>
      <c r="AU146" s="19" t="s">
        <v>84</v>
      </c>
    </row>
    <row r="147" spans="1:65" s="2" customFormat="1" ht="55.5" customHeight="1">
      <c r="A147" s="36"/>
      <c r="B147" s="37"/>
      <c r="C147" s="180" t="s">
        <v>395</v>
      </c>
      <c r="D147" s="180" t="s">
        <v>149</v>
      </c>
      <c r="E147" s="181" t="s">
        <v>1227</v>
      </c>
      <c r="F147" s="182" t="s">
        <v>1228</v>
      </c>
      <c r="G147" s="183" t="s">
        <v>152</v>
      </c>
      <c r="H147" s="184">
        <v>42</v>
      </c>
      <c r="I147" s="185"/>
      <c r="J147" s="186">
        <f>ROUND(I147*H147,2)</f>
        <v>0</v>
      </c>
      <c r="K147" s="182" t="s">
        <v>153</v>
      </c>
      <c r="L147" s="41"/>
      <c r="M147" s="187" t="s">
        <v>19</v>
      </c>
      <c r="N147" s="188" t="s">
        <v>43</v>
      </c>
      <c r="O147" s="66"/>
      <c r="P147" s="189">
        <f>O147*H147</f>
        <v>0</v>
      </c>
      <c r="Q147" s="189">
        <v>1.1136E-4</v>
      </c>
      <c r="R147" s="189">
        <f>Q147*H147</f>
        <v>4.6771199999999999E-3</v>
      </c>
      <c r="S147" s="189">
        <v>0</v>
      </c>
      <c r="T147" s="19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1" t="s">
        <v>229</v>
      </c>
      <c r="AT147" s="191" t="s">
        <v>149</v>
      </c>
      <c r="AU147" s="191" t="s">
        <v>84</v>
      </c>
      <c r="AY147" s="19" t="s">
        <v>146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84</v>
      </c>
      <c r="BK147" s="192">
        <f>ROUND(I147*H147,2)</f>
        <v>0</v>
      </c>
      <c r="BL147" s="19" t="s">
        <v>229</v>
      </c>
      <c r="BM147" s="191" t="s">
        <v>1229</v>
      </c>
    </row>
    <row r="148" spans="1:65" s="2" customFormat="1" ht="11.25">
      <c r="A148" s="36"/>
      <c r="B148" s="37"/>
      <c r="C148" s="38"/>
      <c r="D148" s="193" t="s">
        <v>156</v>
      </c>
      <c r="E148" s="38"/>
      <c r="F148" s="194" t="s">
        <v>1230</v>
      </c>
      <c r="G148" s="38"/>
      <c r="H148" s="38"/>
      <c r="I148" s="195"/>
      <c r="J148" s="38"/>
      <c r="K148" s="38"/>
      <c r="L148" s="41"/>
      <c r="M148" s="196"/>
      <c r="N148" s="197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156</v>
      </c>
      <c r="AU148" s="19" t="s">
        <v>84</v>
      </c>
    </row>
    <row r="149" spans="1:65" s="2" customFormat="1" ht="55.5" customHeight="1">
      <c r="A149" s="36"/>
      <c r="B149" s="37"/>
      <c r="C149" s="180" t="s">
        <v>401</v>
      </c>
      <c r="D149" s="180" t="s">
        <v>149</v>
      </c>
      <c r="E149" s="181" t="s">
        <v>1231</v>
      </c>
      <c r="F149" s="182" t="s">
        <v>1232</v>
      </c>
      <c r="G149" s="183" t="s">
        <v>152</v>
      </c>
      <c r="H149" s="184">
        <v>24</v>
      </c>
      <c r="I149" s="185"/>
      <c r="J149" s="186">
        <f>ROUND(I149*H149,2)</f>
        <v>0</v>
      </c>
      <c r="K149" s="182" t="s">
        <v>153</v>
      </c>
      <c r="L149" s="41"/>
      <c r="M149" s="187" t="s">
        <v>19</v>
      </c>
      <c r="N149" s="188" t="s">
        <v>43</v>
      </c>
      <c r="O149" s="66"/>
      <c r="P149" s="189">
        <f>O149*H149</f>
        <v>0</v>
      </c>
      <c r="Q149" s="189">
        <v>1.6312E-4</v>
      </c>
      <c r="R149" s="189">
        <f>Q149*H149</f>
        <v>3.9148799999999999E-3</v>
      </c>
      <c r="S149" s="189">
        <v>0</v>
      </c>
      <c r="T149" s="19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1" t="s">
        <v>229</v>
      </c>
      <c r="AT149" s="191" t="s">
        <v>149</v>
      </c>
      <c r="AU149" s="191" t="s">
        <v>84</v>
      </c>
      <c r="AY149" s="19" t="s">
        <v>146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84</v>
      </c>
      <c r="BK149" s="192">
        <f>ROUND(I149*H149,2)</f>
        <v>0</v>
      </c>
      <c r="BL149" s="19" t="s">
        <v>229</v>
      </c>
      <c r="BM149" s="191" t="s">
        <v>1233</v>
      </c>
    </row>
    <row r="150" spans="1:65" s="2" customFormat="1" ht="11.25">
      <c r="A150" s="36"/>
      <c r="B150" s="37"/>
      <c r="C150" s="38"/>
      <c r="D150" s="193" t="s">
        <v>156</v>
      </c>
      <c r="E150" s="38"/>
      <c r="F150" s="194" t="s">
        <v>1234</v>
      </c>
      <c r="G150" s="38"/>
      <c r="H150" s="38"/>
      <c r="I150" s="195"/>
      <c r="J150" s="38"/>
      <c r="K150" s="38"/>
      <c r="L150" s="41"/>
      <c r="M150" s="196"/>
      <c r="N150" s="197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156</v>
      </c>
      <c r="AU150" s="19" t="s">
        <v>84</v>
      </c>
    </row>
    <row r="151" spans="1:65" s="2" customFormat="1" ht="24.2" customHeight="1">
      <c r="A151" s="36"/>
      <c r="B151" s="37"/>
      <c r="C151" s="180" t="s">
        <v>406</v>
      </c>
      <c r="D151" s="180" t="s">
        <v>149</v>
      </c>
      <c r="E151" s="181" t="s">
        <v>1235</v>
      </c>
      <c r="F151" s="182" t="s">
        <v>1236</v>
      </c>
      <c r="G151" s="183" t="s">
        <v>162</v>
      </c>
      <c r="H151" s="184">
        <v>2</v>
      </c>
      <c r="I151" s="185"/>
      <c r="J151" s="186">
        <f>ROUND(I151*H151,2)</f>
        <v>0</v>
      </c>
      <c r="K151" s="182" t="s">
        <v>176</v>
      </c>
      <c r="L151" s="41"/>
      <c r="M151" s="187" t="s">
        <v>19</v>
      </c>
      <c r="N151" s="188" t="s">
        <v>43</v>
      </c>
      <c r="O151" s="66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1" t="s">
        <v>229</v>
      </c>
      <c r="AT151" s="191" t="s">
        <v>149</v>
      </c>
      <c r="AU151" s="191" t="s">
        <v>84</v>
      </c>
      <c r="AY151" s="19" t="s">
        <v>146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84</v>
      </c>
      <c r="BK151" s="192">
        <f>ROUND(I151*H151,2)</f>
        <v>0</v>
      </c>
      <c r="BL151" s="19" t="s">
        <v>229</v>
      </c>
      <c r="BM151" s="191" t="s">
        <v>1237</v>
      </c>
    </row>
    <row r="152" spans="1:65" s="2" customFormat="1" ht="21.75" customHeight="1">
      <c r="A152" s="36"/>
      <c r="B152" s="37"/>
      <c r="C152" s="180" t="s">
        <v>412</v>
      </c>
      <c r="D152" s="180" t="s">
        <v>149</v>
      </c>
      <c r="E152" s="181" t="s">
        <v>1238</v>
      </c>
      <c r="F152" s="182" t="s">
        <v>1239</v>
      </c>
      <c r="G152" s="183" t="s">
        <v>558</v>
      </c>
      <c r="H152" s="184">
        <v>4</v>
      </c>
      <c r="I152" s="185"/>
      <c r="J152" s="186">
        <f>ROUND(I152*H152,2)</f>
        <v>0</v>
      </c>
      <c r="K152" s="182" t="s">
        <v>153</v>
      </c>
      <c r="L152" s="41"/>
      <c r="M152" s="187" t="s">
        <v>19</v>
      </c>
      <c r="N152" s="188" t="s">
        <v>43</v>
      </c>
      <c r="O152" s="66"/>
      <c r="P152" s="189">
        <f>O152*H152</f>
        <v>0</v>
      </c>
      <c r="Q152" s="189">
        <v>5.6957000000000004E-4</v>
      </c>
      <c r="R152" s="189">
        <f>Q152*H152</f>
        <v>2.2782800000000001E-3</v>
      </c>
      <c r="S152" s="189">
        <v>0</v>
      </c>
      <c r="T152" s="19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1" t="s">
        <v>229</v>
      </c>
      <c r="AT152" s="191" t="s">
        <v>149</v>
      </c>
      <c r="AU152" s="191" t="s">
        <v>84</v>
      </c>
      <c r="AY152" s="19" t="s">
        <v>146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84</v>
      </c>
      <c r="BK152" s="192">
        <f>ROUND(I152*H152,2)</f>
        <v>0</v>
      </c>
      <c r="BL152" s="19" t="s">
        <v>229</v>
      </c>
      <c r="BM152" s="191" t="s">
        <v>1240</v>
      </c>
    </row>
    <row r="153" spans="1:65" s="2" customFormat="1" ht="11.25">
      <c r="A153" s="36"/>
      <c r="B153" s="37"/>
      <c r="C153" s="38"/>
      <c r="D153" s="193" t="s">
        <v>156</v>
      </c>
      <c r="E153" s="38"/>
      <c r="F153" s="194" t="s">
        <v>1241</v>
      </c>
      <c r="G153" s="38"/>
      <c r="H153" s="38"/>
      <c r="I153" s="195"/>
      <c r="J153" s="38"/>
      <c r="K153" s="38"/>
      <c r="L153" s="41"/>
      <c r="M153" s="196"/>
      <c r="N153" s="197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156</v>
      </c>
      <c r="AU153" s="19" t="s">
        <v>84</v>
      </c>
    </row>
    <row r="154" spans="1:65" s="2" customFormat="1" ht="16.5" customHeight="1">
      <c r="A154" s="36"/>
      <c r="B154" s="37"/>
      <c r="C154" s="180" t="s">
        <v>417</v>
      </c>
      <c r="D154" s="180" t="s">
        <v>149</v>
      </c>
      <c r="E154" s="181" t="s">
        <v>1242</v>
      </c>
      <c r="F154" s="182" t="s">
        <v>1243</v>
      </c>
      <c r="G154" s="183" t="s">
        <v>162</v>
      </c>
      <c r="H154" s="184">
        <v>6</v>
      </c>
      <c r="I154" s="185"/>
      <c r="J154" s="186">
        <f>ROUND(I154*H154,2)</f>
        <v>0</v>
      </c>
      <c r="K154" s="182" t="s">
        <v>153</v>
      </c>
      <c r="L154" s="41"/>
      <c r="M154" s="187" t="s">
        <v>19</v>
      </c>
      <c r="N154" s="188" t="s">
        <v>43</v>
      </c>
      <c r="O154" s="66"/>
      <c r="P154" s="189">
        <f>O154*H154</f>
        <v>0</v>
      </c>
      <c r="Q154" s="189">
        <v>5.6957000000000004E-4</v>
      </c>
      <c r="R154" s="189">
        <f>Q154*H154</f>
        <v>3.41742E-3</v>
      </c>
      <c r="S154" s="189">
        <v>0</v>
      </c>
      <c r="T154" s="19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1" t="s">
        <v>229</v>
      </c>
      <c r="AT154" s="191" t="s">
        <v>149</v>
      </c>
      <c r="AU154" s="191" t="s">
        <v>84</v>
      </c>
      <c r="AY154" s="19" t="s">
        <v>146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84</v>
      </c>
      <c r="BK154" s="192">
        <f>ROUND(I154*H154,2)</f>
        <v>0</v>
      </c>
      <c r="BL154" s="19" t="s">
        <v>229</v>
      </c>
      <c r="BM154" s="191" t="s">
        <v>1244</v>
      </c>
    </row>
    <row r="155" spans="1:65" s="2" customFormat="1" ht="11.25">
      <c r="A155" s="36"/>
      <c r="B155" s="37"/>
      <c r="C155" s="38"/>
      <c r="D155" s="193" t="s">
        <v>156</v>
      </c>
      <c r="E155" s="38"/>
      <c r="F155" s="194" t="s">
        <v>1245</v>
      </c>
      <c r="G155" s="38"/>
      <c r="H155" s="38"/>
      <c r="I155" s="195"/>
      <c r="J155" s="38"/>
      <c r="K155" s="38"/>
      <c r="L155" s="41"/>
      <c r="M155" s="196"/>
      <c r="N155" s="197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156</v>
      </c>
      <c r="AU155" s="19" t="s">
        <v>84</v>
      </c>
    </row>
    <row r="156" spans="1:65" s="2" customFormat="1" ht="24.2" customHeight="1">
      <c r="A156" s="36"/>
      <c r="B156" s="37"/>
      <c r="C156" s="180" t="s">
        <v>422</v>
      </c>
      <c r="D156" s="180" t="s">
        <v>149</v>
      </c>
      <c r="E156" s="181" t="s">
        <v>1246</v>
      </c>
      <c r="F156" s="182" t="s">
        <v>1247</v>
      </c>
      <c r="G156" s="183" t="s">
        <v>162</v>
      </c>
      <c r="H156" s="184">
        <v>2</v>
      </c>
      <c r="I156" s="185"/>
      <c r="J156" s="186">
        <f>ROUND(I156*H156,2)</f>
        <v>0</v>
      </c>
      <c r="K156" s="182" t="s">
        <v>153</v>
      </c>
      <c r="L156" s="41"/>
      <c r="M156" s="187" t="s">
        <v>19</v>
      </c>
      <c r="N156" s="188" t="s">
        <v>43</v>
      </c>
      <c r="O156" s="66"/>
      <c r="P156" s="189">
        <f>O156*H156</f>
        <v>0</v>
      </c>
      <c r="Q156" s="189">
        <v>5.6957000000000004E-4</v>
      </c>
      <c r="R156" s="189">
        <f>Q156*H156</f>
        <v>1.1391400000000001E-3</v>
      </c>
      <c r="S156" s="189">
        <v>0</v>
      </c>
      <c r="T156" s="19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1" t="s">
        <v>229</v>
      </c>
      <c r="AT156" s="191" t="s">
        <v>149</v>
      </c>
      <c r="AU156" s="191" t="s">
        <v>84</v>
      </c>
      <c r="AY156" s="19" t="s">
        <v>146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84</v>
      </c>
      <c r="BK156" s="192">
        <f>ROUND(I156*H156,2)</f>
        <v>0</v>
      </c>
      <c r="BL156" s="19" t="s">
        <v>229</v>
      </c>
      <c r="BM156" s="191" t="s">
        <v>1248</v>
      </c>
    </row>
    <row r="157" spans="1:65" s="2" customFormat="1" ht="11.25">
      <c r="A157" s="36"/>
      <c r="B157" s="37"/>
      <c r="C157" s="38"/>
      <c r="D157" s="193" t="s">
        <v>156</v>
      </c>
      <c r="E157" s="38"/>
      <c r="F157" s="194" t="s">
        <v>1249</v>
      </c>
      <c r="G157" s="38"/>
      <c r="H157" s="38"/>
      <c r="I157" s="195"/>
      <c r="J157" s="38"/>
      <c r="K157" s="38"/>
      <c r="L157" s="41"/>
      <c r="M157" s="196"/>
      <c r="N157" s="197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156</v>
      </c>
      <c r="AU157" s="19" t="s">
        <v>84</v>
      </c>
    </row>
    <row r="158" spans="1:65" s="2" customFormat="1" ht="24.2" customHeight="1">
      <c r="A158" s="36"/>
      <c r="B158" s="37"/>
      <c r="C158" s="180" t="s">
        <v>427</v>
      </c>
      <c r="D158" s="180" t="s">
        <v>149</v>
      </c>
      <c r="E158" s="181" t="s">
        <v>1250</v>
      </c>
      <c r="F158" s="182" t="s">
        <v>1251</v>
      </c>
      <c r="G158" s="183" t="s">
        <v>162</v>
      </c>
      <c r="H158" s="184">
        <v>1</v>
      </c>
      <c r="I158" s="185"/>
      <c r="J158" s="186">
        <f>ROUND(I158*H158,2)</f>
        <v>0</v>
      </c>
      <c r="K158" s="182" t="s">
        <v>153</v>
      </c>
      <c r="L158" s="41"/>
      <c r="M158" s="187" t="s">
        <v>19</v>
      </c>
      <c r="N158" s="188" t="s">
        <v>43</v>
      </c>
      <c r="O158" s="66"/>
      <c r="P158" s="189">
        <f>O158*H158</f>
        <v>0</v>
      </c>
      <c r="Q158" s="189">
        <v>1.6956999999999999E-4</v>
      </c>
      <c r="R158" s="189">
        <f>Q158*H158</f>
        <v>1.6956999999999999E-4</v>
      </c>
      <c r="S158" s="189">
        <v>0</v>
      </c>
      <c r="T158" s="19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1" t="s">
        <v>229</v>
      </c>
      <c r="AT158" s="191" t="s">
        <v>149</v>
      </c>
      <c r="AU158" s="191" t="s">
        <v>84</v>
      </c>
      <c r="AY158" s="19" t="s">
        <v>146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84</v>
      </c>
      <c r="BK158" s="192">
        <f>ROUND(I158*H158,2)</f>
        <v>0</v>
      </c>
      <c r="BL158" s="19" t="s">
        <v>229</v>
      </c>
      <c r="BM158" s="191" t="s">
        <v>1252</v>
      </c>
    </row>
    <row r="159" spans="1:65" s="2" customFormat="1" ht="11.25">
      <c r="A159" s="36"/>
      <c r="B159" s="37"/>
      <c r="C159" s="38"/>
      <c r="D159" s="193" t="s">
        <v>156</v>
      </c>
      <c r="E159" s="38"/>
      <c r="F159" s="194" t="s">
        <v>1253</v>
      </c>
      <c r="G159" s="38"/>
      <c r="H159" s="38"/>
      <c r="I159" s="195"/>
      <c r="J159" s="38"/>
      <c r="K159" s="38"/>
      <c r="L159" s="41"/>
      <c r="M159" s="196"/>
      <c r="N159" s="197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156</v>
      </c>
      <c r="AU159" s="19" t="s">
        <v>84</v>
      </c>
    </row>
    <row r="160" spans="1:65" s="2" customFormat="1" ht="24.2" customHeight="1">
      <c r="A160" s="36"/>
      <c r="B160" s="37"/>
      <c r="C160" s="180" t="s">
        <v>433</v>
      </c>
      <c r="D160" s="180" t="s">
        <v>149</v>
      </c>
      <c r="E160" s="181" t="s">
        <v>1254</v>
      </c>
      <c r="F160" s="182" t="s">
        <v>1255</v>
      </c>
      <c r="G160" s="183" t="s">
        <v>162</v>
      </c>
      <c r="H160" s="184">
        <v>2</v>
      </c>
      <c r="I160" s="185"/>
      <c r="J160" s="186">
        <f>ROUND(I160*H160,2)</f>
        <v>0</v>
      </c>
      <c r="K160" s="182" t="s">
        <v>153</v>
      </c>
      <c r="L160" s="41"/>
      <c r="M160" s="187" t="s">
        <v>19</v>
      </c>
      <c r="N160" s="188" t="s">
        <v>43</v>
      </c>
      <c r="O160" s="66"/>
      <c r="P160" s="189">
        <f>O160*H160</f>
        <v>0</v>
      </c>
      <c r="Q160" s="189">
        <v>3.2957E-4</v>
      </c>
      <c r="R160" s="189">
        <f>Q160*H160</f>
        <v>6.5914000000000001E-4</v>
      </c>
      <c r="S160" s="189">
        <v>0</v>
      </c>
      <c r="T160" s="19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91" t="s">
        <v>229</v>
      </c>
      <c r="AT160" s="191" t="s">
        <v>149</v>
      </c>
      <c r="AU160" s="191" t="s">
        <v>84</v>
      </c>
      <c r="AY160" s="19" t="s">
        <v>146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9" t="s">
        <v>84</v>
      </c>
      <c r="BK160" s="192">
        <f>ROUND(I160*H160,2)</f>
        <v>0</v>
      </c>
      <c r="BL160" s="19" t="s">
        <v>229</v>
      </c>
      <c r="BM160" s="191" t="s">
        <v>1256</v>
      </c>
    </row>
    <row r="161" spans="1:65" s="2" customFormat="1" ht="11.25">
      <c r="A161" s="36"/>
      <c r="B161" s="37"/>
      <c r="C161" s="38"/>
      <c r="D161" s="193" t="s">
        <v>156</v>
      </c>
      <c r="E161" s="38"/>
      <c r="F161" s="194" t="s">
        <v>1257</v>
      </c>
      <c r="G161" s="38"/>
      <c r="H161" s="38"/>
      <c r="I161" s="195"/>
      <c r="J161" s="38"/>
      <c r="K161" s="38"/>
      <c r="L161" s="41"/>
      <c r="M161" s="196"/>
      <c r="N161" s="197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156</v>
      </c>
      <c r="AU161" s="19" t="s">
        <v>84</v>
      </c>
    </row>
    <row r="162" spans="1:65" s="2" customFormat="1" ht="16.5" customHeight="1">
      <c r="A162" s="36"/>
      <c r="B162" s="37"/>
      <c r="C162" s="180" t="s">
        <v>441</v>
      </c>
      <c r="D162" s="180" t="s">
        <v>149</v>
      </c>
      <c r="E162" s="181" t="s">
        <v>1258</v>
      </c>
      <c r="F162" s="182" t="s">
        <v>1259</v>
      </c>
      <c r="G162" s="183" t="s">
        <v>162</v>
      </c>
      <c r="H162" s="184">
        <v>2</v>
      </c>
      <c r="I162" s="185"/>
      <c r="J162" s="186">
        <f>ROUND(I162*H162,2)</f>
        <v>0</v>
      </c>
      <c r="K162" s="182" t="s">
        <v>176</v>
      </c>
      <c r="L162" s="41"/>
      <c r="M162" s="187" t="s">
        <v>19</v>
      </c>
      <c r="N162" s="188" t="s">
        <v>43</v>
      </c>
      <c r="O162" s="66"/>
      <c r="P162" s="189">
        <f>O162*H162</f>
        <v>0</v>
      </c>
      <c r="Q162" s="189">
        <v>1.2700000000000001E-3</v>
      </c>
      <c r="R162" s="189">
        <f>Q162*H162</f>
        <v>2.5400000000000002E-3</v>
      </c>
      <c r="S162" s="189">
        <v>0</v>
      </c>
      <c r="T162" s="19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1" t="s">
        <v>229</v>
      </c>
      <c r="AT162" s="191" t="s">
        <v>149</v>
      </c>
      <c r="AU162" s="191" t="s">
        <v>84</v>
      </c>
      <c r="AY162" s="19" t="s">
        <v>146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84</v>
      </c>
      <c r="BK162" s="192">
        <f>ROUND(I162*H162,2)</f>
        <v>0</v>
      </c>
      <c r="BL162" s="19" t="s">
        <v>229</v>
      </c>
      <c r="BM162" s="191" t="s">
        <v>1260</v>
      </c>
    </row>
    <row r="163" spans="1:65" s="2" customFormat="1" ht="33" customHeight="1">
      <c r="A163" s="36"/>
      <c r="B163" s="37"/>
      <c r="C163" s="180" t="s">
        <v>449</v>
      </c>
      <c r="D163" s="180" t="s">
        <v>149</v>
      </c>
      <c r="E163" s="181" t="s">
        <v>1261</v>
      </c>
      <c r="F163" s="182" t="s">
        <v>1262</v>
      </c>
      <c r="G163" s="183" t="s">
        <v>152</v>
      </c>
      <c r="H163" s="184">
        <v>66</v>
      </c>
      <c r="I163" s="185"/>
      <c r="J163" s="186">
        <f>ROUND(I163*H163,2)</f>
        <v>0</v>
      </c>
      <c r="K163" s="182" t="s">
        <v>153</v>
      </c>
      <c r="L163" s="41"/>
      <c r="M163" s="187" t="s">
        <v>19</v>
      </c>
      <c r="N163" s="188" t="s">
        <v>43</v>
      </c>
      <c r="O163" s="66"/>
      <c r="P163" s="189">
        <f>O163*H163</f>
        <v>0</v>
      </c>
      <c r="Q163" s="189">
        <v>1.0000000000000001E-5</v>
      </c>
      <c r="R163" s="189">
        <f>Q163*H163</f>
        <v>6.600000000000001E-4</v>
      </c>
      <c r="S163" s="189">
        <v>0</v>
      </c>
      <c r="T163" s="19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1" t="s">
        <v>229</v>
      </c>
      <c r="AT163" s="191" t="s">
        <v>149</v>
      </c>
      <c r="AU163" s="191" t="s">
        <v>84</v>
      </c>
      <c r="AY163" s="19" t="s">
        <v>146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84</v>
      </c>
      <c r="BK163" s="192">
        <f>ROUND(I163*H163,2)</f>
        <v>0</v>
      </c>
      <c r="BL163" s="19" t="s">
        <v>229</v>
      </c>
      <c r="BM163" s="191" t="s">
        <v>1263</v>
      </c>
    </row>
    <row r="164" spans="1:65" s="2" customFormat="1" ht="11.25">
      <c r="A164" s="36"/>
      <c r="B164" s="37"/>
      <c r="C164" s="38"/>
      <c r="D164" s="193" t="s">
        <v>156</v>
      </c>
      <c r="E164" s="38"/>
      <c r="F164" s="194" t="s">
        <v>1264</v>
      </c>
      <c r="G164" s="38"/>
      <c r="H164" s="38"/>
      <c r="I164" s="195"/>
      <c r="J164" s="38"/>
      <c r="K164" s="38"/>
      <c r="L164" s="41"/>
      <c r="M164" s="196"/>
      <c r="N164" s="197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156</v>
      </c>
      <c r="AU164" s="19" t="s">
        <v>84</v>
      </c>
    </row>
    <row r="165" spans="1:65" s="2" customFormat="1" ht="37.9" customHeight="1">
      <c r="A165" s="36"/>
      <c r="B165" s="37"/>
      <c r="C165" s="180" t="s">
        <v>455</v>
      </c>
      <c r="D165" s="180" t="s">
        <v>149</v>
      </c>
      <c r="E165" s="181" t="s">
        <v>1265</v>
      </c>
      <c r="F165" s="182" t="s">
        <v>1266</v>
      </c>
      <c r="G165" s="183" t="s">
        <v>152</v>
      </c>
      <c r="H165" s="184">
        <v>66</v>
      </c>
      <c r="I165" s="185"/>
      <c r="J165" s="186">
        <f>ROUND(I165*H165,2)</f>
        <v>0</v>
      </c>
      <c r="K165" s="182" t="s">
        <v>153</v>
      </c>
      <c r="L165" s="41"/>
      <c r="M165" s="187" t="s">
        <v>19</v>
      </c>
      <c r="N165" s="188" t="s">
        <v>43</v>
      </c>
      <c r="O165" s="66"/>
      <c r="P165" s="189">
        <f>O165*H165</f>
        <v>0</v>
      </c>
      <c r="Q165" s="189">
        <v>1.8816499999999998E-5</v>
      </c>
      <c r="R165" s="189">
        <f>Q165*H165</f>
        <v>1.2418889999999999E-3</v>
      </c>
      <c r="S165" s="189">
        <v>0</v>
      </c>
      <c r="T165" s="19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1" t="s">
        <v>229</v>
      </c>
      <c r="AT165" s="191" t="s">
        <v>149</v>
      </c>
      <c r="AU165" s="191" t="s">
        <v>84</v>
      </c>
      <c r="AY165" s="19" t="s">
        <v>146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84</v>
      </c>
      <c r="BK165" s="192">
        <f>ROUND(I165*H165,2)</f>
        <v>0</v>
      </c>
      <c r="BL165" s="19" t="s">
        <v>229</v>
      </c>
      <c r="BM165" s="191" t="s">
        <v>1267</v>
      </c>
    </row>
    <row r="166" spans="1:65" s="2" customFormat="1" ht="11.25">
      <c r="A166" s="36"/>
      <c r="B166" s="37"/>
      <c r="C166" s="38"/>
      <c r="D166" s="193" t="s">
        <v>156</v>
      </c>
      <c r="E166" s="38"/>
      <c r="F166" s="194" t="s">
        <v>1268</v>
      </c>
      <c r="G166" s="38"/>
      <c r="H166" s="38"/>
      <c r="I166" s="195"/>
      <c r="J166" s="38"/>
      <c r="K166" s="38"/>
      <c r="L166" s="41"/>
      <c r="M166" s="196"/>
      <c r="N166" s="197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156</v>
      </c>
      <c r="AU166" s="19" t="s">
        <v>84</v>
      </c>
    </row>
    <row r="167" spans="1:65" s="12" customFormat="1" ht="22.9" customHeight="1">
      <c r="B167" s="164"/>
      <c r="C167" s="165"/>
      <c r="D167" s="166" t="s">
        <v>70</v>
      </c>
      <c r="E167" s="178" t="s">
        <v>1269</v>
      </c>
      <c r="F167" s="178" t="s">
        <v>1270</v>
      </c>
      <c r="G167" s="165"/>
      <c r="H167" s="165"/>
      <c r="I167" s="168"/>
      <c r="J167" s="179">
        <f>BK167</f>
        <v>0</v>
      </c>
      <c r="K167" s="165"/>
      <c r="L167" s="170"/>
      <c r="M167" s="171"/>
      <c r="N167" s="172"/>
      <c r="O167" s="172"/>
      <c r="P167" s="173">
        <f>SUM(P168:P170)</f>
        <v>0</v>
      </c>
      <c r="Q167" s="172"/>
      <c r="R167" s="173">
        <f>SUM(R168:R170)</f>
        <v>9.6887290000000001E-3</v>
      </c>
      <c r="S167" s="172"/>
      <c r="T167" s="174">
        <f>SUM(T168:T170)</f>
        <v>0</v>
      </c>
      <c r="AR167" s="175" t="s">
        <v>84</v>
      </c>
      <c r="AT167" s="176" t="s">
        <v>70</v>
      </c>
      <c r="AU167" s="176" t="s">
        <v>78</v>
      </c>
      <c r="AY167" s="175" t="s">
        <v>146</v>
      </c>
      <c r="BK167" s="177">
        <f>SUM(BK168:BK170)</f>
        <v>0</v>
      </c>
    </row>
    <row r="168" spans="1:65" s="2" customFormat="1" ht="16.5" customHeight="1">
      <c r="A168" s="36"/>
      <c r="B168" s="37"/>
      <c r="C168" s="180" t="s">
        <v>463</v>
      </c>
      <c r="D168" s="180" t="s">
        <v>149</v>
      </c>
      <c r="E168" s="181" t="s">
        <v>1271</v>
      </c>
      <c r="F168" s="182" t="s">
        <v>1272</v>
      </c>
      <c r="G168" s="183" t="s">
        <v>558</v>
      </c>
      <c r="H168" s="184">
        <v>2</v>
      </c>
      <c r="I168" s="185"/>
      <c r="J168" s="186">
        <f>ROUND(I168*H168,2)</f>
        <v>0</v>
      </c>
      <c r="K168" s="182" t="s">
        <v>176</v>
      </c>
      <c r="L168" s="41"/>
      <c r="M168" s="187" t="s">
        <v>19</v>
      </c>
      <c r="N168" s="188" t="s">
        <v>43</v>
      </c>
      <c r="O168" s="66"/>
      <c r="P168" s="189">
        <f>O168*H168</f>
        <v>0</v>
      </c>
      <c r="Q168" s="189">
        <v>1.25E-3</v>
      </c>
      <c r="R168" s="189">
        <f>Q168*H168</f>
        <v>2.5000000000000001E-3</v>
      </c>
      <c r="S168" s="189">
        <v>0</v>
      </c>
      <c r="T168" s="19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91" t="s">
        <v>229</v>
      </c>
      <c r="AT168" s="191" t="s">
        <v>149</v>
      </c>
      <c r="AU168" s="191" t="s">
        <v>84</v>
      </c>
      <c r="AY168" s="19" t="s">
        <v>146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84</v>
      </c>
      <c r="BK168" s="192">
        <f>ROUND(I168*H168,2)</f>
        <v>0</v>
      </c>
      <c r="BL168" s="19" t="s">
        <v>229</v>
      </c>
      <c r="BM168" s="191" t="s">
        <v>1273</v>
      </c>
    </row>
    <row r="169" spans="1:65" s="2" customFormat="1" ht="44.25" customHeight="1">
      <c r="A169" s="36"/>
      <c r="B169" s="37"/>
      <c r="C169" s="180" t="s">
        <v>468</v>
      </c>
      <c r="D169" s="180" t="s">
        <v>149</v>
      </c>
      <c r="E169" s="181" t="s">
        <v>1274</v>
      </c>
      <c r="F169" s="182" t="s">
        <v>1275</v>
      </c>
      <c r="G169" s="183" t="s">
        <v>558</v>
      </c>
      <c r="H169" s="184">
        <v>2</v>
      </c>
      <c r="I169" s="185"/>
      <c r="J169" s="186">
        <f>ROUND(I169*H169,2)</f>
        <v>0</v>
      </c>
      <c r="K169" s="182" t="s">
        <v>153</v>
      </c>
      <c r="L169" s="41"/>
      <c r="M169" s="187" t="s">
        <v>19</v>
      </c>
      <c r="N169" s="188" t="s">
        <v>43</v>
      </c>
      <c r="O169" s="66"/>
      <c r="P169" s="189">
        <f>O169*H169</f>
        <v>0</v>
      </c>
      <c r="Q169" s="189">
        <v>3.5943644999999998E-3</v>
      </c>
      <c r="R169" s="189">
        <f>Q169*H169</f>
        <v>7.1887289999999996E-3</v>
      </c>
      <c r="S169" s="189">
        <v>0</v>
      </c>
      <c r="T169" s="19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1" t="s">
        <v>229</v>
      </c>
      <c r="AT169" s="191" t="s">
        <v>149</v>
      </c>
      <c r="AU169" s="191" t="s">
        <v>84</v>
      </c>
      <c r="AY169" s="19" t="s">
        <v>146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84</v>
      </c>
      <c r="BK169" s="192">
        <f>ROUND(I169*H169,2)</f>
        <v>0</v>
      </c>
      <c r="BL169" s="19" t="s">
        <v>229</v>
      </c>
      <c r="BM169" s="191" t="s">
        <v>1276</v>
      </c>
    </row>
    <row r="170" spans="1:65" s="2" customFormat="1" ht="11.25">
      <c r="A170" s="36"/>
      <c r="B170" s="37"/>
      <c r="C170" s="38"/>
      <c r="D170" s="193" t="s">
        <v>156</v>
      </c>
      <c r="E170" s="38"/>
      <c r="F170" s="194" t="s">
        <v>1277</v>
      </c>
      <c r="G170" s="38"/>
      <c r="H170" s="38"/>
      <c r="I170" s="195"/>
      <c r="J170" s="38"/>
      <c r="K170" s="38"/>
      <c r="L170" s="41"/>
      <c r="M170" s="196"/>
      <c r="N170" s="197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156</v>
      </c>
      <c r="AU170" s="19" t="s">
        <v>84</v>
      </c>
    </row>
    <row r="171" spans="1:65" s="12" customFormat="1" ht="22.9" customHeight="1">
      <c r="B171" s="164"/>
      <c r="C171" s="165"/>
      <c r="D171" s="166" t="s">
        <v>70</v>
      </c>
      <c r="E171" s="178" t="s">
        <v>553</v>
      </c>
      <c r="F171" s="178" t="s">
        <v>554</v>
      </c>
      <c r="G171" s="165"/>
      <c r="H171" s="165"/>
      <c r="I171" s="168"/>
      <c r="J171" s="179">
        <f>BK171</f>
        <v>0</v>
      </c>
      <c r="K171" s="165"/>
      <c r="L171" s="170"/>
      <c r="M171" s="171"/>
      <c r="N171" s="172"/>
      <c r="O171" s="172"/>
      <c r="P171" s="173">
        <f>SUM(P172:P186)</f>
        <v>0</v>
      </c>
      <c r="Q171" s="172"/>
      <c r="R171" s="173">
        <f>SUM(R172:R186)</f>
        <v>0.15053092040000002</v>
      </c>
      <c r="S171" s="172"/>
      <c r="T171" s="174">
        <f>SUM(T172:T186)</f>
        <v>0</v>
      </c>
      <c r="AR171" s="175" t="s">
        <v>84</v>
      </c>
      <c r="AT171" s="176" t="s">
        <v>70</v>
      </c>
      <c r="AU171" s="176" t="s">
        <v>78</v>
      </c>
      <c r="AY171" s="175" t="s">
        <v>146</v>
      </c>
      <c r="BK171" s="177">
        <f>SUM(BK172:BK186)</f>
        <v>0</v>
      </c>
    </row>
    <row r="172" spans="1:65" s="2" customFormat="1" ht="33" customHeight="1">
      <c r="A172" s="36"/>
      <c r="B172" s="37"/>
      <c r="C172" s="180" t="s">
        <v>472</v>
      </c>
      <c r="D172" s="180" t="s">
        <v>149</v>
      </c>
      <c r="E172" s="181" t="s">
        <v>1278</v>
      </c>
      <c r="F172" s="182" t="s">
        <v>1279</v>
      </c>
      <c r="G172" s="183" t="s">
        <v>558</v>
      </c>
      <c r="H172" s="184">
        <v>2</v>
      </c>
      <c r="I172" s="185"/>
      <c r="J172" s="186">
        <f>ROUND(I172*H172,2)</f>
        <v>0</v>
      </c>
      <c r="K172" s="182" t="s">
        <v>153</v>
      </c>
      <c r="L172" s="41"/>
      <c r="M172" s="187" t="s">
        <v>19</v>
      </c>
      <c r="N172" s="188" t="s">
        <v>43</v>
      </c>
      <c r="O172" s="66"/>
      <c r="P172" s="189">
        <f>O172*H172</f>
        <v>0</v>
      </c>
      <c r="Q172" s="189">
        <v>1.7470090000000001E-2</v>
      </c>
      <c r="R172" s="189">
        <f>Q172*H172</f>
        <v>3.4940180000000001E-2</v>
      </c>
      <c r="S172" s="189">
        <v>0</v>
      </c>
      <c r="T172" s="19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91" t="s">
        <v>229</v>
      </c>
      <c r="AT172" s="191" t="s">
        <v>149</v>
      </c>
      <c r="AU172" s="191" t="s">
        <v>84</v>
      </c>
      <c r="AY172" s="19" t="s">
        <v>146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9" t="s">
        <v>84</v>
      </c>
      <c r="BK172" s="192">
        <f>ROUND(I172*H172,2)</f>
        <v>0</v>
      </c>
      <c r="BL172" s="19" t="s">
        <v>229</v>
      </c>
      <c r="BM172" s="191" t="s">
        <v>1280</v>
      </c>
    </row>
    <row r="173" spans="1:65" s="2" customFormat="1" ht="11.25">
      <c r="A173" s="36"/>
      <c r="B173" s="37"/>
      <c r="C173" s="38"/>
      <c r="D173" s="193" t="s">
        <v>156</v>
      </c>
      <c r="E173" s="38"/>
      <c r="F173" s="194" t="s">
        <v>1281</v>
      </c>
      <c r="G173" s="38"/>
      <c r="H173" s="38"/>
      <c r="I173" s="195"/>
      <c r="J173" s="38"/>
      <c r="K173" s="38"/>
      <c r="L173" s="41"/>
      <c r="M173" s="196"/>
      <c r="N173" s="197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156</v>
      </c>
      <c r="AU173" s="19" t="s">
        <v>84</v>
      </c>
    </row>
    <row r="174" spans="1:65" s="2" customFormat="1" ht="37.9" customHeight="1">
      <c r="A174" s="36"/>
      <c r="B174" s="37"/>
      <c r="C174" s="180" t="s">
        <v>477</v>
      </c>
      <c r="D174" s="180" t="s">
        <v>149</v>
      </c>
      <c r="E174" s="181" t="s">
        <v>1282</v>
      </c>
      <c r="F174" s="182" t="s">
        <v>1283</v>
      </c>
      <c r="G174" s="183" t="s">
        <v>558</v>
      </c>
      <c r="H174" s="184">
        <v>2</v>
      </c>
      <c r="I174" s="185"/>
      <c r="J174" s="186">
        <f>ROUND(I174*H174,2)</f>
        <v>0</v>
      </c>
      <c r="K174" s="182" t="s">
        <v>153</v>
      </c>
      <c r="L174" s="41"/>
      <c r="M174" s="187" t="s">
        <v>19</v>
      </c>
      <c r="N174" s="188" t="s">
        <v>43</v>
      </c>
      <c r="O174" s="66"/>
      <c r="P174" s="189">
        <f>O174*H174</f>
        <v>0</v>
      </c>
      <c r="Q174" s="189">
        <v>2.6630530199999999E-2</v>
      </c>
      <c r="R174" s="189">
        <f>Q174*H174</f>
        <v>5.3261060399999997E-2</v>
      </c>
      <c r="S174" s="189">
        <v>0</v>
      </c>
      <c r="T174" s="19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91" t="s">
        <v>229</v>
      </c>
      <c r="AT174" s="191" t="s">
        <v>149</v>
      </c>
      <c r="AU174" s="191" t="s">
        <v>84</v>
      </c>
      <c r="AY174" s="19" t="s">
        <v>146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9" t="s">
        <v>84</v>
      </c>
      <c r="BK174" s="192">
        <f>ROUND(I174*H174,2)</f>
        <v>0</v>
      </c>
      <c r="BL174" s="19" t="s">
        <v>229</v>
      </c>
      <c r="BM174" s="191" t="s">
        <v>1284</v>
      </c>
    </row>
    <row r="175" spans="1:65" s="2" customFormat="1" ht="11.25">
      <c r="A175" s="36"/>
      <c r="B175" s="37"/>
      <c r="C175" s="38"/>
      <c r="D175" s="193" t="s">
        <v>156</v>
      </c>
      <c r="E175" s="38"/>
      <c r="F175" s="194" t="s">
        <v>1285</v>
      </c>
      <c r="G175" s="38"/>
      <c r="H175" s="38"/>
      <c r="I175" s="195"/>
      <c r="J175" s="38"/>
      <c r="K175" s="38"/>
      <c r="L175" s="41"/>
      <c r="M175" s="196"/>
      <c r="N175" s="197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156</v>
      </c>
      <c r="AU175" s="19" t="s">
        <v>84</v>
      </c>
    </row>
    <row r="176" spans="1:65" s="2" customFormat="1" ht="24.2" customHeight="1">
      <c r="A176" s="36"/>
      <c r="B176" s="37"/>
      <c r="C176" s="180" t="s">
        <v>482</v>
      </c>
      <c r="D176" s="180" t="s">
        <v>149</v>
      </c>
      <c r="E176" s="181" t="s">
        <v>1286</v>
      </c>
      <c r="F176" s="182" t="s">
        <v>1287</v>
      </c>
      <c r="G176" s="183" t="s">
        <v>558</v>
      </c>
      <c r="H176" s="184">
        <v>2</v>
      </c>
      <c r="I176" s="185"/>
      <c r="J176" s="186">
        <f>ROUND(I176*H176,2)</f>
        <v>0</v>
      </c>
      <c r="K176" s="182" t="s">
        <v>176</v>
      </c>
      <c r="L176" s="41"/>
      <c r="M176" s="187" t="s">
        <v>19</v>
      </c>
      <c r="N176" s="188" t="s">
        <v>43</v>
      </c>
      <c r="O176" s="66"/>
      <c r="P176" s="189">
        <f>O176*H176</f>
        <v>0</v>
      </c>
      <c r="Q176" s="189">
        <v>1.9570000000000001E-2</v>
      </c>
      <c r="R176" s="189">
        <f>Q176*H176</f>
        <v>3.9140000000000001E-2</v>
      </c>
      <c r="S176" s="189">
        <v>0</v>
      </c>
      <c r="T176" s="19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1" t="s">
        <v>229</v>
      </c>
      <c r="AT176" s="191" t="s">
        <v>149</v>
      </c>
      <c r="AU176" s="191" t="s">
        <v>84</v>
      </c>
      <c r="AY176" s="19" t="s">
        <v>146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84</v>
      </c>
      <c r="BK176" s="192">
        <f>ROUND(I176*H176,2)</f>
        <v>0</v>
      </c>
      <c r="BL176" s="19" t="s">
        <v>229</v>
      </c>
      <c r="BM176" s="191" t="s">
        <v>1288</v>
      </c>
    </row>
    <row r="177" spans="1:65" s="2" customFormat="1" ht="24.2" customHeight="1">
      <c r="A177" s="36"/>
      <c r="B177" s="37"/>
      <c r="C177" s="180" t="s">
        <v>487</v>
      </c>
      <c r="D177" s="180" t="s">
        <v>149</v>
      </c>
      <c r="E177" s="181" t="s">
        <v>1289</v>
      </c>
      <c r="F177" s="182" t="s">
        <v>1290</v>
      </c>
      <c r="G177" s="183" t="s">
        <v>558</v>
      </c>
      <c r="H177" s="184">
        <v>2</v>
      </c>
      <c r="I177" s="185"/>
      <c r="J177" s="186">
        <f>ROUND(I177*H177,2)</f>
        <v>0</v>
      </c>
      <c r="K177" s="182" t="s">
        <v>176</v>
      </c>
      <c r="L177" s="41"/>
      <c r="M177" s="187" t="s">
        <v>19</v>
      </c>
      <c r="N177" s="188" t="s">
        <v>43</v>
      </c>
      <c r="O177" s="66"/>
      <c r="P177" s="189">
        <f>O177*H177</f>
        <v>0</v>
      </c>
      <c r="Q177" s="189">
        <v>4.9300000000000004E-3</v>
      </c>
      <c r="R177" s="189">
        <f>Q177*H177</f>
        <v>9.8600000000000007E-3</v>
      </c>
      <c r="S177" s="189">
        <v>0</v>
      </c>
      <c r="T177" s="19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91" t="s">
        <v>229</v>
      </c>
      <c r="AT177" s="191" t="s">
        <v>149</v>
      </c>
      <c r="AU177" s="191" t="s">
        <v>84</v>
      </c>
      <c r="AY177" s="19" t="s">
        <v>146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84</v>
      </c>
      <c r="BK177" s="192">
        <f>ROUND(I177*H177,2)</f>
        <v>0</v>
      </c>
      <c r="BL177" s="19" t="s">
        <v>229</v>
      </c>
      <c r="BM177" s="191" t="s">
        <v>1291</v>
      </c>
    </row>
    <row r="178" spans="1:65" s="2" customFormat="1" ht="24.2" customHeight="1">
      <c r="A178" s="36"/>
      <c r="B178" s="37"/>
      <c r="C178" s="180" t="s">
        <v>492</v>
      </c>
      <c r="D178" s="180" t="s">
        <v>149</v>
      </c>
      <c r="E178" s="181" t="s">
        <v>1292</v>
      </c>
      <c r="F178" s="182" t="s">
        <v>1293</v>
      </c>
      <c r="G178" s="183" t="s">
        <v>558</v>
      </c>
      <c r="H178" s="184">
        <v>8</v>
      </c>
      <c r="I178" s="185"/>
      <c r="J178" s="186">
        <f>ROUND(I178*H178,2)</f>
        <v>0</v>
      </c>
      <c r="K178" s="182" t="s">
        <v>153</v>
      </c>
      <c r="L178" s="41"/>
      <c r="M178" s="187" t="s">
        <v>19</v>
      </c>
      <c r="N178" s="188" t="s">
        <v>43</v>
      </c>
      <c r="O178" s="66"/>
      <c r="P178" s="189">
        <f>O178*H178</f>
        <v>0</v>
      </c>
      <c r="Q178" s="189">
        <v>1.8913999999999999E-4</v>
      </c>
      <c r="R178" s="189">
        <f>Q178*H178</f>
        <v>1.51312E-3</v>
      </c>
      <c r="S178" s="189">
        <v>0</v>
      </c>
      <c r="T178" s="19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91" t="s">
        <v>229</v>
      </c>
      <c r="AT178" s="191" t="s">
        <v>149</v>
      </c>
      <c r="AU178" s="191" t="s">
        <v>84</v>
      </c>
      <c r="AY178" s="19" t="s">
        <v>146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9" t="s">
        <v>84</v>
      </c>
      <c r="BK178" s="192">
        <f>ROUND(I178*H178,2)</f>
        <v>0</v>
      </c>
      <c r="BL178" s="19" t="s">
        <v>229</v>
      </c>
      <c r="BM178" s="191" t="s">
        <v>1294</v>
      </c>
    </row>
    <row r="179" spans="1:65" s="2" customFormat="1" ht="11.25">
      <c r="A179" s="36"/>
      <c r="B179" s="37"/>
      <c r="C179" s="38"/>
      <c r="D179" s="193" t="s">
        <v>156</v>
      </c>
      <c r="E179" s="38"/>
      <c r="F179" s="194" t="s">
        <v>1295</v>
      </c>
      <c r="G179" s="38"/>
      <c r="H179" s="38"/>
      <c r="I179" s="195"/>
      <c r="J179" s="38"/>
      <c r="K179" s="38"/>
      <c r="L179" s="41"/>
      <c r="M179" s="196"/>
      <c r="N179" s="197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156</v>
      </c>
      <c r="AU179" s="19" t="s">
        <v>84</v>
      </c>
    </row>
    <row r="180" spans="1:65" s="2" customFormat="1" ht="24.2" customHeight="1">
      <c r="A180" s="36"/>
      <c r="B180" s="37"/>
      <c r="C180" s="180" t="s">
        <v>496</v>
      </c>
      <c r="D180" s="180" t="s">
        <v>149</v>
      </c>
      <c r="E180" s="181" t="s">
        <v>556</v>
      </c>
      <c r="F180" s="182" t="s">
        <v>557</v>
      </c>
      <c r="G180" s="183" t="s">
        <v>558</v>
      </c>
      <c r="H180" s="184">
        <v>2</v>
      </c>
      <c r="I180" s="185"/>
      <c r="J180" s="186">
        <f>ROUND(I180*H180,2)</f>
        <v>0</v>
      </c>
      <c r="K180" s="182" t="s">
        <v>153</v>
      </c>
      <c r="L180" s="41"/>
      <c r="M180" s="187" t="s">
        <v>19</v>
      </c>
      <c r="N180" s="188" t="s">
        <v>43</v>
      </c>
      <c r="O180" s="66"/>
      <c r="P180" s="189">
        <f>O180*H180</f>
        <v>0</v>
      </c>
      <c r="Q180" s="189">
        <v>1.8E-3</v>
      </c>
      <c r="R180" s="189">
        <f>Q180*H180</f>
        <v>3.5999999999999999E-3</v>
      </c>
      <c r="S180" s="189">
        <v>0</v>
      </c>
      <c r="T180" s="19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91" t="s">
        <v>229</v>
      </c>
      <c r="AT180" s="191" t="s">
        <v>149</v>
      </c>
      <c r="AU180" s="191" t="s">
        <v>84</v>
      </c>
      <c r="AY180" s="19" t="s">
        <v>146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84</v>
      </c>
      <c r="BK180" s="192">
        <f>ROUND(I180*H180,2)</f>
        <v>0</v>
      </c>
      <c r="BL180" s="19" t="s">
        <v>229</v>
      </c>
      <c r="BM180" s="191" t="s">
        <v>1296</v>
      </c>
    </row>
    <row r="181" spans="1:65" s="2" customFormat="1" ht="11.25">
      <c r="A181" s="36"/>
      <c r="B181" s="37"/>
      <c r="C181" s="38"/>
      <c r="D181" s="193" t="s">
        <v>156</v>
      </c>
      <c r="E181" s="38"/>
      <c r="F181" s="194" t="s">
        <v>560</v>
      </c>
      <c r="G181" s="38"/>
      <c r="H181" s="38"/>
      <c r="I181" s="195"/>
      <c r="J181" s="38"/>
      <c r="K181" s="38"/>
      <c r="L181" s="41"/>
      <c r="M181" s="196"/>
      <c r="N181" s="197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156</v>
      </c>
      <c r="AU181" s="19" t="s">
        <v>84</v>
      </c>
    </row>
    <row r="182" spans="1:65" s="2" customFormat="1" ht="16.5" customHeight="1">
      <c r="A182" s="36"/>
      <c r="B182" s="37"/>
      <c r="C182" s="180" t="s">
        <v>502</v>
      </c>
      <c r="D182" s="180" t="s">
        <v>149</v>
      </c>
      <c r="E182" s="181" t="s">
        <v>1297</v>
      </c>
      <c r="F182" s="182" t="s">
        <v>1298</v>
      </c>
      <c r="G182" s="183" t="s">
        <v>558</v>
      </c>
      <c r="H182" s="184">
        <v>2</v>
      </c>
      <c r="I182" s="185"/>
      <c r="J182" s="186">
        <f>ROUND(I182*H182,2)</f>
        <v>0</v>
      </c>
      <c r="K182" s="182" t="s">
        <v>153</v>
      </c>
      <c r="L182" s="41"/>
      <c r="M182" s="187" t="s">
        <v>19</v>
      </c>
      <c r="N182" s="188" t="s">
        <v>43</v>
      </c>
      <c r="O182" s="66"/>
      <c r="P182" s="189">
        <f>O182*H182</f>
        <v>0</v>
      </c>
      <c r="Q182" s="189">
        <v>1.83914E-3</v>
      </c>
      <c r="R182" s="189">
        <f>Q182*H182</f>
        <v>3.6782799999999999E-3</v>
      </c>
      <c r="S182" s="189">
        <v>0</v>
      </c>
      <c r="T182" s="19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1" t="s">
        <v>229</v>
      </c>
      <c r="AT182" s="191" t="s">
        <v>149</v>
      </c>
      <c r="AU182" s="191" t="s">
        <v>84</v>
      </c>
      <c r="AY182" s="19" t="s">
        <v>146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84</v>
      </c>
      <c r="BK182" s="192">
        <f>ROUND(I182*H182,2)</f>
        <v>0</v>
      </c>
      <c r="BL182" s="19" t="s">
        <v>229</v>
      </c>
      <c r="BM182" s="191" t="s">
        <v>1299</v>
      </c>
    </row>
    <row r="183" spans="1:65" s="2" customFormat="1" ht="11.25">
      <c r="A183" s="36"/>
      <c r="B183" s="37"/>
      <c r="C183" s="38"/>
      <c r="D183" s="193" t="s">
        <v>156</v>
      </c>
      <c r="E183" s="38"/>
      <c r="F183" s="194" t="s">
        <v>1300</v>
      </c>
      <c r="G183" s="38"/>
      <c r="H183" s="38"/>
      <c r="I183" s="195"/>
      <c r="J183" s="38"/>
      <c r="K183" s="38"/>
      <c r="L183" s="41"/>
      <c r="M183" s="196"/>
      <c r="N183" s="197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156</v>
      </c>
      <c r="AU183" s="19" t="s">
        <v>84</v>
      </c>
    </row>
    <row r="184" spans="1:65" s="2" customFormat="1" ht="24.2" customHeight="1">
      <c r="A184" s="36"/>
      <c r="B184" s="37"/>
      <c r="C184" s="180" t="s">
        <v>507</v>
      </c>
      <c r="D184" s="180" t="s">
        <v>149</v>
      </c>
      <c r="E184" s="181" t="s">
        <v>1301</v>
      </c>
      <c r="F184" s="182" t="s">
        <v>1302</v>
      </c>
      <c r="G184" s="183" t="s">
        <v>558</v>
      </c>
      <c r="H184" s="184">
        <v>2</v>
      </c>
      <c r="I184" s="185"/>
      <c r="J184" s="186">
        <f>ROUND(I184*H184,2)</f>
        <v>0</v>
      </c>
      <c r="K184" s="182" t="s">
        <v>153</v>
      </c>
      <c r="L184" s="41"/>
      <c r="M184" s="187" t="s">
        <v>19</v>
      </c>
      <c r="N184" s="188" t="s">
        <v>43</v>
      </c>
      <c r="O184" s="66"/>
      <c r="P184" s="189">
        <f>O184*H184</f>
        <v>0</v>
      </c>
      <c r="Q184" s="189">
        <v>1.9591399999999998E-3</v>
      </c>
      <c r="R184" s="189">
        <f>Q184*H184</f>
        <v>3.9182799999999997E-3</v>
      </c>
      <c r="S184" s="189">
        <v>0</v>
      </c>
      <c r="T184" s="190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91" t="s">
        <v>229</v>
      </c>
      <c r="AT184" s="191" t="s">
        <v>149</v>
      </c>
      <c r="AU184" s="191" t="s">
        <v>84</v>
      </c>
      <c r="AY184" s="19" t="s">
        <v>146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9" t="s">
        <v>84</v>
      </c>
      <c r="BK184" s="192">
        <f>ROUND(I184*H184,2)</f>
        <v>0</v>
      </c>
      <c r="BL184" s="19" t="s">
        <v>229</v>
      </c>
      <c r="BM184" s="191" t="s">
        <v>1303</v>
      </c>
    </row>
    <row r="185" spans="1:65" s="2" customFormat="1" ht="11.25">
      <c r="A185" s="36"/>
      <c r="B185" s="37"/>
      <c r="C185" s="38"/>
      <c r="D185" s="193" t="s">
        <v>156</v>
      </c>
      <c r="E185" s="38"/>
      <c r="F185" s="194" t="s">
        <v>1304</v>
      </c>
      <c r="G185" s="38"/>
      <c r="H185" s="38"/>
      <c r="I185" s="195"/>
      <c r="J185" s="38"/>
      <c r="K185" s="38"/>
      <c r="L185" s="41"/>
      <c r="M185" s="196"/>
      <c r="N185" s="197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156</v>
      </c>
      <c r="AU185" s="19" t="s">
        <v>84</v>
      </c>
    </row>
    <row r="186" spans="1:65" s="2" customFormat="1" ht="16.5" customHeight="1">
      <c r="A186" s="36"/>
      <c r="B186" s="37"/>
      <c r="C186" s="180" t="s">
        <v>513</v>
      </c>
      <c r="D186" s="180" t="s">
        <v>149</v>
      </c>
      <c r="E186" s="181" t="s">
        <v>1305</v>
      </c>
      <c r="F186" s="182" t="s">
        <v>1306</v>
      </c>
      <c r="G186" s="183" t="s">
        <v>162</v>
      </c>
      <c r="H186" s="184">
        <v>2</v>
      </c>
      <c r="I186" s="185"/>
      <c r="J186" s="186">
        <f>ROUND(I186*H186,2)</f>
        <v>0</v>
      </c>
      <c r="K186" s="182" t="s">
        <v>176</v>
      </c>
      <c r="L186" s="41"/>
      <c r="M186" s="187" t="s">
        <v>19</v>
      </c>
      <c r="N186" s="188" t="s">
        <v>43</v>
      </c>
      <c r="O186" s="66"/>
      <c r="P186" s="189">
        <f>O186*H186</f>
        <v>0</v>
      </c>
      <c r="Q186" s="189">
        <v>3.1E-4</v>
      </c>
      <c r="R186" s="189">
        <f>Q186*H186</f>
        <v>6.2E-4</v>
      </c>
      <c r="S186" s="189">
        <v>0</v>
      </c>
      <c r="T186" s="19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1" t="s">
        <v>229</v>
      </c>
      <c r="AT186" s="191" t="s">
        <v>149</v>
      </c>
      <c r="AU186" s="191" t="s">
        <v>84</v>
      </c>
      <c r="AY186" s="19" t="s">
        <v>146</v>
      </c>
      <c r="BE186" s="192">
        <f>IF(N186="základní",J186,0)</f>
        <v>0</v>
      </c>
      <c r="BF186" s="192">
        <f>IF(N186="snížená",J186,0)</f>
        <v>0</v>
      </c>
      <c r="BG186" s="192">
        <f>IF(N186="zákl. přenesená",J186,0)</f>
        <v>0</v>
      </c>
      <c r="BH186" s="192">
        <f>IF(N186="sníž. přenesená",J186,0)</f>
        <v>0</v>
      </c>
      <c r="BI186" s="192">
        <f>IF(N186="nulová",J186,0)</f>
        <v>0</v>
      </c>
      <c r="BJ186" s="19" t="s">
        <v>84</v>
      </c>
      <c r="BK186" s="192">
        <f>ROUND(I186*H186,2)</f>
        <v>0</v>
      </c>
      <c r="BL186" s="19" t="s">
        <v>229</v>
      </c>
      <c r="BM186" s="191" t="s">
        <v>1307</v>
      </c>
    </row>
    <row r="187" spans="1:65" s="12" customFormat="1" ht="22.9" customHeight="1">
      <c r="B187" s="164"/>
      <c r="C187" s="165"/>
      <c r="D187" s="166" t="s">
        <v>70</v>
      </c>
      <c r="E187" s="178" t="s">
        <v>1308</v>
      </c>
      <c r="F187" s="178" t="s">
        <v>1309</v>
      </c>
      <c r="G187" s="165"/>
      <c r="H187" s="165"/>
      <c r="I187" s="168"/>
      <c r="J187" s="179">
        <f>BK187</f>
        <v>0</v>
      </c>
      <c r="K187" s="165"/>
      <c r="L187" s="170"/>
      <c r="M187" s="171"/>
      <c r="N187" s="172"/>
      <c r="O187" s="172"/>
      <c r="P187" s="173">
        <f>P188</f>
        <v>0</v>
      </c>
      <c r="Q187" s="172"/>
      <c r="R187" s="173">
        <f>R188</f>
        <v>3.3300000000000003E-2</v>
      </c>
      <c r="S187" s="172"/>
      <c r="T187" s="174">
        <f>T188</f>
        <v>0</v>
      </c>
      <c r="AR187" s="175" t="s">
        <v>84</v>
      </c>
      <c r="AT187" s="176" t="s">
        <v>70</v>
      </c>
      <c r="AU187" s="176" t="s">
        <v>78</v>
      </c>
      <c r="AY187" s="175" t="s">
        <v>146</v>
      </c>
      <c r="BK187" s="177">
        <f>BK188</f>
        <v>0</v>
      </c>
    </row>
    <row r="188" spans="1:65" s="2" customFormat="1" ht="24.2" customHeight="1">
      <c r="A188" s="36"/>
      <c r="B188" s="37"/>
      <c r="C188" s="180" t="s">
        <v>517</v>
      </c>
      <c r="D188" s="180" t="s">
        <v>149</v>
      </c>
      <c r="E188" s="181" t="s">
        <v>1310</v>
      </c>
      <c r="F188" s="182" t="s">
        <v>1311</v>
      </c>
      <c r="G188" s="183" t="s">
        <v>558</v>
      </c>
      <c r="H188" s="184">
        <v>2</v>
      </c>
      <c r="I188" s="185"/>
      <c r="J188" s="186">
        <f>ROUND(I188*H188,2)</f>
        <v>0</v>
      </c>
      <c r="K188" s="182" t="s">
        <v>176</v>
      </c>
      <c r="L188" s="41"/>
      <c r="M188" s="187" t="s">
        <v>19</v>
      </c>
      <c r="N188" s="188" t="s">
        <v>43</v>
      </c>
      <c r="O188" s="66"/>
      <c r="P188" s="189">
        <f>O188*H188</f>
        <v>0</v>
      </c>
      <c r="Q188" s="189">
        <v>1.6650000000000002E-2</v>
      </c>
      <c r="R188" s="189">
        <f>Q188*H188</f>
        <v>3.3300000000000003E-2</v>
      </c>
      <c r="S188" s="189">
        <v>0</v>
      </c>
      <c r="T188" s="19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1" t="s">
        <v>229</v>
      </c>
      <c r="AT188" s="191" t="s">
        <v>149</v>
      </c>
      <c r="AU188" s="191" t="s">
        <v>84</v>
      </c>
      <c r="AY188" s="19" t="s">
        <v>146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84</v>
      </c>
      <c r="BK188" s="192">
        <f>ROUND(I188*H188,2)</f>
        <v>0</v>
      </c>
      <c r="BL188" s="19" t="s">
        <v>229</v>
      </c>
      <c r="BM188" s="191" t="s">
        <v>1312</v>
      </c>
    </row>
    <row r="189" spans="1:65" s="12" customFormat="1" ht="22.9" customHeight="1">
      <c r="B189" s="164"/>
      <c r="C189" s="165"/>
      <c r="D189" s="166" t="s">
        <v>70</v>
      </c>
      <c r="E189" s="178" t="s">
        <v>1313</v>
      </c>
      <c r="F189" s="178" t="s">
        <v>1314</v>
      </c>
      <c r="G189" s="165"/>
      <c r="H189" s="165"/>
      <c r="I189" s="168"/>
      <c r="J189" s="179">
        <f>BK189</f>
        <v>0</v>
      </c>
      <c r="K189" s="165"/>
      <c r="L189" s="170"/>
      <c r="M189" s="171"/>
      <c r="N189" s="172"/>
      <c r="O189" s="172"/>
      <c r="P189" s="173">
        <f>SUM(P190:P192)</f>
        <v>0</v>
      </c>
      <c r="Q189" s="172"/>
      <c r="R189" s="173">
        <f>SUM(R190:R192)</f>
        <v>7.8056000000000002E-3</v>
      </c>
      <c r="S189" s="172"/>
      <c r="T189" s="174">
        <f>SUM(T190:T192)</f>
        <v>0</v>
      </c>
      <c r="AR189" s="175" t="s">
        <v>84</v>
      </c>
      <c r="AT189" s="176" t="s">
        <v>70</v>
      </c>
      <c r="AU189" s="176" t="s">
        <v>78</v>
      </c>
      <c r="AY189" s="175" t="s">
        <v>146</v>
      </c>
      <c r="BK189" s="177">
        <f>SUM(BK190:BK192)</f>
        <v>0</v>
      </c>
    </row>
    <row r="190" spans="1:65" s="2" customFormat="1" ht="49.15" customHeight="1">
      <c r="A190" s="36"/>
      <c r="B190" s="37"/>
      <c r="C190" s="180" t="s">
        <v>523</v>
      </c>
      <c r="D190" s="180" t="s">
        <v>149</v>
      </c>
      <c r="E190" s="181" t="s">
        <v>1315</v>
      </c>
      <c r="F190" s="182" t="s">
        <v>1316</v>
      </c>
      <c r="G190" s="183" t="s">
        <v>162</v>
      </c>
      <c r="H190" s="184">
        <v>1</v>
      </c>
      <c r="I190" s="185"/>
      <c r="J190" s="186">
        <f>ROUND(I190*H190,2)</f>
        <v>0</v>
      </c>
      <c r="K190" s="182" t="s">
        <v>153</v>
      </c>
      <c r="L190" s="41"/>
      <c r="M190" s="187" t="s">
        <v>19</v>
      </c>
      <c r="N190" s="188" t="s">
        <v>43</v>
      </c>
      <c r="O190" s="66"/>
      <c r="P190" s="189">
        <f>O190*H190</f>
        <v>0</v>
      </c>
      <c r="Q190" s="189">
        <v>7.8056000000000002E-3</v>
      </c>
      <c r="R190" s="189">
        <f>Q190*H190</f>
        <v>7.8056000000000002E-3</v>
      </c>
      <c r="S190" s="189">
        <v>0</v>
      </c>
      <c r="T190" s="190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91" t="s">
        <v>229</v>
      </c>
      <c r="AT190" s="191" t="s">
        <v>149</v>
      </c>
      <c r="AU190" s="191" t="s">
        <v>84</v>
      </c>
      <c r="AY190" s="19" t="s">
        <v>146</v>
      </c>
      <c r="BE190" s="192">
        <f>IF(N190="základní",J190,0)</f>
        <v>0</v>
      </c>
      <c r="BF190" s="192">
        <f>IF(N190="snížená",J190,0)</f>
        <v>0</v>
      </c>
      <c r="BG190" s="192">
        <f>IF(N190="zákl. přenesená",J190,0)</f>
        <v>0</v>
      </c>
      <c r="BH190" s="192">
        <f>IF(N190="sníž. přenesená",J190,0)</f>
        <v>0</v>
      </c>
      <c r="BI190" s="192">
        <f>IF(N190="nulová",J190,0)</f>
        <v>0</v>
      </c>
      <c r="BJ190" s="19" t="s">
        <v>84</v>
      </c>
      <c r="BK190" s="192">
        <f>ROUND(I190*H190,2)</f>
        <v>0</v>
      </c>
      <c r="BL190" s="19" t="s">
        <v>229</v>
      </c>
      <c r="BM190" s="191" t="s">
        <v>1317</v>
      </c>
    </row>
    <row r="191" spans="1:65" s="2" customFormat="1" ht="11.25">
      <c r="A191" s="36"/>
      <c r="B191" s="37"/>
      <c r="C191" s="38"/>
      <c r="D191" s="193" t="s">
        <v>156</v>
      </c>
      <c r="E191" s="38"/>
      <c r="F191" s="194" t="s">
        <v>1318</v>
      </c>
      <c r="G191" s="38"/>
      <c r="H191" s="38"/>
      <c r="I191" s="195"/>
      <c r="J191" s="38"/>
      <c r="K191" s="38"/>
      <c r="L191" s="41"/>
      <c r="M191" s="196"/>
      <c r="N191" s="197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156</v>
      </c>
      <c r="AU191" s="19" t="s">
        <v>84</v>
      </c>
    </row>
    <row r="192" spans="1:65" s="13" customFormat="1" ht="11.25">
      <c r="B192" s="198"/>
      <c r="C192" s="199"/>
      <c r="D192" s="200" t="s">
        <v>158</v>
      </c>
      <c r="E192" s="201" t="s">
        <v>19</v>
      </c>
      <c r="F192" s="202" t="s">
        <v>1319</v>
      </c>
      <c r="G192" s="199"/>
      <c r="H192" s="203">
        <v>1</v>
      </c>
      <c r="I192" s="204"/>
      <c r="J192" s="199"/>
      <c r="K192" s="199"/>
      <c r="L192" s="205"/>
      <c r="M192" s="245"/>
      <c r="N192" s="246"/>
      <c r="O192" s="246"/>
      <c r="P192" s="246"/>
      <c r="Q192" s="246"/>
      <c r="R192" s="246"/>
      <c r="S192" s="246"/>
      <c r="T192" s="247"/>
      <c r="AT192" s="209" t="s">
        <v>158</v>
      </c>
      <c r="AU192" s="209" t="s">
        <v>84</v>
      </c>
      <c r="AV192" s="13" t="s">
        <v>84</v>
      </c>
      <c r="AW192" s="13" t="s">
        <v>33</v>
      </c>
      <c r="AX192" s="13" t="s">
        <v>78</v>
      </c>
      <c r="AY192" s="209" t="s">
        <v>146</v>
      </c>
    </row>
    <row r="193" spans="1:31" s="2" customFormat="1" ht="6.95" customHeight="1">
      <c r="A193" s="36"/>
      <c r="B193" s="49"/>
      <c r="C193" s="50"/>
      <c r="D193" s="50"/>
      <c r="E193" s="50"/>
      <c r="F193" s="50"/>
      <c r="G193" s="50"/>
      <c r="H193" s="50"/>
      <c r="I193" s="50"/>
      <c r="J193" s="50"/>
      <c r="K193" s="50"/>
      <c r="L193" s="41"/>
      <c r="M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</row>
  </sheetData>
  <sheetProtection algorithmName="SHA-512" hashValue="Cqbt40GUOPAtOE/EKpLLygAImZaA5TCTnckSgk0rTXM8ylSIQt22A8bR9sncZvQkhgKkvMsunV8c10JyJvaDew==" saltValue="qGWbJNiJg7s565wk4LClyyDlvRq58Eph95bfaZsMSWYPSN56gJ8di2lGCXfvlGcMqXbhhexDwnm+nR/i4stBkw==" spinCount="100000" sheet="1" objects="1" scenarios="1" formatColumns="0" formatRows="0" autoFilter="0"/>
  <autoFilter ref="C94:K192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/>
    <hyperlink ref="F105" r:id="rId2"/>
    <hyperlink ref="F112" r:id="rId3"/>
    <hyperlink ref="F117" r:id="rId4"/>
    <hyperlink ref="F119" r:id="rId5"/>
    <hyperlink ref="F121" r:id="rId6"/>
    <hyperlink ref="F123" r:id="rId7"/>
    <hyperlink ref="F126" r:id="rId8"/>
    <hyperlink ref="F130" r:id="rId9"/>
    <hyperlink ref="F132" r:id="rId10"/>
    <hyperlink ref="F135" r:id="rId11"/>
    <hyperlink ref="F137" r:id="rId12"/>
    <hyperlink ref="F139" r:id="rId13"/>
    <hyperlink ref="F141" r:id="rId14"/>
    <hyperlink ref="F144" r:id="rId15"/>
    <hyperlink ref="F146" r:id="rId16"/>
    <hyperlink ref="F148" r:id="rId17"/>
    <hyperlink ref="F150" r:id="rId18"/>
    <hyperlink ref="F153" r:id="rId19"/>
    <hyperlink ref="F155" r:id="rId20"/>
    <hyperlink ref="F157" r:id="rId21"/>
    <hyperlink ref="F159" r:id="rId22"/>
    <hyperlink ref="F161" r:id="rId23"/>
    <hyperlink ref="F164" r:id="rId24"/>
    <hyperlink ref="F166" r:id="rId25"/>
    <hyperlink ref="F170" r:id="rId26"/>
    <hyperlink ref="F173" r:id="rId27"/>
    <hyperlink ref="F175" r:id="rId28"/>
    <hyperlink ref="F179" r:id="rId29"/>
    <hyperlink ref="F181" r:id="rId30"/>
    <hyperlink ref="F183" r:id="rId31"/>
    <hyperlink ref="F185" r:id="rId32"/>
    <hyperlink ref="F191" r:id="rId3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97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116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8" t="str">
        <f>'Rekapitulace stavby'!K6</f>
        <v>Stavební úpravy domu č.p. 74 na Masarykově náměstí, č.o. 26 v Novém Jičíně</v>
      </c>
      <c r="F7" s="389"/>
      <c r="G7" s="389"/>
      <c r="H7" s="389"/>
      <c r="L7" s="22"/>
    </row>
    <row r="8" spans="1:46" s="1" customFormat="1" ht="12" customHeight="1">
      <c r="B8" s="22"/>
      <c r="D8" s="114" t="s">
        <v>117</v>
      </c>
      <c r="L8" s="22"/>
    </row>
    <row r="9" spans="1:46" s="2" customFormat="1" ht="16.5" customHeight="1">
      <c r="A9" s="36"/>
      <c r="B9" s="41"/>
      <c r="C9" s="36"/>
      <c r="D9" s="36"/>
      <c r="E9" s="388" t="s">
        <v>1130</v>
      </c>
      <c r="F9" s="390"/>
      <c r="G9" s="390"/>
      <c r="H9" s="390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119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91" t="s">
        <v>1320</v>
      </c>
      <c r="F11" s="390"/>
      <c r="G11" s="390"/>
      <c r="H11" s="390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19. 7. 2023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19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4" t="s">
        <v>28</v>
      </c>
      <c r="J17" s="105" t="s">
        <v>19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92" t="str">
        <f>'Rekapitulace stavby'!E14</f>
        <v>Vyplň údaj</v>
      </c>
      <c r="F20" s="393"/>
      <c r="G20" s="393"/>
      <c r="H20" s="393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">
        <v>19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4" t="s">
        <v>28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1132</v>
      </c>
      <c r="F26" s="36"/>
      <c r="G26" s="36"/>
      <c r="H26" s="36"/>
      <c r="I26" s="114" t="s">
        <v>28</v>
      </c>
      <c r="J26" s="105" t="s">
        <v>19</v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>
      <c r="A29" s="117"/>
      <c r="B29" s="118"/>
      <c r="C29" s="117"/>
      <c r="D29" s="117"/>
      <c r="E29" s="394" t="s">
        <v>36</v>
      </c>
      <c r="F29" s="394"/>
      <c r="G29" s="394"/>
      <c r="H29" s="394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ROUND(J91,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ROUND((SUM(BE91:BE137)),  2)</f>
        <v>0</v>
      </c>
      <c r="G35" s="36"/>
      <c r="H35" s="36"/>
      <c r="I35" s="126">
        <v>0.21</v>
      </c>
      <c r="J35" s="125">
        <f>ROUND(((SUM(BE91:BE137))*I35),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ROUND((SUM(BF91:BF137)),  2)</f>
        <v>0</v>
      </c>
      <c r="G36" s="36"/>
      <c r="H36" s="36"/>
      <c r="I36" s="126">
        <v>0.12</v>
      </c>
      <c r="J36" s="125">
        <f>ROUND(((SUM(BF91:BF137))*I36),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ROUND((SUM(BG91:BG137)),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ROUND((SUM(BH91:BH137)),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ROUND((SUM(BI91:BI137)),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121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5" t="str">
        <f>E7</f>
        <v>Stavební úpravy domu č.p. 74 na Masarykově náměstí, č.o. 26 v Novém Jičíně</v>
      </c>
      <c r="F50" s="396"/>
      <c r="G50" s="396"/>
      <c r="H50" s="396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117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395" t="s">
        <v>1130</v>
      </c>
      <c r="F52" s="397"/>
      <c r="G52" s="397"/>
      <c r="H52" s="397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119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9" t="str">
        <f>E11</f>
        <v>D 1.2.2 - Větrání</v>
      </c>
      <c r="F54" s="397"/>
      <c r="G54" s="397"/>
      <c r="H54" s="397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Masarykovo náměstí, č.o. 26</v>
      </c>
      <c r="G56" s="38"/>
      <c r="H56" s="38"/>
      <c r="I56" s="31" t="s">
        <v>23</v>
      </c>
      <c r="J56" s="61" t="str">
        <f>IF(J14="","",J14)</f>
        <v>19. 7. 2023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2" customHeight="1">
      <c r="A58" s="36"/>
      <c r="B58" s="37"/>
      <c r="C58" s="31" t="s">
        <v>25</v>
      </c>
      <c r="D58" s="38"/>
      <c r="E58" s="38"/>
      <c r="F58" s="29" t="str">
        <f>E17</f>
        <v>Město Nový Jičín</v>
      </c>
      <c r="G58" s="38"/>
      <c r="H58" s="38"/>
      <c r="I58" s="31" t="s">
        <v>31</v>
      </c>
      <c r="J58" s="34" t="str">
        <f>E23</f>
        <v>BENEPRO, a.s.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Dagmar Stiborová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122</v>
      </c>
      <c r="D61" s="139"/>
      <c r="E61" s="139"/>
      <c r="F61" s="139"/>
      <c r="G61" s="139"/>
      <c r="H61" s="139"/>
      <c r="I61" s="139"/>
      <c r="J61" s="140" t="s">
        <v>123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J91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124</v>
      </c>
    </row>
    <row r="64" spans="1:47" s="9" customFormat="1" ht="24.95" customHeight="1">
      <c r="B64" s="142"/>
      <c r="C64" s="143"/>
      <c r="D64" s="144" t="s">
        <v>125</v>
      </c>
      <c r="E64" s="145"/>
      <c r="F64" s="145"/>
      <c r="G64" s="145"/>
      <c r="H64" s="145"/>
      <c r="I64" s="145"/>
      <c r="J64" s="146">
        <f>J92</f>
        <v>0</v>
      </c>
      <c r="K64" s="143"/>
      <c r="L64" s="147"/>
    </row>
    <row r="65" spans="1:31" s="10" customFormat="1" ht="19.899999999999999" customHeight="1">
      <c r="B65" s="148"/>
      <c r="C65" s="99"/>
      <c r="D65" s="149" t="s">
        <v>126</v>
      </c>
      <c r="E65" s="150"/>
      <c r="F65" s="150"/>
      <c r="G65" s="150"/>
      <c r="H65" s="150"/>
      <c r="I65" s="150"/>
      <c r="J65" s="151">
        <f>J93</f>
        <v>0</v>
      </c>
      <c r="K65" s="99"/>
      <c r="L65" s="152"/>
    </row>
    <row r="66" spans="1:31" s="9" customFormat="1" ht="24.95" customHeight="1">
      <c r="B66" s="142"/>
      <c r="C66" s="143"/>
      <c r="D66" s="144" t="s">
        <v>128</v>
      </c>
      <c r="E66" s="145"/>
      <c r="F66" s="145"/>
      <c r="G66" s="145"/>
      <c r="H66" s="145"/>
      <c r="I66" s="145"/>
      <c r="J66" s="146">
        <f>J96</f>
        <v>0</v>
      </c>
      <c r="K66" s="143"/>
      <c r="L66" s="147"/>
    </row>
    <row r="67" spans="1:31" s="10" customFormat="1" ht="19.899999999999999" customHeight="1">
      <c r="B67" s="148"/>
      <c r="C67" s="99"/>
      <c r="D67" s="149" t="s">
        <v>1321</v>
      </c>
      <c r="E67" s="150"/>
      <c r="F67" s="150"/>
      <c r="G67" s="150"/>
      <c r="H67" s="150"/>
      <c r="I67" s="150"/>
      <c r="J67" s="151">
        <f>J97</f>
        <v>0</v>
      </c>
      <c r="K67" s="99"/>
      <c r="L67" s="152"/>
    </row>
    <row r="68" spans="1:31" s="10" customFormat="1" ht="19.899999999999999" customHeight="1">
      <c r="B68" s="148"/>
      <c r="C68" s="99"/>
      <c r="D68" s="149" t="s">
        <v>1137</v>
      </c>
      <c r="E68" s="150"/>
      <c r="F68" s="150"/>
      <c r="G68" s="150"/>
      <c r="H68" s="150"/>
      <c r="I68" s="150"/>
      <c r="J68" s="151">
        <f>J124</f>
        <v>0</v>
      </c>
      <c r="K68" s="99"/>
      <c r="L68" s="152"/>
    </row>
    <row r="69" spans="1:31" s="9" customFormat="1" ht="24.95" customHeight="1">
      <c r="B69" s="142"/>
      <c r="C69" s="143"/>
      <c r="D69" s="144" t="s">
        <v>1322</v>
      </c>
      <c r="E69" s="145"/>
      <c r="F69" s="145"/>
      <c r="G69" s="145"/>
      <c r="H69" s="145"/>
      <c r="I69" s="145"/>
      <c r="J69" s="146">
        <f>J128</f>
        <v>0</v>
      </c>
      <c r="K69" s="143"/>
      <c r="L69" s="147"/>
    </row>
    <row r="70" spans="1:31" s="2" customFormat="1" ht="21.7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pans="1:31" s="2" customFormat="1" ht="6.95" customHeight="1">
      <c r="A75" s="36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24.95" customHeight="1">
      <c r="A76" s="36"/>
      <c r="B76" s="37"/>
      <c r="C76" s="25" t="s">
        <v>131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16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6.25" customHeight="1">
      <c r="A79" s="36"/>
      <c r="B79" s="37"/>
      <c r="C79" s="38"/>
      <c r="D79" s="38"/>
      <c r="E79" s="395" t="str">
        <f>E7</f>
        <v>Stavební úpravy domu č.p. 74 na Masarykově náměstí, č.o. 26 v Novém Jičíně</v>
      </c>
      <c r="F79" s="396"/>
      <c r="G79" s="396"/>
      <c r="H79" s="396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" customFormat="1" ht="12" customHeight="1">
      <c r="B80" s="23"/>
      <c r="C80" s="31" t="s">
        <v>117</v>
      </c>
      <c r="D80" s="24"/>
      <c r="E80" s="24"/>
      <c r="F80" s="24"/>
      <c r="G80" s="24"/>
      <c r="H80" s="24"/>
      <c r="I80" s="24"/>
      <c r="J80" s="24"/>
      <c r="K80" s="24"/>
      <c r="L80" s="22"/>
    </row>
    <row r="81" spans="1:65" s="2" customFormat="1" ht="16.5" customHeight="1">
      <c r="A81" s="36"/>
      <c r="B81" s="37"/>
      <c r="C81" s="38"/>
      <c r="D81" s="38"/>
      <c r="E81" s="395" t="s">
        <v>1130</v>
      </c>
      <c r="F81" s="397"/>
      <c r="G81" s="397"/>
      <c r="H81" s="397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119</v>
      </c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6.5" customHeight="1">
      <c r="A83" s="36"/>
      <c r="B83" s="37"/>
      <c r="C83" s="38"/>
      <c r="D83" s="38"/>
      <c r="E83" s="349" t="str">
        <f>E11</f>
        <v>D 1.2.2 - Větrání</v>
      </c>
      <c r="F83" s="397"/>
      <c r="G83" s="397"/>
      <c r="H83" s="397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2" customHeight="1">
      <c r="A85" s="36"/>
      <c r="B85" s="37"/>
      <c r="C85" s="31" t="s">
        <v>21</v>
      </c>
      <c r="D85" s="38"/>
      <c r="E85" s="38"/>
      <c r="F85" s="29" t="str">
        <f>F14</f>
        <v>Masarykovo náměstí, č.o. 26</v>
      </c>
      <c r="G85" s="38"/>
      <c r="H85" s="38"/>
      <c r="I85" s="31" t="s">
        <v>23</v>
      </c>
      <c r="J85" s="61" t="str">
        <f>IF(J14="","",J14)</f>
        <v>19. 7. 2023</v>
      </c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5.2" customHeight="1">
      <c r="A87" s="36"/>
      <c r="B87" s="37"/>
      <c r="C87" s="31" t="s">
        <v>25</v>
      </c>
      <c r="D87" s="38"/>
      <c r="E87" s="38"/>
      <c r="F87" s="29" t="str">
        <f>E17</f>
        <v>Město Nový Jičín</v>
      </c>
      <c r="G87" s="38"/>
      <c r="H87" s="38"/>
      <c r="I87" s="31" t="s">
        <v>31</v>
      </c>
      <c r="J87" s="34" t="str">
        <f>E23</f>
        <v>BENEPRO, a.s.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5.2" customHeight="1">
      <c r="A88" s="36"/>
      <c r="B88" s="37"/>
      <c r="C88" s="31" t="s">
        <v>29</v>
      </c>
      <c r="D88" s="38"/>
      <c r="E88" s="38"/>
      <c r="F88" s="29" t="str">
        <f>IF(E20="","",E20)</f>
        <v>Vyplň údaj</v>
      </c>
      <c r="G88" s="38"/>
      <c r="H88" s="38"/>
      <c r="I88" s="31" t="s">
        <v>34</v>
      </c>
      <c r="J88" s="34" t="str">
        <f>E26</f>
        <v>Dagmar Stiborová</v>
      </c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0.3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11" customFormat="1" ht="29.25" customHeight="1">
      <c r="A90" s="153"/>
      <c r="B90" s="154"/>
      <c r="C90" s="155" t="s">
        <v>132</v>
      </c>
      <c r="D90" s="156" t="s">
        <v>56</v>
      </c>
      <c r="E90" s="156" t="s">
        <v>52</v>
      </c>
      <c r="F90" s="156" t="s">
        <v>53</v>
      </c>
      <c r="G90" s="156" t="s">
        <v>133</v>
      </c>
      <c r="H90" s="156" t="s">
        <v>134</v>
      </c>
      <c r="I90" s="156" t="s">
        <v>135</v>
      </c>
      <c r="J90" s="156" t="s">
        <v>123</v>
      </c>
      <c r="K90" s="157" t="s">
        <v>136</v>
      </c>
      <c r="L90" s="158"/>
      <c r="M90" s="70" t="s">
        <v>19</v>
      </c>
      <c r="N90" s="71" t="s">
        <v>41</v>
      </c>
      <c r="O90" s="71" t="s">
        <v>137</v>
      </c>
      <c r="P90" s="71" t="s">
        <v>138</v>
      </c>
      <c r="Q90" s="71" t="s">
        <v>139</v>
      </c>
      <c r="R90" s="71" t="s">
        <v>140</v>
      </c>
      <c r="S90" s="71" t="s">
        <v>141</v>
      </c>
      <c r="T90" s="72" t="s">
        <v>142</v>
      </c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</row>
    <row r="91" spans="1:65" s="2" customFormat="1" ht="22.9" customHeight="1">
      <c r="A91" s="36"/>
      <c r="B91" s="37"/>
      <c r="C91" s="77" t="s">
        <v>143</v>
      </c>
      <c r="D91" s="38"/>
      <c r="E91" s="38"/>
      <c r="F91" s="38"/>
      <c r="G91" s="38"/>
      <c r="H91" s="38"/>
      <c r="I91" s="38"/>
      <c r="J91" s="159">
        <f>BK91</f>
        <v>0</v>
      </c>
      <c r="K91" s="38"/>
      <c r="L91" s="41"/>
      <c r="M91" s="73"/>
      <c r="N91" s="160"/>
      <c r="O91" s="74"/>
      <c r="P91" s="161">
        <f>P92+P96+P128</f>
        <v>0</v>
      </c>
      <c r="Q91" s="74"/>
      <c r="R91" s="161">
        <f>R92+R96+R128</f>
        <v>0.10643560000000001</v>
      </c>
      <c r="S91" s="74"/>
      <c r="T91" s="162">
        <f>T92+T96+T128</f>
        <v>0.40500000000000003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70</v>
      </c>
      <c r="AU91" s="19" t="s">
        <v>124</v>
      </c>
      <c r="BK91" s="163">
        <f>BK92+BK96+BK128</f>
        <v>0</v>
      </c>
    </row>
    <row r="92" spans="1:65" s="12" customFormat="1" ht="25.9" customHeight="1">
      <c r="B92" s="164"/>
      <c r="C92" s="165"/>
      <c r="D92" s="166" t="s">
        <v>70</v>
      </c>
      <c r="E92" s="167" t="s">
        <v>144</v>
      </c>
      <c r="F92" s="167" t="s">
        <v>145</v>
      </c>
      <c r="G92" s="165"/>
      <c r="H92" s="165"/>
      <c r="I92" s="168"/>
      <c r="J92" s="169">
        <f>BK92</f>
        <v>0</v>
      </c>
      <c r="K92" s="165"/>
      <c r="L92" s="170"/>
      <c r="M92" s="171"/>
      <c r="N92" s="172"/>
      <c r="O92" s="172"/>
      <c r="P92" s="173">
        <f>P93</f>
        <v>0</v>
      </c>
      <c r="Q92" s="172"/>
      <c r="R92" s="173">
        <f>R93</f>
        <v>0</v>
      </c>
      <c r="S92" s="172"/>
      <c r="T92" s="174">
        <f>T93</f>
        <v>0.40500000000000003</v>
      </c>
      <c r="AR92" s="175" t="s">
        <v>78</v>
      </c>
      <c r="AT92" s="176" t="s">
        <v>70</v>
      </c>
      <c r="AU92" s="176" t="s">
        <v>71</v>
      </c>
      <c r="AY92" s="175" t="s">
        <v>146</v>
      </c>
      <c r="BK92" s="177">
        <f>BK93</f>
        <v>0</v>
      </c>
    </row>
    <row r="93" spans="1:65" s="12" customFormat="1" ht="22.9" customHeight="1">
      <c r="B93" s="164"/>
      <c r="C93" s="165"/>
      <c r="D93" s="166" t="s">
        <v>70</v>
      </c>
      <c r="E93" s="178" t="s">
        <v>147</v>
      </c>
      <c r="F93" s="178" t="s">
        <v>148</v>
      </c>
      <c r="G93" s="165"/>
      <c r="H93" s="165"/>
      <c r="I93" s="168"/>
      <c r="J93" s="179">
        <f>BK93</f>
        <v>0</v>
      </c>
      <c r="K93" s="165"/>
      <c r="L93" s="170"/>
      <c r="M93" s="171"/>
      <c r="N93" s="172"/>
      <c r="O93" s="172"/>
      <c r="P93" s="173">
        <f>SUM(P94:P95)</f>
        <v>0</v>
      </c>
      <c r="Q93" s="172"/>
      <c r="R93" s="173">
        <f>SUM(R94:R95)</f>
        <v>0</v>
      </c>
      <c r="S93" s="172"/>
      <c r="T93" s="174">
        <f>SUM(T94:T95)</f>
        <v>0.40500000000000003</v>
      </c>
      <c r="AR93" s="175" t="s">
        <v>78</v>
      </c>
      <c r="AT93" s="176" t="s">
        <v>70</v>
      </c>
      <c r="AU93" s="176" t="s">
        <v>78</v>
      </c>
      <c r="AY93" s="175" t="s">
        <v>146</v>
      </c>
      <c r="BK93" s="177">
        <f>SUM(BK94:BK95)</f>
        <v>0</v>
      </c>
    </row>
    <row r="94" spans="1:65" s="2" customFormat="1" ht="37.9" customHeight="1">
      <c r="A94" s="36"/>
      <c r="B94" s="37"/>
      <c r="C94" s="180" t="s">
        <v>78</v>
      </c>
      <c r="D94" s="180" t="s">
        <v>149</v>
      </c>
      <c r="E94" s="181" t="s">
        <v>1323</v>
      </c>
      <c r="F94" s="182" t="s">
        <v>1324</v>
      </c>
      <c r="G94" s="183" t="s">
        <v>152</v>
      </c>
      <c r="H94" s="184">
        <v>5</v>
      </c>
      <c r="I94" s="185"/>
      <c r="J94" s="186">
        <f>ROUND(I94*H94,2)</f>
        <v>0</v>
      </c>
      <c r="K94" s="182" t="s">
        <v>153</v>
      </c>
      <c r="L94" s="41"/>
      <c r="M94" s="187" t="s">
        <v>19</v>
      </c>
      <c r="N94" s="188" t="s">
        <v>43</v>
      </c>
      <c r="O94" s="66"/>
      <c r="P94" s="189">
        <f>O94*H94</f>
        <v>0</v>
      </c>
      <c r="Q94" s="189">
        <v>0</v>
      </c>
      <c r="R94" s="189">
        <f>Q94*H94</f>
        <v>0</v>
      </c>
      <c r="S94" s="189">
        <v>8.1000000000000003E-2</v>
      </c>
      <c r="T94" s="190">
        <f>S94*H94</f>
        <v>0.40500000000000003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154</v>
      </c>
      <c r="AT94" s="191" t="s">
        <v>149</v>
      </c>
      <c r="AU94" s="191" t="s">
        <v>84</v>
      </c>
      <c r="AY94" s="19" t="s">
        <v>146</v>
      </c>
      <c r="BE94" s="192">
        <f>IF(N94="základní",J94,0)</f>
        <v>0</v>
      </c>
      <c r="BF94" s="192">
        <f>IF(N94="snížená",J94,0)</f>
        <v>0</v>
      </c>
      <c r="BG94" s="192">
        <f>IF(N94="zákl. přenesená",J94,0)</f>
        <v>0</v>
      </c>
      <c r="BH94" s="192">
        <f>IF(N94="sníž. přenesená",J94,0)</f>
        <v>0</v>
      </c>
      <c r="BI94" s="192">
        <f>IF(N94="nulová",J94,0)</f>
        <v>0</v>
      </c>
      <c r="BJ94" s="19" t="s">
        <v>84</v>
      </c>
      <c r="BK94" s="192">
        <f>ROUND(I94*H94,2)</f>
        <v>0</v>
      </c>
      <c r="BL94" s="19" t="s">
        <v>154</v>
      </c>
      <c r="BM94" s="191" t="s">
        <v>1325</v>
      </c>
    </row>
    <row r="95" spans="1:65" s="2" customFormat="1" ht="11.25">
      <c r="A95" s="36"/>
      <c r="B95" s="37"/>
      <c r="C95" s="38"/>
      <c r="D95" s="193" t="s">
        <v>156</v>
      </c>
      <c r="E95" s="38"/>
      <c r="F95" s="194" t="s">
        <v>1326</v>
      </c>
      <c r="G95" s="38"/>
      <c r="H95" s="38"/>
      <c r="I95" s="195"/>
      <c r="J95" s="38"/>
      <c r="K95" s="38"/>
      <c r="L95" s="41"/>
      <c r="M95" s="196"/>
      <c r="N95" s="197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156</v>
      </c>
      <c r="AU95" s="19" t="s">
        <v>84</v>
      </c>
    </row>
    <row r="96" spans="1:65" s="12" customFormat="1" ht="25.9" customHeight="1">
      <c r="B96" s="164"/>
      <c r="C96" s="165"/>
      <c r="D96" s="166" t="s">
        <v>70</v>
      </c>
      <c r="E96" s="167" t="s">
        <v>223</v>
      </c>
      <c r="F96" s="167" t="s">
        <v>224</v>
      </c>
      <c r="G96" s="165"/>
      <c r="H96" s="165"/>
      <c r="I96" s="168"/>
      <c r="J96" s="169">
        <f>BK96</f>
        <v>0</v>
      </c>
      <c r="K96" s="165"/>
      <c r="L96" s="170"/>
      <c r="M96" s="171"/>
      <c r="N96" s="172"/>
      <c r="O96" s="172"/>
      <c r="P96" s="173">
        <f>P97+P124</f>
        <v>0</v>
      </c>
      <c r="Q96" s="172"/>
      <c r="R96" s="173">
        <f>R97+R124</f>
        <v>0.10643560000000001</v>
      </c>
      <c r="S96" s="172"/>
      <c r="T96" s="174">
        <f>T97+T124</f>
        <v>0</v>
      </c>
      <c r="AR96" s="175" t="s">
        <v>84</v>
      </c>
      <c r="AT96" s="176" t="s">
        <v>70</v>
      </c>
      <c r="AU96" s="176" t="s">
        <v>71</v>
      </c>
      <c r="AY96" s="175" t="s">
        <v>146</v>
      </c>
      <c r="BK96" s="177">
        <f>BK97+BK124</f>
        <v>0</v>
      </c>
    </row>
    <row r="97" spans="1:65" s="12" customFormat="1" ht="22.9" customHeight="1">
      <c r="B97" s="164"/>
      <c r="C97" s="165"/>
      <c r="D97" s="166" t="s">
        <v>70</v>
      </c>
      <c r="E97" s="178" t="s">
        <v>1327</v>
      </c>
      <c r="F97" s="178" t="s">
        <v>1328</v>
      </c>
      <c r="G97" s="165"/>
      <c r="H97" s="165"/>
      <c r="I97" s="168"/>
      <c r="J97" s="179">
        <f>BK97</f>
        <v>0</v>
      </c>
      <c r="K97" s="165"/>
      <c r="L97" s="170"/>
      <c r="M97" s="171"/>
      <c r="N97" s="172"/>
      <c r="O97" s="172"/>
      <c r="P97" s="173">
        <f>SUM(P98:P123)</f>
        <v>0</v>
      </c>
      <c r="Q97" s="172"/>
      <c r="R97" s="173">
        <f>SUM(R98:R123)</f>
        <v>9.8630000000000009E-2</v>
      </c>
      <c r="S97" s="172"/>
      <c r="T97" s="174">
        <f>SUM(T98:T123)</f>
        <v>0</v>
      </c>
      <c r="AR97" s="175" t="s">
        <v>84</v>
      </c>
      <c r="AT97" s="176" t="s">
        <v>70</v>
      </c>
      <c r="AU97" s="176" t="s">
        <v>78</v>
      </c>
      <c r="AY97" s="175" t="s">
        <v>146</v>
      </c>
      <c r="BK97" s="177">
        <f>SUM(BK98:BK123)</f>
        <v>0</v>
      </c>
    </row>
    <row r="98" spans="1:65" s="2" customFormat="1" ht="33" customHeight="1">
      <c r="A98" s="36"/>
      <c r="B98" s="37"/>
      <c r="C98" s="180" t="s">
        <v>84</v>
      </c>
      <c r="D98" s="180" t="s">
        <v>149</v>
      </c>
      <c r="E98" s="181" t="s">
        <v>1329</v>
      </c>
      <c r="F98" s="182" t="s">
        <v>1330</v>
      </c>
      <c r="G98" s="183" t="s">
        <v>162</v>
      </c>
      <c r="H98" s="184">
        <v>4</v>
      </c>
      <c r="I98" s="185"/>
      <c r="J98" s="186">
        <f>ROUND(I98*H98,2)</f>
        <v>0</v>
      </c>
      <c r="K98" s="182" t="s">
        <v>153</v>
      </c>
      <c r="L98" s="41"/>
      <c r="M98" s="187" t="s">
        <v>19</v>
      </c>
      <c r="N98" s="188" t="s">
        <v>43</v>
      </c>
      <c r="O98" s="66"/>
      <c r="P98" s="189">
        <f>O98*H98</f>
        <v>0</v>
      </c>
      <c r="Q98" s="189">
        <v>0</v>
      </c>
      <c r="R98" s="189">
        <f>Q98*H98</f>
        <v>0</v>
      </c>
      <c r="S98" s="189">
        <v>0</v>
      </c>
      <c r="T98" s="190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229</v>
      </c>
      <c r="AT98" s="191" t="s">
        <v>149</v>
      </c>
      <c r="AU98" s="191" t="s">
        <v>84</v>
      </c>
      <c r="AY98" s="19" t="s">
        <v>146</v>
      </c>
      <c r="BE98" s="192">
        <f>IF(N98="základní",J98,0)</f>
        <v>0</v>
      </c>
      <c r="BF98" s="192">
        <f>IF(N98="snížená",J98,0)</f>
        <v>0</v>
      </c>
      <c r="BG98" s="192">
        <f>IF(N98="zákl. přenesená",J98,0)</f>
        <v>0</v>
      </c>
      <c r="BH98" s="192">
        <f>IF(N98="sníž. přenesená",J98,0)</f>
        <v>0</v>
      </c>
      <c r="BI98" s="192">
        <f>IF(N98="nulová",J98,0)</f>
        <v>0</v>
      </c>
      <c r="BJ98" s="19" t="s">
        <v>84</v>
      </c>
      <c r="BK98" s="192">
        <f>ROUND(I98*H98,2)</f>
        <v>0</v>
      </c>
      <c r="BL98" s="19" t="s">
        <v>229</v>
      </c>
      <c r="BM98" s="191" t="s">
        <v>1331</v>
      </c>
    </row>
    <row r="99" spans="1:65" s="2" customFormat="1" ht="11.25">
      <c r="A99" s="36"/>
      <c r="B99" s="37"/>
      <c r="C99" s="38"/>
      <c r="D99" s="193" t="s">
        <v>156</v>
      </c>
      <c r="E99" s="38"/>
      <c r="F99" s="194" t="s">
        <v>1332</v>
      </c>
      <c r="G99" s="38"/>
      <c r="H99" s="38"/>
      <c r="I99" s="195"/>
      <c r="J99" s="38"/>
      <c r="K99" s="38"/>
      <c r="L99" s="41"/>
      <c r="M99" s="196"/>
      <c r="N99" s="197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156</v>
      </c>
      <c r="AU99" s="19" t="s">
        <v>84</v>
      </c>
    </row>
    <row r="100" spans="1:65" s="2" customFormat="1" ht="49.15" customHeight="1">
      <c r="A100" s="36"/>
      <c r="B100" s="37"/>
      <c r="C100" s="235" t="s">
        <v>165</v>
      </c>
      <c r="D100" s="235" t="s">
        <v>288</v>
      </c>
      <c r="E100" s="236" t="s">
        <v>1333</v>
      </c>
      <c r="F100" s="237" t="s">
        <v>1334</v>
      </c>
      <c r="G100" s="238" t="s">
        <v>162</v>
      </c>
      <c r="H100" s="239">
        <v>2</v>
      </c>
      <c r="I100" s="240"/>
      <c r="J100" s="241">
        <f>ROUND(I100*H100,2)</f>
        <v>0</v>
      </c>
      <c r="K100" s="237" t="s">
        <v>19</v>
      </c>
      <c r="L100" s="242"/>
      <c r="M100" s="243" t="s">
        <v>19</v>
      </c>
      <c r="N100" s="244" t="s">
        <v>43</v>
      </c>
      <c r="O100" s="66"/>
      <c r="P100" s="189">
        <f>O100*H100</f>
        <v>0</v>
      </c>
      <c r="Q100" s="189">
        <v>0</v>
      </c>
      <c r="R100" s="189">
        <f>Q100*H100</f>
        <v>0</v>
      </c>
      <c r="S100" s="189">
        <v>0</v>
      </c>
      <c r="T100" s="190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455</v>
      </c>
      <c r="AT100" s="191" t="s">
        <v>288</v>
      </c>
      <c r="AU100" s="191" t="s">
        <v>84</v>
      </c>
      <c r="AY100" s="19" t="s">
        <v>146</v>
      </c>
      <c r="BE100" s="192">
        <f>IF(N100="základní",J100,0)</f>
        <v>0</v>
      </c>
      <c r="BF100" s="192">
        <f>IF(N100="snížená",J100,0)</f>
        <v>0</v>
      </c>
      <c r="BG100" s="192">
        <f>IF(N100="zákl. přenesená",J100,0)</f>
        <v>0</v>
      </c>
      <c r="BH100" s="192">
        <f>IF(N100="sníž. přenesená",J100,0)</f>
        <v>0</v>
      </c>
      <c r="BI100" s="192">
        <f>IF(N100="nulová",J100,0)</f>
        <v>0</v>
      </c>
      <c r="BJ100" s="19" t="s">
        <v>84</v>
      </c>
      <c r="BK100" s="192">
        <f>ROUND(I100*H100,2)</f>
        <v>0</v>
      </c>
      <c r="BL100" s="19" t="s">
        <v>229</v>
      </c>
      <c r="BM100" s="191" t="s">
        <v>1335</v>
      </c>
    </row>
    <row r="101" spans="1:65" s="2" customFormat="1" ht="49.15" customHeight="1">
      <c r="A101" s="36"/>
      <c r="B101" s="37"/>
      <c r="C101" s="235" t="s">
        <v>154</v>
      </c>
      <c r="D101" s="235" t="s">
        <v>288</v>
      </c>
      <c r="E101" s="236" t="s">
        <v>1336</v>
      </c>
      <c r="F101" s="237" t="s">
        <v>1337</v>
      </c>
      <c r="G101" s="238" t="s">
        <v>162</v>
      </c>
      <c r="H101" s="239">
        <v>1</v>
      </c>
      <c r="I101" s="240"/>
      <c r="J101" s="241">
        <f>ROUND(I101*H101,2)</f>
        <v>0</v>
      </c>
      <c r="K101" s="237" t="s">
        <v>19</v>
      </c>
      <c r="L101" s="242"/>
      <c r="M101" s="243" t="s">
        <v>19</v>
      </c>
      <c r="N101" s="244" t="s">
        <v>43</v>
      </c>
      <c r="O101" s="66"/>
      <c r="P101" s="189">
        <f>O101*H101</f>
        <v>0</v>
      </c>
      <c r="Q101" s="189">
        <v>0</v>
      </c>
      <c r="R101" s="189">
        <f>Q101*H101</f>
        <v>0</v>
      </c>
      <c r="S101" s="189">
        <v>0</v>
      </c>
      <c r="T101" s="190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455</v>
      </c>
      <c r="AT101" s="191" t="s">
        <v>288</v>
      </c>
      <c r="AU101" s="191" t="s">
        <v>84</v>
      </c>
      <c r="AY101" s="19" t="s">
        <v>146</v>
      </c>
      <c r="BE101" s="192">
        <f>IF(N101="základní",J101,0)</f>
        <v>0</v>
      </c>
      <c r="BF101" s="192">
        <f>IF(N101="snížená",J101,0)</f>
        <v>0</v>
      </c>
      <c r="BG101" s="192">
        <f>IF(N101="zákl. přenesená",J101,0)</f>
        <v>0</v>
      </c>
      <c r="BH101" s="192">
        <f>IF(N101="sníž. přenesená",J101,0)</f>
        <v>0</v>
      </c>
      <c r="BI101" s="192">
        <f>IF(N101="nulová",J101,0)</f>
        <v>0</v>
      </c>
      <c r="BJ101" s="19" t="s">
        <v>84</v>
      </c>
      <c r="BK101" s="192">
        <f>ROUND(I101*H101,2)</f>
        <v>0</v>
      </c>
      <c r="BL101" s="19" t="s">
        <v>229</v>
      </c>
      <c r="BM101" s="191" t="s">
        <v>1338</v>
      </c>
    </row>
    <row r="102" spans="1:65" s="2" customFormat="1" ht="49.15" customHeight="1">
      <c r="A102" s="36"/>
      <c r="B102" s="37"/>
      <c r="C102" s="235" t="s">
        <v>179</v>
      </c>
      <c r="D102" s="235" t="s">
        <v>288</v>
      </c>
      <c r="E102" s="236" t="s">
        <v>1339</v>
      </c>
      <c r="F102" s="237" t="s">
        <v>1340</v>
      </c>
      <c r="G102" s="238" t="s">
        <v>162</v>
      </c>
      <c r="H102" s="239">
        <v>1</v>
      </c>
      <c r="I102" s="240"/>
      <c r="J102" s="241">
        <f>ROUND(I102*H102,2)</f>
        <v>0</v>
      </c>
      <c r="K102" s="237" t="s">
        <v>19</v>
      </c>
      <c r="L102" s="242"/>
      <c r="M102" s="243" t="s">
        <v>19</v>
      </c>
      <c r="N102" s="244" t="s">
        <v>43</v>
      </c>
      <c r="O102" s="66"/>
      <c r="P102" s="189">
        <f>O102*H102</f>
        <v>0</v>
      </c>
      <c r="Q102" s="189">
        <v>0</v>
      </c>
      <c r="R102" s="189">
        <f>Q102*H102</f>
        <v>0</v>
      </c>
      <c r="S102" s="189">
        <v>0</v>
      </c>
      <c r="T102" s="190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455</v>
      </c>
      <c r="AT102" s="191" t="s">
        <v>288</v>
      </c>
      <c r="AU102" s="191" t="s">
        <v>84</v>
      </c>
      <c r="AY102" s="19" t="s">
        <v>146</v>
      </c>
      <c r="BE102" s="192">
        <f>IF(N102="základní",J102,0)</f>
        <v>0</v>
      </c>
      <c r="BF102" s="192">
        <f>IF(N102="snížená",J102,0)</f>
        <v>0</v>
      </c>
      <c r="BG102" s="192">
        <f>IF(N102="zákl. přenesená",J102,0)</f>
        <v>0</v>
      </c>
      <c r="BH102" s="192">
        <f>IF(N102="sníž. přenesená",J102,0)</f>
        <v>0</v>
      </c>
      <c r="BI102" s="192">
        <f>IF(N102="nulová",J102,0)</f>
        <v>0</v>
      </c>
      <c r="BJ102" s="19" t="s">
        <v>84</v>
      </c>
      <c r="BK102" s="192">
        <f>ROUND(I102*H102,2)</f>
        <v>0</v>
      </c>
      <c r="BL102" s="19" t="s">
        <v>229</v>
      </c>
      <c r="BM102" s="191" t="s">
        <v>1341</v>
      </c>
    </row>
    <row r="103" spans="1:65" s="2" customFormat="1" ht="24.2" customHeight="1">
      <c r="A103" s="36"/>
      <c r="B103" s="37"/>
      <c r="C103" s="180" t="s">
        <v>187</v>
      </c>
      <c r="D103" s="180" t="s">
        <v>149</v>
      </c>
      <c r="E103" s="181" t="s">
        <v>1342</v>
      </c>
      <c r="F103" s="182" t="s">
        <v>1343</v>
      </c>
      <c r="G103" s="183" t="s">
        <v>162</v>
      </c>
      <c r="H103" s="184">
        <v>2</v>
      </c>
      <c r="I103" s="185"/>
      <c r="J103" s="186">
        <f>ROUND(I103*H103,2)</f>
        <v>0</v>
      </c>
      <c r="K103" s="182" t="s">
        <v>153</v>
      </c>
      <c r="L103" s="41"/>
      <c r="M103" s="187" t="s">
        <v>19</v>
      </c>
      <c r="N103" s="188" t="s">
        <v>43</v>
      </c>
      <c r="O103" s="66"/>
      <c r="P103" s="189">
        <f>O103*H103</f>
        <v>0</v>
      </c>
      <c r="Q103" s="189">
        <v>0</v>
      </c>
      <c r="R103" s="189">
        <f>Q103*H103</f>
        <v>0</v>
      </c>
      <c r="S103" s="189">
        <v>0</v>
      </c>
      <c r="T103" s="190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229</v>
      </c>
      <c r="AT103" s="191" t="s">
        <v>149</v>
      </c>
      <c r="AU103" s="191" t="s">
        <v>84</v>
      </c>
      <c r="AY103" s="19" t="s">
        <v>146</v>
      </c>
      <c r="BE103" s="192">
        <f>IF(N103="základní",J103,0)</f>
        <v>0</v>
      </c>
      <c r="BF103" s="192">
        <f>IF(N103="snížená",J103,0)</f>
        <v>0</v>
      </c>
      <c r="BG103" s="192">
        <f>IF(N103="zákl. přenesená",J103,0)</f>
        <v>0</v>
      </c>
      <c r="BH103" s="192">
        <f>IF(N103="sníž. přenesená",J103,0)</f>
        <v>0</v>
      </c>
      <c r="BI103" s="192">
        <f>IF(N103="nulová",J103,0)</f>
        <v>0</v>
      </c>
      <c r="BJ103" s="19" t="s">
        <v>84</v>
      </c>
      <c r="BK103" s="192">
        <f>ROUND(I103*H103,2)</f>
        <v>0</v>
      </c>
      <c r="BL103" s="19" t="s">
        <v>229</v>
      </c>
      <c r="BM103" s="191" t="s">
        <v>1344</v>
      </c>
    </row>
    <row r="104" spans="1:65" s="2" customFormat="1" ht="11.25">
      <c r="A104" s="36"/>
      <c r="B104" s="37"/>
      <c r="C104" s="38"/>
      <c r="D104" s="193" t="s">
        <v>156</v>
      </c>
      <c r="E104" s="38"/>
      <c r="F104" s="194" t="s">
        <v>1345</v>
      </c>
      <c r="G104" s="38"/>
      <c r="H104" s="38"/>
      <c r="I104" s="195"/>
      <c r="J104" s="38"/>
      <c r="K104" s="38"/>
      <c r="L104" s="41"/>
      <c r="M104" s="196"/>
      <c r="N104" s="197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156</v>
      </c>
      <c r="AU104" s="19" t="s">
        <v>84</v>
      </c>
    </row>
    <row r="105" spans="1:65" s="2" customFormat="1" ht="24.2" customHeight="1">
      <c r="A105" s="36"/>
      <c r="B105" s="37"/>
      <c r="C105" s="235" t="s">
        <v>195</v>
      </c>
      <c r="D105" s="235" t="s">
        <v>288</v>
      </c>
      <c r="E105" s="236" t="s">
        <v>851</v>
      </c>
      <c r="F105" s="237" t="s">
        <v>852</v>
      </c>
      <c r="G105" s="238" t="s">
        <v>162</v>
      </c>
      <c r="H105" s="239">
        <v>2</v>
      </c>
      <c r="I105" s="240"/>
      <c r="J105" s="241">
        <f>ROUND(I105*H105,2)</f>
        <v>0</v>
      </c>
      <c r="K105" s="237" t="s">
        <v>153</v>
      </c>
      <c r="L105" s="242"/>
      <c r="M105" s="243" t="s">
        <v>19</v>
      </c>
      <c r="N105" s="244" t="s">
        <v>43</v>
      </c>
      <c r="O105" s="66"/>
      <c r="P105" s="189">
        <f>O105*H105</f>
        <v>0</v>
      </c>
      <c r="Q105" s="189">
        <v>1.4E-2</v>
      </c>
      <c r="R105" s="189">
        <f>Q105*H105</f>
        <v>2.8000000000000001E-2</v>
      </c>
      <c r="S105" s="189">
        <v>0</v>
      </c>
      <c r="T105" s="190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1" t="s">
        <v>455</v>
      </c>
      <c r="AT105" s="191" t="s">
        <v>288</v>
      </c>
      <c r="AU105" s="191" t="s">
        <v>84</v>
      </c>
      <c r="AY105" s="19" t="s">
        <v>146</v>
      </c>
      <c r="BE105" s="192">
        <f>IF(N105="základní",J105,0)</f>
        <v>0</v>
      </c>
      <c r="BF105" s="192">
        <f>IF(N105="snížená",J105,0)</f>
        <v>0</v>
      </c>
      <c r="BG105" s="192">
        <f>IF(N105="zákl. přenesená",J105,0)</f>
        <v>0</v>
      </c>
      <c r="BH105" s="192">
        <f>IF(N105="sníž. přenesená",J105,0)</f>
        <v>0</v>
      </c>
      <c r="BI105" s="192">
        <f>IF(N105="nulová",J105,0)</f>
        <v>0</v>
      </c>
      <c r="BJ105" s="19" t="s">
        <v>84</v>
      </c>
      <c r="BK105" s="192">
        <f>ROUND(I105*H105,2)</f>
        <v>0</v>
      </c>
      <c r="BL105" s="19" t="s">
        <v>229</v>
      </c>
      <c r="BM105" s="191" t="s">
        <v>1346</v>
      </c>
    </row>
    <row r="106" spans="1:65" s="2" customFormat="1" ht="37.9" customHeight="1">
      <c r="A106" s="36"/>
      <c r="B106" s="37"/>
      <c r="C106" s="180" t="s">
        <v>201</v>
      </c>
      <c r="D106" s="180" t="s">
        <v>149</v>
      </c>
      <c r="E106" s="181" t="s">
        <v>1347</v>
      </c>
      <c r="F106" s="182" t="s">
        <v>1348</v>
      </c>
      <c r="G106" s="183" t="s">
        <v>162</v>
      </c>
      <c r="H106" s="184">
        <v>2</v>
      </c>
      <c r="I106" s="185"/>
      <c r="J106" s="186">
        <f>ROUND(I106*H106,2)</f>
        <v>0</v>
      </c>
      <c r="K106" s="182" t="s">
        <v>153</v>
      </c>
      <c r="L106" s="41"/>
      <c r="M106" s="187" t="s">
        <v>19</v>
      </c>
      <c r="N106" s="188" t="s">
        <v>43</v>
      </c>
      <c r="O106" s="66"/>
      <c r="P106" s="189">
        <f>O106*H106</f>
        <v>0</v>
      </c>
      <c r="Q106" s="189">
        <v>0</v>
      </c>
      <c r="R106" s="189">
        <f>Q106*H106</f>
        <v>0</v>
      </c>
      <c r="S106" s="189">
        <v>0</v>
      </c>
      <c r="T106" s="190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229</v>
      </c>
      <c r="AT106" s="191" t="s">
        <v>149</v>
      </c>
      <c r="AU106" s="191" t="s">
        <v>84</v>
      </c>
      <c r="AY106" s="19" t="s">
        <v>146</v>
      </c>
      <c r="BE106" s="192">
        <f>IF(N106="základní",J106,0)</f>
        <v>0</v>
      </c>
      <c r="BF106" s="192">
        <f>IF(N106="snížená",J106,0)</f>
        <v>0</v>
      </c>
      <c r="BG106" s="192">
        <f>IF(N106="zákl. přenesená",J106,0)</f>
        <v>0</v>
      </c>
      <c r="BH106" s="192">
        <f>IF(N106="sníž. přenesená",J106,0)</f>
        <v>0</v>
      </c>
      <c r="BI106" s="192">
        <f>IF(N106="nulová",J106,0)</f>
        <v>0</v>
      </c>
      <c r="BJ106" s="19" t="s">
        <v>84</v>
      </c>
      <c r="BK106" s="192">
        <f>ROUND(I106*H106,2)</f>
        <v>0</v>
      </c>
      <c r="BL106" s="19" t="s">
        <v>229</v>
      </c>
      <c r="BM106" s="191" t="s">
        <v>1349</v>
      </c>
    </row>
    <row r="107" spans="1:65" s="2" customFormat="1" ht="11.25">
      <c r="A107" s="36"/>
      <c r="B107" s="37"/>
      <c r="C107" s="38"/>
      <c r="D107" s="193" t="s">
        <v>156</v>
      </c>
      <c r="E107" s="38"/>
      <c r="F107" s="194" t="s">
        <v>1350</v>
      </c>
      <c r="G107" s="38"/>
      <c r="H107" s="38"/>
      <c r="I107" s="195"/>
      <c r="J107" s="38"/>
      <c r="K107" s="38"/>
      <c r="L107" s="41"/>
      <c r="M107" s="196"/>
      <c r="N107" s="197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156</v>
      </c>
      <c r="AU107" s="19" t="s">
        <v>84</v>
      </c>
    </row>
    <row r="108" spans="1:65" s="2" customFormat="1" ht="16.5" customHeight="1">
      <c r="A108" s="36"/>
      <c r="B108" s="37"/>
      <c r="C108" s="235" t="s">
        <v>147</v>
      </c>
      <c r="D108" s="235" t="s">
        <v>288</v>
      </c>
      <c r="E108" s="236" t="s">
        <v>1351</v>
      </c>
      <c r="F108" s="237" t="s">
        <v>1352</v>
      </c>
      <c r="G108" s="238" t="s">
        <v>162</v>
      </c>
      <c r="H108" s="239">
        <v>2</v>
      </c>
      <c r="I108" s="240"/>
      <c r="J108" s="241">
        <f>ROUND(I108*H108,2)</f>
        <v>0</v>
      </c>
      <c r="K108" s="237" t="s">
        <v>19</v>
      </c>
      <c r="L108" s="242"/>
      <c r="M108" s="243" t="s">
        <v>19</v>
      </c>
      <c r="N108" s="244" t="s">
        <v>43</v>
      </c>
      <c r="O108" s="66"/>
      <c r="P108" s="189">
        <f>O108*H108</f>
        <v>0</v>
      </c>
      <c r="Q108" s="189">
        <v>8.0000000000000004E-4</v>
      </c>
      <c r="R108" s="189">
        <f>Q108*H108</f>
        <v>1.6000000000000001E-3</v>
      </c>
      <c r="S108" s="189">
        <v>0</v>
      </c>
      <c r="T108" s="190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455</v>
      </c>
      <c r="AT108" s="191" t="s">
        <v>288</v>
      </c>
      <c r="AU108" s="191" t="s">
        <v>84</v>
      </c>
      <c r="AY108" s="19" t="s">
        <v>146</v>
      </c>
      <c r="BE108" s="192">
        <f>IF(N108="základní",J108,0)</f>
        <v>0</v>
      </c>
      <c r="BF108" s="192">
        <f>IF(N108="snížená",J108,0)</f>
        <v>0</v>
      </c>
      <c r="BG108" s="192">
        <f>IF(N108="zákl. přenesená",J108,0)</f>
        <v>0</v>
      </c>
      <c r="BH108" s="192">
        <f>IF(N108="sníž. přenesená",J108,0)</f>
        <v>0</v>
      </c>
      <c r="BI108" s="192">
        <f>IF(N108="nulová",J108,0)</f>
        <v>0</v>
      </c>
      <c r="BJ108" s="19" t="s">
        <v>84</v>
      </c>
      <c r="BK108" s="192">
        <f>ROUND(I108*H108,2)</f>
        <v>0</v>
      </c>
      <c r="BL108" s="19" t="s">
        <v>229</v>
      </c>
      <c r="BM108" s="191" t="s">
        <v>1353</v>
      </c>
    </row>
    <row r="109" spans="1:65" s="2" customFormat="1" ht="33" customHeight="1">
      <c r="A109" s="36"/>
      <c r="B109" s="37"/>
      <c r="C109" s="180" t="s">
        <v>210</v>
      </c>
      <c r="D109" s="180" t="s">
        <v>149</v>
      </c>
      <c r="E109" s="181" t="s">
        <v>1354</v>
      </c>
      <c r="F109" s="182" t="s">
        <v>1355</v>
      </c>
      <c r="G109" s="183" t="s">
        <v>162</v>
      </c>
      <c r="H109" s="184">
        <v>1</v>
      </c>
      <c r="I109" s="185"/>
      <c r="J109" s="186">
        <f>ROUND(I109*H109,2)</f>
        <v>0</v>
      </c>
      <c r="K109" s="182" t="s">
        <v>153</v>
      </c>
      <c r="L109" s="41"/>
      <c r="M109" s="187" t="s">
        <v>19</v>
      </c>
      <c r="N109" s="188" t="s">
        <v>43</v>
      </c>
      <c r="O109" s="66"/>
      <c r="P109" s="189">
        <f>O109*H109</f>
        <v>0</v>
      </c>
      <c r="Q109" s="189">
        <v>0</v>
      </c>
      <c r="R109" s="189">
        <f>Q109*H109</f>
        <v>0</v>
      </c>
      <c r="S109" s="189">
        <v>0</v>
      </c>
      <c r="T109" s="190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229</v>
      </c>
      <c r="AT109" s="191" t="s">
        <v>149</v>
      </c>
      <c r="AU109" s="191" t="s">
        <v>84</v>
      </c>
      <c r="AY109" s="19" t="s">
        <v>146</v>
      </c>
      <c r="BE109" s="192">
        <f>IF(N109="základní",J109,0)</f>
        <v>0</v>
      </c>
      <c r="BF109" s="192">
        <f>IF(N109="snížená",J109,0)</f>
        <v>0</v>
      </c>
      <c r="BG109" s="192">
        <f>IF(N109="zákl. přenesená",J109,0)</f>
        <v>0</v>
      </c>
      <c r="BH109" s="192">
        <f>IF(N109="sníž. přenesená",J109,0)</f>
        <v>0</v>
      </c>
      <c r="BI109" s="192">
        <f>IF(N109="nulová",J109,0)</f>
        <v>0</v>
      </c>
      <c r="BJ109" s="19" t="s">
        <v>84</v>
      </c>
      <c r="BK109" s="192">
        <f>ROUND(I109*H109,2)</f>
        <v>0</v>
      </c>
      <c r="BL109" s="19" t="s">
        <v>229</v>
      </c>
      <c r="BM109" s="191" t="s">
        <v>1356</v>
      </c>
    </row>
    <row r="110" spans="1:65" s="2" customFormat="1" ht="11.25">
      <c r="A110" s="36"/>
      <c r="B110" s="37"/>
      <c r="C110" s="38"/>
      <c r="D110" s="193" t="s">
        <v>156</v>
      </c>
      <c r="E110" s="38"/>
      <c r="F110" s="194" t="s">
        <v>1357</v>
      </c>
      <c r="G110" s="38"/>
      <c r="H110" s="38"/>
      <c r="I110" s="195"/>
      <c r="J110" s="38"/>
      <c r="K110" s="38"/>
      <c r="L110" s="41"/>
      <c r="M110" s="196"/>
      <c r="N110" s="197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156</v>
      </c>
      <c r="AU110" s="19" t="s">
        <v>84</v>
      </c>
    </row>
    <row r="111" spans="1:65" s="2" customFormat="1" ht="16.5" customHeight="1">
      <c r="A111" s="36"/>
      <c r="B111" s="37"/>
      <c r="C111" s="235" t="s">
        <v>218</v>
      </c>
      <c r="D111" s="235" t="s">
        <v>288</v>
      </c>
      <c r="E111" s="236" t="s">
        <v>1358</v>
      </c>
      <c r="F111" s="237" t="s">
        <v>1359</v>
      </c>
      <c r="G111" s="238" t="s">
        <v>162</v>
      </c>
      <c r="H111" s="239">
        <v>1</v>
      </c>
      <c r="I111" s="240"/>
      <c r="J111" s="241">
        <f t="shared" ref="J111:J116" si="0">ROUND(I111*H111,2)</f>
        <v>0</v>
      </c>
      <c r="K111" s="237" t="s">
        <v>153</v>
      </c>
      <c r="L111" s="242"/>
      <c r="M111" s="243" t="s">
        <v>19</v>
      </c>
      <c r="N111" s="244" t="s">
        <v>43</v>
      </c>
      <c r="O111" s="66"/>
      <c r="P111" s="189">
        <f t="shared" ref="P111:P116" si="1">O111*H111</f>
        <v>0</v>
      </c>
      <c r="Q111" s="189">
        <v>2.9999999999999997E-4</v>
      </c>
      <c r="R111" s="189">
        <f t="shared" ref="R111:R116" si="2">Q111*H111</f>
        <v>2.9999999999999997E-4</v>
      </c>
      <c r="S111" s="189">
        <v>0</v>
      </c>
      <c r="T111" s="190">
        <f t="shared" ref="T111:T116" si="3"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455</v>
      </c>
      <c r="AT111" s="191" t="s">
        <v>288</v>
      </c>
      <c r="AU111" s="191" t="s">
        <v>84</v>
      </c>
      <c r="AY111" s="19" t="s">
        <v>146</v>
      </c>
      <c r="BE111" s="192">
        <f t="shared" ref="BE111:BE116" si="4">IF(N111="základní",J111,0)</f>
        <v>0</v>
      </c>
      <c r="BF111" s="192">
        <f t="shared" ref="BF111:BF116" si="5">IF(N111="snížená",J111,0)</f>
        <v>0</v>
      </c>
      <c r="BG111" s="192">
        <f t="shared" ref="BG111:BG116" si="6">IF(N111="zákl. přenesená",J111,0)</f>
        <v>0</v>
      </c>
      <c r="BH111" s="192">
        <f t="shared" ref="BH111:BH116" si="7">IF(N111="sníž. přenesená",J111,0)</f>
        <v>0</v>
      </c>
      <c r="BI111" s="192">
        <f t="shared" ref="BI111:BI116" si="8">IF(N111="nulová",J111,0)</f>
        <v>0</v>
      </c>
      <c r="BJ111" s="19" t="s">
        <v>84</v>
      </c>
      <c r="BK111" s="192">
        <f t="shared" ref="BK111:BK116" si="9">ROUND(I111*H111,2)</f>
        <v>0</v>
      </c>
      <c r="BL111" s="19" t="s">
        <v>229</v>
      </c>
      <c r="BM111" s="191" t="s">
        <v>1360</v>
      </c>
    </row>
    <row r="112" spans="1:65" s="2" customFormat="1" ht="24.2" customHeight="1">
      <c r="A112" s="36"/>
      <c r="B112" s="37"/>
      <c r="C112" s="180" t="s">
        <v>8</v>
      </c>
      <c r="D112" s="180" t="s">
        <v>149</v>
      </c>
      <c r="E112" s="181" t="s">
        <v>1361</v>
      </c>
      <c r="F112" s="182" t="s">
        <v>1362</v>
      </c>
      <c r="G112" s="183" t="s">
        <v>152</v>
      </c>
      <c r="H112" s="184">
        <v>3</v>
      </c>
      <c r="I112" s="185"/>
      <c r="J112" s="186">
        <f t="shared" si="0"/>
        <v>0</v>
      </c>
      <c r="K112" s="182" t="s">
        <v>19</v>
      </c>
      <c r="L112" s="41"/>
      <c r="M112" s="187" t="s">
        <v>19</v>
      </c>
      <c r="N112" s="188" t="s">
        <v>43</v>
      </c>
      <c r="O112" s="66"/>
      <c r="P112" s="189">
        <f t="shared" si="1"/>
        <v>0</v>
      </c>
      <c r="Q112" s="189">
        <v>1.67E-3</v>
      </c>
      <c r="R112" s="189">
        <f t="shared" si="2"/>
        <v>5.0100000000000006E-3</v>
      </c>
      <c r="S112" s="189">
        <v>0</v>
      </c>
      <c r="T112" s="190">
        <f t="shared" si="3"/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229</v>
      </c>
      <c r="AT112" s="191" t="s">
        <v>149</v>
      </c>
      <c r="AU112" s="191" t="s">
        <v>84</v>
      </c>
      <c r="AY112" s="19" t="s">
        <v>146</v>
      </c>
      <c r="BE112" s="192">
        <f t="shared" si="4"/>
        <v>0</v>
      </c>
      <c r="BF112" s="192">
        <f t="shared" si="5"/>
        <v>0</v>
      </c>
      <c r="BG112" s="192">
        <f t="shared" si="6"/>
        <v>0</v>
      </c>
      <c r="BH112" s="192">
        <f t="shared" si="7"/>
        <v>0</v>
      </c>
      <c r="BI112" s="192">
        <f t="shared" si="8"/>
        <v>0</v>
      </c>
      <c r="BJ112" s="19" t="s">
        <v>84</v>
      </c>
      <c r="BK112" s="192">
        <f t="shared" si="9"/>
        <v>0</v>
      </c>
      <c r="BL112" s="19" t="s">
        <v>229</v>
      </c>
      <c r="BM112" s="191" t="s">
        <v>1363</v>
      </c>
    </row>
    <row r="113" spans="1:65" s="2" customFormat="1" ht="24.2" customHeight="1">
      <c r="A113" s="36"/>
      <c r="B113" s="37"/>
      <c r="C113" s="180" t="s">
        <v>236</v>
      </c>
      <c r="D113" s="180" t="s">
        <v>149</v>
      </c>
      <c r="E113" s="181" t="s">
        <v>1364</v>
      </c>
      <c r="F113" s="182" t="s">
        <v>1365</v>
      </c>
      <c r="G113" s="183" t="s">
        <v>152</v>
      </c>
      <c r="H113" s="184">
        <v>6</v>
      </c>
      <c r="I113" s="185"/>
      <c r="J113" s="186">
        <f t="shared" si="0"/>
        <v>0</v>
      </c>
      <c r="K113" s="182" t="s">
        <v>19</v>
      </c>
      <c r="L113" s="41"/>
      <c r="M113" s="187" t="s">
        <v>19</v>
      </c>
      <c r="N113" s="188" t="s">
        <v>43</v>
      </c>
      <c r="O113" s="66"/>
      <c r="P113" s="189">
        <f t="shared" si="1"/>
        <v>0</v>
      </c>
      <c r="Q113" s="189">
        <v>3.4399999999999999E-3</v>
      </c>
      <c r="R113" s="189">
        <f t="shared" si="2"/>
        <v>2.0639999999999999E-2</v>
      </c>
      <c r="S113" s="189">
        <v>0</v>
      </c>
      <c r="T113" s="190">
        <f t="shared" si="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229</v>
      </c>
      <c r="AT113" s="191" t="s">
        <v>149</v>
      </c>
      <c r="AU113" s="191" t="s">
        <v>84</v>
      </c>
      <c r="AY113" s="19" t="s">
        <v>146</v>
      </c>
      <c r="BE113" s="192">
        <f t="shared" si="4"/>
        <v>0</v>
      </c>
      <c r="BF113" s="192">
        <f t="shared" si="5"/>
        <v>0</v>
      </c>
      <c r="BG113" s="192">
        <f t="shared" si="6"/>
        <v>0</v>
      </c>
      <c r="BH113" s="192">
        <f t="shared" si="7"/>
        <v>0</v>
      </c>
      <c r="BI113" s="192">
        <f t="shared" si="8"/>
        <v>0</v>
      </c>
      <c r="BJ113" s="19" t="s">
        <v>84</v>
      </c>
      <c r="BK113" s="192">
        <f t="shared" si="9"/>
        <v>0</v>
      </c>
      <c r="BL113" s="19" t="s">
        <v>229</v>
      </c>
      <c r="BM113" s="191" t="s">
        <v>1366</v>
      </c>
    </row>
    <row r="114" spans="1:65" s="2" customFormat="1" ht="24.2" customHeight="1">
      <c r="A114" s="36"/>
      <c r="B114" s="37"/>
      <c r="C114" s="180" t="s">
        <v>242</v>
      </c>
      <c r="D114" s="180" t="s">
        <v>149</v>
      </c>
      <c r="E114" s="181" t="s">
        <v>1367</v>
      </c>
      <c r="F114" s="182" t="s">
        <v>1368</v>
      </c>
      <c r="G114" s="183" t="s">
        <v>152</v>
      </c>
      <c r="H114" s="184">
        <v>12</v>
      </c>
      <c r="I114" s="185"/>
      <c r="J114" s="186">
        <f t="shared" si="0"/>
        <v>0</v>
      </c>
      <c r="K114" s="182" t="s">
        <v>19</v>
      </c>
      <c r="L114" s="41"/>
      <c r="M114" s="187" t="s">
        <v>19</v>
      </c>
      <c r="N114" s="188" t="s">
        <v>43</v>
      </c>
      <c r="O114" s="66"/>
      <c r="P114" s="189">
        <f t="shared" si="1"/>
        <v>0</v>
      </c>
      <c r="Q114" s="189">
        <v>3.4399999999999999E-3</v>
      </c>
      <c r="R114" s="189">
        <f t="shared" si="2"/>
        <v>4.1279999999999997E-2</v>
      </c>
      <c r="S114" s="189">
        <v>0</v>
      </c>
      <c r="T114" s="190">
        <f t="shared" si="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229</v>
      </c>
      <c r="AT114" s="191" t="s">
        <v>149</v>
      </c>
      <c r="AU114" s="191" t="s">
        <v>84</v>
      </c>
      <c r="AY114" s="19" t="s">
        <v>146</v>
      </c>
      <c r="BE114" s="192">
        <f t="shared" si="4"/>
        <v>0</v>
      </c>
      <c r="BF114" s="192">
        <f t="shared" si="5"/>
        <v>0</v>
      </c>
      <c r="BG114" s="192">
        <f t="shared" si="6"/>
        <v>0</v>
      </c>
      <c r="BH114" s="192">
        <f t="shared" si="7"/>
        <v>0</v>
      </c>
      <c r="BI114" s="192">
        <f t="shared" si="8"/>
        <v>0</v>
      </c>
      <c r="BJ114" s="19" t="s">
        <v>84</v>
      </c>
      <c r="BK114" s="192">
        <f t="shared" si="9"/>
        <v>0</v>
      </c>
      <c r="BL114" s="19" t="s">
        <v>229</v>
      </c>
      <c r="BM114" s="191" t="s">
        <v>1369</v>
      </c>
    </row>
    <row r="115" spans="1:65" s="2" customFormat="1" ht="24.2" customHeight="1">
      <c r="A115" s="36"/>
      <c r="B115" s="37"/>
      <c r="C115" s="180" t="s">
        <v>349</v>
      </c>
      <c r="D115" s="180" t="s">
        <v>149</v>
      </c>
      <c r="E115" s="181" t="s">
        <v>1370</v>
      </c>
      <c r="F115" s="182" t="s">
        <v>1371</v>
      </c>
      <c r="G115" s="183" t="s">
        <v>162</v>
      </c>
      <c r="H115" s="184">
        <v>2</v>
      </c>
      <c r="I115" s="185"/>
      <c r="J115" s="186">
        <f t="shared" si="0"/>
        <v>0</v>
      </c>
      <c r="K115" s="182" t="s">
        <v>19</v>
      </c>
      <c r="L115" s="41"/>
      <c r="M115" s="187" t="s">
        <v>19</v>
      </c>
      <c r="N115" s="188" t="s">
        <v>43</v>
      </c>
      <c r="O115" s="66"/>
      <c r="P115" s="189">
        <f t="shared" si="1"/>
        <v>0</v>
      </c>
      <c r="Q115" s="189">
        <v>0</v>
      </c>
      <c r="R115" s="189">
        <f t="shared" si="2"/>
        <v>0</v>
      </c>
      <c r="S115" s="189">
        <v>0</v>
      </c>
      <c r="T115" s="190">
        <f t="shared" si="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229</v>
      </c>
      <c r="AT115" s="191" t="s">
        <v>149</v>
      </c>
      <c r="AU115" s="191" t="s">
        <v>84</v>
      </c>
      <c r="AY115" s="19" t="s">
        <v>146</v>
      </c>
      <c r="BE115" s="192">
        <f t="shared" si="4"/>
        <v>0</v>
      </c>
      <c r="BF115" s="192">
        <f t="shared" si="5"/>
        <v>0</v>
      </c>
      <c r="BG115" s="192">
        <f t="shared" si="6"/>
        <v>0</v>
      </c>
      <c r="BH115" s="192">
        <f t="shared" si="7"/>
        <v>0</v>
      </c>
      <c r="BI115" s="192">
        <f t="shared" si="8"/>
        <v>0</v>
      </c>
      <c r="BJ115" s="19" t="s">
        <v>84</v>
      </c>
      <c r="BK115" s="192">
        <f t="shared" si="9"/>
        <v>0</v>
      </c>
      <c r="BL115" s="19" t="s">
        <v>229</v>
      </c>
      <c r="BM115" s="191" t="s">
        <v>1372</v>
      </c>
    </row>
    <row r="116" spans="1:65" s="2" customFormat="1" ht="37.9" customHeight="1">
      <c r="A116" s="36"/>
      <c r="B116" s="37"/>
      <c r="C116" s="180" t="s">
        <v>229</v>
      </c>
      <c r="D116" s="180" t="s">
        <v>149</v>
      </c>
      <c r="E116" s="181" t="s">
        <v>1373</v>
      </c>
      <c r="F116" s="182" t="s">
        <v>1374</v>
      </c>
      <c r="G116" s="183" t="s">
        <v>162</v>
      </c>
      <c r="H116" s="184">
        <v>2</v>
      </c>
      <c r="I116" s="185"/>
      <c r="J116" s="186">
        <f t="shared" si="0"/>
        <v>0</v>
      </c>
      <c r="K116" s="182" t="s">
        <v>153</v>
      </c>
      <c r="L116" s="41"/>
      <c r="M116" s="187" t="s">
        <v>19</v>
      </c>
      <c r="N116" s="188" t="s">
        <v>43</v>
      </c>
      <c r="O116" s="66"/>
      <c r="P116" s="189">
        <f t="shared" si="1"/>
        <v>0</v>
      </c>
      <c r="Q116" s="189">
        <v>0</v>
      </c>
      <c r="R116" s="189">
        <f t="shared" si="2"/>
        <v>0</v>
      </c>
      <c r="S116" s="189">
        <v>0</v>
      </c>
      <c r="T116" s="190">
        <f t="shared" si="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229</v>
      </c>
      <c r="AT116" s="191" t="s">
        <v>149</v>
      </c>
      <c r="AU116" s="191" t="s">
        <v>84</v>
      </c>
      <c r="AY116" s="19" t="s">
        <v>146</v>
      </c>
      <c r="BE116" s="192">
        <f t="shared" si="4"/>
        <v>0</v>
      </c>
      <c r="BF116" s="192">
        <f t="shared" si="5"/>
        <v>0</v>
      </c>
      <c r="BG116" s="192">
        <f t="shared" si="6"/>
        <v>0</v>
      </c>
      <c r="BH116" s="192">
        <f t="shared" si="7"/>
        <v>0</v>
      </c>
      <c r="BI116" s="192">
        <f t="shared" si="8"/>
        <v>0</v>
      </c>
      <c r="BJ116" s="19" t="s">
        <v>84</v>
      </c>
      <c r="BK116" s="192">
        <f t="shared" si="9"/>
        <v>0</v>
      </c>
      <c r="BL116" s="19" t="s">
        <v>229</v>
      </c>
      <c r="BM116" s="191" t="s">
        <v>1375</v>
      </c>
    </row>
    <row r="117" spans="1:65" s="2" customFormat="1" ht="11.25">
      <c r="A117" s="36"/>
      <c r="B117" s="37"/>
      <c r="C117" s="38"/>
      <c r="D117" s="193" t="s">
        <v>156</v>
      </c>
      <c r="E117" s="38"/>
      <c r="F117" s="194" t="s">
        <v>1376</v>
      </c>
      <c r="G117" s="38"/>
      <c r="H117" s="38"/>
      <c r="I117" s="195"/>
      <c r="J117" s="38"/>
      <c r="K117" s="38"/>
      <c r="L117" s="41"/>
      <c r="M117" s="196"/>
      <c r="N117" s="197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156</v>
      </c>
      <c r="AU117" s="19" t="s">
        <v>84</v>
      </c>
    </row>
    <row r="118" spans="1:65" s="2" customFormat="1" ht="16.5" customHeight="1">
      <c r="A118" s="36"/>
      <c r="B118" s="37"/>
      <c r="C118" s="235" t="s">
        <v>366</v>
      </c>
      <c r="D118" s="235" t="s">
        <v>288</v>
      </c>
      <c r="E118" s="236" t="s">
        <v>1377</v>
      </c>
      <c r="F118" s="237" t="s">
        <v>1378</v>
      </c>
      <c r="G118" s="238" t="s">
        <v>162</v>
      </c>
      <c r="H118" s="239">
        <v>2</v>
      </c>
      <c r="I118" s="240"/>
      <c r="J118" s="241">
        <f>ROUND(I118*H118,2)</f>
        <v>0</v>
      </c>
      <c r="K118" s="237" t="s">
        <v>153</v>
      </c>
      <c r="L118" s="242"/>
      <c r="M118" s="243" t="s">
        <v>19</v>
      </c>
      <c r="N118" s="244" t="s">
        <v>43</v>
      </c>
      <c r="O118" s="66"/>
      <c r="P118" s="189">
        <f>O118*H118</f>
        <v>0</v>
      </c>
      <c r="Q118" s="189">
        <v>5.9999999999999995E-4</v>
      </c>
      <c r="R118" s="189">
        <f>Q118*H118</f>
        <v>1.1999999999999999E-3</v>
      </c>
      <c r="S118" s="189">
        <v>0</v>
      </c>
      <c r="T118" s="190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455</v>
      </c>
      <c r="AT118" s="191" t="s">
        <v>288</v>
      </c>
      <c r="AU118" s="191" t="s">
        <v>84</v>
      </c>
      <c r="AY118" s="19" t="s">
        <v>146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9" t="s">
        <v>84</v>
      </c>
      <c r="BK118" s="192">
        <f>ROUND(I118*H118,2)</f>
        <v>0</v>
      </c>
      <c r="BL118" s="19" t="s">
        <v>229</v>
      </c>
      <c r="BM118" s="191" t="s">
        <v>1379</v>
      </c>
    </row>
    <row r="119" spans="1:65" s="2" customFormat="1" ht="37.9" customHeight="1">
      <c r="A119" s="36"/>
      <c r="B119" s="37"/>
      <c r="C119" s="180" t="s">
        <v>372</v>
      </c>
      <c r="D119" s="180" t="s">
        <v>149</v>
      </c>
      <c r="E119" s="181" t="s">
        <v>1380</v>
      </c>
      <c r="F119" s="182" t="s">
        <v>1381</v>
      </c>
      <c r="G119" s="183" t="s">
        <v>162</v>
      </c>
      <c r="H119" s="184">
        <v>1</v>
      </c>
      <c r="I119" s="185"/>
      <c r="J119" s="186">
        <f>ROUND(I119*H119,2)</f>
        <v>0</v>
      </c>
      <c r="K119" s="182" t="s">
        <v>153</v>
      </c>
      <c r="L119" s="41"/>
      <c r="M119" s="187" t="s">
        <v>19</v>
      </c>
      <c r="N119" s="188" t="s">
        <v>43</v>
      </c>
      <c r="O119" s="66"/>
      <c r="P119" s="189">
        <f>O119*H119</f>
        <v>0</v>
      </c>
      <c r="Q119" s="189">
        <v>0</v>
      </c>
      <c r="R119" s="189">
        <f>Q119*H119</f>
        <v>0</v>
      </c>
      <c r="S119" s="189">
        <v>0</v>
      </c>
      <c r="T119" s="190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229</v>
      </c>
      <c r="AT119" s="191" t="s">
        <v>149</v>
      </c>
      <c r="AU119" s="191" t="s">
        <v>84</v>
      </c>
      <c r="AY119" s="19" t="s">
        <v>146</v>
      </c>
      <c r="BE119" s="192">
        <f>IF(N119="základní",J119,0)</f>
        <v>0</v>
      </c>
      <c r="BF119" s="192">
        <f>IF(N119="snížená",J119,0)</f>
        <v>0</v>
      </c>
      <c r="BG119" s="192">
        <f>IF(N119="zákl. přenesená",J119,0)</f>
        <v>0</v>
      </c>
      <c r="BH119" s="192">
        <f>IF(N119="sníž. přenesená",J119,0)</f>
        <v>0</v>
      </c>
      <c r="BI119" s="192">
        <f>IF(N119="nulová",J119,0)</f>
        <v>0</v>
      </c>
      <c r="BJ119" s="19" t="s">
        <v>84</v>
      </c>
      <c r="BK119" s="192">
        <f>ROUND(I119*H119,2)</f>
        <v>0</v>
      </c>
      <c r="BL119" s="19" t="s">
        <v>229</v>
      </c>
      <c r="BM119" s="191" t="s">
        <v>1382</v>
      </c>
    </row>
    <row r="120" spans="1:65" s="2" customFormat="1" ht="11.25">
      <c r="A120" s="36"/>
      <c r="B120" s="37"/>
      <c r="C120" s="38"/>
      <c r="D120" s="193" t="s">
        <v>156</v>
      </c>
      <c r="E120" s="38"/>
      <c r="F120" s="194" t="s">
        <v>1383</v>
      </c>
      <c r="G120" s="38"/>
      <c r="H120" s="38"/>
      <c r="I120" s="195"/>
      <c r="J120" s="38"/>
      <c r="K120" s="38"/>
      <c r="L120" s="41"/>
      <c r="M120" s="196"/>
      <c r="N120" s="197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156</v>
      </c>
      <c r="AU120" s="19" t="s">
        <v>84</v>
      </c>
    </row>
    <row r="121" spans="1:65" s="2" customFormat="1" ht="16.5" customHeight="1">
      <c r="A121" s="36"/>
      <c r="B121" s="37"/>
      <c r="C121" s="235" t="s">
        <v>377</v>
      </c>
      <c r="D121" s="235" t="s">
        <v>288</v>
      </c>
      <c r="E121" s="236" t="s">
        <v>1384</v>
      </c>
      <c r="F121" s="237" t="s">
        <v>1385</v>
      </c>
      <c r="G121" s="238" t="s">
        <v>162</v>
      </c>
      <c r="H121" s="239">
        <v>1</v>
      </c>
      <c r="I121" s="240"/>
      <c r="J121" s="241">
        <f>ROUND(I121*H121,2)</f>
        <v>0</v>
      </c>
      <c r="K121" s="237" t="s">
        <v>153</v>
      </c>
      <c r="L121" s="242"/>
      <c r="M121" s="243" t="s">
        <v>19</v>
      </c>
      <c r="N121" s="244" t="s">
        <v>43</v>
      </c>
      <c r="O121" s="66"/>
      <c r="P121" s="189">
        <f>O121*H121</f>
        <v>0</v>
      </c>
      <c r="Q121" s="189">
        <v>5.9999999999999995E-4</v>
      </c>
      <c r="R121" s="189">
        <f>Q121*H121</f>
        <v>5.9999999999999995E-4</v>
      </c>
      <c r="S121" s="189">
        <v>0</v>
      </c>
      <c r="T121" s="190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455</v>
      </c>
      <c r="AT121" s="191" t="s">
        <v>288</v>
      </c>
      <c r="AU121" s="191" t="s">
        <v>84</v>
      </c>
      <c r="AY121" s="19" t="s">
        <v>146</v>
      </c>
      <c r="BE121" s="192">
        <f>IF(N121="základní",J121,0)</f>
        <v>0</v>
      </c>
      <c r="BF121" s="192">
        <f>IF(N121="snížená",J121,0)</f>
        <v>0</v>
      </c>
      <c r="BG121" s="192">
        <f>IF(N121="zákl. přenesená",J121,0)</f>
        <v>0</v>
      </c>
      <c r="BH121" s="192">
        <f>IF(N121="sníž. přenesená",J121,0)</f>
        <v>0</v>
      </c>
      <c r="BI121" s="192">
        <f>IF(N121="nulová",J121,0)</f>
        <v>0</v>
      </c>
      <c r="BJ121" s="19" t="s">
        <v>84</v>
      </c>
      <c r="BK121" s="192">
        <f>ROUND(I121*H121,2)</f>
        <v>0</v>
      </c>
      <c r="BL121" s="19" t="s">
        <v>229</v>
      </c>
      <c r="BM121" s="191" t="s">
        <v>1386</v>
      </c>
    </row>
    <row r="122" spans="1:65" s="2" customFormat="1" ht="44.25" customHeight="1">
      <c r="A122" s="36"/>
      <c r="B122" s="37"/>
      <c r="C122" s="180" t="s">
        <v>383</v>
      </c>
      <c r="D122" s="180" t="s">
        <v>149</v>
      </c>
      <c r="E122" s="181" t="s">
        <v>1387</v>
      </c>
      <c r="F122" s="182" t="s">
        <v>1388</v>
      </c>
      <c r="G122" s="183" t="s">
        <v>1214</v>
      </c>
      <c r="H122" s="248"/>
      <c r="I122" s="185"/>
      <c r="J122" s="186">
        <f>ROUND(I122*H122,2)</f>
        <v>0</v>
      </c>
      <c r="K122" s="182" t="s">
        <v>153</v>
      </c>
      <c r="L122" s="41"/>
      <c r="M122" s="187" t="s">
        <v>19</v>
      </c>
      <c r="N122" s="188" t="s">
        <v>43</v>
      </c>
      <c r="O122" s="66"/>
      <c r="P122" s="189">
        <f>O122*H122</f>
        <v>0</v>
      </c>
      <c r="Q122" s="189">
        <v>0</v>
      </c>
      <c r="R122" s="189">
        <f>Q122*H122</f>
        <v>0</v>
      </c>
      <c r="S122" s="189">
        <v>0</v>
      </c>
      <c r="T122" s="190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229</v>
      </c>
      <c r="AT122" s="191" t="s">
        <v>149</v>
      </c>
      <c r="AU122" s="191" t="s">
        <v>84</v>
      </c>
      <c r="AY122" s="19" t="s">
        <v>146</v>
      </c>
      <c r="BE122" s="192">
        <f>IF(N122="základní",J122,0)</f>
        <v>0</v>
      </c>
      <c r="BF122" s="192">
        <f>IF(N122="snížená",J122,0)</f>
        <v>0</v>
      </c>
      <c r="BG122" s="192">
        <f>IF(N122="zákl. přenesená",J122,0)</f>
        <v>0</v>
      </c>
      <c r="BH122" s="192">
        <f>IF(N122="sníž. přenesená",J122,0)</f>
        <v>0</v>
      </c>
      <c r="BI122" s="192">
        <f>IF(N122="nulová",J122,0)</f>
        <v>0</v>
      </c>
      <c r="BJ122" s="19" t="s">
        <v>84</v>
      </c>
      <c r="BK122" s="192">
        <f>ROUND(I122*H122,2)</f>
        <v>0</v>
      </c>
      <c r="BL122" s="19" t="s">
        <v>229</v>
      </c>
      <c r="BM122" s="191" t="s">
        <v>1389</v>
      </c>
    </row>
    <row r="123" spans="1:65" s="2" customFormat="1" ht="11.25">
      <c r="A123" s="36"/>
      <c r="B123" s="37"/>
      <c r="C123" s="38"/>
      <c r="D123" s="193" t="s">
        <v>156</v>
      </c>
      <c r="E123" s="38"/>
      <c r="F123" s="194" t="s">
        <v>1390</v>
      </c>
      <c r="G123" s="38"/>
      <c r="H123" s="38"/>
      <c r="I123" s="195"/>
      <c r="J123" s="38"/>
      <c r="K123" s="38"/>
      <c r="L123" s="41"/>
      <c r="M123" s="196"/>
      <c r="N123" s="197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156</v>
      </c>
      <c r="AU123" s="19" t="s">
        <v>84</v>
      </c>
    </row>
    <row r="124" spans="1:65" s="12" customFormat="1" ht="22.9" customHeight="1">
      <c r="B124" s="164"/>
      <c r="C124" s="165"/>
      <c r="D124" s="166" t="s">
        <v>70</v>
      </c>
      <c r="E124" s="178" t="s">
        <v>1313</v>
      </c>
      <c r="F124" s="178" t="s">
        <v>1314</v>
      </c>
      <c r="G124" s="165"/>
      <c r="H124" s="165"/>
      <c r="I124" s="168"/>
      <c r="J124" s="179">
        <f>BK124</f>
        <v>0</v>
      </c>
      <c r="K124" s="165"/>
      <c r="L124" s="170"/>
      <c r="M124" s="171"/>
      <c r="N124" s="172"/>
      <c r="O124" s="172"/>
      <c r="P124" s="173">
        <f>SUM(P125:P127)</f>
        <v>0</v>
      </c>
      <c r="Q124" s="172"/>
      <c r="R124" s="173">
        <f>SUM(R125:R127)</f>
        <v>7.8056000000000002E-3</v>
      </c>
      <c r="S124" s="172"/>
      <c r="T124" s="174">
        <f>SUM(T125:T127)</f>
        <v>0</v>
      </c>
      <c r="AR124" s="175" t="s">
        <v>84</v>
      </c>
      <c r="AT124" s="176" t="s">
        <v>70</v>
      </c>
      <c r="AU124" s="176" t="s">
        <v>78</v>
      </c>
      <c r="AY124" s="175" t="s">
        <v>146</v>
      </c>
      <c r="BK124" s="177">
        <f>SUM(BK125:BK127)</f>
        <v>0</v>
      </c>
    </row>
    <row r="125" spans="1:65" s="2" customFormat="1" ht="49.15" customHeight="1">
      <c r="A125" s="36"/>
      <c r="B125" s="37"/>
      <c r="C125" s="180" t="s">
        <v>7</v>
      </c>
      <c r="D125" s="180" t="s">
        <v>149</v>
      </c>
      <c r="E125" s="181" t="s">
        <v>1315</v>
      </c>
      <c r="F125" s="182" t="s">
        <v>1316</v>
      </c>
      <c r="G125" s="183" t="s">
        <v>162</v>
      </c>
      <c r="H125" s="184">
        <v>1</v>
      </c>
      <c r="I125" s="185"/>
      <c r="J125" s="186">
        <f>ROUND(I125*H125,2)</f>
        <v>0</v>
      </c>
      <c r="K125" s="182" t="s">
        <v>153</v>
      </c>
      <c r="L125" s="41"/>
      <c r="M125" s="187" t="s">
        <v>19</v>
      </c>
      <c r="N125" s="188" t="s">
        <v>43</v>
      </c>
      <c r="O125" s="66"/>
      <c r="P125" s="189">
        <f>O125*H125</f>
        <v>0</v>
      </c>
      <c r="Q125" s="189">
        <v>7.8056000000000002E-3</v>
      </c>
      <c r="R125" s="189">
        <f>Q125*H125</f>
        <v>7.8056000000000002E-3</v>
      </c>
      <c r="S125" s="189">
        <v>0</v>
      </c>
      <c r="T125" s="19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229</v>
      </c>
      <c r="AT125" s="191" t="s">
        <v>149</v>
      </c>
      <c r="AU125" s="191" t="s">
        <v>84</v>
      </c>
      <c r="AY125" s="19" t="s">
        <v>146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84</v>
      </c>
      <c r="BK125" s="192">
        <f>ROUND(I125*H125,2)</f>
        <v>0</v>
      </c>
      <c r="BL125" s="19" t="s">
        <v>229</v>
      </c>
      <c r="BM125" s="191" t="s">
        <v>1391</v>
      </c>
    </row>
    <row r="126" spans="1:65" s="2" customFormat="1" ht="11.25">
      <c r="A126" s="36"/>
      <c r="B126" s="37"/>
      <c r="C126" s="38"/>
      <c r="D126" s="193" t="s">
        <v>156</v>
      </c>
      <c r="E126" s="38"/>
      <c r="F126" s="194" t="s">
        <v>1318</v>
      </c>
      <c r="G126" s="38"/>
      <c r="H126" s="38"/>
      <c r="I126" s="195"/>
      <c r="J126" s="38"/>
      <c r="K126" s="38"/>
      <c r="L126" s="41"/>
      <c r="M126" s="196"/>
      <c r="N126" s="197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156</v>
      </c>
      <c r="AU126" s="19" t="s">
        <v>84</v>
      </c>
    </row>
    <row r="127" spans="1:65" s="13" customFormat="1" ht="11.25">
      <c r="B127" s="198"/>
      <c r="C127" s="199"/>
      <c r="D127" s="200" t="s">
        <v>158</v>
      </c>
      <c r="E127" s="201" t="s">
        <v>19</v>
      </c>
      <c r="F127" s="202" t="s">
        <v>1392</v>
      </c>
      <c r="G127" s="199"/>
      <c r="H127" s="203">
        <v>1</v>
      </c>
      <c r="I127" s="204"/>
      <c r="J127" s="199"/>
      <c r="K127" s="199"/>
      <c r="L127" s="205"/>
      <c r="M127" s="206"/>
      <c r="N127" s="207"/>
      <c r="O127" s="207"/>
      <c r="P127" s="207"/>
      <c r="Q127" s="207"/>
      <c r="R127" s="207"/>
      <c r="S127" s="207"/>
      <c r="T127" s="208"/>
      <c r="AT127" s="209" t="s">
        <v>158</v>
      </c>
      <c r="AU127" s="209" t="s">
        <v>84</v>
      </c>
      <c r="AV127" s="13" t="s">
        <v>84</v>
      </c>
      <c r="AW127" s="13" t="s">
        <v>33</v>
      </c>
      <c r="AX127" s="13" t="s">
        <v>78</v>
      </c>
      <c r="AY127" s="209" t="s">
        <v>146</v>
      </c>
    </row>
    <row r="128" spans="1:65" s="12" customFormat="1" ht="25.9" customHeight="1">
      <c r="B128" s="164"/>
      <c r="C128" s="165"/>
      <c r="D128" s="166" t="s">
        <v>70</v>
      </c>
      <c r="E128" s="167" t="s">
        <v>1393</v>
      </c>
      <c r="F128" s="167" t="s">
        <v>1394</v>
      </c>
      <c r="G128" s="165"/>
      <c r="H128" s="165"/>
      <c r="I128" s="168"/>
      <c r="J128" s="169">
        <f>BK128</f>
        <v>0</v>
      </c>
      <c r="K128" s="165"/>
      <c r="L128" s="170"/>
      <c r="M128" s="171"/>
      <c r="N128" s="172"/>
      <c r="O128" s="172"/>
      <c r="P128" s="173">
        <f>SUM(P129:P137)</f>
        <v>0</v>
      </c>
      <c r="Q128" s="172"/>
      <c r="R128" s="173">
        <f>SUM(R129:R137)</f>
        <v>0</v>
      </c>
      <c r="S128" s="172"/>
      <c r="T128" s="174">
        <f>SUM(T129:T137)</f>
        <v>0</v>
      </c>
      <c r="AR128" s="175" t="s">
        <v>154</v>
      </c>
      <c r="AT128" s="176" t="s">
        <v>70</v>
      </c>
      <c r="AU128" s="176" t="s">
        <v>71</v>
      </c>
      <c r="AY128" s="175" t="s">
        <v>146</v>
      </c>
      <c r="BK128" s="177">
        <f>SUM(BK129:BK137)</f>
        <v>0</v>
      </c>
    </row>
    <row r="129" spans="1:65" s="2" customFormat="1" ht="37.9" customHeight="1">
      <c r="A129" s="36"/>
      <c r="B129" s="37"/>
      <c r="C129" s="180" t="s">
        <v>395</v>
      </c>
      <c r="D129" s="180" t="s">
        <v>149</v>
      </c>
      <c r="E129" s="181" t="s">
        <v>1395</v>
      </c>
      <c r="F129" s="182" t="s">
        <v>1396</v>
      </c>
      <c r="G129" s="183" t="s">
        <v>1397</v>
      </c>
      <c r="H129" s="184">
        <v>4</v>
      </c>
      <c r="I129" s="185"/>
      <c r="J129" s="186">
        <f>ROUND(I129*H129,2)</f>
        <v>0</v>
      </c>
      <c r="K129" s="182" t="s">
        <v>153</v>
      </c>
      <c r="L129" s="41"/>
      <c r="M129" s="187" t="s">
        <v>19</v>
      </c>
      <c r="N129" s="188" t="s">
        <v>43</v>
      </c>
      <c r="O129" s="66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1398</v>
      </c>
      <c r="AT129" s="191" t="s">
        <v>149</v>
      </c>
      <c r="AU129" s="191" t="s">
        <v>78</v>
      </c>
      <c r="AY129" s="19" t="s">
        <v>146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84</v>
      </c>
      <c r="BK129" s="192">
        <f>ROUND(I129*H129,2)</f>
        <v>0</v>
      </c>
      <c r="BL129" s="19" t="s">
        <v>1398</v>
      </c>
      <c r="BM129" s="191" t="s">
        <v>1399</v>
      </c>
    </row>
    <row r="130" spans="1:65" s="2" customFormat="1" ht="11.25">
      <c r="A130" s="36"/>
      <c r="B130" s="37"/>
      <c r="C130" s="38"/>
      <c r="D130" s="193" t="s">
        <v>156</v>
      </c>
      <c r="E130" s="38"/>
      <c r="F130" s="194" t="s">
        <v>1400</v>
      </c>
      <c r="G130" s="38"/>
      <c r="H130" s="38"/>
      <c r="I130" s="195"/>
      <c r="J130" s="38"/>
      <c r="K130" s="38"/>
      <c r="L130" s="41"/>
      <c r="M130" s="196"/>
      <c r="N130" s="197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156</v>
      </c>
      <c r="AU130" s="19" t="s">
        <v>78</v>
      </c>
    </row>
    <row r="131" spans="1:65" s="2" customFormat="1" ht="19.5">
      <c r="A131" s="36"/>
      <c r="B131" s="37"/>
      <c r="C131" s="38"/>
      <c r="D131" s="200" t="s">
        <v>215</v>
      </c>
      <c r="E131" s="38"/>
      <c r="F131" s="231" t="s">
        <v>1401</v>
      </c>
      <c r="G131" s="38"/>
      <c r="H131" s="38"/>
      <c r="I131" s="195"/>
      <c r="J131" s="38"/>
      <c r="K131" s="38"/>
      <c r="L131" s="41"/>
      <c r="M131" s="196"/>
      <c r="N131" s="197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215</v>
      </c>
      <c r="AU131" s="19" t="s">
        <v>78</v>
      </c>
    </row>
    <row r="132" spans="1:65" s="2" customFormat="1" ht="37.9" customHeight="1">
      <c r="A132" s="36"/>
      <c r="B132" s="37"/>
      <c r="C132" s="180" t="s">
        <v>401</v>
      </c>
      <c r="D132" s="180" t="s">
        <v>149</v>
      </c>
      <c r="E132" s="181" t="s">
        <v>1402</v>
      </c>
      <c r="F132" s="182" t="s">
        <v>1403</v>
      </c>
      <c r="G132" s="183" t="s">
        <v>1397</v>
      </c>
      <c r="H132" s="184">
        <v>4</v>
      </c>
      <c r="I132" s="185"/>
      <c r="J132" s="186">
        <f>ROUND(I132*H132,2)</f>
        <v>0</v>
      </c>
      <c r="K132" s="182" t="s">
        <v>153</v>
      </c>
      <c r="L132" s="41"/>
      <c r="M132" s="187" t="s">
        <v>19</v>
      </c>
      <c r="N132" s="188" t="s">
        <v>43</v>
      </c>
      <c r="O132" s="66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1" t="s">
        <v>1398</v>
      </c>
      <c r="AT132" s="191" t="s">
        <v>149</v>
      </c>
      <c r="AU132" s="191" t="s">
        <v>78</v>
      </c>
      <c r="AY132" s="19" t="s">
        <v>146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84</v>
      </c>
      <c r="BK132" s="192">
        <f>ROUND(I132*H132,2)</f>
        <v>0</v>
      </c>
      <c r="BL132" s="19" t="s">
        <v>1398</v>
      </c>
      <c r="BM132" s="191" t="s">
        <v>1404</v>
      </c>
    </row>
    <row r="133" spans="1:65" s="2" customFormat="1" ht="11.25">
      <c r="A133" s="36"/>
      <c r="B133" s="37"/>
      <c r="C133" s="38"/>
      <c r="D133" s="193" t="s">
        <v>156</v>
      </c>
      <c r="E133" s="38"/>
      <c r="F133" s="194" t="s">
        <v>1405</v>
      </c>
      <c r="G133" s="38"/>
      <c r="H133" s="38"/>
      <c r="I133" s="195"/>
      <c r="J133" s="38"/>
      <c r="K133" s="38"/>
      <c r="L133" s="41"/>
      <c r="M133" s="196"/>
      <c r="N133" s="197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156</v>
      </c>
      <c r="AU133" s="19" t="s">
        <v>78</v>
      </c>
    </row>
    <row r="134" spans="1:65" s="2" customFormat="1" ht="19.5">
      <c r="A134" s="36"/>
      <c r="B134" s="37"/>
      <c r="C134" s="38"/>
      <c r="D134" s="200" t="s">
        <v>215</v>
      </c>
      <c r="E134" s="38"/>
      <c r="F134" s="231" t="s">
        <v>1401</v>
      </c>
      <c r="G134" s="38"/>
      <c r="H134" s="38"/>
      <c r="I134" s="195"/>
      <c r="J134" s="38"/>
      <c r="K134" s="38"/>
      <c r="L134" s="41"/>
      <c r="M134" s="196"/>
      <c r="N134" s="197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215</v>
      </c>
      <c r="AU134" s="19" t="s">
        <v>78</v>
      </c>
    </row>
    <row r="135" spans="1:65" s="2" customFormat="1" ht="24.2" customHeight="1">
      <c r="A135" s="36"/>
      <c r="B135" s="37"/>
      <c r="C135" s="180" t="s">
        <v>406</v>
      </c>
      <c r="D135" s="180" t="s">
        <v>149</v>
      </c>
      <c r="E135" s="181" t="s">
        <v>1406</v>
      </c>
      <c r="F135" s="182" t="s">
        <v>1407</v>
      </c>
      <c r="G135" s="183" t="s">
        <v>1397</v>
      </c>
      <c r="H135" s="184">
        <v>4</v>
      </c>
      <c r="I135" s="185"/>
      <c r="J135" s="186">
        <f>ROUND(I135*H135,2)</f>
        <v>0</v>
      </c>
      <c r="K135" s="182" t="s">
        <v>153</v>
      </c>
      <c r="L135" s="41"/>
      <c r="M135" s="187" t="s">
        <v>19</v>
      </c>
      <c r="N135" s="188" t="s">
        <v>43</v>
      </c>
      <c r="O135" s="66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1" t="s">
        <v>1398</v>
      </c>
      <c r="AT135" s="191" t="s">
        <v>149</v>
      </c>
      <c r="AU135" s="191" t="s">
        <v>78</v>
      </c>
      <c r="AY135" s="19" t="s">
        <v>146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84</v>
      </c>
      <c r="BK135" s="192">
        <f>ROUND(I135*H135,2)</f>
        <v>0</v>
      </c>
      <c r="BL135" s="19" t="s">
        <v>1398</v>
      </c>
      <c r="BM135" s="191" t="s">
        <v>1408</v>
      </c>
    </row>
    <row r="136" spans="1:65" s="2" customFormat="1" ht="11.25">
      <c r="A136" s="36"/>
      <c r="B136" s="37"/>
      <c r="C136" s="38"/>
      <c r="D136" s="193" t="s">
        <v>156</v>
      </c>
      <c r="E136" s="38"/>
      <c r="F136" s="194" t="s">
        <v>1409</v>
      </c>
      <c r="G136" s="38"/>
      <c r="H136" s="38"/>
      <c r="I136" s="195"/>
      <c r="J136" s="38"/>
      <c r="K136" s="38"/>
      <c r="L136" s="41"/>
      <c r="M136" s="196"/>
      <c r="N136" s="197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156</v>
      </c>
      <c r="AU136" s="19" t="s">
        <v>78</v>
      </c>
    </row>
    <row r="137" spans="1:65" s="2" customFormat="1" ht="29.25">
      <c r="A137" s="36"/>
      <c r="B137" s="37"/>
      <c r="C137" s="38"/>
      <c r="D137" s="200" t="s">
        <v>215</v>
      </c>
      <c r="E137" s="38"/>
      <c r="F137" s="231" t="s">
        <v>1410</v>
      </c>
      <c r="G137" s="38"/>
      <c r="H137" s="38"/>
      <c r="I137" s="195"/>
      <c r="J137" s="38"/>
      <c r="K137" s="38"/>
      <c r="L137" s="41"/>
      <c r="M137" s="249"/>
      <c r="N137" s="250"/>
      <c r="O137" s="251"/>
      <c r="P137" s="251"/>
      <c r="Q137" s="251"/>
      <c r="R137" s="251"/>
      <c r="S137" s="251"/>
      <c r="T137" s="252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215</v>
      </c>
      <c r="AU137" s="19" t="s">
        <v>78</v>
      </c>
    </row>
    <row r="138" spans="1:65" s="2" customFormat="1" ht="6.95" customHeight="1">
      <c r="A138" s="36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41"/>
      <c r="M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</sheetData>
  <sheetProtection algorithmName="SHA-512" hashValue="knMARCJawRbKS+fp6cMncZ4p96OXln3AMxpTHeDmvcYsAQgjbbBEA8Z2MrSSZgjps+bDxmxMg30AsTeCVNhuig==" saltValue="8ztVqw74sZr9l41VIfc1V5WbzVoCQP0M8DMtmDBN+hzXlZSqlriLWMTYZspB35o8udVgtNPb9xOFdt00C3KcXg==" spinCount="100000" sheet="1" objects="1" scenarios="1" formatColumns="0" formatRows="0" autoFilter="0"/>
  <autoFilter ref="C90:K137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/>
    <hyperlink ref="F99" r:id="rId2"/>
    <hyperlink ref="F104" r:id="rId3"/>
    <hyperlink ref="F107" r:id="rId4"/>
    <hyperlink ref="F110" r:id="rId5"/>
    <hyperlink ref="F117" r:id="rId6"/>
    <hyperlink ref="F120" r:id="rId7"/>
    <hyperlink ref="F123" r:id="rId8"/>
    <hyperlink ref="F126" r:id="rId9"/>
    <hyperlink ref="F130" r:id="rId10"/>
    <hyperlink ref="F133" r:id="rId11"/>
    <hyperlink ref="F136" r:id="rId1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100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116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8" t="str">
        <f>'Rekapitulace stavby'!K6</f>
        <v>Stavební úpravy domu č.p. 74 na Masarykově náměstí, č.o. 26 v Novém Jičíně</v>
      </c>
      <c r="F7" s="389"/>
      <c r="G7" s="389"/>
      <c r="H7" s="389"/>
      <c r="L7" s="22"/>
    </row>
    <row r="8" spans="1:46" s="2" customFormat="1" ht="12" customHeight="1">
      <c r="A8" s="36"/>
      <c r="B8" s="41"/>
      <c r="C8" s="36"/>
      <c r="D8" s="114" t="s">
        <v>117</v>
      </c>
      <c r="E8" s="36"/>
      <c r="F8" s="36"/>
      <c r="G8" s="36"/>
      <c r="H8" s="36"/>
      <c r="I8" s="36"/>
      <c r="J8" s="36"/>
      <c r="K8" s="36"/>
      <c r="L8" s="11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1" t="s">
        <v>1411</v>
      </c>
      <c r="F9" s="390"/>
      <c r="G9" s="390"/>
      <c r="H9" s="390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4" t="s">
        <v>18</v>
      </c>
      <c r="E11" s="36"/>
      <c r="F11" s="105" t="s">
        <v>19</v>
      </c>
      <c r="G11" s="36"/>
      <c r="H11" s="36"/>
      <c r="I11" s="114" t="s">
        <v>20</v>
      </c>
      <c r="J11" s="105" t="s">
        <v>19</v>
      </c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21</v>
      </c>
      <c r="E12" s="36"/>
      <c r="F12" s="105" t="s">
        <v>22</v>
      </c>
      <c r="G12" s="36"/>
      <c r="H12" s="36"/>
      <c r="I12" s="114" t="s">
        <v>23</v>
      </c>
      <c r="J12" s="116" t="str">
        <f>'Rekapitulace stavby'!AN8</f>
        <v>19. 7. 2023</v>
      </c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25</v>
      </c>
      <c r="E14" s="36"/>
      <c r="F14" s="36"/>
      <c r="G14" s="36"/>
      <c r="H14" s="36"/>
      <c r="I14" s="114" t="s">
        <v>26</v>
      </c>
      <c r="J14" s="105" t="s">
        <v>19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27</v>
      </c>
      <c r="F15" s="36"/>
      <c r="G15" s="36"/>
      <c r="H15" s="36"/>
      <c r="I15" s="114" t="s">
        <v>28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4" t="s">
        <v>29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2" t="str">
        <f>'Rekapitulace stavby'!E14</f>
        <v>Vyplň údaj</v>
      </c>
      <c r="F18" s="393"/>
      <c r="G18" s="393"/>
      <c r="H18" s="393"/>
      <c r="I18" s="114" t="s">
        <v>28</v>
      </c>
      <c r="J18" s="32" t="str">
        <f>'Rekapitulace stavby'!AN14</f>
        <v>Vyplň údaj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4" t="s">
        <v>31</v>
      </c>
      <c r="E20" s="36"/>
      <c r="F20" s="36"/>
      <c r="G20" s="36"/>
      <c r="H20" s="36"/>
      <c r="I20" s="114" t="s">
        <v>26</v>
      </c>
      <c r="J20" s="105" t="s">
        <v>19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32</v>
      </c>
      <c r="F21" s="36"/>
      <c r="G21" s="36"/>
      <c r="H21" s="36"/>
      <c r="I21" s="114" t="s">
        <v>28</v>
      </c>
      <c r="J21" s="105" t="s">
        <v>19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4" t="s">
        <v>34</v>
      </c>
      <c r="E23" s="36"/>
      <c r="F23" s="36"/>
      <c r="G23" s="36"/>
      <c r="H23" s="36"/>
      <c r="I23" s="114" t="s">
        <v>26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32</v>
      </c>
      <c r="F24" s="36"/>
      <c r="G24" s="36"/>
      <c r="H24" s="36"/>
      <c r="I24" s="114" t="s">
        <v>28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4" t="s">
        <v>35</v>
      </c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7"/>
      <c r="B27" s="118"/>
      <c r="C27" s="117"/>
      <c r="D27" s="117"/>
      <c r="E27" s="394" t="s">
        <v>36</v>
      </c>
      <c r="F27" s="394"/>
      <c r="G27" s="394"/>
      <c r="H27" s="394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0"/>
      <c r="J29" s="120"/>
      <c r="K29" s="120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1" t="s">
        <v>37</v>
      </c>
      <c r="E30" s="36"/>
      <c r="F30" s="36"/>
      <c r="G30" s="36"/>
      <c r="H30" s="36"/>
      <c r="I30" s="36"/>
      <c r="J30" s="122">
        <f>ROUND(J89, 2)</f>
        <v>0</v>
      </c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3" t="s">
        <v>39</v>
      </c>
      <c r="G32" s="36"/>
      <c r="H32" s="36"/>
      <c r="I32" s="123" t="s">
        <v>38</v>
      </c>
      <c r="J32" s="123" t="s">
        <v>40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4" t="s">
        <v>41</v>
      </c>
      <c r="E33" s="114" t="s">
        <v>42</v>
      </c>
      <c r="F33" s="125">
        <f>ROUND((SUM(BE89:BE199)),  2)</f>
        <v>0</v>
      </c>
      <c r="G33" s="36"/>
      <c r="H33" s="36"/>
      <c r="I33" s="126">
        <v>0.21</v>
      </c>
      <c r="J33" s="125">
        <f>ROUND(((SUM(BE89:BE199))*I33),  2)</f>
        <v>0</v>
      </c>
      <c r="K33" s="36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4" t="s">
        <v>43</v>
      </c>
      <c r="F34" s="125">
        <f>ROUND((SUM(BF89:BF199)),  2)</f>
        <v>0</v>
      </c>
      <c r="G34" s="36"/>
      <c r="H34" s="36"/>
      <c r="I34" s="126">
        <v>0.12</v>
      </c>
      <c r="J34" s="125">
        <f>ROUND(((SUM(BF89:BF199))*I34), 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4" t="s">
        <v>44</v>
      </c>
      <c r="F35" s="125">
        <f>ROUND((SUM(BG89:BG199)),  2)</f>
        <v>0</v>
      </c>
      <c r="G35" s="36"/>
      <c r="H35" s="36"/>
      <c r="I35" s="126">
        <v>0.21</v>
      </c>
      <c r="J35" s="125">
        <f>0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4" t="s">
        <v>45</v>
      </c>
      <c r="F36" s="125">
        <f>ROUND((SUM(BH89:BH199)),  2)</f>
        <v>0</v>
      </c>
      <c r="G36" s="36"/>
      <c r="H36" s="36"/>
      <c r="I36" s="126">
        <v>0.12</v>
      </c>
      <c r="J36" s="125">
        <f>0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46</v>
      </c>
      <c r="F37" s="125">
        <f>ROUND((SUM(BI89:BI199)),  2)</f>
        <v>0</v>
      </c>
      <c r="G37" s="36"/>
      <c r="H37" s="36"/>
      <c r="I37" s="126">
        <v>0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7"/>
      <c r="D39" s="128" t="s">
        <v>47</v>
      </c>
      <c r="E39" s="129"/>
      <c r="F39" s="129"/>
      <c r="G39" s="130" t="s">
        <v>48</v>
      </c>
      <c r="H39" s="131" t="s">
        <v>49</v>
      </c>
      <c r="I39" s="129"/>
      <c r="J39" s="132">
        <f>SUM(J30:J37)</f>
        <v>0</v>
      </c>
      <c r="K39" s="133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121</v>
      </c>
      <c r="D45" s="38"/>
      <c r="E45" s="38"/>
      <c r="F45" s="38"/>
      <c r="G45" s="38"/>
      <c r="H45" s="38"/>
      <c r="I45" s="38"/>
      <c r="J45" s="38"/>
      <c r="K45" s="38"/>
      <c r="L45" s="11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395" t="str">
        <f>E7</f>
        <v>Stavební úpravy domu č.p. 74 na Masarykově náměstí, č.o. 26 v Novém Jičíně</v>
      </c>
      <c r="F48" s="396"/>
      <c r="G48" s="396"/>
      <c r="H48" s="396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117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9" t="str">
        <f>E9</f>
        <v>D 1.3 - Technika prostředí staveb – vytápění</v>
      </c>
      <c r="F50" s="397"/>
      <c r="G50" s="397"/>
      <c r="H50" s="397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Masarykovo náměstí, č.o. 26</v>
      </c>
      <c r="G52" s="38"/>
      <c r="H52" s="38"/>
      <c r="I52" s="31" t="s">
        <v>23</v>
      </c>
      <c r="J52" s="61" t="str">
        <f>IF(J12="","",J12)</f>
        <v>19. 7. 2023</v>
      </c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Nový Jičín</v>
      </c>
      <c r="G54" s="38"/>
      <c r="H54" s="38"/>
      <c r="I54" s="31" t="s">
        <v>31</v>
      </c>
      <c r="J54" s="34" t="str">
        <f>E21</f>
        <v>BENEPRO, a.s.</v>
      </c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BENEPRO, a.s.</v>
      </c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8" t="s">
        <v>122</v>
      </c>
      <c r="D57" s="139"/>
      <c r="E57" s="139"/>
      <c r="F57" s="139"/>
      <c r="G57" s="139"/>
      <c r="H57" s="139"/>
      <c r="I57" s="139"/>
      <c r="J57" s="140" t="s">
        <v>123</v>
      </c>
      <c r="K57" s="139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1" t="s">
        <v>69</v>
      </c>
      <c r="D59" s="38"/>
      <c r="E59" s="38"/>
      <c r="F59" s="38"/>
      <c r="G59" s="38"/>
      <c r="H59" s="38"/>
      <c r="I59" s="38"/>
      <c r="J59" s="79">
        <f>J89</f>
        <v>0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124</v>
      </c>
    </row>
    <row r="60" spans="1:47" s="9" customFormat="1" ht="24.95" customHeight="1">
      <c r="B60" s="142"/>
      <c r="C60" s="143"/>
      <c r="D60" s="144" t="s">
        <v>125</v>
      </c>
      <c r="E60" s="145"/>
      <c r="F60" s="145"/>
      <c r="G60" s="145"/>
      <c r="H60" s="145"/>
      <c r="I60" s="145"/>
      <c r="J60" s="146">
        <f>J90</f>
        <v>0</v>
      </c>
      <c r="K60" s="143"/>
      <c r="L60" s="147"/>
    </row>
    <row r="61" spans="1:47" s="10" customFormat="1" ht="19.899999999999999" customHeight="1">
      <c r="B61" s="148"/>
      <c r="C61" s="99"/>
      <c r="D61" s="149" t="s">
        <v>252</v>
      </c>
      <c r="E61" s="150"/>
      <c r="F61" s="150"/>
      <c r="G61" s="150"/>
      <c r="H61" s="150"/>
      <c r="I61" s="150"/>
      <c r="J61" s="151">
        <f>J91</f>
        <v>0</v>
      </c>
      <c r="K61" s="99"/>
      <c r="L61" s="152"/>
    </row>
    <row r="62" spans="1:47" s="10" customFormat="1" ht="19.899999999999999" customHeight="1">
      <c r="B62" s="148"/>
      <c r="C62" s="99"/>
      <c r="D62" s="149" t="s">
        <v>126</v>
      </c>
      <c r="E62" s="150"/>
      <c r="F62" s="150"/>
      <c r="G62" s="150"/>
      <c r="H62" s="150"/>
      <c r="I62" s="150"/>
      <c r="J62" s="151">
        <f>J95</f>
        <v>0</v>
      </c>
      <c r="K62" s="99"/>
      <c r="L62" s="152"/>
    </row>
    <row r="63" spans="1:47" s="9" customFormat="1" ht="24.95" customHeight="1">
      <c r="B63" s="142"/>
      <c r="C63" s="143"/>
      <c r="D63" s="144" t="s">
        <v>128</v>
      </c>
      <c r="E63" s="145"/>
      <c r="F63" s="145"/>
      <c r="G63" s="145"/>
      <c r="H63" s="145"/>
      <c r="I63" s="145"/>
      <c r="J63" s="146">
        <f>J99</f>
        <v>0</v>
      </c>
      <c r="K63" s="143"/>
      <c r="L63" s="147"/>
    </row>
    <row r="64" spans="1:47" s="10" customFormat="1" ht="19.899999999999999" customHeight="1">
      <c r="B64" s="148"/>
      <c r="C64" s="99"/>
      <c r="D64" s="149" t="s">
        <v>1412</v>
      </c>
      <c r="E64" s="150"/>
      <c r="F64" s="150"/>
      <c r="G64" s="150"/>
      <c r="H64" s="150"/>
      <c r="I64" s="150"/>
      <c r="J64" s="151">
        <f>J100</f>
        <v>0</v>
      </c>
      <c r="K64" s="99"/>
      <c r="L64" s="152"/>
    </row>
    <row r="65" spans="1:31" s="10" customFormat="1" ht="19.899999999999999" customHeight="1">
      <c r="B65" s="148"/>
      <c r="C65" s="99"/>
      <c r="D65" s="149" t="s">
        <v>1413</v>
      </c>
      <c r="E65" s="150"/>
      <c r="F65" s="150"/>
      <c r="G65" s="150"/>
      <c r="H65" s="150"/>
      <c r="I65" s="150"/>
      <c r="J65" s="151">
        <f>J109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1414</v>
      </c>
      <c r="E66" s="150"/>
      <c r="F66" s="150"/>
      <c r="G66" s="150"/>
      <c r="H66" s="150"/>
      <c r="I66" s="150"/>
      <c r="J66" s="151">
        <f>J116</f>
        <v>0</v>
      </c>
      <c r="K66" s="99"/>
      <c r="L66" s="152"/>
    </row>
    <row r="67" spans="1:31" s="10" customFormat="1" ht="19.899999999999999" customHeight="1">
      <c r="B67" s="148"/>
      <c r="C67" s="99"/>
      <c r="D67" s="149" t="s">
        <v>1415</v>
      </c>
      <c r="E67" s="150"/>
      <c r="F67" s="150"/>
      <c r="G67" s="150"/>
      <c r="H67" s="150"/>
      <c r="I67" s="150"/>
      <c r="J67" s="151">
        <f>J139</f>
        <v>0</v>
      </c>
      <c r="K67" s="99"/>
      <c r="L67" s="152"/>
    </row>
    <row r="68" spans="1:31" s="10" customFormat="1" ht="19.899999999999999" customHeight="1">
      <c r="B68" s="148"/>
      <c r="C68" s="99"/>
      <c r="D68" s="149" t="s">
        <v>1416</v>
      </c>
      <c r="E68" s="150"/>
      <c r="F68" s="150"/>
      <c r="G68" s="150"/>
      <c r="H68" s="150"/>
      <c r="I68" s="150"/>
      <c r="J68" s="151">
        <f>J157</f>
        <v>0</v>
      </c>
      <c r="K68" s="99"/>
      <c r="L68" s="152"/>
    </row>
    <row r="69" spans="1:31" s="9" customFormat="1" ht="24.95" customHeight="1">
      <c r="B69" s="142"/>
      <c r="C69" s="143"/>
      <c r="D69" s="144" t="s">
        <v>1322</v>
      </c>
      <c r="E69" s="145"/>
      <c r="F69" s="145"/>
      <c r="G69" s="145"/>
      <c r="H69" s="145"/>
      <c r="I69" s="145"/>
      <c r="J69" s="146">
        <f>J194</f>
        <v>0</v>
      </c>
      <c r="K69" s="143"/>
      <c r="L69" s="147"/>
    </row>
    <row r="70" spans="1:31" s="2" customFormat="1" ht="21.7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pans="1:31" s="2" customFormat="1" ht="6.95" customHeight="1">
      <c r="A75" s="36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24.95" customHeight="1">
      <c r="A76" s="36"/>
      <c r="B76" s="37"/>
      <c r="C76" s="25" t="s">
        <v>131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16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6.25" customHeight="1">
      <c r="A79" s="36"/>
      <c r="B79" s="37"/>
      <c r="C79" s="38"/>
      <c r="D79" s="38"/>
      <c r="E79" s="395" t="str">
        <f>E7</f>
        <v>Stavební úpravy domu č.p. 74 na Masarykově náměstí, č.o. 26 v Novém Jičíně</v>
      </c>
      <c r="F79" s="396"/>
      <c r="G79" s="396"/>
      <c r="H79" s="396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117</v>
      </c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6.5" customHeight="1">
      <c r="A81" s="36"/>
      <c r="B81" s="37"/>
      <c r="C81" s="38"/>
      <c r="D81" s="38"/>
      <c r="E81" s="349" t="str">
        <f>E9</f>
        <v>D 1.3 - Technika prostředí staveb – vytápění</v>
      </c>
      <c r="F81" s="397"/>
      <c r="G81" s="397"/>
      <c r="H81" s="397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21</v>
      </c>
      <c r="D83" s="38"/>
      <c r="E83" s="38"/>
      <c r="F83" s="29" t="str">
        <f>F12</f>
        <v>Masarykovo náměstí, č.o. 26</v>
      </c>
      <c r="G83" s="38"/>
      <c r="H83" s="38"/>
      <c r="I83" s="31" t="s">
        <v>23</v>
      </c>
      <c r="J83" s="61" t="str">
        <f>IF(J12="","",J12)</f>
        <v>19. 7. 2023</v>
      </c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5.2" customHeight="1">
      <c r="A85" s="36"/>
      <c r="B85" s="37"/>
      <c r="C85" s="31" t="s">
        <v>25</v>
      </c>
      <c r="D85" s="38"/>
      <c r="E85" s="38"/>
      <c r="F85" s="29" t="str">
        <f>E15</f>
        <v>Město Nový Jičín</v>
      </c>
      <c r="G85" s="38"/>
      <c r="H85" s="38"/>
      <c r="I85" s="31" t="s">
        <v>31</v>
      </c>
      <c r="J85" s="34" t="str">
        <f>E21</f>
        <v>BENEPRO, a.s.</v>
      </c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5.2" customHeight="1">
      <c r="A86" s="36"/>
      <c r="B86" s="37"/>
      <c r="C86" s="31" t="s">
        <v>29</v>
      </c>
      <c r="D86" s="38"/>
      <c r="E86" s="38"/>
      <c r="F86" s="29" t="str">
        <f>IF(E18="","",E18)</f>
        <v>Vyplň údaj</v>
      </c>
      <c r="G86" s="38"/>
      <c r="H86" s="38"/>
      <c r="I86" s="31" t="s">
        <v>34</v>
      </c>
      <c r="J86" s="34" t="str">
        <f>E24</f>
        <v>BENEPRO, a.s.</v>
      </c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0.3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11" customFormat="1" ht="29.25" customHeight="1">
      <c r="A88" s="153"/>
      <c r="B88" s="154"/>
      <c r="C88" s="155" t="s">
        <v>132</v>
      </c>
      <c r="D88" s="156" t="s">
        <v>56</v>
      </c>
      <c r="E88" s="156" t="s">
        <v>52</v>
      </c>
      <c r="F88" s="156" t="s">
        <v>53</v>
      </c>
      <c r="G88" s="156" t="s">
        <v>133</v>
      </c>
      <c r="H88" s="156" t="s">
        <v>134</v>
      </c>
      <c r="I88" s="156" t="s">
        <v>135</v>
      </c>
      <c r="J88" s="156" t="s">
        <v>123</v>
      </c>
      <c r="K88" s="157" t="s">
        <v>136</v>
      </c>
      <c r="L88" s="158"/>
      <c r="M88" s="70" t="s">
        <v>19</v>
      </c>
      <c r="N88" s="71" t="s">
        <v>41</v>
      </c>
      <c r="O88" s="71" t="s">
        <v>137</v>
      </c>
      <c r="P88" s="71" t="s">
        <v>138</v>
      </c>
      <c r="Q88" s="71" t="s">
        <v>139</v>
      </c>
      <c r="R88" s="71" t="s">
        <v>140</v>
      </c>
      <c r="S88" s="71" t="s">
        <v>141</v>
      </c>
      <c r="T88" s="72" t="s">
        <v>142</v>
      </c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</row>
    <row r="89" spans="1:65" s="2" customFormat="1" ht="22.9" customHeight="1">
      <c r="A89" s="36"/>
      <c r="B89" s="37"/>
      <c r="C89" s="77" t="s">
        <v>143</v>
      </c>
      <c r="D89" s="38"/>
      <c r="E89" s="38"/>
      <c r="F89" s="38"/>
      <c r="G89" s="38"/>
      <c r="H89" s="38"/>
      <c r="I89" s="38"/>
      <c r="J89" s="159">
        <f>BK89</f>
        <v>0</v>
      </c>
      <c r="K89" s="38"/>
      <c r="L89" s="41"/>
      <c r="M89" s="73"/>
      <c r="N89" s="160"/>
      <c r="O89" s="74"/>
      <c r="P89" s="161">
        <f>P90+P99+P194</f>
        <v>0</v>
      </c>
      <c r="Q89" s="74"/>
      <c r="R89" s="161">
        <f>R90+R99+R194</f>
        <v>2.2876045394000002</v>
      </c>
      <c r="S89" s="74"/>
      <c r="T89" s="162">
        <f>T90+T99+T194</f>
        <v>0.56699999999999995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70</v>
      </c>
      <c r="AU89" s="19" t="s">
        <v>124</v>
      </c>
      <c r="BK89" s="163">
        <f>BK90+BK99+BK194</f>
        <v>0</v>
      </c>
    </row>
    <row r="90" spans="1:65" s="12" customFormat="1" ht="25.9" customHeight="1">
      <c r="B90" s="164"/>
      <c r="C90" s="165"/>
      <c r="D90" s="166" t="s">
        <v>70</v>
      </c>
      <c r="E90" s="167" t="s">
        <v>144</v>
      </c>
      <c r="F90" s="167" t="s">
        <v>145</v>
      </c>
      <c r="G90" s="165"/>
      <c r="H90" s="165"/>
      <c r="I90" s="168"/>
      <c r="J90" s="169">
        <f>BK90</f>
        <v>0</v>
      </c>
      <c r="K90" s="165"/>
      <c r="L90" s="170"/>
      <c r="M90" s="171"/>
      <c r="N90" s="172"/>
      <c r="O90" s="172"/>
      <c r="P90" s="173">
        <f>P91+P95</f>
        <v>0</v>
      </c>
      <c r="Q90" s="172"/>
      <c r="R90" s="173">
        <f>R91+R95</f>
        <v>1.2978000000000001</v>
      </c>
      <c r="S90" s="172"/>
      <c r="T90" s="174">
        <f>T91+T95</f>
        <v>0.56699999999999995</v>
      </c>
      <c r="AR90" s="175" t="s">
        <v>78</v>
      </c>
      <c r="AT90" s="176" t="s">
        <v>70</v>
      </c>
      <c r="AU90" s="176" t="s">
        <v>71</v>
      </c>
      <c r="AY90" s="175" t="s">
        <v>146</v>
      </c>
      <c r="BK90" s="177">
        <f>BK91+BK95</f>
        <v>0</v>
      </c>
    </row>
    <row r="91" spans="1:65" s="12" customFormat="1" ht="22.9" customHeight="1">
      <c r="B91" s="164"/>
      <c r="C91" s="165"/>
      <c r="D91" s="166" t="s">
        <v>70</v>
      </c>
      <c r="E91" s="178" t="s">
        <v>187</v>
      </c>
      <c r="F91" s="178" t="s">
        <v>330</v>
      </c>
      <c r="G91" s="165"/>
      <c r="H91" s="165"/>
      <c r="I91" s="168"/>
      <c r="J91" s="179">
        <f>BK91</f>
        <v>0</v>
      </c>
      <c r="K91" s="165"/>
      <c r="L91" s="170"/>
      <c r="M91" s="171"/>
      <c r="N91" s="172"/>
      <c r="O91" s="172"/>
      <c r="P91" s="173">
        <f>SUM(P92:P94)</f>
        <v>0</v>
      </c>
      <c r="Q91" s="172"/>
      <c r="R91" s="173">
        <f>SUM(R92:R94)</f>
        <v>1.2978000000000001</v>
      </c>
      <c r="S91" s="172"/>
      <c r="T91" s="174">
        <f>SUM(T92:T94)</f>
        <v>0</v>
      </c>
      <c r="AR91" s="175" t="s">
        <v>78</v>
      </c>
      <c r="AT91" s="176" t="s">
        <v>70</v>
      </c>
      <c r="AU91" s="176" t="s">
        <v>78</v>
      </c>
      <c r="AY91" s="175" t="s">
        <v>146</v>
      </c>
      <c r="BK91" s="177">
        <f>SUM(BK92:BK94)</f>
        <v>0</v>
      </c>
    </row>
    <row r="92" spans="1:65" s="2" customFormat="1" ht="24.2" customHeight="1">
      <c r="A92" s="36"/>
      <c r="B92" s="37"/>
      <c r="C92" s="180" t="s">
        <v>78</v>
      </c>
      <c r="D92" s="180" t="s">
        <v>149</v>
      </c>
      <c r="E92" s="181" t="s">
        <v>1138</v>
      </c>
      <c r="F92" s="182" t="s">
        <v>1139</v>
      </c>
      <c r="G92" s="183" t="s">
        <v>168</v>
      </c>
      <c r="H92" s="184">
        <v>31.5</v>
      </c>
      <c r="I92" s="185"/>
      <c r="J92" s="186">
        <f>ROUND(I92*H92,2)</f>
        <v>0</v>
      </c>
      <c r="K92" s="182" t="s">
        <v>153</v>
      </c>
      <c r="L92" s="41"/>
      <c r="M92" s="187" t="s">
        <v>19</v>
      </c>
      <c r="N92" s="188" t="s">
        <v>43</v>
      </c>
      <c r="O92" s="66"/>
      <c r="P92" s="189">
        <f>O92*H92</f>
        <v>0</v>
      </c>
      <c r="Q92" s="189">
        <v>4.1200000000000001E-2</v>
      </c>
      <c r="R92" s="189">
        <f>Q92*H92</f>
        <v>1.2978000000000001</v>
      </c>
      <c r="S92" s="189">
        <v>0</v>
      </c>
      <c r="T92" s="190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91" t="s">
        <v>154</v>
      </c>
      <c r="AT92" s="191" t="s">
        <v>149</v>
      </c>
      <c r="AU92" s="191" t="s">
        <v>84</v>
      </c>
      <c r="AY92" s="19" t="s">
        <v>146</v>
      </c>
      <c r="BE92" s="192">
        <f>IF(N92="základní",J92,0)</f>
        <v>0</v>
      </c>
      <c r="BF92" s="192">
        <f>IF(N92="snížená",J92,0)</f>
        <v>0</v>
      </c>
      <c r="BG92" s="192">
        <f>IF(N92="zákl. přenesená",J92,0)</f>
        <v>0</v>
      </c>
      <c r="BH92" s="192">
        <f>IF(N92="sníž. přenesená",J92,0)</f>
        <v>0</v>
      </c>
      <c r="BI92" s="192">
        <f>IF(N92="nulová",J92,0)</f>
        <v>0</v>
      </c>
      <c r="BJ92" s="19" t="s">
        <v>84</v>
      </c>
      <c r="BK92" s="192">
        <f>ROUND(I92*H92,2)</f>
        <v>0</v>
      </c>
      <c r="BL92" s="19" t="s">
        <v>154</v>
      </c>
      <c r="BM92" s="191" t="s">
        <v>1417</v>
      </c>
    </row>
    <row r="93" spans="1:65" s="2" customFormat="1" ht="11.25">
      <c r="A93" s="36"/>
      <c r="B93" s="37"/>
      <c r="C93" s="38"/>
      <c r="D93" s="193" t="s">
        <v>156</v>
      </c>
      <c r="E93" s="38"/>
      <c r="F93" s="194" t="s">
        <v>1141</v>
      </c>
      <c r="G93" s="38"/>
      <c r="H93" s="38"/>
      <c r="I93" s="195"/>
      <c r="J93" s="38"/>
      <c r="K93" s="38"/>
      <c r="L93" s="41"/>
      <c r="M93" s="196"/>
      <c r="N93" s="197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156</v>
      </c>
      <c r="AU93" s="19" t="s">
        <v>84</v>
      </c>
    </row>
    <row r="94" spans="1:65" s="13" customFormat="1" ht="11.25">
      <c r="B94" s="198"/>
      <c r="C94" s="199"/>
      <c r="D94" s="200" t="s">
        <v>158</v>
      </c>
      <c r="E94" s="201" t="s">
        <v>19</v>
      </c>
      <c r="F94" s="202" t="s">
        <v>1418</v>
      </c>
      <c r="G94" s="199"/>
      <c r="H94" s="203">
        <v>31.5</v>
      </c>
      <c r="I94" s="204"/>
      <c r="J94" s="199"/>
      <c r="K94" s="199"/>
      <c r="L94" s="205"/>
      <c r="M94" s="206"/>
      <c r="N94" s="207"/>
      <c r="O94" s="207"/>
      <c r="P94" s="207"/>
      <c r="Q94" s="207"/>
      <c r="R94" s="207"/>
      <c r="S94" s="207"/>
      <c r="T94" s="208"/>
      <c r="AT94" s="209" t="s">
        <v>158</v>
      </c>
      <c r="AU94" s="209" t="s">
        <v>84</v>
      </c>
      <c r="AV94" s="13" t="s">
        <v>84</v>
      </c>
      <c r="AW94" s="13" t="s">
        <v>33</v>
      </c>
      <c r="AX94" s="13" t="s">
        <v>78</v>
      </c>
      <c r="AY94" s="209" t="s">
        <v>146</v>
      </c>
    </row>
    <row r="95" spans="1:65" s="12" customFormat="1" ht="22.9" customHeight="1">
      <c r="B95" s="164"/>
      <c r="C95" s="165"/>
      <c r="D95" s="166" t="s">
        <v>70</v>
      </c>
      <c r="E95" s="178" t="s">
        <v>147</v>
      </c>
      <c r="F95" s="178" t="s">
        <v>148</v>
      </c>
      <c r="G95" s="165"/>
      <c r="H95" s="165"/>
      <c r="I95" s="168"/>
      <c r="J95" s="179">
        <f>BK95</f>
        <v>0</v>
      </c>
      <c r="K95" s="165"/>
      <c r="L95" s="170"/>
      <c r="M95" s="171"/>
      <c r="N95" s="172"/>
      <c r="O95" s="172"/>
      <c r="P95" s="173">
        <f>SUM(P96:P98)</f>
        <v>0</v>
      </c>
      <c r="Q95" s="172"/>
      <c r="R95" s="173">
        <f>SUM(R96:R98)</f>
        <v>0</v>
      </c>
      <c r="S95" s="172"/>
      <c r="T95" s="174">
        <f>SUM(T96:T98)</f>
        <v>0.56699999999999995</v>
      </c>
      <c r="AR95" s="175" t="s">
        <v>78</v>
      </c>
      <c r="AT95" s="176" t="s">
        <v>70</v>
      </c>
      <c r="AU95" s="176" t="s">
        <v>78</v>
      </c>
      <c r="AY95" s="175" t="s">
        <v>146</v>
      </c>
      <c r="BK95" s="177">
        <f>SUM(BK96:BK98)</f>
        <v>0</v>
      </c>
    </row>
    <row r="96" spans="1:65" s="2" customFormat="1" ht="37.9" customHeight="1">
      <c r="A96" s="36"/>
      <c r="B96" s="37"/>
      <c r="C96" s="180" t="s">
        <v>84</v>
      </c>
      <c r="D96" s="180" t="s">
        <v>149</v>
      </c>
      <c r="E96" s="181" t="s">
        <v>1144</v>
      </c>
      <c r="F96" s="182" t="s">
        <v>1145</v>
      </c>
      <c r="G96" s="183" t="s">
        <v>152</v>
      </c>
      <c r="H96" s="184">
        <v>63</v>
      </c>
      <c r="I96" s="185"/>
      <c r="J96" s="186">
        <f>ROUND(I96*H96,2)</f>
        <v>0</v>
      </c>
      <c r="K96" s="182" t="s">
        <v>153</v>
      </c>
      <c r="L96" s="41"/>
      <c r="M96" s="187" t="s">
        <v>19</v>
      </c>
      <c r="N96" s="188" t="s">
        <v>43</v>
      </c>
      <c r="O96" s="66"/>
      <c r="P96" s="189">
        <f>O96*H96</f>
        <v>0</v>
      </c>
      <c r="Q96" s="189">
        <v>0</v>
      </c>
      <c r="R96" s="189">
        <f>Q96*H96</f>
        <v>0</v>
      </c>
      <c r="S96" s="189">
        <v>8.9999999999999993E-3</v>
      </c>
      <c r="T96" s="190">
        <f>S96*H96</f>
        <v>0.56699999999999995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154</v>
      </c>
      <c r="AT96" s="191" t="s">
        <v>149</v>
      </c>
      <c r="AU96" s="191" t="s">
        <v>84</v>
      </c>
      <c r="AY96" s="19" t="s">
        <v>146</v>
      </c>
      <c r="BE96" s="192">
        <f>IF(N96="základní",J96,0)</f>
        <v>0</v>
      </c>
      <c r="BF96" s="192">
        <f>IF(N96="snížená",J96,0)</f>
        <v>0</v>
      </c>
      <c r="BG96" s="192">
        <f>IF(N96="zákl. přenesená",J96,0)</f>
        <v>0</v>
      </c>
      <c r="BH96" s="192">
        <f>IF(N96="sníž. přenesená",J96,0)</f>
        <v>0</v>
      </c>
      <c r="BI96" s="192">
        <f>IF(N96="nulová",J96,0)</f>
        <v>0</v>
      </c>
      <c r="BJ96" s="19" t="s">
        <v>84</v>
      </c>
      <c r="BK96" s="192">
        <f>ROUND(I96*H96,2)</f>
        <v>0</v>
      </c>
      <c r="BL96" s="19" t="s">
        <v>154</v>
      </c>
      <c r="BM96" s="191" t="s">
        <v>1419</v>
      </c>
    </row>
    <row r="97" spans="1:65" s="2" customFormat="1" ht="11.25">
      <c r="A97" s="36"/>
      <c r="B97" s="37"/>
      <c r="C97" s="38"/>
      <c r="D97" s="193" t="s">
        <v>156</v>
      </c>
      <c r="E97" s="38"/>
      <c r="F97" s="194" t="s">
        <v>1147</v>
      </c>
      <c r="G97" s="38"/>
      <c r="H97" s="38"/>
      <c r="I97" s="195"/>
      <c r="J97" s="38"/>
      <c r="K97" s="38"/>
      <c r="L97" s="41"/>
      <c r="M97" s="196"/>
      <c r="N97" s="197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156</v>
      </c>
      <c r="AU97" s="19" t="s">
        <v>84</v>
      </c>
    </row>
    <row r="98" spans="1:65" s="13" customFormat="1" ht="11.25">
      <c r="B98" s="198"/>
      <c r="C98" s="199"/>
      <c r="D98" s="200" t="s">
        <v>158</v>
      </c>
      <c r="E98" s="201" t="s">
        <v>19</v>
      </c>
      <c r="F98" s="202" t="s">
        <v>1420</v>
      </c>
      <c r="G98" s="199"/>
      <c r="H98" s="203">
        <v>63</v>
      </c>
      <c r="I98" s="204"/>
      <c r="J98" s="199"/>
      <c r="K98" s="199"/>
      <c r="L98" s="205"/>
      <c r="M98" s="206"/>
      <c r="N98" s="207"/>
      <c r="O98" s="207"/>
      <c r="P98" s="207"/>
      <c r="Q98" s="207"/>
      <c r="R98" s="207"/>
      <c r="S98" s="207"/>
      <c r="T98" s="208"/>
      <c r="AT98" s="209" t="s">
        <v>158</v>
      </c>
      <c r="AU98" s="209" t="s">
        <v>84</v>
      </c>
      <c r="AV98" s="13" t="s">
        <v>84</v>
      </c>
      <c r="AW98" s="13" t="s">
        <v>33</v>
      </c>
      <c r="AX98" s="13" t="s">
        <v>78</v>
      </c>
      <c r="AY98" s="209" t="s">
        <v>146</v>
      </c>
    </row>
    <row r="99" spans="1:65" s="12" customFormat="1" ht="25.9" customHeight="1">
      <c r="B99" s="164"/>
      <c r="C99" s="165"/>
      <c r="D99" s="166" t="s">
        <v>70</v>
      </c>
      <c r="E99" s="167" t="s">
        <v>223</v>
      </c>
      <c r="F99" s="167" t="s">
        <v>224</v>
      </c>
      <c r="G99" s="165"/>
      <c r="H99" s="165"/>
      <c r="I99" s="168"/>
      <c r="J99" s="169">
        <f>BK99</f>
        <v>0</v>
      </c>
      <c r="K99" s="165"/>
      <c r="L99" s="170"/>
      <c r="M99" s="171"/>
      <c r="N99" s="172"/>
      <c r="O99" s="172"/>
      <c r="P99" s="173">
        <f>P100+P109+P116+P139+P157</f>
        <v>0</v>
      </c>
      <c r="Q99" s="172"/>
      <c r="R99" s="173">
        <f>R100+R109+R116+R139+R157</f>
        <v>0.98980453940000002</v>
      </c>
      <c r="S99" s="172"/>
      <c r="T99" s="174">
        <f>T100+T109+T116+T139+T157</f>
        <v>0</v>
      </c>
      <c r="AR99" s="175" t="s">
        <v>84</v>
      </c>
      <c r="AT99" s="176" t="s">
        <v>70</v>
      </c>
      <c r="AU99" s="176" t="s">
        <v>71</v>
      </c>
      <c r="AY99" s="175" t="s">
        <v>146</v>
      </c>
      <c r="BK99" s="177">
        <f>BK100+BK109+BK116+BK139+BK157</f>
        <v>0</v>
      </c>
    </row>
    <row r="100" spans="1:65" s="12" customFormat="1" ht="22.9" customHeight="1">
      <c r="B100" s="164"/>
      <c r="C100" s="165"/>
      <c r="D100" s="166" t="s">
        <v>70</v>
      </c>
      <c r="E100" s="178" t="s">
        <v>1421</v>
      </c>
      <c r="F100" s="178" t="s">
        <v>1422</v>
      </c>
      <c r="G100" s="165"/>
      <c r="H100" s="165"/>
      <c r="I100" s="168"/>
      <c r="J100" s="179">
        <f>BK100</f>
        <v>0</v>
      </c>
      <c r="K100" s="165"/>
      <c r="L100" s="170"/>
      <c r="M100" s="171"/>
      <c r="N100" s="172"/>
      <c r="O100" s="172"/>
      <c r="P100" s="173">
        <f>SUM(P101:P108)</f>
        <v>0</v>
      </c>
      <c r="Q100" s="172"/>
      <c r="R100" s="173">
        <f>SUM(R101:R108)</f>
        <v>7.0703719999999998E-2</v>
      </c>
      <c r="S100" s="172"/>
      <c r="T100" s="174">
        <f>SUM(T101:T108)</f>
        <v>0</v>
      </c>
      <c r="AR100" s="175" t="s">
        <v>84</v>
      </c>
      <c r="AT100" s="176" t="s">
        <v>70</v>
      </c>
      <c r="AU100" s="176" t="s">
        <v>78</v>
      </c>
      <c r="AY100" s="175" t="s">
        <v>146</v>
      </c>
      <c r="BK100" s="177">
        <f>SUM(BK101:BK108)</f>
        <v>0</v>
      </c>
    </row>
    <row r="101" spans="1:65" s="2" customFormat="1" ht="24.2" customHeight="1">
      <c r="A101" s="36"/>
      <c r="B101" s="37"/>
      <c r="C101" s="180" t="s">
        <v>165</v>
      </c>
      <c r="D101" s="180" t="s">
        <v>149</v>
      </c>
      <c r="E101" s="181" t="s">
        <v>1423</v>
      </c>
      <c r="F101" s="182" t="s">
        <v>1424</v>
      </c>
      <c r="G101" s="183" t="s">
        <v>558</v>
      </c>
      <c r="H101" s="184">
        <v>1</v>
      </c>
      <c r="I101" s="185"/>
      <c r="J101" s="186">
        <f>ROUND(I101*H101,2)</f>
        <v>0</v>
      </c>
      <c r="K101" s="182" t="s">
        <v>153</v>
      </c>
      <c r="L101" s="41"/>
      <c r="M101" s="187" t="s">
        <v>19</v>
      </c>
      <c r="N101" s="188" t="s">
        <v>43</v>
      </c>
      <c r="O101" s="66"/>
      <c r="P101" s="189">
        <f>O101*H101</f>
        <v>0</v>
      </c>
      <c r="Q101" s="189">
        <v>3.4521860000000001E-2</v>
      </c>
      <c r="R101" s="189">
        <f>Q101*H101</f>
        <v>3.4521860000000001E-2</v>
      </c>
      <c r="S101" s="189">
        <v>0</v>
      </c>
      <c r="T101" s="190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229</v>
      </c>
      <c r="AT101" s="191" t="s">
        <v>149</v>
      </c>
      <c r="AU101" s="191" t="s">
        <v>84</v>
      </c>
      <c r="AY101" s="19" t="s">
        <v>146</v>
      </c>
      <c r="BE101" s="192">
        <f>IF(N101="základní",J101,0)</f>
        <v>0</v>
      </c>
      <c r="BF101" s="192">
        <f>IF(N101="snížená",J101,0)</f>
        <v>0</v>
      </c>
      <c r="BG101" s="192">
        <f>IF(N101="zákl. přenesená",J101,0)</f>
        <v>0</v>
      </c>
      <c r="BH101" s="192">
        <f>IF(N101="sníž. přenesená",J101,0)</f>
        <v>0</v>
      </c>
      <c r="BI101" s="192">
        <f>IF(N101="nulová",J101,0)</f>
        <v>0</v>
      </c>
      <c r="BJ101" s="19" t="s">
        <v>84</v>
      </c>
      <c r="BK101" s="192">
        <f>ROUND(I101*H101,2)</f>
        <v>0</v>
      </c>
      <c r="BL101" s="19" t="s">
        <v>229</v>
      </c>
      <c r="BM101" s="191" t="s">
        <v>1425</v>
      </c>
    </row>
    <row r="102" spans="1:65" s="2" customFormat="1" ht="11.25">
      <c r="A102" s="36"/>
      <c r="B102" s="37"/>
      <c r="C102" s="38"/>
      <c r="D102" s="193" t="s">
        <v>156</v>
      </c>
      <c r="E102" s="38"/>
      <c r="F102" s="194" t="s">
        <v>1426</v>
      </c>
      <c r="G102" s="38"/>
      <c r="H102" s="38"/>
      <c r="I102" s="195"/>
      <c r="J102" s="38"/>
      <c r="K102" s="38"/>
      <c r="L102" s="41"/>
      <c r="M102" s="196"/>
      <c r="N102" s="197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156</v>
      </c>
      <c r="AU102" s="19" t="s">
        <v>84</v>
      </c>
    </row>
    <row r="103" spans="1:65" s="2" customFormat="1" ht="24.2" customHeight="1">
      <c r="A103" s="36"/>
      <c r="B103" s="37"/>
      <c r="C103" s="180" t="s">
        <v>154</v>
      </c>
      <c r="D103" s="180" t="s">
        <v>149</v>
      </c>
      <c r="E103" s="181" t="s">
        <v>1427</v>
      </c>
      <c r="F103" s="182" t="s">
        <v>1428</v>
      </c>
      <c r="G103" s="183" t="s">
        <v>558</v>
      </c>
      <c r="H103" s="184">
        <v>1</v>
      </c>
      <c r="I103" s="185"/>
      <c r="J103" s="186">
        <f>ROUND(I103*H103,2)</f>
        <v>0</v>
      </c>
      <c r="K103" s="182" t="s">
        <v>153</v>
      </c>
      <c r="L103" s="41"/>
      <c r="M103" s="187" t="s">
        <v>19</v>
      </c>
      <c r="N103" s="188" t="s">
        <v>43</v>
      </c>
      <c r="O103" s="66"/>
      <c r="P103" s="189">
        <f>O103*H103</f>
        <v>0</v>
      </c>
      <c r="Q103" s="189">
        <v>3.4521860000000001E-2</v>
      </c>
      <c r="R103" s="189">
        <f>Q103*H103</f>
        <v>3.4521860000000001E-2</v>
      </c>
      <c r="S103" s="189">
        <v>0</v>
      </c>
      <c r="T103" s="190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229</v>
      </c>
      <c r="AT103" s="191" t="s">
        <v>149</v>
      </c>
      <c r="AU103" s="191" t="s">
        <v>84</v>
      </c>
      <c r="AY103" s="19" t="s">
        <v>146</v>
      </c>
      <c r="BE103" s="192">
        <f>IF(N103="základní",J103,0)</f>
        <v>0</v>
      </c>
      <c r="BF103" s="192">
        <f>IF(N103="snížená",J103,0)</f>
        <v>0</v>
      </c>
      <c r="BG103" s="192">
        <f>IF(N103="zákl. přenesená",J103,0)</f>
        <v>0</v>
      </c>
      <c r="BH103" s="192">
        <f>IF(N103="sníž. přenesená",J103,0)</f>
        <v>0</v>
      </c>
      <c r="BI103" s="192">
        <f>IF(N103="nulová",J103,0)</f>
        <v>0</v>
      </c>
      <c r="BJ103" s="19" t="s">
        <v>84</v>
      </c>
      <c r="BK103" s="192">
        <f>ROUND(I103*H103,2)</f>
        <v>0</v>
      </c>
      <c r="BL103" s="19" t="s">
        <v>229</v>
      </c>
      <c r="BM103" s="191" t="s">
        <v>1429</v>
      </c>
    </row>
    <row r="104" spans="1:65" s="2" customFormat="1" ht="11.25">
      <c r="A104" s="36"/>
      <c r="B104" s="37"/>
      <c r="C104" s="38"/>
      <c r="D104" s="193" t="s">
        <v>156</v>
      </c>
      <c r="E104" s="38"/>
      <c r="F104" s="194" t="s">
        <v>1430</v>
      </c>
      <c r="G104" s="38"/>
      <c r="H104" s="38"/>
      <c r="I104" s="195"/>
      <c r="J104" s="38"/>
      <c r="K104" s="38"/>
      <c r="L104" s="41"/>
      <c r="M104" s="196"/>
      <c r="N104" s="197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156</v>
      </c>
      <c r="AU104" s="19" t="s">
        <v>84</v>
      </c>
    </row>
    <row r="105" spans="1:65" s="2" customFormat="1" ht="37.9" customHeight="1">
      <c r="A105" s="36"/>
      <c r="B105" s="37"/>
      <c r="C105" s="180" t="s">
        <v>179</v>
      </c>
      <c r="D105" s="180" t="s">
        <v>149</v>
      </c>
      <c r="E105" s="181" t="s">
        <v>1431</v>
      </c>
      <c r="F105" s="182" t="s">
        <v>1432</v>
      </c>
      <c r="G105" s="183" t="s">
        <v>558</v>
      </c>
      <c r="H105" s="184">
        <v>2</v>
      </c>
      <c r="I105" s="185"/>
      <c r="J105" s="186">
        <f>ROUND(I105*H105,2)</f>
        <v>0</v>
      </c>
      <c r="K105" s="182" t="s">
        <v>153</v>
      </c>
      <c r="L105" s="41"/>
      <c r="M105" s="187" t="s">
        <v>19</v>
      </c>
      <c r="N105" s="188" t="s">
        <v>43</v>
      </c>
      <c r="O105" s="66"/>
      <c r="P105" s="189">
        <f>O105*H105</f>
        <v>0</v>
      </c>
      <c r="Q105" s="189">
        <v>8.3000000000000001E-4</v>
      </c>
      <c r="R105" s="189">
        <f>Q105*H105</f>
        <v>1.66E-3</v>
      </c>
      <c r="S105" s="189">
        <v>0</v>
      </c>
      <c r="T105" s="190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1" t="s">
        <v>229</v>
      </c>
      <c r="AT105" s="191" t="s">
        <v>149</v>
      </c>
      <c r="AU105" s="191" t="s">
        <v>84</v>
      </c>
      <c r="AY105" s="19" t="s">
        <v>146</v>
      </c>
      <c r="BE105" s="192">
        <f>IF(N105="základní",J105,0)</f>
        <v>0</v>
      </c>
      <c r="BF105" s="192">
        <f>IF(N105="snížená",J105,0)</f>
        <v>0</v>
      </c>
      <c r="BG105" s="192">
        <f>IF(N105="zákl. přenesená",J105,0)</f>
        <v>0</v>
      </c>
      <c r="BH105" s="192">
        <f>IF(N105="sníž. přenesená",J105,0)</f>
        <v>0</v>
      </c>
      <c r="BI105" s="192">
        <f>IF(N105="nulová",J105,0)</f>
        <v>0</v>
      </c>
      <c r="BJ105" s="19" t="s">
        <v>84</v>
      </c>
      <c r="BK105" s="192">
        <f>ROUND(I105*H105,2)</f>
        <v>0</v>
      </c>
      <c r="BL105" s="19" t="s">
        <v>229</v>
      </c>
      <c r="BM105" s="191" t="s">
        <v>1433</v>
      </c>
    </row>
    <row r="106" spans="1:65" s="2" customFormat="1" ht="11.25">
      <c r="A106" s="36"/>
      <c r="B106" s="37"/>
      <c r="C106" s="38"/>
      <c r="D106" s="193" t="s">
        <v>156</v>
      </c>
      <c r="E106" s="38"/>
      <c r="F106" s="194" t="s">
        <v>1434</v>
      </c>
      <c r="G106" s="38"/>
      <c r="H106" s="38"/>
      <c r="I106" s="195"/>
      <c r="J106" s="38"/>
      <c r="K106" s="38"/>
      <c r="L106" s="41"/>
      <c r="M106" s="196"/>
      <c r="N106" s="197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156</v>
      </c>
      <c r="AU106" s="19" t="s">
        <v>84</v>
      </c>
    </row>
    <row r="107" spans="1:65" s="2" customFormat="1" ht="44.25" customHeight="1">
      <c r="A107" s="36"/>
      <c r="B107" s="37"/>
      <c r="C107" s="180" t="s">
        <v>187</v>
      </c>
      <c r="D107" s="180" t="s">
        <v>149</v>
      </c>
      <c r="E107" s="181" t="s">
        <v>1435</v>
      </c>
      <c r="F107" s="182" t="s">
        <v>1436</v>
      </c>
      <c r="G107" s="183" t="s">
        <v>1214</v>
      </c>
      <c r="H107" s="248"/>
      <c r="I107" s="185"/>
      <c r="J107" s="186">
        <f>ROUND(I107*H107,2)</f>
        <v>0</v>
      </c>
      <c r="K107" s="182" t="s">
        <v>153</v>
      </c>
      <c r="L107" s="41"/>
      <c r="M107" s="187" t="s">
        <v>19</v>
      </c>
      <c r="N107" s="188" t="s">
        <v>43</v>
      </c>
      <c r="O107" s="66"/>
      <c r="P107" s="189">
        <f>O107*H107</f>
        <v>0</v>
      </c>
      <c r="Q107" s="189">
        <v>0</v>
      </c>
      <c r="R107" s="189">
        <f>Q107*H107</f>
        <v>0</v>
      </c>
      <c r="S107" s="189">
        <v>0</v>
      </c>
      <c r="T107" s="190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229</v>
      </c>
      <c r="AT107" s="191" t="s">
        <v>149</v>
      </c>
      <c r="AU107" s="191" t="s">
        <v>84</v>
      </c>
      <c r="AY107" s="19" t="s">
        <v>146</v>
      </c>
      <c r="BE107" s="192">
        <f>IF(N107="základní",J107,0)</f>
        <v>0</v>
      </c>
      <c r="BF107" s="192">
        <f>IF(N107="snížená",J107,0)</f>
        <v>0</v>
      </c>
      <c r="BG107" s="192">
        <f>IF(N107="zákl. přenesená",J107,0)</f>
        <v>0</v>
      </c>
      <c r="BH107" s="192">
        <f>IF(N107="sníž. přenesená",J107,0)</f>
        <v>0</v>
      </c>
      <c r="BI107" s="192">
        <f>IF(N107="nulová",J107,0)</f>
        <v>0</v>
      </c>
      <c r="BJ107" s="19" t="s">
        <v>84</v>
      </c>
      <c r="BK107" s="192">
        <f>ROUND(I107*H107,2)</f>
        <v>0</v>
      </c>
      <c r="BL107" s="19" t="s">
        <v>229</v>
      </c>
      <c r="BM107" s="191" t="s">
        <v>1437</v>
      </c>
    </row>
    <row r="108" spans="1:65" s="2" customFormat="1" ht="11.25">
      <c r="A108" s="36"/>
      <c r="B108" s="37"/>
      <c r="C108" s="38"/>
      <c r="D108" s="193" t="s">
        <v>156</v>
      </c>
      <c r="E108" s="38"/>
      <c r="F108" s="194" t="s">
        <v>1438</v>
      </c>
      <c r="G108" s="38"/>
      <c r="H108" s="38"/>
      <c r="I108" s="195"/>
      <c r="J108" s="38"/>
      <c r="K108" s="38"/>
      <c r="L108" s="41"/>
      <c r="M108" s="196"/>
      <c r="N108" s="197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156</v>
      </c>
      <c r="AU108" s="19" t="s">
        <v>84</v>
      </c>
    </row>
    <row r="109" spans="1:65" s="12" customFormat="1" ht="22.9" customHeight="1">
      <c r="B109" s="164"/>
      <c r="C109" s="165"/>
      <c r="D109" s="166" t="s">
        <v>70</v>
      </c>
      <c r="E109" s="178" t="s">
        <v>1439</v>
      </c>
      <c r="F109" s="178" t="s">
        <v>1440</v>
      </c>
      <c r="G109" s="165"/>
      <c r="H109" s="165"/>
      <c r="I109" s="168"/>
      <c r="J109" s="179">
        <f>BK109</f>
        <v>0</v>
      </c>
      <c r="K109" s="165"/>
      <c r="L109" s="170"/>
      <c r="M109" s="171"/>
      <c r="N109" s="172"/>
      <c r="O109" s="172"/>
      <c r="P109" s="173">
        <f>SUM(P110:P115)</f>
        <v>0</v>
      </c>
      <c r="Q109" s="172"/>
      <c r="R109" s="173">
        <f>SUM(R110:R115)</f>
        <v>0.17274895439999999</v>
      </c>
      <c r="S109" s="172"/>
      <c r="T109" s="174">
        <f>SUM(T110:T115)</f>
        <v>0</v>
      </c>
      <c r="AR109" s="175" t="s">
        <v>84</v>
      </c>
      <c r="AT109" s="176" t="s">
        <v>70</v>
      </c>
      <c r="AU109" s="176" t="s">
        <v>78</v>
      </c>
      <c r="AY109" s="175" t="s">
        <v>146</v>
      </c>
      <c r="BK109" s="177">
        <f>SUM(BK110:BK115)</f>
        <v>0</v>
      </c>
    </row>
    <row r="110" spans="1:65" s="2" customFormat="1" ht="49.15" customHeight="1">
      <c r="A110" s="36"/>
      <c r="B110" s="37"/>
      <c r="C110" s="180" t="s">
        <v>195</v>
      </c>
      <c r="D110" s="180" t="s">
        <v>149</v>
      </c>
      <c r="E110" s="181" t="s">
        <v>1441</v>
      </c>
      <c r="F110" s="182" t="s">
        <v>1442</v>
      </c>
      <c r="G110" s="183" t="s">
        <v>558</v>
      </c>
      <c r="H110" s="184">
        <v>1</v>
      </c>
      <c r="I110" s="185"/>
      <c r="J110" s="186">
        <f>ROUND(I110*H110,2)</f>
        <v>0</v>
      </c>
      <c r="K110" s="182" t="s">
        <v>153</v>
      </c>
      <c r="L110" s="41"/>
      <c r="M110" s="187" t="s">
        <v>19</v>
      </c>
      <c r="N110" s="188" t="s">
        <v>43</v>
      </c>
      <c r="O110" s="66"/>
      <c r="P110" s="189">
        <f>O110*H110</f>
        <v>0</v>
      </c>
      <c r="Q110" s="189">
        <v>8.4874477200000006E-2</v>
      </c>
      <c r="R110" s="189">
        <f>Q110*H110</f>
        <v>8.4874477200000006E-2</v>
      </c>
      <c r="S110" s="189">
        <v>0</v>
      </c>
      <c r="T110" s="19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229</v>
      </c>
      <c r="AT110" s="191" t="s">
        <v>149</v>
      </c>
      <c r="AU110" s="191" t="s">
        <v>84</v>
      </c>
      <c r="AY110" s="19" t="s">
        <v>146</v>
      </c>
      <c r="BE110" s="192">
        <f>IF(N110="základní",J110,0)</f>
        <v>0</v>
      </c>
      <c r="BF110" s="192">
        <f>IF(N110="snížená",J110,0)</f>
        <v>0</v>
      </c>
      <c r="BG110" s="192">
        <f>IF(N110="zákl. přenesená",J110,0)</f>
        <v>0</v>
      </c>
      <c r="BH110" s="192">
        <f>IF(N110="sníž. přenesená",J110,0)</f>
        <v>0</v>
      </c>
      <c r="BI110" s="192">
        <f>IF(N110="nulová",J110,0)</f>
        <v>0</v>
      </c>
      <c r="BJ110" s="19" t="s">
        <v>84</v>
      </c>
      <c r="BK110" s="192">
        <f>ROUND(I110*H110,2)</f>
        <v>0</v>
      </c>
      <c r="BL110" s="19" t="s">
        <v>229</v>
      </c>
      <c r="BM110" s="191" t="s">
        <v>1443</v>
      </c>
    </row>
    <row r="111" spans="1:65" s="2" customFormat="1" ht="11.25">
      <c r="A111" s="36"/>
      <c r="B111" s="37"/>
      <c r="C111" s="38"/>
      <c r="D111" s="193" t="s">
        <v>156</v>
      </c>
      <c r="E111" s="38"/>
      <c r="F111" s="194" t="s">
        <v>1444</v>
      </c>
      <c r="G111" s="38"/>
      <c r="H111" s="38"/>
      <c r="I111" s="195"/>
      <c r="J111" s="38"/>
      <c r="K111" s="38"/>
      <c r="L111" s="41"/>
      <c r="M111" s="196"/>
      <c r="N111" s="197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156</v>
      </c>
      <c r="AU111" s="19" t="s">
        <v>84</v>
      </c>
    </row>
    <row r="112" spans="1:65" s="2" customFormat="1" ht="49.15" customHeight="1">
      <c r="A112" s="36"/>
      <c r="B112" s="37"/>
      <c r="C112" s="180" t="s">
        <v>201</v>
      </c>
      <c r="D112" s="180" t="s">
        <v>149</v>
      </c>
      <c r="E112" s="181" t="s">
        <v>1445</v>
      </c>
      <c r="F112" s="182" t="s">
        <v>1446</v>
      </c>
      <c r="G112" s="183" t="s">
        <v>558</v>
      </c>
      <c r="H112" s="184">
        <v>1</v>
      </c>
      <c r="I112" s="185"/>
      <c r="J112" s="186">
        <f>ROUND(I112*H112,2)</f>
        <v>0</v>
      </c>
      <c r="K112" s="182" t="s">
        <v>153</v>
      </c>
      <c r="L112" s="41"/>
      <c r="M112" s="187" t="s">
        <v>19</v>
      </c>
      <c r="N112" s="188" t="s">
        <v>43</v>
      </c>
      <c r="O112" s="66"/>
      <c r="P112" s="189">
        <f>O112*H112</f>
        <v>0</v>
      </c>
      <c r="Q112" s="189">
        <v>8.7874477199999995E-2</v>
      </c>
      <c r="R112" s="189">
        <f>Q112*H112</f>
        <v>8.7874477199999995E-2</v>
      </c>
      <c r="S112" s="189">
        <v>0</v>
      </c>
      <c r="T112" s="190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229</v>
      </c>
      <c r="AT112" s="191" t="s">
        <v>149</v>
      </c>
      <c r="AU112" s="191" t="s">
        <v>84</v>
      </c>
      <c r="AY112" s="19" t="s">
        <v>146</v>
      </c>
      <c r="BE112" s="192">
        <f>IF(N112="základní",J112,0)</f>
        <v>0</v>
      </c>
      <c r="BF112" s="192">
        <f>IF(N112="snížená",J112,0)</f>
        <v>0</v>
      </c>
      <c r="BG112" s="192">
        <f>IF(N112="zákl. přenesená",J112,0)</f>
        <v>0</v>
      </c>
      <c r="BH112" s="192">
        <f>IF(N112="sníž. přenesená",J112,0)</f>
        <v>0</v>
      </c>
      <c r="BI112" s="192">
        <f>IF(N112="nulová",J112,0)</f>
        <v>0</v>
      </c>
      <c r="BJ112" s="19" t="s">
        <v>84</v>
      </c>
      <c r="BK112" s="192">
        <f>ROUND(I112*H112,2)</f>
        <v>0</v>
      </c>
      <c r="BL112" s="19" t="s">
        <v>229</v>
      </c>
      <c r="BM112" s="191" t="s">
        <v>1447</v>
      </c>
    </row>
    <row r="113" spans="1:65" s="2" customFormat="1" ht="11.25">
      <c r="A113" s="36"/>
      <c r="B113" s="37"/>
      <c r="C113" s="38"/>
      <c r="D113" s="193" t="s">
        <v>156</v>
      </c>
      <c r="E113" s="38"/>
      <c r="F113" s="194" t="s">
        <v>1448</v>
      </c>
      <c r="G113" s="38"/>
      <c r="H113" s="38"/>
      <c r="I113" s="195"/>
      <c r="J113" s="38"/>
      <c r="K113" s="38"/>
      <c r="L113" s="41"/>
      <c r="M113" s="196"/>
      <c r="N113" s="197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156</v>
      </c>
      <c r="AU113" s="19" t="s">
        <v>84</v>
      </c>
    </row>
    <row r="114" spans="1:65" s="2" customFormat="1" ht="44.25" customHeight="1">
      <c r="A114" s="36"/>
      <c r="B114" s="37"/>
      <c r="C114" s="180" t="s">
        <v>147</v>
      </c>
      <c r="D114" s="180" t="s">
        <v>149</v>
      </c>
      <c r="E114" s="181" t="s">
        <v>1449</v>
      </c>
      <c r="F114" s="182" t="s">
        <v>1450</v>
      </c>
      <c r="G114" s="183" t="s">
        <v>1214</v>
      </c>
      <c r="H114" s="248"/>
      <c r="I114" s="185"/>
      <c r="J114" s="186">
        <f>ROUND(I114*H114,2)</f>
        <v>0</v>
      </c>
      <c r="K114" s="182" t="s">
        <v>153</v>
      </c>
      <c r="L114" s="41"/>
      <c r="M114" s="187" t="s">
        <v>19</v>
      </c>
      <c r="N114" s="188" t="s">
        <v>43</v>
      </c>
      <c r="O114" s="66"/>
      <c r="P114" s="189">
        <f>O114*H114</f>
        <v>0</v>
      </c>
      <c r="Q114" s="189">
        <v>0</v>
      </c>
      <c r="R114" s="189">
        <f>Q114*H114</f>
        <v>0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229</v>
      </c>
      <c r="AT114" s="191" t="s">
        <v>149</v>
      </c>
      <c r="AU114" s="191" t="s">
        <v>84</v>
      </c>
      <c r="AY114" s="19" t="s">
        <v>146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84</v>
      </c>
      <c r="BK114" s="192">
        <f>ROUND(I114*H114,2)</f>
        <v>0</v>
      </c>
      <c r="BL114" s="19" t="s">
        <v>229</v>
      </c>
      <c r="BM114" s="191" t="s">
        <v>1451</v>
      </c>
    </row>
    <row r="115" spans="1:65" s="2" customFormat="1" ht="11.25">
      <c r="A115" s="36"/>
      <c r="B115" s="37"/>
      <c r="C115" s="38"/>
      <c r="D115" s="193" t="s">
        <v>156</v>
      </c>
      <c r="E115" s="38"/>
      <c r="F115" s="194" t="s">
        <v>1452</v>
      </c>
      <c r="G115" s="38"/>
      <c r="H115" s="38"/>
      <c r="I115" s="195"/>
      <c r="J115" s="38"/>
      <c r="K115" s="38"/>
      <c r="L115" s="41"/>
      <c r="M115" s="196"/>
      <c r="N115" s="197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156</v>
      </c>
      <c r="AU115" s="19" t="s">
        <v>84</v>
      </c>
    </row>
    <row r="116" spans="1:65" s="12" customFormat="1" ht="22.9" customHeight="1">
      <c r="B116" s="164"/>
      <c r="C116" s="165"/>
      <c r="D116" s="166" t="s">
        <v>70</v>
      </c>
      <c r="E116" s="178" t="s">
        <v>1453</v>
      </c>
      <c r="F116" s="178" t="s">
        <v>1454</v>
      </c>
      <c r="G116" s="165"/>
      <c r="H116" s="165"/>
      <c r="I116" s="168"/>
      <c r="J116" s="179">
        <f>BK116</f>
        <v>0</v>
      </c>
      <c r="K116" s="165"/>
      <c r="L116" s="170"/>
      <c r="M116" s="171"/>
      <c r="N116" s="172"/>
      <c r="O116" s="172"/>
      <c r="P116" s="173">
        <f>SUM(P117:P138)</f>
        <v>0</v>
      </c>
      <c r="Q116" s="172"/>
      <c r="R116" s="173">
        <f>SUM(R117:R138)</f>
        <v>4.7116184999999991E-2</v>
      </c>
      <c r="S116" s="172"/>
      <c r="T116" s="174">
        <f>SUM(T117:T138)</f>
        <v>0</v>
      </c>
      <c r="AR116" s="175" t="s">
        <v>84</v>
      </c>
      <c r="AT116" s="176" t="s">
        <v>70</v>
      </c>
      <c r="AU116" s="176" t="s">
        <v>78</v>
      </c>
      <c r="AY116" s="175" t="s">
        <v>146</v>
      </c>
      <c r="BK116" s="177">
        <f>SUM(BK117:BK138)</f>
        <v>0</v>
      </c>
    </row>
    <row r="117" spans="1:65" s="2" customFormat="1" ht="24.2" customHeight="1">
      <c r="A117" s="36"/>
      <c r="B117" s="37"/>
      <c r="C117" s="180" t="s">
        <v>210</v>
      </c>
      <c r="D117" s="180" t="s">
        <v>149</v>
      </c>
      <c r="E117" s="181" t="s">
        <v>1455</v>
      </c>
      <c r="F117" s="182" t="s">
        <v>1456</v>
      </c>
      <c r="G117" s="183" t="s">
        <v>152</v>
      </c>
      <c r="H117" s="184">
        <v>30</v>
      </c>
      <c r="I117" s="185"/>
      <c r="J117" s="186">
        <f>ROUND(I117*H117,2)</f>
        <v>0</v>
      </c>
      <c r="K117" s="182" t="s">
        <v>153</v>
      </c>
      <c r="L117" s="41"/>
      <c r="M117" s="187" t="s">
        <v>19</v>
      </c>
      <c r="N117" s="188" t="s">
        <v>43</v>
      </c>
      <c r="O117" s="66"/>
      <c r="P117" s="189">
        <f>O117*H117</f>
        <v>0</v>
      </c>
      <c r="Q117" s="189">
        <v>4.5061999999999999E-4</v>
      </c>
      <c r="R117" s="189">
        <f>Q117*H117</f>
        <v>1.35186E-2</v>
      </c>
      <c r="S117" s="189">
        <v>0</v>
      </c>
      <c r="T117" s="190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229</v>
      </c>
      <c r="AT117" s="191" t="s">
        <v>149</v>
      </c>
      <c r="AU117" s="191" t="s">
        <v>84</v>
      </c>
      <c r="AY117" s="19" t="s">
        <v>146</v>
      </c>
      <c r="BE117" s="192">
        <f>IF(N117="základní",J117,0)</f>
        <v>0</v>
      </c>
      <c r="BF117" s="192">
        <f>IF(N117="snížená",J117,0)</f>
        <v>0</v>
      </c>
      <c r="BG117" s="192">
        <f>IF(N117="zákl. přenesená",J117,0)</f>
        <v>0</v>
      </c>
      <c r="BH117" s="192">
        <f>IF(N117="sníž. přenesená",J117,0)</f>
        <v>0</v>
      </c>
      <c r="BI117" s="192">
        <f>IF(N117="nulová",J117,0)</f>
        <v>0</v>
      </c>
      <c r="BJ117" s="19" t="s">
        <v>84</v>
      </c>
      <c r="BK117" s="192">
        <f>ROUND(I117*H117,2)</f>
        <v>0</v>
      </c>
      <c r="BL117" s="19" t="s">
        <v>229</v>
      </c>
      <c r="BM117" s="191" t="s">
        <v>1457</v>
      </c>
    </row>
    <row r="118" spans="1:65" s="2" customFormat="1" ht="11.25">
      <c r="A118" s="36"/>
      <c r="B118" s="37"/>
      <c r="C118" s="38"/>
      <c r="D118" s="193" t="s">
        <v>156</v>
      </c>
      <c r="E118" s="38"/>
      <c r="F118" s="194" t="s">
        <v>1458</v>
      </c>
      <c r="G118" s="38"/>
      <c r="H118" s="38"/>
      <c r="I118" s="195"/>
      <c r="J118" s="38"/>
      <c r="K118" s="38"/>
      <c r="L118" s="41"/>
      <c r="M118" s="196"/>
      <c r="N118" s="197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156</v>
      </c>
      <c r="AU118" s="19" t="s">
        <v>84</v>
      </c>
    </row>
    <row r="119" spans="1:65" s="13" customFormat="1" ht="11.25">
      <c r="B119" s="198"/>
      <c r="C119" s="199"/>
      <c r="D119" s="200" t="s">
        <v>158</v>
      </c>
      <c r="E119" s="201" t="s">
        <v>19</v>
      </c>
      <c r="F119" s="202" t="s">
        <v>1459</v>
      </c>
      <c r="G119" s="199"/>
      <c r="H119" s="203">
        <v>8</v>
      </c>
      <c r="I119" s="204"/>
      <c r="J119" s="199"/>
      <c r="K119" s="199"/>
      <c r="L119" s="205"/>
      <c r="M119" s="206"/>
      <c r="N119" s="207"/>
      <c r="O119" s="207"/>
      <c r="P119" s="207"/>
      <c r="Q119" s="207"/>
      <c r="R119" s="207"/>
      <c r="S119" s="207"/>
      <c r="T119" s="208"/>
      <c r="AT119" s="209" t="s">
        <v>158</v>
      </c>
      <c r="AU119" s="209" t="s">
        <v>84</v>
      </c>
      <c r="AV119" s="13" t="s">
        <v>84</v>
      </c>
      <c r="AW119" s="13" t="s">
        <v>33</v>
      </c>
      <c r="AX119" s="13" t="s">
        <v>71</v>
      </c>
      <c r="AY119" s="209" t="s">
        <v>146</v>
      </c>
    </row>
    <row r="120" spans="1:65" s="13" customFormat="1" ht="11.25">
      <c r="B120" s="198"/>
      <c r="C120" s="199"/>
      <c r="D120" s="200" t="s">
        <v>158</v>
      </c>
      <c r="E120" s="201" t="s">
        <v>19</v>
      </c>
      <c r="F120" s="202" t="s">
        <v>1460</v>
      </c>
      <c r="G120" s="199"/>
      <c r="H120" s="203">
        <v>22</v>
      </c>
      <c r="I120" s="204"/>
      <c r="J120" s="199"/>
      <c r="K120" s="199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158</v>
      </c>
      <c r="AU120" s="209" t="s">
        <v>84</v>
      </c>
      <c r="AV120" s="13" t="s">
        <v>84</v>
      </c>
      <c r="AW120" s="13" t="s">
        <v>33</v>
      </c>
      <c r="AX120" s="13" t="s">
        <v>71</v>
      </c>
      <c r="AY120" s="209" t="s">
        <v>146</v>
      </c>
    </row>
    <row r="121" spans="1:65" s="14" customFormat="1" ht="11.25">
      <c r="B121" s="210"/>
      <c r="C121" s="211"/>
      <c r="D121" s="200" t="s">
        <v>158</v>
      </c>
      <c r="E121" s="212" t="s">
        <v>19</v>
      </c>
      <c r="F121" s="213" t="s">
        <v>173</v>
      </c>
      <c r="G121" s="211"/>
      <c r="H121" s="214">
        <v>30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158</v>
      </c>
      <c r="AU121" s="220" t="s">
        <v>84</v>
      </c>
      <c r="AV121" s="14" t="s">
        <v>154</v>
      </c>
      <c r="AW121" s="14" t="s">
        <v>33</v>
      </c>
      <c r="AX121" s="14" t="s">
        <v>78</v>
      </c>
      <c r="AY121" s="220" t="s">
        <v>146</v>
      </c>
    </row>
    <row r="122" spans="1:65" s="2" customFormat="1" ht="24.2" customHeight="1">
      <c r="A122" s="36"/>
      <c r="B122" s="37"/>
      <c r="C122" s="180" t="s">
        <v>218</v>
      </c>
      <c r="D122" s="180" t="s">
        <v>149</v>
      </c>
      <c r="E122" s="181" t="s">
        <v>1461</v>
      </c>
      <c r="F122" s="182" t="s">
        <v>1462</v>
      </c>
      <c r="G122" s="183" t="s">
        <v>152</v>
      </c>
      <c r="H122" s="184">
        <v>12</v>
      </c>
      <c r="I122" s="185"/>
      <c r="J122" s="186">
        <f>ROUND(I122*H122,2)</f>
        <v>0</v>
      </c>
      <c r="K122" s="182" t="s">
        <v>153</v>
      </c>
      <c r="L122" s="41"/>
      <c r="M122" s="187" t="s">
        <v>19</v>
      </c>
      <c r="N122" s="188" t="s">
        <v>43</v>
      </c>
      <c r="O122" s="66"/>
      <c r="P122" s="189">
        <f>O122*H122</f>
        <v>0</v>
      </c>
      <c r="Q122" s="189">
        <v>5.5688500000000002E-4</v>
      </c>
      <c r="R122" s="189">
        <f>Q122*H122</f>
        <v>6.6826200000000002E-3</v>
      </c>
      <c r="S122" s="189">
        <v>0</v>
      </c>
      <c r="T122" s="190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229</v>
      </c>
      <c r="AT122" s="191" t="s">
        <v>149</v>
      </c>
      <c r="AU122" s="191" t="s">
        <v>84</v>
      </c>
      <c r="AY122" s="19" t="s">
        <v>146</v>
      </c>
      <c r="BE122" s="192">
        <f>IF(N122="základní",J122,0)</f>
        <v>0</v>
      </c>
      <c r="BF122" s="192">
        <f>IF(N122="snížená",J122,0)</f>
        <v>0</v>
      </c>
      <c r="BG122" s="192">
        <f>IF(N122="zákl. přenesená",J122,0)</f>
        <v>0</v>
      </c>
      <c r="BH122" s="192">
        <f>IF(N122="sníž. přenesená",J122,0)</f>
        <v>0</v>
      </c>
      <c r="BI122" s="192">
        <f>IF(N122="nulová",J122,0)</f>
        <v>0</v>
      </c>
      <c r="BJ122" s="19" t="s">
        <v>84</v>
      </c>
      <c r="BK122" s="192">
        <f>ROUND(I122*H122,2)</f>
        <v>0</v>
      </c>
      <c r="BL122" s="19" t="s">
        <v>229</v>
      </c>
      <c r="BM122" s="191" t="s">
        <v>1463</v>
      </c>
    </row>
    <row r="123" spans="1:65" s="2" customFormat="1" ht="11.25">
      <c r="A123" s="36"/>
      <c r="B123" s="37"/>
      <c r="C123" s="38"/>
      <c r="D123" s="193" t="s">
        <v>156</v>
      </c>
      <c r="E123" s="38"/>
      <c r="F123" s="194" t="s">
        <v>1464</v>
      </c>
      <c r="G123" s="38"/>
      <c r="H123" s="38"/>
      <c r="I123" s="195"/>
      <c r="J123" s="38"/>
      <c r="K123" s="38"/>
      <c r="L123" s="41"/>
      <c r="M123" s="196"/>
      <c r="N123" s="197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156</v>
      </c>
      <c r="AU123" s="19" t="s">
        <v>84</v>
      </c>
    </row>
    <row r="124" spans="1:65" s="13" customFormat="1" ht="11.25">
      <c r="B124" s="198"/>
      <c r="C124" s="199"/>
      <c r="D124" s="200" t="s">
        <v>158</v>
      </c>
      <c r="E124" s="201" t="s">
        <v>19</v>
      </c>
      <c r="F124" s="202" t="s">
        <v>1465</v>
      </c>
      <c r="G124" s="199"/>
      <c r="H124" s="203">
        <v>7</v>
      </c>
      <c r="I124" s="204"/>
      <c r="J124" s="199"/>
      <c r="K124" s="199"/>
      <c r="L124" s="205"/>
      <c r="M124" s="206"/>
      <c r="N124" s="207"/>
      <c r="O124" s="207"/>
      <c r="P124" s="207"/>
      <c r="Q124" s="207"/>
      <c r="R124" s="207"/>
      <c r="S124" s="207"/>
      <c r="T124" s="208"/>
      <c r="AT124" s="209" t="s">
        <v>158</v>
      </c>
      <c r="AU124" s="209" t="s">
        <v>84</v>
      </c>
      <c r="AV124" s="13" t="s">
        <v>84</v>
      </c>
      <c r="AW124" s="13" t="s">
        <v>33</v>
      </c>
      <c r="AX124" s="13" t="s">
        <v>71</v>
      </c>
      <c r="AY124" s="209" t="s">
        <v>146</v>
      </c>
    </row>
    <row r="125" spans="1:65" s="13" customFormat="1" ht="11.25">
      <c r="B125" s="198"/>
      <c r="C125" s="199"/>
      <c r="D125" s="200" t="s">
        <v>158</v>
      </c>
      <c r="E125" s="201" t="s">
        <v>19</v>
      </c>
      <c r="F125" s="202" t="s">
        <v>1466</v>
      </c>
      <c r="G125" s="199"/>
      <c r="H125" s="203">
        <v>5</v>
      </c>
      <c r="I125" s="204"/>
      <c r="J125" s="199"/>
      <c r="K125" s="199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158</v>
      </c>
      <c r="AU125" s="209" t="s">
        <v>84</v>
      </c>
      <c r="AV125" s="13" t="s">
        <v>84</v>
      </c>
      <c r="AW125" s="13" t="s">
        <v>33</v>
      </c>
      <c r="AX125" s="13" t="s">
        <v>71</v>
      </c>
      <c r="AY125" s="209" t="s">
        <v>146</v>
      </c>
    </row>
    <row r="126" spans="1:65" s="14" customFormat="1" ht="11.25">
      <c r="B126" s="210"/>
      <c r="C126" s="211"/>
      <c r="D126" s="200" t="s">
        <v>158</v>
      </c>
      <c r="E126" s="212" t="s">
        <v>19</v>
      </c>
      <c r="F126" s="213" t="s">
        <v>173</v>
      </c>
      <c r="G126" s="211"/>
      <c r="H126" s="214">
        <v>12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158</v>
      </c>
      <c r="AU126" s="220" t="s">
        <v>84</v>
      </c>
      <c r="AV126" s="14" t="s">
        <v>154</v>
      </c>
      <c r="AW126" s="14" t="s">
        <v>33</v>
      </c>
      <c r="AX126" s="14" t="s">
        <v>78</v>
      </c>
      <c r="AY126" s="220" t="s">
        <v>146</v>
      </c>
    </row>
    <row r="127" spans="1:65" s="2" customFormat="1" ht="24.2" customHeight="1">
      <c r="A127" s="36"/>
      <c r="B127" s="37"/>
      <c r="C127" s="180" t="s">
        <v>8</v>
      </c>
      <c r="D127" s="180" t="s">
        <v>149</v>
      </c>
      <c r="E127" s="181" t="s">
        <v>1467</v>
      </c>
      <c r="F127" s="182" t="s">
        <v>1468</v>
      </c>
      <c r="G127" s="183" t="s">
        <v>152</v>
      </c>
      <c r="H127" s="184">
        <v>21</v>
      </c>
      <c r="I127" s="185"/>
      <c r="J127" s="186">
        <f>ROUND(I127*H127,2)</f>
        <v>0</v>
      </c>
      <c r="K127" s="182" t="s">
        <v>153</v>
      </c>
      <c r="L127" s="41"/>
      <c r="M127" s="187" t="s">
        <v>19</v>
      </c>
      <c r="N127" s="188" t="s">
        <v>43</v>
      </c>
      <c r="O127" s="66"/>
      <c r="P127" s="189">
        <f>O127*H127</f>
        <v>0</v>
      </c>
      <c r="Q127" s="189">
        <v>6.91985E-4</v>
      </c>
      <c r="R127" s="189">
        <f>Q127*H127</f>
        <v>1.4531684999999999E-2</v>
      </c>
      <c r="S127" s="189">
        <v>0</v>
      </c>
      <c r="T127" s="19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229</v>
      </c>
      <c r="AT127" s="191" t="s">
        <v>149</v>
      </c>
      <c r="AU127" s="191" t="s">
        <v>84</v>
      </c>
      <c r="AY127" s="19" t="s">
        <v>146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84</v>
      </c>
      <c r="BK127" s="192">
        <f>ROUND(I127*H127,2)</f>
        <v>0</v>
      </c>
      <c r="BL127" s="19" t="s">
        <v>229</v>
      </c>
      <c r="BM127" s="191" t="s">
        <v>1469</v>
      </c>
    </row>
    <row r="128" spans="1:65" s="2" customFormat="1" ht="11.25">
      <c r="A128" s="36"/>
      <c r="B128" s="37"/>
      <c r="C128" s="38"/>
      <c r="D128" s="193" t="s">
        <v>156</v>
      </c>
      <c r="E128" s="38"/>
      <c r="F128" s="194" t="s">
        <v>1470</v>
      </c>
      <c r="G128" s="38"/>
      <c r="H128" s="38"/>
      <c r="I128" s="195"/>
      <c r="J128" s="38"/>
      <c r="K128" s="38"/>
      <c r="L128" s="41"/>
      <c r="M128" s="196"/>
      <c r="N128" s="197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156</v>
      </c>
      <c r="AU128" s="19" t="s">
        <v>84</v>
      </c>
    </row>
    <row r="129" spans="1:65" s="13" customFormat="1" ht="11.25">
      <c r="B129" s="198"/>
      <c r="C129" s="199"/>
      <c r="D129" s="200" t="s">
        <v>158</v>
      </c>
      <c r="E129" s="201" t="s">
        <v>19</v>
      </c>
      <c r="F129" s="202" t="s">
        <v>1471</v>
      </c>
      <c r="G129" s="199"/>
      <c r="H129" s="203">
        <v>6</v>
      </c>
      <c r="I129" s="204"/>
      <c r="J129" s="199"/>
      <c r="K129" s="199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158</v>
      </c>
      <c r="AU129" s="209" t="s">
        <v>84</v>
      </c>
      <c r="AV129" s="13" t="s">
        <v>84</v>
      </c>
      <c r="AW129" s="13" t="s">
        <v>33</v>
      </c>
      <c r="AX129" s="13" t="s">
        <v>71</v>
      </c>
      <c r="AY129" s="209" t="s">
        <v>146</v>
      </c>
    </row>
    <row r="130" spans="1:65" s="13" customFormat="1" ht="11.25">
      <c r="B130" s="198"/>
      <c r="C130" s="199"/>
      <c r="D130" s="200" t="s">
        <v>158</v>
      </c>
      <c r="E130" s="201" t="s">
        <v>19</v>
      </c>
      <c r="F130" s="202" t="s">
        <v>1472</v>
      </c>
      <c r="G130" s="199"/>
      <c r="H130" s="203">
        <v>15</v>
      </c>
      <c r="I130" s="204"/>
      <c r="J130" s="199"/>
      <c r="K130" s="199"/>
      <c r="L130" s="205"/>
      <c r="M130" s="206"/>
      <c r="N130" s="207"/>
      <c r="O130" s="207"/>
      <c r="P130" s="207"/>
      <c r="Q130" s="207"/>
      <c r="R130" s="207"/>
      <c r="S130" s="207"/>
      <c r="T130" s="208"/>
      <c r="AT130" s="209" t="s">
        <v>158</v>
      </c>
      <c r="AU130" s="209" t="s">
        <v>84</v>
      </c>
      <c r="AV130" s="13" t="s">
        <v>84</v>
      </c>
      <c r="AW130" s="13" t="s">
        <v>33</v>
      </c>
      <c r="AX130" s="13" t="s">
        <v>71</v>
      </c>
      <c r="AY130" s="209" t="s">
        <v>146</v>
      </c>
    </row>
    <row r="131" spans="1:65" s="14" customFormat="1" ht="11.25">
      <c r="B131" s="210"/>
      <c r="C131" s="211"/>
      <c r="D131" s="200" t="s">
        <v>158</v>
      </c>
      <c r="E131" s="212" t="s">
        <v>19</v>
      </c>
      <c r="F131" s="213" t="s">
        <v>173</v>
      </c>
      <c r="G131" s="211"/>
      <c r="H131" s="214">
        <v>21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158</v>
      </c>
      <c r="AU131" s="220" t="s">
        <v>84</v>
      </c>
      <c r="AV131" s="14" t="s">
        <v>154</v>
      </c>
      <c r="AW131" s="14" t="s">
        <v>33</v>
      </c>
      <c r="AX131" s="14" t="s">
        <v>78</v>
      </c>
      <c r="AY131" s="220" t="s">
        <v>146</v>
      </c>
    </row>
    <row r="132" spans="1:65" s="2" customFormat="1" ht="24.2" customHeight="1">
      <c r="A132" s="36"/>
      <c r="B132" s="37"/>
      <c r="C132" s="180" t="s">
        <v>236</v>
      </c>
      <c r="D132" s="180" t="s">
        <v>149</v>
      </c>
      <c r="E132" s="181" t="s">
        <v>1473</v>
      </c>
      <c r="F132" s="182" t="s">
        <v>1474</v>
      </c>
      <c r="G132" s="183" t="s">
        <v>152</v>
      </c>
      <c r="H132" s="184">
        <v>63</v>
      </c>
      <c r="I132" s="185"/>
      <c r="J132" s="186">
        <f>ROUND(I132*H132,2)</f>
        <v>0</v>
      </c>
      <c r="K132" s="182" t="s">
        <v>153</v>
      </c>
      <c r="L132" s="41"/>
      <c r="M132" s="187" t="s">
        <v>19</v>
      </c>
      <c r="N132" s="188" t="s">
        <v>43</v>
      </c>
      <c r="O132" s="66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1" t="s">
        <v>229</v>
      </c>
      <c r="AT132" s="191" t="s">
        <v>149</v>
      </c>
      <c r="AU132" s="191" t="s">
        <v>84</v>
      </c>
      <c r="AY132" s="19" t="s">
        <v>146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84</v>
      </c>
      <c r="BK132" s="192">
        <f>ROUND(I132*H132,2)</f>
        <v>0</v>
      </c>
      <c r="BL132" s="19" t="s">
        <v>229</v>
      </c>
      <c r="BM132" s="191" t="s">
        <v>1475</v>
      </c>
    </row>
    <row r="133" spans="1:65" s="2" customFormat="1" ht="11.25">
      <c r="A133" s="36"/>
      <c r="B133" s="37"/>
      <c r="C133" s="38"/>
      <c r="D133" s="193" t="s">
        <v>156</v>
      </c>
      <c r="E133" s="38"/>
      <c r="F133" s="194" t="s">
        <v>1476</v>
      </c>
      <c r="G133" s="38"/>
      <c r="H133" s="38"/>
      <c r="I133" s="195"/>
      <c r="J133" s="38"/>
      <c r="K133" s="38"/>
      <c r="L133" s="41"/>
      <c r="M133" s="196"/>
      <c r="N133" s="197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156</v>
      </c>
      <c r="AU133" s="19" t="s">
        <v>84</v>
      </c>
    </row>
    <row r="134" spans="1:65" s="13" customFormat="1" ht="11.25">
      <c r="B134" s="198"/>
      <c r="C134" s="199"/>
      <c r="D134" s="200" t="s">
        <v>158</v>
      </c>
      <c r="E134" s="201" t="s">
        <v>19</v>
      </c>
      <c r="F134" s="202" t="s">
        <v>1420</v>
      </c>
      <c r="G134" s="199"/>
      <c r="H134" s="203">
        <v>63</v>
      </c>
      <c r="I134" s="204"/>
      <c r="J134" s="199"/>
      <c r="K134" s="199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158</v>
      </c>
      <c r="AU134" s="209" t="s">
        <v>84</v>
      </c>
      <c r="AV134" s="13" t="s">
        <v>84</v>
      </c>
      <c r="AW134" s="13" t="s">
        <v>33</v>
      </c>
      <c r="AX134" s="13" t="s">
        <v>78</v>
      </c>
      <c r="AY134" s="209" t="s">
        <v>146</v>
      </c>
    </row>
    <row r="135" spans="1:65" s="2" customFormat="1" ht="55.5" customHeight="1">
      <c r="A135" s="36"/>
      <c r="B135" s="37"/>
      <c r="C135" s="180" t="s">
        <v>242</v>
      </c>
      <c r="D135" s="180" t="s">
        <v>149</v>
      </c>
      <c r="E135" s="181" t="s">
        <v>1477</v>
      </c>
      <c r="F135" s="182" t="s">
        <v>1478</v>
      </c>
      <c r="G135" s="183" t="s">
        <v>152</v>
      </c>
      <c r="H135" s="184">
        <v>63</v>
      </c>
      <c r="I135" s="185"/>
      <c r="J135" s="186">
        <f>ROUND(I135*H135,2)</f>
        <v>0</v>
      </c>
      <c r="K135" s="182" t="s">
        <v>153</v>
      </c>
      <c r="L135" s="41"/>
      <c r="M135" s="187" t="s">
        <v>19</v>
      </c>
      <c r="N135" s="188" t="s">
        <v>43</v>
      </c>
      <c r="O135" s="66"/>
      <c r="P135" s="189">
        <f>O135*H135</f>
        <v>0</v>
      </c>
      <c r="Q135" s="189">
        <v>1.9656E-4</v>
      </c>
      <c r="R135" s="189">
        <f>Q135*H135</f>
        <v>1.238328E-2</v>
      </c>
      <c r="S135" s="189">
        <v>0</v>
      </c>
      <c r="T135" s="19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1" t="s">
        <v>229</v>
      </c>
      <c r="AT135" s="191" t="s">
        <v>149</v>
      </c>
      <c r="AU135" s="191" t="s">
        <v>84</v>
      </c>
      <c r="AY135" s="19" t="s">
        <v>146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84</v>
      </c>
      <c r="BK135" s="192">
        <f>ROUND(I135*H135,2)</f>
        <v>0</v>
      </c>
      <c r="BL135" s="19" t="s">
        <v>229</v>
      </c>
      <c r="BM135" s="191" t="s">
        <v>1479</v>
      </c>
    </row>
    <row r="136" spans="1:65" s="2" customFormat="1" ht="11.25">
      <c r="A136" s="36"/>
      <c r="B136" s="37"/>
      <c r="C136" s="38"/>
      <c r="D136" s="193" t="s">
        <v>156</v>
      </c>
      <c r="E136" s="38"/>
      <c r="F136" s="194" t="s">
        <v>1480</v>
      </c>
      <c r="G136" s="38"/>
      <c r="H136" s="38"/>
      <c r="I136" s="195"/>
      <c r="J136" s="38"/>
      <c r="K136" s="38"/>
      <c r="L136" s="41"/>
      <c r="M136" s="196"/>
      <c r="N136" s="197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156</v>
      </c>
      <c r="AU136" s="19" t="s">
        <v>84</v>
      </c>
    </row>
    <row r="137" spans="1:65" s="2" customFormat="1" ht="44.25" customHeight="1">
      <c r="A137" s="36"/>
      <c r="B137" s="37"/>
      <c r="C137" s="180" t="s">
        <v>349</v>
      </c>
      <c r="D137" s="180" t="s">
        <v>149</v>
      </c>
      <c r="E137" s="181" t="s">
        <v>1481</v>
      </c>
      <c r="F137" s="182" t="s">
        <v>1482</v>
      </c>
      <c r="G137" s="183" t="s">
        <v>1214</v>
      </c>
      <c r="H137" s="248"/>
      <c r="I137" s="185"/>
      <c r="J137" s="186">
        <f>ROUND(I137*H137,2)</f>
        <v>0</v>
      </c>
      <c r="K137" s="182" t="s">
        <v>153</v>
      </c>
      <c r="L137" s="41"/>
      <c r="M137" s="187" t="s">
        <v>19</v>
      </c>
      <c r="N137" s="188" t="s">
        <v>43</v>
      </c>
      <c r="O137" s="66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229</v>
      </c>
      <c r="AT137" s="191" t="s">
        <v>149</v>
      </c>
      <c r="AU137" s="191" t="s">
        <v>84</v>
      </c>
      <c r="AY137" s="19" t="s">
        <v>146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84</v>
      </c>
      <c r="BK137" s="192">
        <f>ROUND(I137*H137,2)</f>
        <v>0</v>
      </c>
      <c r="BL137" s="19" t="s">
        <v>229</v>
      </c>
      <c r="BM137" s="191" t="s">
        <v>1483</v>
      </c>
    </row>
    <row r="138" spans="1:65" s="2" customFormat="1" ht="11.25">
      <c r="A138" s="36"/>
      <c r="B138" s="37"/>
      <c r="C138" s="38"/>
      <c r="D138" s="193" t="s">
        <v>156</v>
      </c>
      <c r="E138" s="38"/>
      <c r="F138" s="194" t="s">
        <v>1484</v>
      </c>
      <c r="G138" s="38"/>
      <c r="H138" s="38"/>
      <c r="I138" s="195"/>
      <c r="J138" s="38"/>
      <c r="K138" s="38"/>
      <c r="L138" s="41"/>
      <c r="M138" s="196"/>
      <c r="N138" s="197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156</v>
      </c>
      <c r="AU138" s="19" t="s">
        <v>84</v>
      </c>
    </row>
    <row r="139" spans="1:65" s="12" customFormat="1" ht="22.9" customHeight="1">
      <c r="B139" s="164"/>
      <c r="C139" s="165"/>
      <c r="D139" s="166" t="s">
        <v>70</v>
      </c>
      <c r="E139" s="178" t="s">
        <v>1485</v>
      </c>
      <c r="F139" s="178" t="s">
        <v>1486</v>
      </c>
      <c r="G139" s="165"/>
      <c r="H139" s="165"/>
      <c r="I139" s="168"/>
      <c r="J139" s="179">
        <f>BK139</f>
        <v>0</v>
      </c>
      <c r="K139" s="165"/>
      <c r="L139" s="170"/>
      <c r="M139" s="171"/>
      <c r="N139" s="172"/>
      <c r="O139" s="172"/>
      <c r="P139" s="173">
        <f>SUM(P140:P156)</f>
        <v>0</v>
      </c>
      <c r="Q139" s="172"/>
      <c r="R139" s="173">
        <f>SUM(R140:R156)</f>
        <v>2.4745680000000003E-2</v>
      </c>
      <c r="S139" s="172"/>
      <c r="T139" s="174">
        <f>SUM(T140:T156)</f>
        <v>0</v>
      </c>
      <c r="AR139" s="175" t="s">
        <v>84</v>
      </c>
      <c r="AT139" s="176" t="s">
        <v>70</v>
      </c>
      <c r="AU139" s="176" t="s">
        <v>78</v>
      </c>
      <c r="AY139" s="175" t="s">
        <v>146</v>
      </c>
      <c r="BK139" s="177">
        <f>SUM(BK140:BK156)</f>
        <v>0</v>
      </c>
    </row>
    <row r="140" spans="1:65" s="2" customFormat="1" ht="16.5" customHeight="1">
      <c r="A140" s="36"/>
      <c r="B140" s="37"/>
      <c r="C140" s="180" t="s">
        <v>229</v>
      </c>
      <c r="D140" s="180" t="s">
        <v>149</v>
      </c>
      <c r="E140" s="181" t="s">
        <v>1487</v>
      </c>
      <c r="F140" s="182" t="s">
        <v>1488</v>
      </c>
      <c r="G140" s="183" t="s">
        <v>558</v>
      </c>
      <c r="H140" s="184">
        <v>2</v>
      </c>
      <c r="I140" s="185"/>
      <c r="J140" s="186">
        <f>ROUND(I140*H140,2)</f>
        <v>0</v>
      </c>
      <c r="K140" s="182" t="s">
        <v>19</v>
      </c>
      <c r="L140" s="41"/>
      <c r="M140" s="187" t="s">
        <v>19</v>
      </c>
      <c r="N140" s="188" t="s">
        <v>43</v>
      </c>
      <c r="O140" s="66"/>
      <c r="P140" s="189">
        <f>O140*H140</f>
        <v>0</v>
      </c>
      <c r="Q140" s="189">
        <v>5.9699999999999996E-3</v>
      </c>
      <c r="R140" s="189">
        <f>Q140*H140</f>
        <v>1.1939999999999999E-2</v>
      </c>
      <c r="S140" s="189">
        <v>0</v>
      </c>
      <c r="T140" s="19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1" t="s">
        <v>229</v>
      </c>
      <c r="AT140" s="191" t="s">
        <v>149</v>
      </c>
      <c r="AU140" s="191" t="s">
        <v>84</v>
      </c>
      <c r="AY140" s="19" t="s">
        <v>146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84</v>
      </c>
      <c r="BK140" s="192">
        <f>ROUND(I140*H140,2)</f>
        <v>0</v>
      </c>
      <c r="BL140" s="19" t="s">
        <v>229</v>
      </c>
      <c r="BM140" s="191" t="s">
        <v>1489</v>
      </c>
    </row>
    <row r="141" spans="1:65" s="13" customFormat="1" ht="11.25">
      <c r="B141" s="198"/>
      <c r="C141" s="199"/>
      <c r="D141" s="200" t="s">
        <v>158</v>
      </c>
      <c r="E141" s="201" t="s">
        <v>19</v>
      </c>
      <c r="F141" s="202" t="s">
        <v>1490</v>
      </c>
      <c r="G141" s="199"/>
      <c r="H141" s="203">
        <v>1</v>
      </c>
      <c r="I141" s="204"/>
      <c r="J141" s="199"/>
      <c r="K141" s="199"/>
      <c r="L141" s="205"/>
      <c r="M141" s="206"/>
      <c r="N141" s="207"/>
      <c r="O141" s="207"/>
      <c r="P141" s="207"/>
      <c r="Q141" s="207"/>
      <c r="R141" s="207"/>
      <c r="S141" s="207"/>
      <c r="T141" s="208"/>
      <c r="AT141" s="209" t="s">
        <v>158</v>
      </c>
      <c r="AU141" s="209" t="s">
        <v>84</v>
      </c>
      <c r="AV141" s="13" t="s">
        <v>84</v>
      </c>
      <c r="AW141" s="13" t="s">
        <v>33</v>
      </c>
      <c r="AX141" s="13" t="s">
        <v>71</v>
      </c>
      <c r="AY141" s="209" t="s">
        <v>146</v>
      </c>
    </row>
    <row r="142" spans="1:65" s="13" customFormat="1" ht="11.25">
      <c r="B142" s="198"/>
      <c r="C142" s="199"/>
      <c r="D142" s="200" t="s">
        <v>158</v>
      </c>
      <c r="E142" s="201" t="s">
        <v>19</v>
      </c>
      <c r="F142" s="202" t="s">
        <v>1491</v>
      </c>
      <c r="G142" s="199"/>
      <c r="H142" s="203">
        <v>1</v>
      </c>
      <c r="I142" s="204"/>
      <c r="J142" s="199"/>
      <c r="K142" s="199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158</v>
      </c>
      <c r="AU142" s="209" t="s">
        <v>84</v>
      </c>
      <c r="AV142" s="13" t="s">
        <v>84</v>
      </c>
      <c r="AW142" s="13" t="s">
        <v>33</v>
      </c>
      <c r="AX142" s="13" t="s">
        <v>71</v>
      </c>
      <c r="AY142" s="209" t="s">
        <v>146</v>
      </c>
    </row>
    <row r="143" spans="1:65" s="14" customFormat="1" ht="11.25">
      <c r="B143" s="210"/>
      <c r="C143" s="211"/>
      <c r="D143" s="200" t="s">
        <v>158</v>
      </c>
      <c r="E143" s="212" t="s">
        <v>19</v>
      </c>
      <c r="F143" s="213" t="s">
        <v>173</v>
      </c>
      <c r="G143" s="211"/>
      <c r="H143" s="214">
        <v>2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158</v>
      </c>
      <c r="AU143" s="220" t="s">
        <v>84</v>
      </c>
      <c r="AV143" s="14" t="s">
        <v>154</v>
      </c>
      <c r="AW143" s="14" t="s">
        <v>33</v>
      </c>
      <c r="AX143" s="14" t="s">
        <v>78</v>
      </c>
      <c r="AY143" s="220" t="s">
        <v>146</v>
      </c>
    </row>
    <row r="144" spans="1:65" s="2" customFormat="1" ht="16.5" customHeight="1">
      <c r="A144" s="36"/>
      <c r="B144" s="37"/>
      <c r="C144" s="180" t="s">
        <v>366</v>
      </c>
      <c r="D144" s="180" t="s">
        <v>149</v>
      </c>
      <c r="E144" s="181" t="s">
        <v>1492</v>
      </c>
      <c r="F144" s="182" t="s">
        <v>1493</v>
      </c>
      <c r="G144" s="183" t="s">
        <v>162</v>
      </c>
      <c r="H144" s="184">
        <v>2</v>
      </c>
      <c r="I144" s="185"/>
      <c r="J144" s="186">
        <f>ROUND(I144*H144,2)</f>
        <v>0</v>
      </c>
      <c r="K144" s="182" t="s">
        <v>19</v>
      </c>
      <c r="L144" s="41"/>
      <c r="M144" s="187" t="s">
        <v>19</v>
      </c>
      <c r="N144" s="188" t="s">
        <v>43</v>
      </c>
      <c r="O144" s="66"/>
      <c r="P144" s="189">
        <f>O144*H144</f>
        <v>0</v>
      </c>
      <c r="Q144" s="189">
        <v>2.7999999999999998E-4</v>
      </c>
      <c r="R144" s="189">
        <f>Q144*H144</f>
        <v>5.5999999999999995E-4</v>
      </c>
      <c r="S144" s="189">
        <v>0</v>
      </c>
      <c r="T144" s="19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1" t="s">
        <v>229</v>
      </c>
      <c r="AT144" s="191" t="s">
        <v>149</v>
      </c>
      <c r="AU144" s="191" t="s">
        <v>84</v>
      </c>
      <c r="AY144" s="19" t="s">
        <v>146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84</v>
      </c>
      <c r="BK144" s="192">
        <f>ROUND(I144*H144,2)</f>
        <v>0</v>
      </c>
      <c r="BL144" s="19" t="s">
        <v>229</v>
      </c>
      <c r="BM144" s="191" t="s">
        <v>1494</v>
      </c>
    </row>
    <row r="145" spans="1:65" s="2" customFormat="1" ht="33" customHeight="1">
      <c r="A145" s="36"/>
      <c r="B145" s="37"/>
      <c r="C145" s="180" t="s">
        <v>372</v>
      </c>
      <c r="D145" s="180" t="s">
        <v>149</v>
      </c>
      <c r="E145" s="181" t="s">
        <v>1495</v>
      </c>
      <c r="F145" s="182" t="s">
        <v>1496</v>
      </c>
      <c r="G145" s="183" t="s">
        <v>162</v>
      </c>
      <c r="H145" s="184">
        <v>12</v>
      </c>
      <c r="I145" s="185"/>
      <c r="J145" s="186">
        <f>ROUND(I145*H145,2)</f>
        <v>0</v>
      </c>
      <c r="K145" s="182" t="s">
        <v>153</v>
      </c>
      <c r="L145" s="41"/>
      <c r="M145" s="187" t="s">
        <v>19</v>
      </c>
      <c r="N145" s="188" t="s">
        <v>43</v>
      </c>
      <c r="O145" s="66"/>
      <c r="P145" s="189">
        <f>O145*H145</f>
        <v>0</v>
      </c>
      <c r="Q145" s="189">
        <v>2.5713999999999999E-4</v>
      </c>
      <c r="R145" s="189">
        <f>Q145*H145</f>
        <v>3.0856799999999999E-3</v>
      </c>
      <c r="S145" s="189">
        <v>0</v>
      </c>
      <c r="T145" s="19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1" t="s">
        <v>229</v>
      </c>
      <c r="AT145" s="191" t="s">
        <v>149</v>
      </c>
      <c r="AU145" s="191" t="s">
        <v>84</v>
      </c>
      <c r="AY145" s="19" t="s">
        <v>146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84</v>
      </c>
      <c r="BK145" s="192">
        <f>ROUND(I145*H145,2)</f>
        <v>0</v>
      </c>
      <c r="BL145" s="19" t="s">
        <v>229</v>
      </c>
      <c r="BM145" s="191" t="s">
        <v>1497</v>
      </c>
    </row>
    <row r="146" spans="1:65" s="2" customFormat="1" ht="11.25">
      <c r="A146" s="36"/>
      <c r="B146" s="37"/>
      <c r="C146" s="38"/>
      <c r="D146" s="193" t="s">
        <v>156</v>
      </c>
      <c r="E146" s="38"/>
      <c r="F146" s="194" t="s">
        <v>1498</v>
      </c>
      <c r="G146" s="38"/>
      <c r="H146" s="38"/>
      <c r="I146" s="195"/>
      <c r="J146" s="38"/>
      <c r="K146" s="38"/>
      <c r="L146" s="41"/>
      <c r="M146" s="196"/>
      <c r="N146" s="197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156</v>
      </c>
      <c r="AU146" s="19" t="s">
        <v>84</v>
      </c>
    </row>
    <row r="147" spans="1:65" s="2" customFormat="1" ht="37.9" customHeight="1">
      <c r="A147" s="36"/>
      <c r="B147" s="37"/>
      <c r="C147" s="180" t="s">
        <v>377</v>
      </c>
      <c r="D147" s="180" t="s">
        <v>149</v>
      </c>
      <c r="E147" s="181" t="s">
        <v>1499</v>
      </c>
      <c r="F147" s="182" t="s">
        <v>1500</v>
      </c>
      <c r="G147" s="183" t="s">
        <v>162</v>
      </c>
      <c r="H147" s="184">
        <v>14</v>
      </c>
      <c r="I147" s="185"/>
      <c r="J147" s="186">
        <f>ROUND(I147*H147,2)</f>
        <v>0</v>
      </c>
      <c r="K147" s="182" t="s">
        <v>153</v>
      </c>
      <c r="L147" s="41"/>
      <c r="M147" s="187" t="s">
        <v>19</v>
      </c>
      <c r="N147" s="188" t="s">
        <v>43</v>
      </c>
      <c r="O147" s="66"/>
      <c r="P147" s="189">
        <f>O147*H147</f>
        <v>0</v>
      </c>
      <c r="Q147" s="189">
        <v>1.3999999999999999E-4</v>
      </c>
      <c r="R147" s="189">
        <f>Q147*H147</f>
        <v>1.9599999999999999E-3</v>
      </c>
      <c r="S147" s="189">
        <v>0</v>
      </c>
      <c r="T147" s="19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1" t="s">
        <v>229</v>
      </c>
      <c r="AT147" s="191" t="s">
        <v>149</v>
      </c>
      <c r="AU147" s="191" t="s">
        <v>84</v>
      </c>
      <c r="AY147" s="19" t="s">
        <v>146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84</v>
      </c>
      <c r="BK147" s="192">
        <f>ROUND(I147*H147,2)</f>
        <v>0</v>
      </c>
      <c r="BL147" s="19" t="s">
        <v>229</v>
      </c>
      <c r="BM147" s="191" t="s">
        <v>1501</v>
      </c>
    </row>
    <row r="148" spans="1:65" s="2" customFormat="1" ht="11.25">
      <c r="A148" s="36"/>
      <c r="B148" s="37"/>
      <c r="C148" s="38"/>
      <c r="D148" s="193" t="s">
        <v>156</v>
      </c>
      <c r="E148" s="38"/>
      <c r="F148" s="194" t="s">
        <v>1502</v>
      </c>
      <c r="G148" s="38"/>
      <c r="H148" s="38"/>
      <c r="I148" s="195"/>
      <c r="J148" s="38"/>
      <c r="K148" s="38"/>
      <c r="L148" s="41"/>
      <c r="M148" s="196"/>
      <c r="N148" s="197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156</v>
      </c>
      <c r="AU148" s="19" t="s">
        <v>84</v>
      </c>
    </row>
    <row r="149" spans="1:65" s="2" customFormat="1" ht="16.5" customHeight="1">
      <c r="A149" s="36"/>
      <c r="B149" s="37"/>
      <c r="C149" s="180" t="s">
        <v>383</v>
      </c>
      <c r="D149" s="180" t="s">
        <v>149</v>
      </c>
      <c r="E149" s="181" t="s">
        <v>1503</v>
      </c>
      <c r="F149" s="182" t="s">
        <v>1504</v>
      </c>
      <c r="G149" s="183" t="s">
        <v>162</v>
      </c>
      <c r="H149" s="184">
        <v>6</v>
      </c>
      <c r="I149" s="185"/>
      <c r="J149" s="186">
        <f>ROUND(I149*H149,2)</f>
        <v>0</v>
      </c>
      <c r="K149" s="182" t="s">
        <v>19</v>
      </c>
      <c r="L149" s="41"/>
      <c r="M149" s="187" t="s">
        <v>19</v>
      </c>
      <c r="N149" s="188" t="s">
        <v>43</v>
      </c>
      <c r="O149" s="66"/>
      <c r="P149" s="189">
        <f>O149*H149</f>
        <v>0</v>
      </c>
      <c r="Q149" s="189">
        <v>3.4000000000000002E-4</v>
      </c>
      <c r="R149" s="189">
        <f>Q149*H149</f>
        <v>2.0400000000000001E-3</v>
      </c>
      <c r="S149" s="189">
        <v>0</v>
      </c>
      <c r="T149" s="19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1" t="s">
        <v>229</v>
      </c>
      <c r="AT149" s="191" t="s">
        <v>149</v>
      </c>
      <c r="AU149" s="191" t="s">
        <v>84</v>
      </c>
      <c r="AY149" s="19" t="s">
        <v>146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84</v>
      </c>
      <c r="BK149" s="192">
        <f>ROUND(I149*H149,2)</f>
        <v>0</v>
      </c>
      <c r="BL149" s="19" t="s">
        <v>229</v>
      </c>
      <c r="BM149" s="191" t="s">
        <v>1505</v>
      </c>
    </row>
    <row r="150" spans="1:65" s="13" customFormat="1" ht="11.25">
      <c r="B150" s="198"/>
      <c r="C150" s="199"/>
      <c r="D150" s="200" t="s">
        <v>158</v>
      </c>
      <c r="E150" s="201" t="s">
        <v>19</v>
      </c>
      <c r="F150" s="202" t="s">
        <v>1506</v>
      </c>
      <c r="G150" s="199"/>
      <c r="H150" s="203">
        <v>3</v>
      </c>
      <c r="I150" s="204"/>
      <c r="J150" s="199"/>
      <c r="K150" s="199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158</v>
      </c>
      <c r="AU150" s="209" t="s">
        <v>84</v>
      </c>
      <c r="AV150" s="13" t="s">
        <v>84</v>
      </c>
      <c r="AW150" s="13" t="s">
        <v>33</v>
      </c>
      <c r="AX150" s="13" t="s">
        <v>71</v>
      </c>
      <c r="AY150" s="209" t="s">
        <v>146</v>
      </c>
    </row>
    <row r="151" spans="1:65" s="13" customFormat="1" ht="11.25">
      <c r="B151" s="198"/>
      <c r="C151" s="199"/>
      <c r="D151" s="200" t="s">
        <v>158</v>
      </c>
      <c r="E151" s="201" t="s">
        <v>19</v>
      </c>
      <c r="F151" s="202" t="s">
        <v>1507</v>
      </c>
      <c r="G151" s="199"/>
      <c r="H151" s="203">
        <v>3</v>
      </c>
      <c r="I151" s="204"/>
      <c r="J151" s="199"/>
      <c r="K151" s="199"/>
      <c r="L151" s="205"/>
      <c r="M151" s="206"/>
      <c r="N151" s="207"/>
      <c r="O151" s="207"/>
      <c r="P151" s="207"/>
      <c r="Q151" s="207"/>
      <c r="R151" s="207"/>
      <c r="S151" s="207"/>
      <c r="T151" s="208"/>
      <c r="AT151" s="209" t="s">
        <v>158</v>
      </c>
      <c r="AU151" s="209" t="s">
        <v>84</v>
      </c>
      <c r="AV151" s="13" t="s">
        <v>84</v>
      </c>
      <c r="AW151" s="13" t="s">
        <v>33</v>
      </c>
      <c r="AX151" s="13" t="s">
        <v>71</v>
      </c>
      <c r="AY151" s="209" t="s">
        <v>146</v>
      </c>
    </row>
    <row r="152" spans="1:65" s="14" customFormat="1" ht="11.25">
      <c r="B152" s="210"/>
      <c r="C152" s="211"/>
      <c r="D152" s="200" t="s">
        <v>158</v>
      </c>
      <c r="E152" s="212" t="s">
        <v>19</v>
      </c>
      <c r="F152" s="213" t="s">
        <v>173</v>
      </c>
      <c r="G152" s="211"/>
      <c r="H152" s="214">
        <v>6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158</v>
      </c>
      <c r="AU152" s="220" t="s">
        <v>84</v>
      </c>
      <c r="AV152" s="14" t="s">
        <v>154</v>
      </c>
      <c r="AW152" s="14" t="s">
        <v>33</v>
      </c>
      <c r="AX152" s="14" t="s">
        <v>78</v>
      </c>
      <c r="AY152" s="220" t="s">
        <v>146</v>
      </c>
    </row>
    <row r="153" spans="1:65" s="2" customFormat="1" ht="16.5" customHeight="1">
      <c r="A153" s="36"/>
      <c r="B153" s="37"/>
      <c r="C153" s="180" t="s">
        <v>7</v>
      </c>
      <c r="D153" s="180" t="s">
        <v>149</v>
      </c>
      <c r="E153" s="181" t="s">
        <v>1508</v>
      </c>
      <c r="F153" s="182" t="s">
        <v>1509</v>
      </c>
      <c r="G153" s="183" t="s">
        <v>162</v>
      </c>
      <c r="H153" s="184">
        <v>2</v>
      </c>
      <c r="I153" s="185"/>
      <c r="J153" s="186">
        <f>ROUND(I153*H153,2)</f>
        <v>0</v>
      </c>
      <c r="K153" s="182" t="s">
        <v>19</v>
      </c>
      <c r="L153" s="41"/>
      <c r="M153" s="187" t="s">
        <v>19</v>
      </c>
      <c r="N153" s="188" t="s">
        <v>43</v>
      </c>
      <c r="O153" s="66"/>
      <c r="P153" s="189">
        <f>O153*H153</f>
        <v>0</v>
      </c>
      <c r="Q153" s="189">
        <v>1.4400000000000001E-3</v>
      </c>
      <c r="R153" s="189">
        <f>Q153*H153</f>
        <v>2.8800000000000002E-3</v>
      </c>
      <c r="S153" s="189">
        <v>0</v>
      </c>
      <c r="T153" s="19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91" t="s">
        <v>229</v>
      </c>
      <c r="AT153" s="191" t="s">
        <v>149</v>
      </c>
      <c r="AU153" s="191" t="s">
        <v>84</v>
      </c>
      <c r="AY153" s="19" t="s">
        <v>146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84</v>
      </c>
      <c r="BK153" s="192">
        <f>ROUND(I153*H153,2)</f>
        <v>0</v>
      </c>
      <c r="BL153" s="19" t="s">
        <v>229</v>
      </c>
      <c r="BM153" s="191" t="s">
        <v>1510</v>
      </c>
    </row>
    <row r="154" spans="1:65" s="2" customFormat="1" ht="33" customHeight="1">
      <c r="A154" s="36"/>
      <c r="B154" s="37"/>
      <c r="C154" s="235" t="s">
        <v>395</v>
      </c>
      <c r="D154" s="235" t="s">
        <v>288</v>
      </c>
      <c r="E154" s="236" t="s">
        <v>1511</v>
      </c>
      <c r="F154" s="237" t="s">
        <v>1512</v>
      </c>
      <c r="G154" s="238" t="s">
        <v>162</v>
      </c>
      <c r="H154" s="239">
        <v>12</v>
      </c>
      <c r="I154" s="240"/>
      <c r="J154" s="241">
        <f>ROUND(I154*H154,2)</f>
        <v>0</v>
      </c>
      <c r="K154" s="237" t="s">
        <v>153</v>
      </c>
      <c r="L154" s="242"/>
      <c r="M154" s="243" t="s">
        <v>19</v>
      </c>
      <c r="N154" s="244" t="s">
        <v>43</v>
      </c>
      <c r="O154" s="66"/>
      <c r="P154" s="189">
        <f>O154*H154</f>
        <v>0</v>
      </c>
      <c r="Q154" s="189">
        <v>1.9000000000000001E-4</v>
      </c>
      <c r="R154" s="189">
        <f>Q154*H154</f>
        <v>2.2799999999999999E-3</v>
      </c>
      <c r="S154" s="189">
        <v>0</v>
      </c>
      <c r="T154" s="19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1" t="s">
        <v>455</v>
      </c>
      <c r="AT154" s="191" t="s">
        <v>288</v>
      </c>
      <c r="AU154" s="191" t="s">
        <v>84</v>
      </c>
      <c r="AY154" s="19" t="s">
        <v>146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84</v>
      </c>
      <c r="BK154" s="192">
        <f>ROUND(I154*H154,2)</f>
        <v>0</v>
      </c>
      <c r="BL154" s="19" t="s">
        <v>229</v>
      </c>
      <c r="BM154" s="191" t="s">
        <v>1513</v>
      </c>
    </row>
    <row r="155" spans="1:65" s="2" customFormat="1" ht="44.25" customHeight="1">
      <c r="A155" s="36"/>
      <c r="B155" s="37"/>
      <c r="C155" s="180" t="s">
        <v>401</v>
      </c>
      <c r="D155" s="180" t="s">
        <v>149</v>
      </c>
      <c r="E155" s="181" t="s">
        <v>1514</v>
      </c>
      <c r="F155" s="182" t="s">
        <v>1515</v>
      </c>
      <c r="G155" s="183" t="s">
        <v>1214</v>
      </c>
      <c r="H155" s="248"/>
      <c r="I155" s="185"/>
      <c r="J155" s="186">
        <f>ROUND(I155*H155,2)</f>
        <v>0</v>
      </c>
      <c r="K155" s="182" t="s">
        <v>153</v>
      </c>
      <c r="L155" s="41"/>
      <c r="M155" s="187" t="s">
        <v>19</v>
      </c>
      <c r="N155" s="188" t="s">
        <v>43</v>
      </c>
      <c r="O155" s="66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1" t="s">
        <v>229</v>
      </c>
      <c r="AT155" s="191" t="s">
        <v>149</v>
      </c>
      <c r="AU155" s="191" t="s">
        <v>84</v>
      </c>
      <c r="AY155" s="19" t="s">
        <v>146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84</v>
      </c>
      <c r="BK155" s="192">
        <f>ROUND(I155*H155,2)</f>
        <v>0</v>
      </c>
      <c r="BL155" s="19" t="s">
        <v>229</v>
      </c>
      <c r="BM155" s="191" t="s">
        <v>1516</v>
      </c>
    </row>
    <row r="156" spans="1:65" s="2" customFormat="1" ht="11.25">
      <c r="A156" s="36"/>
      <c r="B156" s="37"/>
      <c r="C156" s="38"/>
      <c r="D156" s="193" t="s">
        <v>156</v>
      </c>
      <c r="E156" s="38"/>
      <c r="F156" s="194" t="s">
        <v>1517</v>
      </c>
      <c r="G156" s="38"/>
      <c r="H156" s="38"/>
      <c r="I156" s="195"/>
      <c r="J156" s="38"/>
      <c r="K156" s="38"/>
      <c r="L156" s="41"/>
      <c r="M156" s="196"/>
      <c r="N156" s="197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156</v>
      </c>
      <c r="AU156" s="19" t="s">
        <v>84</v>
      </c>
    </row>
    <row r="157" spans="1:65" s="12" customFormat="1" ht="22.9" customHeight="1">
      <c r="B157" s="164"/>
      <c r="C157" s="165"/>
      <c r="D157" s="166" t="s">
        <v>70</v>
      </c>
      <c r="E157" s="178" t="s">
        <v>1518</v>
      </c>
      <c r="F157" s="178" t="s">
        <v>1519</v>
      </c>
      <c r="G157" s="165"/>
      <c r="H157" s="165"/>
      <c r="I157" s="168"/>
      <c r="J157" s="179">
        <f>BK157</f>
        <v>0</v>
      </c>
      <c r="K157" s="165"/>
      <c r="L157" s="170"/>
      <c r="M157" s="171"/>
      <c r="N157" s="172"/>
      <c r="O157" s="172"/>
      <c r="P157" s="173">
        <f>SUM(P158:P193)</f>
        <v>0</v>
      </c>
      <c r="Q157" s="172"/>
      <c r="R157" s="173">
        <f>SUM(R158:R193)</f>
        <v>0.67449000000000003</v>
      </c>
      <c r="S157" s="172"/>
      <c r="T157" s="174">
        <f>SUM(T158:T193)</f>
        <v>0</v>
      </c>
      <c r="AR157" s="175" t="s">
        <v>84</v>
      </c>
      <c r="AT157" s="176" t="s">
        <v>70</v>
      </c>
      <c r="AU157" s="176" t="s">
        <v>78</v>
      </c>
      <c r="AY157" s="175" t="s">
        <v>146</v>
      </c>
      <c r="BK157" s="177">
        <f>SUM(BK158:BK193)</f>
        <v>0</v>
      </c>
    </row>
    <row r="158" spans="1:65" s="2" customFormat="1" ht="44.25" customHeight="1">
      <c r="A158" s="36"/>
      <c r="B158" s="37"/>
      <c r="C158" s="180" t="s">
        <v>406</v>
      </c>
      <c r="D158" s="180" t="s">
        <v>149</v>
      </c>
      <c r="E158" s="181" t="s">
        <v>1520</v>
      </c>
      <c r="F158" s="182" t="s">
        <v>1521</v>
      </c>
      <c r="G158" s="183" t="s">
        <v>162</v>
      </c>
      <c r="H158" s="184">
        <v>1</v>
      </c>
      <c r="I158" s="185"/>
      <c r="J158" s="186">
        <f>ROUND(I158*H158,2)</f>
        <v>0</v>
      </c>
      <c r="K158" s="182" t="s">
        <v>153</v>
      </c>
      <c r="L158" s="41"/>
      <c r="M158" s="187" t="s">
        <v>19</v>
      </c>
      <c r="N158" s="188" t="s">
        <v>43</v>
      </c>
      <c r="O158" s="66"/>
      <c r="P158" s="189">
        <f>O158*H158</f>
        <v>0</v>
      </c>
      <c r="Q158" s="189">
        <v>7.1999999999999998E-3</v>
      </c>
      <c r="R158" s="189">
        <f>Q158*H158</f>
        <v>7.1999999999999998E-3</v>
      </c>
      <c r="S158" s="189">
        <v>0</v>
      </c>
      <c r="T158" s="19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1" t="s">
        <v>229</v>
      </c>
      <c r="AT158" s="191" t="s">
        <v>149</v>
      </c>
      <c r="AU158" s="191" t="s">
        <v>84</v>
      </c>
      <c r="AY158" s="19" t="s">
        <v>146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84</v>
      </c>
      <c r="BK158" s="192">
        <f>ROUND(I158*H158,2)</f>
        <v>0</v>
      </c>
      <c r="BL158" s="19" t="s">
        <v>229</v>
      </c>
      <c r="BM158" s="191" t="s">
        <v>1522</v>
      </c>
    </row>
    <row r="159" spans="1:65" s="2" customFormat="1" ht="11.25">
      <c r="A159" s="36"/>
      <c r="B159" s="37"/>
      <c r="C159" s="38"/>
      <c r="D159" s="193" t="s">
        <v>156</v>
      </c>
      <c r="E159" s="38"/>
      <c r="F159" s="194" t="s">
        <v>1523</v>
      </c>
      <c r="G159" s="38"/>
      <c r="H159" s="38"/>
      <c r="I159" s="195"/>
      <c r="J159" s="38"/>
      <c r="K159" s="38"/>
      <c r="L159" s="41"/>
      <c r="M159" s="196"/>
      <c r="N159" s="197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156</v>
      </c>
      <c r="AU159" s="19" t="s">
        <v>84</v>
      </c>
    </row>
    <row r="160" spans="1:65" s="13" customFormat="1" ht="11.25">
      <c r="B160" s="198"/>
      <c r="C160" s="199"/>
      <c r="D160" s="200" t="s">
        <v>158</v>
      </c>
      <c r="E160" s="201" t="s">
        <v>19</v>
      </c>
      <c r="F160" s="202" t="s">
        <v>1490</v>
      </c>
      <c r="G160" s="199"/>
      <c r="H160" s="203">
        <v>1</v>
      </c>
      <c r="I160" s="204"/>
      <c r="J160" s="199"/>
      <c r="K160" s="199"/>
      <c r="L160" s="205"/>
      <c r="M160" s="206"/>
      <c r="N160" s="207"/>
      <c r="O160" s="207"/>
      <c r="P160" s="207"/>
      <c r="Q160" s="207"/>
      <c r="R160" s="207"/>
      <c r="S160" s="207"/>
      <c r="T160" s="208"/>
      <c r="AT160" s="209" t="s">
        <v>158</v>
      </c>
      <c r="AU160" s="209" t="s">
        <v>84</v>
      </c>
      <c r="AV160" s="13" t="s">
        <v>84</v>
      </c>
      <c r="AW160" s="13" t="s">
        <v>33</v>
      </c>
      <c r="AX160" s="13" t="s">
        <v>78</v>
      </c>
      <c r="AY160" s="209" t="s">
        <v>146</v>
      </c>
    </row>
    <row r="161" spans="1:65" s="2" customFormat="1" ht="44.25" customHeight="1">
      <c r="A161" s="36"/>
      <c r="B161" s="37"/>
      <c r="C161" s="180" t="s">
        <v>412</v>
      </c>
      <c r="D161" s="180" t="s">
        <v>149</v>
      </c>
      <c r="E161" s="181" t="s">
        <v>1524</v>
      </c>
      <c r="F161" s="182" t="s">
        <v>1525</v>
      </c>
      <c r="G161" s="183" t="s">
        <v>162</v>
      </c>
      <c r="H161" s="184">
        <v>1</v>
      </c>
      <c r="I161" s="185"/>
      <c r="J161" s="186">
        <f>ROUND(I161*H161,2)</f>
        <v>0</v>
      </c>
      <c r="K161" s="182" t="s">
        <v>153</v>
      </c>
      <c r="L161" s="41"/>
      <c r="M161" s="187" t="s">
        <v>19</v>
      </c>
      <c r="N161" s="188" t="s">
        <v>43</v>
      </c>
      <c r="O161" s="66"/>
      <c r="P161" s="189">
        <f>O161*H161</f>
        <v>0</v>
      </c>
      <c r="Q161" s="189">
        <v>1.9400000000000001E-2</v>
      </c>
      <c r="R161" s="189">
        <f>Q161*H161</f>
        <v>1.9400000000000001E-2</v>
      </c>
      <c r="S161" s="189">
        <v>0</v>
      </c>
      <c r="T161" s="19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1" t="s">
        <v>229</v>
      </c>
      <c r="AT161" s="191" t="s">
        <v>149</v>
      </c>
      <c r="AU161" s="191" t="s">
        <v>84</v>
      </c>
      <c r="AY161" s="19" t="s">
        <v>146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84</v>
      </c>
      <c r="BK161" s="192">
        <f>ROUND(I161*H161,2)</f>
        <v>0</v>
      </c>
      <c r="BL161" s="19" t="s">
        <v>229</v>
      </c>
      <c r="BM161" s="191" t="s">
        <v>1526</v>
      </c>
    </row>
    <row r="162" spans="1:65" s="2" customFormat="1" ht="11.25">
      <c r="A162" s="36"/>
      <c r="B162" s="37"/>
      <c r="C162" s="38"/>
      <c r="D162" s="193" t="s">
        <v>156</v>
      </c>
      <c r="E162" s="38"/>
      <c r="F162" s="194" t="s">
        <v>1527</v>
      </c>
      <c r="G162" s="38"/>
      <c r="H162" s="38"/>
      <c r="I162" s="195"/>
      <c r="J162" s="38"/>
      <c r="K162" s="38"/>
      <c r="L162" s="41"/>
      <c r="M162" s="196"/>
      <c r="N162" s="197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156</v>
      </c>
      <c r="AU162" s="19" t="s">
        <v>84</v>
      </c>
    </row>
    <row r="163" spans="1:65" s="13" customFormat="1" ht="11.25">
      <c r="B163" s="198"/>
      <c r="C163" s="199"/>
      <c r="D163" s="200" t="s">
        <v>158</v>
      </c>
      <c r="E163" s="201" t="s">
        <v>19</v>
      </c>
      <c r="F163" s="202" t="s">
        <v>1490</v>
      </c>
      <c r="G163" s="199"/>
      <c r="H163" s="203">
        <v>1</v>
      </c>
      <c r="I163" s="204"/>
      <c r="J163" s="199"/>
      <c r="K163" s="199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158</v>
      </c>
      <c r="AU163" s="209" t="s">
        <v>84</v>
      </c>
      <c r="AV163" s="13" t="s">
        <v>84</v>
      </c>
      <c r="AW163" s="13" t="s">
        <v>33</v>
      </c>
      <c r="AX163" s="13" t="s">
        <v>78</v>
      </c>
      <c r="AY163" s="209" t="s">
        <v>146</v>
      </c>
    </row>
    <row r="164" spans="1:65" s="2" customFormat="1" ht="44.25" customHeight="1">
      <c r="A164" s="36"/>
      <c r="B164" s="37"/>
      <c r="C164" s="180" t="s">
        <v>417</v>
      </c>
      <c r="D164" s="180" t="s">
        <v>149</v>
      </c>
      <c r="E164" s="181" t="s">
        <v>1528</v>
      </c>
      <c r="F164" s="182" t="s">
        <v>1529</v>
      </c>
      <c r="G164" s="183" t="s">
        <v>162</v>
      </c>
      <c r="H164" s="184">
        <v>1</v>
      </c>
      <c r="I164" s="185"/>
      <c r="J164" s="186">
        <f>ROUND(I164*H164,2)</f>
        <v>0</v>
      </c>
      <c r="K164" s="182" t="s">
        <v>153</v>
      </c>
      <c r="L164" s="41"/>
      <c r="M164" s="187" t="s">
        <v>19</v>
      </c>
      <c r="N164" s="188" t="s">
        <v>43</v>
      </c>
      <c r="O164" s="66"/>
      <c r="P164" s="189">
        <f>O164*H164</f>
        <v>0</v>
      </c>
      <c r="Q164" s="189">
        <v>3.1960000000000002E-2</v>
      </c>
      <c r="R164" s="189">
        <f>Q164*H164</f>
        <v>3.1960000000000002E-2</v>
      </c>
      <c r="S164" s="189">
        <v>0</v>
      </c>
      <c r="T164" s="19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1" t="s">
        <v>229</v>
      </c>
      <c r="AT164" s="191" t="s">
        <v>149</v>
      </c>
      <c r="AU164" s="191" t="s">
        <v>84</v>
      </c>
      <c r="AY164" s="19" t="s">
        <v>146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84</v>
      </c>
      <c r="BK164" s="192">
        <f>ROUND(I164*H164,2)</f>
        <v>0</v>
      </c>
      <c r="BL164" s="19" t="s">
        <v>229</v>
      </c>
      <c r="BM164" s="191" t="s">
        <v>1530</v>
      </c>
    </row>
    <row r="165" spans="1:65" s="2" customFormat="1" ht="11.25">
      <c r="A165" s="36"/>
      <c r="B165" s="37"/>
      <c r="C165" s="38"/>
      <c r="D165" s="193" t="s">
        <v>156</v>
      </c>
      <c r="E165" s="38"/>
      <c r="F165" s="194" t="s">
        <v>1531</v>
      </c>
      <c r="G165" s="38"/>
      <c r="H165" s="38"/>
      <c r="I165" s="195"/>
      <c r="J165" s="38"/>
      <c r="K165" s="38"/>
      <c r="L165" s="41"/>
      <c r="M165" s="196"/>
      <c r="N165" s="197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156</v>
      </c>
      <c r="AU165" s="19" t="s">
        <v>84</v>
      </c>
    </row>
    <row r="166" spans="1:65" s="13" customFormat="1" ht="11.25">
      <c r="B166" s="198"/>
      <c r="C166" s="199"/>
      <c r="D166" s="200" t="s">
        <v>158</v>
      </c>
      <c r="E166" s="201" t="s">
        <v>19</v>
      </c>
      <c r="F166" s="202" t="s">
        <v>1491</v>
      </c>
      <c r="G166" s="199"/>
      <c r="H166" s="203">
        <v>1</v>
      </c>
      <c r="I166" s="204"/>
      <c r="J166" s="199"/>
      <c r="K166" s="199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158</v>
      </c>
      <c r="AU166" s="209" t="s">
        <v>84</v>
      </c>
      <c r="AV166" s="13" t="s">
        <v>84</v>
      </c>
      <c r="AW166" s="13" t="s">
        <v>33</v>
      </c>
      <c r="AX166" s="13" t="s">
        <v>78</v>
      </c>
      <c r="AY166" s="209" t="s">
        <v>146</v>
      </c>
    </row>
    <row r="167" spans="1:65" s="2" customFormat="1" ht="44.25" customHeight="1">
      <c r="A167" s="36"/>
      <c r="B167" s="37"/>
      <c r="C167" s="180" t="s">
        <v>422</v>
      </c>
      <c r="D167" s="180" t="s">
        <v>149</v>
      </c>
      <c r="E167" s="181" t="s">
        <v>1532</v>
      </c>
      <c r="F167" s="182" t="s">
        <v>1533</v>
      </c>
      <c r="G167" s="183" t="s">
        <v>162</v>
      </c>
      <c r="H167" s="184">
        <v>2</v>
      </c>
      <c r="I167" s="185"/>
      <c r="J167" s="186">
        <f>ROUND(I167*H167,2)</f>
        <v>0</v>
      </c>
      <c r="K167" s="182" t="s">
        <v>153</v>
      </c>
      <c r="L167" s="41"/>
      <c r="M167" s="187" t="s">
        <v>19</v>
      </c>
      <c r="N167" s="188" t="s">
        <v>43</v>
      </c>
      <c r="O167" s="66"/>
      <c r="P167" s="189">
        <f>O167*H167</f>
        <v>0</v>
      </c>
      <c r="Q167" s="189">
        <v>3.6920000000000001E-2</v>
      </c>
      <c r="R167" s="189">
        <f>Q167*H167</f>
        <v>7.3840000000000003E-2</v>
      </c>
      <c r="S167" s="189">
        <v>0</v>
      </c>
      <c r="T167" s="19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1" t="s">
        <v>229</v>
      </c>
      <c r="AT167" s="191" t="s">
        <v>149</v>
      </c>
      <c r="AU167" s="191" t="s">
        <v>84</v>
      </c>
      <c r="AY167" s="19" t="s">
        <v>146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84</v>
      </c>
      <c r="BK167" s="192">
        <f>ROUND(I167*H167,2)</f>
        <v>0</v>
      </c>
      <c r="BL167" s="19" t="s">
        <v>229</v>
      </c>
      <c r="BM167" s="191" t="s">
        <v>1534</v>
      </c>
    </row>
    <row r="168" spans="1:65" s="2" customFormat="1" ht="11.25">
      <c r="A168" s="36"/>
      <c r="B168" s="37"/>
      <c r="C168" s="38"/>
      <c r="D168" s="193" t="s">
        <v>156</v>
      </c>
      <c r="E168" s="38"/>
      <c r="F168" s="194" t="s">
        <v>1535</v>
      </c>
      <c r="G168" s="38"/>
      <c r="H168" s="38"/>
      <c r="I168" s="195"/>
      <c r="J168" s="38"/>
      <c r="K168" s="38"/>
      <c r="L168" s="41"/>
      <c r="M168" s="196"/>
      <c r="N168" s="197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156</v>
      </c>
      <c r="AU168" s="19" t="s">
        <v>84</v>
      </c>
    </row>
    <row r="169" spans="1:65" s="13" customFormat="1" ht="11.25">
      <c r="B169" s="198"/>
      <c r="C169" s="199"/>
      <c r="D169" s="200" t="s">
        <v>158</v>
      </c>
      <c r="E169" s="201" t="s">
        <v>19</v>
      </c>
      <c r="F169" s="202" t="s">
        <v>1536</v>
      </c>
      <c r="G169" s="199"/>
      <c r="H169" s="203">
        <v>2</v>
      </c>
      <c r="I169" s="204"/>
      <c r="J169" s="199"/>
      <c r="K169" s="199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158</v>
      </c>
      <c r="AU169" s="209" t="s">
        <v>84</v>
      </c>
      <c r="AV169" s="13" t="s">
        <v>84</v>
      </c>
      <c r="AW169" s="13" t="s">
        <v>33</v>
      </c>
      <c r="AX169" s="13" t="s">
        <v>78</v>
      </c>
      <c r="AY169" s="209" t="s">
        <v>146</v>
      </c>
    </row>
    <row r="170" spans="1:65" s="2" customFormat="1" ht="49.15" customHeight="1">
      <c r="A170" s="36"/>
      <c r="B170" s="37"/>
      <c r="C170" s="180" t="s">
        <v>427</v>
      </c>
      <c r="D170" s="180" t="s">
        <v>149</v>
      </c>
      <c r="E170" s="181" t="s">
        <v>1537</v>
      </c>
      <c r="F170" s="182" t="s">
        <v>1538</v>
      </c>
      <c r="G170" s="183" t="s">
        <v>162</v>
      </c>
      <c r="H170" s="184">
        <v>1</v>
      </c>
      <c r="I170" s="185"/>
      <c r="J170" s="186">
        <f>ROUND(I170*H170,2)</f>
        <v>0</v>
      </c>
      <c r="K170" s="182" t="s">
        <v>153</v>
      </c>
      <c r="L170" s="41"/>
      <c r="M170" s="187" t="s">
        <v>19</v>
      </c>
      <c r="N170" s="188" t="s">
        <v>43</v>
      </c>
      <c r="O170" s="66"/>
      <c r="P170" s="189">
        <f>O170*H170</f>
        <v>0</v>
      </c>
      <c r="Q170" s="189">
        <v>4.5319999999999999E-2</v>
      </c>
      <c r="R170" s="189">
        <f>Q170*H170</f>
        <v>4.5319999999999999E-2</v>
      </c>
      <c r="S170" s="189">
        <v>0</v>
      </c>
      <c r="T170" s="19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1" t="s">
        <v>229</v>
      </c>
      <c r="AT170" s="191" t="s">
        <v>149</v>
      </c>
      <c r="AU170" s="191" t="s">
        <v>84</v>
      </c>
      <c r="AY170" s="19" t="s">
        <v>146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84</v>
      </c>
      <c r="BK170" s="192">
        <f>ROUND(I170*H170,2)</f>
        <v>0</v>
      </c>
      <c r="BL170" s="19" t="s">
        <v>229</v>
      </c>
      <c r="BM170" s="191" t="s">
        <v>1539</v>
      </c>
    </row>
    <row r="171" spans="1:65" s="2" customFormat="1" ht="11.25">
      <c r="A171" s="36"/>
      <c r="B171" s="37"/>
      <c r="C171" s="38"/>
      <c r="D171" s="193" t="s">
        <v>156</v>
      </c>
      <c r="E171" s="38"/>
      <c r="F171" s="194" t="s">
        <v>1540</v>
      </c>
      <c r="G171" s="38"/>
      <c r="H171" s="38"/>
      <c r="I171" s="195"/>
      <c r="J171" s="38"/>
      <c r="K171" s="38"/>
      <c r="L171" s="41"/>
      <c r="M171" s="196"/>
      <c r="N171" s="197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156</v>
      </c>
      <c r="AU171" s="19" t="s">
        <v>84</v>
      </c>
    </row>
    <row r="172" spans="1:65" s="13" customFormat="1" ht="11.25">
      <c r="B172" s="198"/>
      <c r="C172" s="199"/>
      <c r="D172" s="200" t="s">
        <v>158</v>
      </c>
      <c r="E172" s="201" t="s">
        <v>19</v>
      </c>
      <c r="F172" s="202" t="s">
        <v>1491</v>
      </c>
      <c r="G172" s="199"/>
      <c r="H172" s="203">
        <v>1</v>
      </c>
      <c r="I172" s="204"/>
      <c r="J172" s="199"/>
      <c r="K172" s="199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158</v>
      </c>
      <c r="AU172" s="209" t="s">
        <v>84</v>
      </c>
      <c r="AV172" s="13" t="s">
        <v>84</v>
      </c>
      <c r="AW172" s="13" t="s">
        <v>33</v>
      </c>
      <c r="AX172" s="13" t="s">
        <v>78</v>
      </c>
      <c r="AY172" s="209" t="s">
        <v>146</v>
      </c>
    </row>
    <row r="173" spans="1:65" s="2" customFormat="1" ht="49.15" customHeight="1">
      <c r="A173" s="36"/>
      <c r="B173" s="37"/>
      <c r="C173" s="180" t="s">
        <v>433</v>
      </c>
      <c r="D173" s="180" t="s">
        <v>149</v>
      </c>
      <c r="E173" s="181" t="s">
        <v>1541</v>
      </c>
      <c r="F173" s="182" t="s">
        <v>1542</v>
      </c>
      <c r="G173" s="183" t="s">
        <v>162</v>
      </c>
      <c r="H173" s="184">
        <v>1</v>
      </c>
      <c r="I173" s="185"/>
      <c r="J173" s="186">
        <f>ROUND(I173*H173,2)</f>
        <v>0</v>
      </c>
      <c r="K173" s="182" t="s">
        <v>153</v>
      </c>
      <c r="L173" s="41"/>
      <c r="M173" s="187" t="s">
        <v>19</v>
      </c>
      <c r="N173" s="188" t="s">
        <v>43</v>
      </c>
      <c r="O173" s="66"/>
      <c r="P173" s="189">
        <f>O173*H173</f>
        <v>0</v>
      </c>
      <c r="Q173" s="189">
        <v>5.0709999999999998E-2</v>
      </c>
      <c r="R173" s="189">
        <f>Q173*H173</f>
        <v>5.0709999999999998E-2</v>
      </c>
      <c r="S173" s="189">
        <v>0</v>
      </c>
      <c r="T173" s="19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1" t="s">
        <v>229</v>
      </c>
      <c r="AT173" s="191" t="s">
        <v>149</v>
      </c>
      <c r="AU173" s="191" t="s">
        <v>84</v>
      </c>
      <c r="AY173" s="19" t="s">
        <v>146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84</v>
      </c>
      <c r="BK173" s="192">
        <f>ROUND(I173*H173,2)</f>
        <v>0</v>
      </c>
      <c r="BL173" s="19" t="s">
        <v>229</v>
      </c>
      <c r="BM173" s="191" t="s">
        <v>1543</v>
      </c>
    </row>
    <row r="174" spans="1:65" s="2" customFormat="1" ht="11.25">
      <c r="A174" s="36"/>
      <c r="B174" s="37"/>
      <c r="C174" s="38"/>
      <c r="D174" s="193" t="s">
        <v>156</v>
      </c>
      <c r="E174" s="38"/>
      <c r="F174" s="194" t="s">
        <v>1544</v>
      </c>
      <c r="G174" s="38"/>
      <c r="H174" s="38"/>
      <c r="I174" s="195"/>
      <c r="J174" s="38"/>
      <c r="K174" s="38"/>
      <c r="L174" s="41"/>
      <c r="M174" s="196"/>
      <c r="N174" s="197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156</v>
      </c>
      <c r="AU174" s="19" t="s">
        <v>84</v>
      </c>
    </row>
    <row r="175" spans="1:65" s="13" customFormat="1" ht="11.25">
      <c r="B175" s="198"/>
      <c r="C175" s="199"/>
      <c r="D175" s="200" t="s">
        <v>158</v>
      </c>
      <c r="E175" s="201" t="s">
        <v>19</v>
      </c>
      <c r="F175" s="202" t="s">
        <v>1491</v>
      </c>
      <c r="G175" s="199"/>
      <c r="H175" s="203">
        <v>1</v>
      </c>
      <c r="I175" s="204"/>
      <c r="J175" s="199"/>
      <c r="K175" s="199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158</v>
      </c>
      <c r="AU175" s="209" t="s">
        <v>84</v>
      </c>
      <c r="AV175" s="13" t="s">
        <v>84</v>
      </c>
      <c r="AW175" s="13" t="s">
        <v>33</v>
      </c>
      <c r="AX175" s="13" t="s">
        <v>78</v>
      </c>
      <c r="AY175" s="209" t="s">
        <v>146</v>
      </c>
    </row>
    <row r="176" spans="1:65" s="2" customFormat="1" ht="49.15" customHeight="1">
      <c r="A176" s="36"/>
      <c r="B176" s="37"/>
      <c r="C176" s="180" t="s">
        <v>441</v>
      </c>
      <c r="D176" s="180" t="s">
        <v>149</v>
      </c>
      <c r="E176" s="181" t="s">
        <v>1545</v>
      </c>
      <c r="F176" s="182" t="s">
        <v>1546</v>
      </c>
      <c r="G176" s="183" t="s">
        <v>162</v>
      </c>
      <c r="H176" s="184">
        <v>1</v>
      </c>
      <c r="I176" s="185"/>
      <c r="J176" s="186">
        <f>ROUND(I176*H176,2)</f>
        <v>0</v>
      </c>
      <c r="K176" s="182" t="s">
        <v>153</v>
      </c>
      <c r="L176" s="41"/>
      <c r="M176" s="187" t="s">
        <v>19</v>
      </c>
      <c r="N176" s="188" t="s">
        <v>43</v>
      </c>
      <c r="O176" s="66"/>
      <c r="P176" s="189">
        <f>O176*H176</f>
        <v>0</v>
      </c>
      <c r="Q176" s="189">
        <v>7.7660000000000007E-2</v>
      </c>
      <c r="R176" s="189">
        <f>Q176*H176</f>
        <v>7.7660000000000007E-2</v>
      </c>
      <c r="S176" s="189">
        <v>0</v>
      </c>
      <c r="T176" s="19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1" t="s">
        <v>229</v>
      </c>
      <c r="AT176" s="191" t="s">
        <v>149</v>
      </c>
      <c r="AU176" s="191" t="s">
        <v>84</v>
      </c>
      <c r="AY176" s="19" t="s">
        <v>146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84</v>
      </c>
      <c r="BK176" s="192">
        <f>ROUND(I176*H176,2)</f>
        <v>0</v>
      </c>
      <c r="BL176" s="19" t="s">
        <v>229</v>
      </c>
      <c r="BM176" s="191" t="s">
        <v>1547</v>
      </c>
    </row>
    <row r="177" spans="1:65" s="2" customFormat="1" ht="11.25">
      <c r="A177" s="36"/>
      <c r="B177" s="37"/>
      <c r="C177" s="38"/>
      <c r="D177" s="193" t="s">
        <v>156</v>
      </c>
      <c r="E177" s="38"/>
      <c r="F177" s="194" t="s">
        <v>1548</v>
      </c>
      <c r="G177" s="38"/>
      <c r="H177" s="38"/>
      <c r="I177" s="195"/>
      <c r="J177" s="38"/>
      <c r="K177" s="38"/>
      <c r="L177" s="41"/>
      <c r="M177" s="196"/>
      <c r="N177" s="197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156</v>
      </c>
      <c r="AU177" s="19" t="s">
        <v>84</v>
      </c>
    </row>
    <row r="178" spans="1:65" s="13" customFormat="1" ht="11.25">
      <c r="B178" s="198"/>
      <c r="C178" s="199"/>
      <c r="D178" s="200" t="s">
        <v>158</v>
      </c>
      <c r="E178" s="201" t="s">
        <v>19</v>
      </c>
      <c r="F178" s="202" t="s">
        <v>1491</v>
      </c>
      <c r="G178" s="199"/>
      <c r="H178" s="203">
        <v>1</v>
      </c>
      <c r="I178" s="204"/>
      <c r="J178" s="199"/>
      <c r="K178" s="199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158</v>
      </c>
      <c r="AU178" s="209" t="s">
        <v>84</v>
      </c>
      <c r="AV178" s="13" t="s">
        <v>84</v>
      </c>
      <c r="AW178" s="13" t="s">
        <v>33</v>
      </c>
      <c r="AX178" s="13" t="s">
        <v>78</v>
      </c>
      <c r="AY178" s="209" t="s">
        <v>146</v>
      </c>
    </row>
    <row r="179" spans="1:65" s="2" customFormat="1" ht="49.15" customHeight="1">
      <c r="A179" s="36"/>
      <c r="B179" s="37"/>
      <c r="C179" s="180" t="s">
        <v>449</v>
      </c>
      <c r="D179" s="180" t="s">
        <v>149</v>
      </c>
      <c r="E179" s="181" t="s">
        <v>1549</v>
      </c>
      <c r="F179" s="182" t="s">
        <v>1550</v>
      </c>
      <c r="G179" s="183" t="s">
        <v>162</v>
      </c>
      <c r="H179" s="184">
        <v>1</v>
      </c>
      <c r="I179" s="185"/>
      <c r="J179" s="186">
        <f>ROUND(I179*H179,2)</f>
        <v>0</v>
      </c>
      <c r="K179" s="182" t="s">
        <v>153</v>
      </c>
      <c r="L179" s="41"/>
      <c r="M179" s="187" t="s">
        <v>19</v>
      </c>
      <c r="N179" s="188" t="s">
        <v>43</v>
      </c>
      <c r="O179" s="66"/>
      <c r="P179" s="189">
        <f>O179*H179</f>
        <v>0</v>
      </c>
      <c r="Q179" s="189">
        <v>8.8440000000000005E-2</v>
      </c>
      <c r="R179" s="189">
        <f>Q179*H179</f>
        <v>8.8440000000000005E-2</v>
      </c>
      <c r="S179" s="189">
        <v>0</v>
      </c>
      <c r="T179" s="19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91" t="s">
        <v>229</v>
      </c>
      <c r="AT179" s="191" t="s">
        <v>149</v>
      </c>
      <c r="AU179" s="191" t="s">
        <v>84</v>
      </c>
      <c r="AY179" s="19" t="s">
        <v>146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84</v>
      </c>
      <c r="BK179" s="192">
        <f>ROUND(I179*H179,2)</f>
        <v>0</v>
      </c>
      <c r="BL179" s="19" t="s">
        <v>229</v>
      </c>
      <c r="BM179" s="191" t="s">
        <v>1551</v>
      </c>
    </row>
    <row r="180" spans="1:65" s="2" customFormat="1" ht="11.25">
      <c r="A180" s="36"/>
      <c r="B180" s="37"/>
      <c r="C180" s="38"/>
      <c r="D180" s="193" t="s">
        <v>156</v>
      </c>
      <c r="E180" s="38"/>
      <c r="F180" s="194" t="s">
        <v>1552</v>
      </c>
      <c r="G180" s="38"/>
      <c r="H180" s="38"/>
      <c r="I180" s="195"/>
      <c r="J180" s="38"/>
      <c r="K180" s="38"/>
      <c r="L180" s="41"/>
      <c r="M180" s="196"/>
      <c r="N180" s="197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156</v>
      </c>
      <c r="AU180" s="19" t="s">
        <v>84</v>
      </c>
    </row>
    <row r="181" spans="1:65" s="13" customFormat="1" ht="11.25">
      <c r="B181" s="198"/>
      <c r="C181" s="199"/>
      <c r="D181" s="200" t="s">
        <v>158</v>
      </c>
      <c r="E181" s="201" t="s">
        <v>19</v>
      </c>
      <c r="F181" s="202" t="s">
        <v>1491</v>
      </c>
      <c r="G181" s="199"/>
      <c r="H181" s="203">
        <v>1</v>
      </c>
      <c r="I181" s="204"/>
      <c r="J181" s="199"/>
      <c r="K181" s="199"/>
      <c r="L181" s="205"/>
      <c r="M181" s="206"/>
      <c r="N181" s="207"/>
      <c r="O181" s="207"/>
      <c r="P181" s="207"/>
      <c r="Q181" s="207"/>
      <c r="R181" s="207"/>
      <c r="S181" s="207"/>
      <c r="T181" s="208"/>
      <c r="AT181" s="209" t="s">
        <v>158</v>
      </c>
      <c r="AU181" s="209" t="s">
        <v>84</v>
      </c>
      <c r="AV181" s="13" t="s">
        <v>84</v>
      </c>
      <c r="AW181" s="13" t="s">
        <v>33</v>
      </c>
      <c r="AX181" s="13" t="s">
        <v>78</v>
      </c>
      <c r="AY181" s="209" t="s">
        <v>146</v>
      </c>
    </row>
    <row r="182" spans="1:65" s="2" customFormat="1" ht="49.15" customHeight="1">
      <c r="A182" s="36"/>
      <c r="B182" s="37"/>
      <c r="C182" s="180" t="s">
        <v>455</v>
      </c>
      <c r="D182" s="180" t="s">
        <v>149</v>
      </c>
      <c r="E182" s="181" t="s">
        <v>1553</v>
      </c>
      <c r="F182" s="182" t="s">
        <v>1554</v>
      </c>
      <c r="G182" s="183" t="s">
        <v>162</v>
      </c>
      <c r="H182" s="184">
        <v>2</v>
      </c>
      <c r="I182" s="185"/>
      <c r="J182" s="186">
        <f>ROUND(I182*H182,2)</f>
        <v>0</v>
      </c>
      <c r="K182" s="182" t="s">
        <v>153</v>
      </c>
      <c r="L182" s="41"/>
      <c r="M182" s="187" t="s">
        <v>19</v>
      </c>
      <c r="N182" s="188" t="s">
        <v>43</v>
      </c>
      <c r="O182" s="66"/>
      <c r="P182" s="189">
        <f>O182*H182</f>
        <v>0</v>
      </c>
      <c r="Q182" s="189">
        <v>5.8000000000000003E-2</v>
      </c>
      <c r="R182" s="189">
        <f>Q182*H182</f>
        <v>0.11600000000000001</v>
      </c>
      <c r="S182" s="189">
        <v>0</v>
      </c>
      <c r="T182" s="19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1" t="s">
        <v>229</v>
      </c>
      <c r="AT182" s="191" t="s">
        <v>149</v>
      </c>
      <c r="AU182" s="191" t="s">
        <v>84</v>
      </c>
      <c r="AY182" s="19" t="s">
        <v>146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84</v>
      </c>
      <c r="BK182" s="192">
        <f>ROUND(I182*H182,2)</f>
        <v>0</v>
      </c>
      <c r="BL182" s="19" t="s">
        <v>229</v>
      </c>
      <c r="BM182" s="191" t="s">
        <v>1555</v>
      </c>
    </row>
    <row r="183" spans="1:65" s="2" customFormat="1" ht="11.25">
      <c r="A183" s="36"/>
      <c r="B183" s="37"/>
      <c r="C183" s="38"/>
      <c r="D183" s="193" t="s">
        <v>156</v>
      </c>
      <c r="E183" s="38"/>
      <c r="F183" s="194" t="s">
        <v>1556</v>
      </c>
      <c r="G183" s="38"/>
      <c r="H183" s="38"/>
      <c r="I183" s="195"/>
      <c r="J183" s="38"/>
      <c r="K183" s="38"/>
      <c r="L183" s="41"/>
      <c r="M183" s="196"/>
      <c r="N183" s="197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156</v>
      </c>
      <c r="AU183" s="19" t="s">
        <v>84</v>
      </c>
    </row>
    <row r="184" spans="1:65" s="13" customFormat="1" ht="11.25">
      <c r="B184" s="198"/>
      <c r="C184" s="199"/>
      <c r="D184" s="200" t="s">
        <v>158</v>
      </c>
      <c r="E184" s="201" t="s">
        <v>19</v>
      </c>
      <c r="F184" s="202" t="s">
        <v>1557</v>
      </c>
      <c r="G184" s="199"/>
      <c r="H184" s="203">
        <v>2</v>
      </c>
      <c r="I184" s="204"/>
      <c r="J184" s="199"/>
      <c r="K184" s="199"/>
      <c r="L184" s="205"/>
      <c r="M184" s="206"/>
      <c r="N184" s="207"/>
      <c r="O184" s="207"/>
      <c r="P184" s="207"/>
      <c r="Q184" s="207"/>
      <c r="R184" s="207"/>
      <c r="S184" s="207"/>
      <c r="T184" s="208"/>
      <c r="AT184" s="209" t="s">
        <v>158</v>
      </c>
      <c r="AU184" s="209" t="s">
        <v>84</v>
      </c>
      <c r="AV184" s="13" t="s">
        <v>84</v>
      </c>
      <c r="AW184" s="13" t="s">
        <v>33</v>
      </c>
      <c r="AX184" s="13" t="s">
        <v>78</v>
      </c>
      <c r="AY184" s="209" t="s">
        <v>146</v>
      </c>
    </row>
    <row r="185" spans="1:65" s="2" customFormat="1" ht="49.15" customHeight="1">
      <c r="A185" s="36"/>
      <c r="B185" s="37"/>
      <c r="C185" s="180" t="s">
        <v>463</v>
      </c>
      <c r="D185" s="180" t="s">
        <v>149</v>
      </c>
      <c r="E185" s="181" t="s">
        <v>1558</v>
      </c>
      <c r="F185" s="182" t="s">
        <v>1559</v>
      </c>
      <c r="G185" s="183" t="s">
        <v>162</v>
      </c>
      <c r="H185" s="184">
        <v>1</v>
      </c>
      <c r="I185" s="185"/>
      <c r="J185" s="186">
        <f>ROUND(I185*H185,2)</f>
        <v>0</v>
      </c>
      <c r="K185" s="182" t="s">
        <v>153</v>
      </c>
      <c r="L185" s="41"/>
      <c r="M185" s="187" t="s">
        <v>19</v>
      </c>
      <c r="N185" s="188" t="s">
        <v>43</v>
      </c>
      <c r="O185" s="66"/>
      <c r="P185" s="189">
        <f>O185*H185</f>
        <v>0</v>
      </c>
      <c r="Q185" s="189">
        <v>6.9159999999999999E-2</v>
      </c>
      <c r="R185" s="189">
        <f>Q185*H185</f>
        <v>6.9159999999999999E-2</v>
      </c>
      <c r="S185" s="189">
        <v>0</v>
      </c>
      <c r="T185" s="190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91" t="s">
        <v>229</v>
      </c>
      <c r="AT185" s="191" t="s">
        <v>149</v>
      </c>
      <c r="AU185" s="191" t="s">
        <v>84</v>
      </c>
      <c r="AY185" s="19" t="s">
        <v>146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84</v>
      </c>
      <c r="BK185" s="192">
        <f>ROUND(I185*H185,2)</f>
        <v>0</v>
      </c>
      <c r="BL185" s="19" t="s">
        <v>229</v>
      </c>
      <c r="BM185" s="191" t="s">
        <v>1560</v>
      </c>
    </row>
    <row r="186" spans="1:65" s="2" customFormat="1" ht="11.25">
      <c r="A186" s="36"/>
      <c r="B186" s="37"/>
      <c r="C186" s="38"/>
      <c r="D186" s="193" t="s">
        <v>156</v>
      </c>
      <c r="E186" s="38"/>
      <c r="F186" s="194" t="s">
        <v>1561</v>
      </c>
      <c r="G186" s="38"/>
      <c r="H186" s="38"/>
      <c r="I186" s="195"/>
      <c r="J186" s="38"/>
      <c r="K186" s="38"/>
      <c r="L186" s="41"/>
      <c r="M186" s="196"/>
      <c r="N186" s="197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156</v>
      </c>
      <c r="AU186" s="19" t="s">
        <v>84</v>
      </c>
    </row>
    <row r="187" spans="1:65" s="13" customFormat="1" ht="11.25">
      <c r="B187" s="198"/>
      <c r="C187" s="199"/>
      <c r="D187" s="200" t="s">
        <v>158</v>
      </c>
      <c r="E187" s="201" t="s">
        <v>19</v>
      </c>
      <c r="F187" s="202" t="s">
        <v>1490</v>
      </c>
      <c r="G187" s="199"/>
      <c r="H187" s="203">
        <v>1</v>
      </c>
      <c r="I187" s="204"/>
      <c r="J187" s="199"/>
      <c r="K187" s="199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158</v>
      </c>
      <c r="AU187" s="209" t="s">
        <v>84</v>
      </c>
      <c r="AV187" s="13" t="s">
        <v>84</v>
      </c>
      <c r="AW187" s="13" t="s">
        <v>33</v>
      </c>
      <c r="AX187" s="13" t="s">
        <v>78</v>
      </c>
      <c r="AY187" s="209" t="s">
        <v>146</v>
      </c>
    </row>
    <row r="188" spans="1:65" s="2" customFormat="1" ht="24.2" customHeight="1">
      <c r="A188" s="36"/>
      <c r="B188" s="37"/>
      <c r="C188" s="180" t="s">
        <v>468</v>
      </c>
      <c r="D188" s="180" t="s">
        <v>149</v>
      </c>
      <c r="E188" s="181" t="s">
        <v>1562</v>
      </c>
      <c r="F188" s="182" t="s">
        <v>1563</v>
      </c>
      <c r="G188" s="183" t="s">
        <v>162</v>
      </c>
      <c r="H188" s="184">
        <v>2</v>
      </c>
      <c r="I188" s="185"/>
      <c r="J188" s="186">
        <f>ROUND(I188*H188,2)</f>
        <v>0</v>
      </c>
      <c r="K188" s="182" t="s">
        <v>19</v>
      </c>
      <c r="L188" s="41"/>
      <c r="M188" s="187" t="s">
        <v>19</v>
      </c>
      <c r="N188" s="188" t="s">
        <v>43</v>
      </c>
      <c r="O188" s="66"/>
      <c r="P188" s="189">
        <f>O188*H188</f>
        <v>0</v>
      </c>
      <c r="Q188" s="189">
        <v>4.7399999999999998E-2</v>
      </c>
      <c r="R188" s="189">
        <f>Q188*H188</f>
        <v>9.4799999999999995E-2</v>
      </c>
      <c r="S188" s="189">
        <v>0</v>
      </c>
      <c r="T188" s="19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1" t="s">
        <v>229</v>
      </c>
      <c r="AT188" s="191" t="s">
        <v>149</v>
      </c>
      <c r="AU188" s="191" t="s">
        <v>84</v>
      </c>
      <c r="AY188" s="19" t="s">
        <v>146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84</v>
      </c>
      <c r="BK188" s="192">
        <f>ROUND(I188*H188,2)</f>
        <v>0</v>
      </c>
      <c r="BL188" s="19" t="s">
        <v>229</v>
      </c>
      <c r="BM188" s="191" t="s">
        <v>1564</v>
      </c>
    </row>
    <row r="189" spans="1:65" s="13" customFormat="1" ht="11.25">
      <c r="B189" s="198"/>
      <c r="C189" s="199"/>
      <c r="D189" s="200" t="s">
        <v>158</v>
      </c>
      <c r="E189" s="201" t="s">
        <v>19</v>
      </c>
      <c r="F189" s="202" t="s">
        <v>1490</v>
      </c>
      <c r="G189" s="199"/>
      <c r="H189" s="203">
        <v>1</v>
      </c>
      <c r="I189" s="204"/>
      <c r="J189" s="199"/>
      <c r="K189" s="199"/>
      <c r="L189" s="205"/>
      <c r="M189" s="206"/>
      <c r="N189" s="207"/>
      <c r="O189" s="207"/>
      <c r="P189" s="207"/>
      <c r="Q189" s="207"/>
      <c r="R189" s="207"/>
      <c r="S189" s="207"/>
      <c r="T189" s="208"/>
      <c r="AT189" s="209" t="s">
        <v>158</v>
      </c>
      <c r="AU189" s="209" t="s">
        <v>84</v>
      </c>
      <c r="AV189" s="13" t="s">
        <v>84</v>
      </c>
      <c r="AW189" s="13" t="s">
        <v>33</v>
      </c>
      <c r="AX189" s="13" t="s">
        <v>71</v>
      </c>
      <c r="AY189" s="209" t="s">
        <v>146</v>
      </c>
    </row>
    <row r="190" spans="1:65" s="13" customFormat="1" ht="11.25">
      <c r="B190" s="198"/>
      <c r="C190" s="199"/>
      <c r="D190" s="200" t="s">
        <v>158</v>
      </c>
      <c r="E190" s="201" t="s">
        <v>19</v>
      </c>
      <c r="F190" s="202" t="s">
        <v>1491</v>
      </c>
      <c r="G190" s="199"/>
      <c r="H190" s="203">
        <v>1</v>
      </c>
      <c r="I190" s="204"/>
      <c r="J190" s="199"/>
      <c r="K190" s="199"/>
      <c r="L190" s="205"/>
      <c r="M190" s="206"/>
      <c r="N190" s="207"/>
      <c r="O190" s="207"/>
      <c r="P190" s="207"/>
      <c r="Q190" s="207"/>
      <c r="R190" s="207"/>
      <c r="S190" s="207"/>
      <c r="T190" s="208"/>
      <c r="AT190" s="209" t="s">
        <v>158</v>
      </c>
      <c r="AU190" s="209" t="s">
        <v>84</v>
      </c>
      <c r="AV190" s="13" t="s">
        <v>84</v>
      </c>
      <c r="AW190" s="13" t="s">
        <v>33</v>
      </c>
      <c r="AX190" s="13" t="s">
        <v>71</v>
      </c>
      <c r="AY190" s="209" t="s">
        <v>146</v>
      </c>
    </row>
    <row r="191" spans="1:65" s="14" customFormat="1" ht="11.25">
      <c r="B191" s="210"/>
      <c r="C191" s="211"/>
      <c r="D191" s="200" t="s">
        <v>158</v>
      </c>
      <c r="E191" s="212" t="s">
        <v>19</v>
      </c>
      <c r="F191" s="213" t="s">
        <v>173</v>
      </c>
      <c r="G191" s="211"/>
      <c r="H191" s="214">
        <v>2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158</v>
      </c>
      <c r="AU191" s="220" t="s">
        <v>84</v>
      </c>
      <c r="AV191" s="14" t="s">
        <v>154</v>
      </c>
      <c r="AW191" s="14" t="s">
        <v>33</v>
      </c>
      <c r="AX191" s="14" t="s">
        <v>78</v>
      </c>
      <c r="AY191" s="220" t="s">
        <v>146</v>
      </c>
    </row>
    <row r="192" spans="1:65" s="2" customFormat="1" ht="44.25" customHeight="1">
      <c r="A192" s="36"/>
      <c r="B192" s="37"/>
      <c r="C192" s="180" t="s">
        <v>472</v>
      </c>
      <c r="D192" s="180" t="s">
        <v>149</v>
      </c>
      <c r="E192" s="181" t="s">
        <v>1565</v>
      </c>
      <c r="F192" s="182" t="s">
        <v>1566</v>
      </c>
      <c r="G192" s="183" t="s">
        <v>1214</v>
      </c>
      <c r="H192" s="248"/>
      <c r="I192" s="185"/>
      <c r="J192" s="186">
        <f>ROUND(I192*H192,2)</f>
        <v>0</v>
      </c>
      <c r="K192" s="182" t="s">
        <v>153</v>
      </c>
      <c r="L192" s="41"/>
      <c r="M192" s="187" t="s">
        <v>19</v>
      </c>
      <c r="N192" s="188" t="s">
        <v>43</v>
      </c>
      <c r="O192" s="66"/>
      <c r="P192" s="189">
        <f>O192*H192</f>
        <v>0</v>
      </c>
      <c r="Q192" s="189">
        <v>0</v>
      </c>
      <c r="R192" s="189">
        <f>Q192*H192</f>
        <v>0</v>
      </c>
      <c r="S192" s="189">
        <v>0</v>
      </c>
      <c r="T192" s="19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1" t="s">
        <v>229</v>
      </c>
      <c r="AT192" s="191" t="s">
        <v>149</v>
      </c>
      <c r="AU192" s="191" t="s">
        <v>84</v>
      </c>
      <c r="AY192" s="19" t="s">
        <v>146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84</v>
      </c>
      <c r="BK192" s="192">
        <f>ROUND(I192*H192,2)</f>
        <v>0</v>
      </c>
      <c r="BL192" s="19" t="s">
        <v>229</v>
      </c>
      <c r="BM192" s="191" t="s">
        <v>1567</v>
      </c>
    </row>
    <row r="193" spans="1:65" s="2" customFormat="1" ht="11.25">
      <c r="A193" s="36"/>
      <c r="B193" s="37"/>
      <c r="C193" s="38"/>
      <c r="D193" s="193" t="s">
        <v>156</v>
      </c>
      <c r="E193" s="38"/>
      <c r="F193" s="194" t="s">
        <v>1568</v>
      </c>
      <c r="G193" s="38"/>
      <c r="H193" s="38"/>
      <c r="I193" s="195"/>
      <c r="J193" s="38"/>
      <c r="K193" s="38"/>
      <c r="L193" s="41"/>
      <c r="M193" s="196"/>
      <c r="N193" s="197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156</v>
      </c>
      <c r="AU193" s="19" t="s">
        <v>84</v>
      </c>
    </row>
    <row r="194" spans="1:65" s="12" customFormat="1" ht="25.9" customHeight="1">
      <c r="B194" s="164"/>
      <c r="C194" s="165"/>
      <c r="D194" s="166" t="s">
        <v>70</v>
      </c>
      <c r="E194" s="167" t="s">
        <v>1393</v>
      </c>
      <c r="F194" s="167" t="s">
        <v>1394</v>
      </c>
      <c r="G194" s="165"/>
      <c r="H194" s="165"/>
      <c r="I194" s="168"/>
      <c r="J194" s="169">
        <f>BK194</f>
        <v>0</v>
      </c>
      <c r="K194" s="165"/>
      <c r="L194" s="170"/>
      <c r="M194" s="171"/>
      <c r="N194" s="172"/>
      <c r="O194" s="172"/>
      <c r="P194" s="173">
        <f>SUM(P195:P199)</f>
        <v>0</v>
      </c>
      <c r="Q194" s="172"/>
      <c r="R194" s="173">
        <f>SUM(R195:R199)</f>
        <v>0</v>
      </c>
      <c r="S194" s="172"/>
      <c r="T194" s="174">
        <f>SUM(T195:T199)</f>
        <v>0</v>
      </c>
      <c r="AR194" s="175" t="s">
        <v>154</v>
      </c>
      <c r="AT194" s="176" t="s">
        <v>70</v>
      </c>
      <c r="AU194" s="176" t="s">
        <v>71</v>
      </c>
      <c r="AY194" s="175" t="s">
        <v>146</v>
      </c>
      <c r="BK194" s="177">
        <f>SUM(BK195:BK199)</f>
        <v>0</v>
      </c>
    </row>
    <row r="195" spans="1:65" s="2" customFormat="1" ht="24.2" customHeight="1">
      <c r="A195" s="36"/>
      <c r="B195" s="37"/>
      <c r="C195" s="180" t="s">
        <v>477</v>
      </c>
      <c r="D195" s="180" t="s">
        <v>149</v>
      </c>
      <c r="E195" s="181" t="s">
        <v>1569</v>
      </c>
      <c r="F195" s="182" t="s">
        <v>1570</v>
      </c>
      <c r="G195" s="183" t="s">
        <v>1397</v>
      </c>
      <c r="H195" s="184">
        <v>8</v>
      </c>
      <c r="I195" s="185"/>
      <c r="J195" s="186">
        <f>ROUND(I195*H195,2)</f>
        <v>0</v>
      </c>
      <c r="K195" s="182" t="s">
        <v>153</v>
      </c>
      <c r="L195" s="41"/>
      <c r="M195" s="187" t="s">
        <v>19</v>
      </c>
      <c r="N195" s="188" t="s">
        <v>43</v>
      </c>
      <c r="O195" s="66"/>
      <c r="P195" s="189">
        <f>O195*H195</f>
        <v>0</v>
      </c>
      <c r="Q195" s="189">
        <v>0</v>
      </c>
      <c r="R195" s="189">
        <f>Q195*H195</f>
        <v>0</v>
      </c>
      <c r="S195" s="189">
        <v>0</v>
      </c>
      <c r="T195" s="190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91" t="s">
        <v>1398</v>
      </c>
      <c r="AT195" s="191" t="s">
        <v>149</v>
      </c>
      <c r="AU195" s="191" t="s">
        <v>78</v>
      </c>
      <c r="AY195" s="19" t="s">
        <v>146</v>
      </c>
      <c r="BE195" s="192">
        <f>IF(N195="základní",J195,0)</f>
        <v>0</v>
      </c>
      <c r="BF195" s="192">
        <f>IF(N195="snížená",J195,0)</f>
        <v>0</v>
      </c>
      <c r="BG195" s="192">
        <f>IF(N195="zákl. přenesená",J195,0)</f>
        <v>0</v>
      </c>
      <c r="BH195" s="192">
        <f>IF(N195="sníž. přenesená",J195,0)</f>
        <v>0</v>
      </c>
      <c r="BI195" s="192">
        <f>IF(N195="nulová",J195,0)</f>
        <v>0</v>
      </c>
      <c r="BJ195" s="19" t="s">
        <v>84</v>
      </c>
      <c r="BK195" s="192">
        <f>ROUND(I195*H195,2)</f>
        <v>0</v>
      </c>
      <c r="BL195" s="19" t="s">
        <v>1398</v>
      </c>
      <c r="BM195" s="191" t="s">
        <v>1571</v>
      </c>
    </row>
    <row r="196" spans="1:65" s="2" customFormat="1" ht="11.25">
      <c r="A196" s="36"/>
      <c r="B196" s="37"/>
      <c r="C196" s="38"/>
      <c r="D196" s="193" t="s">
        <v>156</v>
      </c>
      <c r="E196" s="38"/>
      <c r="F196" s="194" t="s">
        <v>1572</v>
      </c>
      <c r="G196" s="38"/>
      <c r="H196" s="38"/>
      <c r="I196" s="195"/>
      <c r="J196" s="38"/>
      <c r="K196" s="38"/>
      <c r="L196" s="41"/>
      <c r="M196" s="196"/>
      <c r="N196" s="197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156</v>
      </c>
      <c r="AU196" s="19" t="s">
        <v>78</v>
      </c>
    </row>
    <row r="197" spans="1:65" s="2" customFormat="1" ht="19.5">
      <c r="A197" s="36"/>
      <c r="B197" s="37"/>
      <c r="C197" s="38"/>
      <c r="D197" s="200" t="s">
        <v>215</v>
      </c>
      <c r="E197" s="38"/>
      <c r="F197" s="231" t="s">
        <v>1401</v>
      </c>
      <c r="G197" s="38"/>
      <c r="H197" s="38"/>
      <c r="I197" s="195"/>
      <c r="J197" s="38"/>
      <c r="K197" s="38"/>
      <c r="L197" s="41"/>
      <c r="M197" s="196"/>
      <c r="N197" s="197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215</v>
      </c>
      <c r="AU197" s="19" t="s">
        <v>78</v>
      </c>
    </row>
    <row r="198" spans="1:65" s="2" customFormat="1" ht="24.2" customHeight="1">
      <c r="A198" s="36"/>
      <c r="B198" s="37"/>
      <c r="C198" s="180" t="s">
        <v>482</v>
      </c>
      <c r="D198" s="180" t="s">
        <v>149</v>
      </c>
      <c r="E198" s="181" t="s">
        <v>1406</v>
      </c>
      <c r="F198" s="182" t="s">
        <v>1407</v>
      </c>
      <c r="G198" s="183" t="s">
        <v>1397</v>
      </c>
      <c r="H198" s="184">
        <v>8</v>
      </c>
      <c r="I198" s="185"/>
      <c r="J198" s="186">
        <f>ROUND(I198*H198,2)</f>
        <v>0</v>
      </c>
      <c r="K198" s="182" t="s">
        <v>153</v>
      </c>
      <c r="L198" s="41"/>
      <c r="M198" s="187" t="s">
        <v>19</v>
      </c>
      <c r="N198" s="188" t="s">
        <v>43</v>
      </c>
      <c r="O198" s="66"/>
      <c r="P198" s="189">
        <f>O198*H198</f>
        <v>0</v>
      </c>
      <c r="Q198" s="189">
        <v>0</v>
      </c>
      <c r="R198" s="189">
        <f>Q198*H198</f>
        <v>0</v>
      </c>
      <c r="S198" s="189">
        <v>0</v>
      </c>
      <c r="T198" s="190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91" t="s">
        <v>1398</v>
      </c>
      <c r="AT198" s="191" t="s">
        <v>149</v>
      </c>
      <c r="AU198" s="191" t="s">
        <v>78</v>
      </c>
      <c r="AY198" s="19" t="s">
        <v>146</v>
      </c>
      <c r="BE198" s="192">
        <f>IF(N198="základní",J198,0)</f>
        <v>0</v>
      </c>
      <c r="BF198" s="192">
        <f>IF(N198="snížená",J198,0)</f>
        <v>0</v>
      </c>
      <c r="BG198" s="192">
        <f>IF(N198="zákl. přenesená",J198,0)</f>
        <v>0</v>
      </c>
      <c r="BH198" s="192">
        <f>IF(N198="sníž. přenesená",J198,0)</f>
        <v>0</v>
      </c>
      <c r="BI198" s="192">
        <f>IF(N198="nulová",J198,0)</f>
        <v>0</v>
      </c>
      <c r="BJ198" s="19" t="s">
        <v>84</v>
      </c>
      <c r="BK198" s="192">
        <f>ROUND(I198*H198,2)</f>
        <v>0</v>
      </c>
      <c r="BL198" s="19" t="s">
        <v>1398</v>
      </c>
      <c r="BM198" s="191" t="s">
        <v>1573</v>
      </c>
    </row>
    <row r="199" spans="1:65" s="2" customFormat="1" ht="11.25">
      <c r="A199" s="36"/>
      <c r="B199" s="37"/>
      <c r="C199" s="38"/>
      <c r="D199" s="193" t="s">
        <v>156</v>
      </c>
      <c r="E199" s="38"/>
      <c r="F199" s="194" t="s">
        <v>1409</v>
      </c>
      <c r="G199" s="38"/>
      <c r="H199" s="38"/>
      <c r="I199" s="195"/>
      <c r="J199" s="38"/>
      <c r="K199" s="38"/>
      <c r="L199" s="41"/>
      <c r="M199" s="249"/>
      <c r="N199" s="250"/>
      <c r="O199" s="251"/>
      <c r="P199" s="251"/>
      <c r="Q199" s="251"/>
      <c r="R199" s="251"/>
      <c r="S199" s="251"/>
      <c r="T199" s="252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156</v>
      </c>
      <c r="AU199" s="19" t="s">
        <v>78</v>
      </c>
    </row>
    <row r="200" spans="1:65" s="2" customFormat="1" ht="6.95" customHeight="1">
      <c r="A200" s="36"/>
      <c r="B200" s="49"/>
      <c r="C200" s="50"/>
      <c r="D200" s="50"/>
      <c r="E200" s="50"/>
      <c r="F200" s="50"/>
      <c r="G200" s="50"/>
      <c r="H200" s="50"/>
      <c r="I200" s="50"/>
      <c r="J200" s="50"/>
      <c r="K200" s="50"/>
      <c r="L200" s="41"/>
      <c r="M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</row>
  </sheetData>
  <sheetProtection algorithmName="SHA-512" hashValue="h/cIKjmexkPTJO9gR9M2vIbu05sCbG4OOTmPcw9tqIhDxKo26lPYUBqaVCMrx4blA04LejBUKCOJXQfPIX1SGw==" saltValue="j4f3GHfa9vEDBL1W4tD8LsMV7uM3hgh7X3e5Pl+70VyubfYcIZjM1h2HtIemN6kX00KUey8iE5wFRV1g5QkzMg==" spinCount="100000" sheet="1" objects="1" scenarios="1" formatColumns="0" formatRows="0" autoFilter="0"/>
  <autoFilter ref="C88:K199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/>
    <hyperlink ref="F97" r:id="rId2"/>
    <hyperlink ref="F102" r:id="rId3"/>
    <hyperlink ref="F104" r:id="rId4"/>
    <hyperlink ref="F106" r:id="rId5"/>
    <hyperlink ref="F108" r:id="rId6"/>
    <hyperlink ref="F111" r:id="rId7"/>
    <hyperlink ref="F113" r:id="rId8"/>
    <hyperlink ref="F115" r:id="rId9"/>
    <hyperlink ref="F118" r:id="rId10"/>
    <hyperlink ref="F123" r:id="rId11"/>
    <hyperlink ref="F128" r:id="rId12"/>
    <hyperlink ref="F133" r:id="rId13"/>
    <hyperlink ref="F136" r:id="rId14"/>
    <hyperlink ref="F138" r:id="rId15"/>
    <hyperlink ref="F146" r:id="rId16"/>
    <hyperlink ref="F148" r:id="rId17"/>
    <hyperlink ref="F156" r:id="rId18"/>
    <hyperlink ref="F159" r:id="rId19"/>
    <hyperlink ref="F162" r:id="rId20"/>
    <hyperlink ref="F165" r:id="rId21"/>
    <hyperlink ref="F168" r:id="rId22"/>
    <hyperlink ref="F171" r:id="rId23"/>
    <hyperlink ref="F174" r:id="rId24"/>
    <hyperlink ref="F177" r:id="rId25"/>
    <hyperlink ref="F180" r:id="rId26"/>
    <hyperlink ref="F183" r:id="rId27"/>
    <hyperlink ref="F186" r:id="rId28"/>
    <hyperlink ref="F193" r:id="rId29"/>
    <hyperlink ref="F196" r:id="rId30"/>
    <hyperlink ref="F199" r:id="rId3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106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116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8" t="str">
        <f>'Rekapitulace stavby'!K6</f>
        <v>Stavební úpravy domu č.p. 74 na Masarykově náměstí, č.o. 26 v Novém Jičíně</v>
      </c>
      <c r="F7" s="389"/>
      <c r="G7" s="389"/>
      <c r="H7" s="389"/>
      <c r="L7" s="22"/>
    </row>
    <row r="8" spans="1:46" s="1" customFormat="1" ht="12" customHeight="1">
      <c r="B8" s="22"/>
      <c r="D8" s="114" t="s">
        <v>117</v>
      </c>
      <c r="L8" s="22"/>
    </row>
    <row r="9" spans="1:46" s="2" customFormat="1" ht="16.5" customHeight="1">
      <c r="A9" s="36"/>
      <c r="B9" s="41"/>
      <c r="C9" s="36"/>
      <c r="D9" s="36"/>
      <c r="E9" s="388" t="s">
        <v>1574</v>
      </c>
      <c r="F9" s="390"/>
      <c r="G9" s="390"/>
      <c r="H9" s="390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119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91" t="s">
        <v>1575</v>
      </c>
      <c r="F11" s="390"/>
      <c r="G11" s="390"/>
      <c r="H11" s="390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19. 7. 2023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19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4" t="s">
        <v>28</v>
      </c>
      <c r="J17" s="105" t="s">
        <v>19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92" t="str">
        <f>'Rekapitulace stavby'!E14</f>
        <v>Vyplň údaj</v>
      </c>
      <c r="F20" s="393"/>
      <c r="G20" s="393"/>
      <c r="H20" s="393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">
        <v>19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4" t="s">
        <v>28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1576</v>
      </c>
      <c r="F26" s="36"/>
      <c r="G26" s="36"/>
      <c r="H26" s="36"/>
      <c r="I26" s="114" t="s">
        <v>28</v>
      </c>
      <c r="J26" s="105" t="s">
        <v>19</v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>
      <c r="A29" s="117"/>
      <c r="B29" s="118"/>
      <c r="C29" s="117"/>
      <c r="D29" s="117"/>
      <c r="E29" s="394" t="s">
        <v>36</v>
      </c>
      <c r="F29" s="394"/>
      <c r="G29" s="394"/>
      <c r="H29" s="394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ROUND(J96,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ROUND((SUM(BE96:BE276)),  2)</f>
        <v>0</v>
      </c>
      <c r="G35" s="36"/>
      <c r="H35" s="36"/>
      <c r="I35" s="126">
        <v>0.21</v>
      </c>
      <c r="J35" s="125">
        <f>ROUND(((SUM(BE96:BE276))*I35),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ROUND((SUM(BF96:BF276)),  2)</f>
        <v>0</v>
      </c>
      <c r="G36" s="36"/>
      <c r="H36" s="36"/>
      <c r="I36" s="126">
        <v>0.12</v>
      </c>
      <c r="J36" s="125">
        <f>ROUND(((SUM(BF96:BF276))*I36),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ROUND((SUM(BG96:BG276)),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ROUND((SUM(BH96:BH276)),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ROUND((SUM(BI96:BI276)),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121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5" t="str">
        <f>E7</f>
        <v>Stavební úpravy domu č.p. 74 na Masarykově náměstí, č.o. 26 v Novém Jičíně</v>
      </c>
      <c r="F50" s="396"/>
      <c r="G50" s="396"/>
      <c r="H50" s="396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117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395" t="s">
        <v>1574</v>
      </c>
      <c r="F52" s="397"/>
      <c r="G52" s="397"/>
      <c r="H52" s="397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119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9" t="str">
        <f>E11</f>
        <v>D 1.4.1 - Silnoproudá a slaboproudá elektrotechnika byt č.3</v>
      </c>
      <c r="F54" s="397"/>
      <c r="G54" s="397"/>
      <c r="H54" s="397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Masarykovo náměstí, č.o. 26</v>
      </c>
      <c r="G56" s="38"/>
      <c r="H56" s="38"/>
      <c r="I56" s="31" t="s">
        <v>23</v>
      </c>
      <c r="J56" s="61" t="str">
        <f>IF(J14="","",J14)</f>
        <v>19. 7. 2023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2" customHeight="1">
      <c r="A58" s="36"/>
      <c r="B58" s="37"/>
      <c r="C58" s="31" t="s">
        <v>25</v>
      </c>
      <c r="D58" s="38"/>
      <c r="E58" s="38"/>
      <c r="F58" s="29" t="str">
        <f>E17</f>
        <v>Město Nový Jičín</v>
      </c>
      <c r="G58" s="38"/>
      <c r="H58" s="38"/>
      <c r="I58" s="31" t="s">
        <v>31</v>
      </c>
      <c r="J58" s="34" t="str">
        <f>E23</f>
        <v>BENEPRO, a.s.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Zdeněk HLOŽANKA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122</v>
      </c>
      <c r="D61" s="139"/>
      <c r="E61" s="139"/>
      <c r="F61" s="139"/>
      <c r="G61" s="139"/>
      <c r="H61" s="139"/>
      <c r="I61" s="139"/>
      <c r="J61" s="140" t="s">
        <v>123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J96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124</v>
      </c>
    </row>
    <row r="64" spans="1:47" s="9" customFormat="1" ht="24.95" customHeight="1">
      <c r="B64" s="142"/>
      <c r="C64" s="143"/>
      <c r="D64" s="144" t="s">
        <v>1577</v>
      </c>
      <c r="E64" s="145"/>
      <c r="F64" s="145"/>
      <c r="G64" s="145"/>
      <c r="H64" s="145"/>
      <c r="I64" s="145"/>
      <c r="J64" s="146">
        <f>J97</f>
        <v>0</v>
      </c>
      <c r="K64" s="143"/>
      <c r="L64" s="147"/>
    </row>
    <row r="65" spans="1:31" s="10" customFormat="1" ht="19.899999999999999" customHeight="1">
      <c r="B65" s="148"/>
      <c r="C65" s="99"/>
      <c r="D65" s="149" t="s">
        <v>1578</v>
      </c>
      <c r="E65" s="150"/>
      <c r="F65" s="150"/>
      <c r="G65" s="150"/>
      <c r="H65" s="150"/>
      <c r="I65" s="150"/>
      <c r="J65" s="151">
        <f>J98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1579</v>
      </c>
      <c r="E66" s="150"/>
      <c r="F66" s="150"/>
      <c r="G66" s="150"/>
      <c r="H66" s="150"/>
      <c r="I66" s="150"/>
      <c r="J66" s="151">
        <f>J105</f>
        <v>0</v>
      </c>
      <c r="K66" s="99"/>
      <c r="L66" s="152"/>
    </row>
    <row r="67" spans="1:31" s="9" customFormat="1" ht="24.95" customHeight="1">
      <c r="B67" s="142"/>
      <c r="C67" s="143"/>
      <c r="D67" s="144" t="s">
        <v>125</v>
      </c>
      <c r="E67" s="145"/>
      <c r="F67" s="145"/>
      <c r="G67" s="145"/>
      <c r="H67" s="145"/>
      <c r="I67" s="145"/>
      <c r="J67" s="146">
        <f>J106</f>
        <v>0</v>
      </c>
      <c r="K67" s="143"/>
      <c r="L67" s="147"/>
    </row>
    <row r="68" spans="1:31" s="10" customFormat="1" ht="19.899999999999999" customHeight="1">
      <c r="B68" s="148"/>
      <c r="C68" s="99"/>
      <c r="D68" s="149" t="s">
        <v>252</v>
      </c>
      <c r="E68" s="150"/>
      <c r="F68" s="150"/>
      <c r="G68" s="150"/>
      <c r="H68" s="150"/>
      <c r="I68" s="150"/>
      <c r="J68" s="151">
        <f>J107</f>
        <v>0</v>
      </c>
      <c r="K68" s="99"/>
      <c r="L68" s="152"/>
    </row>
    <row r="69" spans="1:31" s="10" customFormat="1" ht="19.899999999999999" customHeight="1">
      <c r="B69" s="148"/>
      <c r="C69" s="99"/>
      <c r="D69" s="149" t="s">
        <v>126</v>
      </c>
      <c r="E69" s="150"/>
      <c r="F69" s="150"/>
      <c r="G69" s="150"/>
      <c r="H69" s="150"/>
      <c r="I69" s="150"/>
      <c r="J69" s="151">
        <f>J112</f>
        <v>0</v>
      </c>
      <c r="K69" s="99"/>
      <c r="L69" s="152"/>
    </row>
    <row r="70" spans="1:31" s="10" customFormat="1" ht="19.899999999999999" customHeight="1">
      <c r="B70" s="148"/>
      <c r="C70" s="99"/>
      <c r="D70" s="149" t="s">
        <v>127</v>
      </c>
      <c r="E70" s="150"/>
      <c r="F70" s="150"/>
      <c r="G70" s="150"/>
      <c r="H70" s="150"/>
      <c r="I70" s="150"/>
      <c r="J70" s="151">
        <f>J123</f>
        <v>0</v>
      </c>
      <c r="K70" s="99"/>
      <c r="L70" s="152"/>
    </row>
    <row r="71" spans="1:31" s="9" customFormat="1" ht="24.95" customHeight="1">
      <c r="B71" s="142"/>
      <c r="C71" s="143"/>
      <c r="D71" s="144" t="s">
        <v>128</v>
      </c>
      <c r="E71" s="145"/>
      <c r="F71" s="145"/>
      <c r="G71" s="145"/>
      <c r="H71" s="145"/>
      <c r="I71" s="145"/>
      <c r="J71" s="146">
        <f>J133</f>
        <v>0</v>
      </c>
      <c r="K71" s="143"/>
      <c r="L71" s="147"/>
    </row>
    <row r="72" spans="1:31" s="10" customFormat="1" ht="19.899999999999999" customHeight="1">
      <c r="B72" s="148"/>
      <c r="C72" s="99"/>
      <c r="D72" s="149" t="s">
        <v>1580</v>
      </c>
      <c r="E72" s="150"/>
      <c r="F72" s="150"/>
      <c r="G72" s="150"/>
      <c r="H72" s="150"/>
      <c r="I72" s="150"/>
      <c r="J72" s="151">
        <f>J134</f>
        <v>0</v>
      </c>
      <c r="K72" s="99"/>
      <c r="L72" s="152"/>
    </row>
    <row r="73" spans="1:31" s="10" customFormat="1" ht="19.899999999999999" customHeight="1">
      <c r="B73" s="148"/>
      <c r="C73" s="99"/>
      <c r="D73" s="149" t="s">
        <v>1581</v>
      </c>
      <c r="E73" s="150"/>
      <c r="F73" s="150"/>
      <c r="G73" s="150"/>
      <c r="H73" s="150"/>
      <c r="I73" s="150"/>
      <c r="J73" s="151">
        <f>J232</f>
        <v>0</v>
      </c>
      <c r="K73" s="99"/>
      <c r="L73" s="152"/>
    </row>
    <row r="74" spans="1:31" s="10" customFormat="1" ht="19.899999999999999" customHeight="1">
      <c r="B74" s="148"/>
      <c r="C74" s="99"/>
      <c r="D74" s="149" t="s">
        <v>1582</v>
      </c>
      <c r="E74" s="150"/>
      <c r="F74" s="150"/>
      <c r="G74" s="150"/>
      <c r="H74" s="150"/>
      <c r="I74" s="150"/>
      <c r="J74" s="151">
        <f>J246</f>
        <v>0</v>
      </c>
      <c r="K74" s="99"/>
      <c r="L74" s="152"/>
    </row>
    <row r="75" spans="1:31" s="2" customFormat="1" ht="21.7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80" spans="1:31" s="2" customFormat="1" ht="6.95" customHeight="1">
      <c r="A80" s="36"/>
      <c r="B80" s="51"/>
      <c r="C80" s="52"/>
      <c r="D80" s="52"/>
      <c r="E80" s="52"/>
      <c r="F80" s="52"/>
      <c r="G80" s="52"/>
      <c r="H80" s="52"/>
      <c r="I80" s="52"/>
      <c r="J80" s="52"/>
      <c r="K80" s="52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24.95" customHeight="1">
      <c r="A81" s="36"/>
      <c r="B81" s="37"/>
      <c r="C81" s="25" t="s">
        <v>131</v>
      </c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12" customHeight="1">
      <c r="A83" s="36"/>
      <c r="B83" s="37"/>
      <c r="C83" s="31" t="s">
        <v>16</v>
      </c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2" customFormat="1" ht="26.25" customHeight="1">
      <c r="A84" s="36"/>
      <c r="B84" s="37"/>
      <c r="C84" s="38"/>
      <c r="D84" s="38"/>
      <c r="E84" s="395" t="str">
        <f>E7</f>
        <v>Stavební úpravy domu č.p. 74 na Masarykově náměstí, č.o. 26 v Novém Jičíně</v>
      </c>
      <c r="F84" s="396"/>
      <c r="G84" s="396"/>
      <c r="H84" s="396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1" customFormat="1" ht="12" customHeight="1">
      <c r="B85" s="23"/>
      <c r="C85" s="31" t="s">
        <v>117</v>
      </c>
      <c r="D85" s="24"/>
      <c r="E85" s="24"/>
      <c r="F85" s="24"/>
      <c r="G85" s="24"/>
      <c r="H85" s="24"/>
      <c r="I85" s="24"/>
      <c r="J85" s="24"/>
      <c r="K85" s="24"/>
      <c r="L85" s="22"/>
    </row>
    <row r="86" spans="1:63" s="2" customFormat="1" ht="16.5" customHeight="1">
      <c r="A86" s="36"/>
      <c r="B86" s="37"/>
      <c r="C86" s="38"/>
      <c r="D86" s="38"/>
      <c r="E86" s="395" t="s">
        <v>1574</v>
      </c>
      <c r="F86" s="397"/>
      <c r="G86" s="397"/>
      <c r="H86" s="397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12" customHeight="1">
      <c r="A87" s="36"/>
      <c r="B87" s="37"/>
      <c r="C87" s="31" t="s">
        <v>119</v>
      </c>
      <c r="D87" s="38"/>
      <c r="E87" s="38"/>
      <c r="F87" s="38"/>
      <c r="G87" s="38"/>
      <c r="H87" s="3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6.5" customHeight="1">
      <c r="A88" s="36"/>
      <c r="B88" s="37"/>
      <c r="C88" s="38"/>
      <c r="D88" s="38"/>
      <c r="E88" s="349" t="str">
        <f>E11</f>
        <v>D 1.4.1 - Silnoproudá a slaboproudá elektrotechnika byt č.3</v>
      </c>
      <c r="F88" s="397"/>
      <c r="G88" s="397"/>
      <c r="H88" s="397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12" customHeight="1">
      <c r="A90" s="36"/>
      <c r="B90" s="37"/>
      <c r="C90" s="31" t="s">
        <v>21</v>
      </c>
      <c r="D90" s="38"/>
      <c r="E90" s="38"/>
      <c r="F90" s="29" t="str">
        <f>F14</f>
        <v>Masarykovo náměstí, č.o. 26</v>
      </c>
      <c r="G90" s="38"/>
      <c r="H90" s="38"/>
      <c r="I90" s="31" t="s">
        <v>23</v>
      </c>
      <c r="J90" s="61" t="str">
        <f>IF(J14="","",J14)</f>
        <v>19. 7. 2023</v>
      </c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6.9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5.2" customHeight="1">
      <c r="A92" s="36"/>
      <c r="B92" s="37"/>
      <c r="C92" s="31" t="s">
        <v>25</v>
      </c>
      <c r="D92" s="38"/>
      <c r="E92" s="38"/>
      <c r="F92" s="29" t="str">
        <f>E17</f>
        <v>Město Nový Jičín</v>
      </c>
      <c r="G92" s="38"/>
      <c r="H92" s="38"/>
      <c r="I92" s="31" t="s">
        <v>31</v>
      </c>
      <c r="J92" s="34" t="str">
        <f>E23</f>
        <v>BENEPRO, a.s.</v>
      </c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2" customFormat="1" ht="15.2" customHeight="1">
      <c r="A93" s="36"/>
      <c r="B93" s="37"/>
      <c r="C93" s="31" t="s">
        <v>29</v>
      </c>
      <c r="D93" s="38"/>
      <c r="E93" s="38"/>
      <c r="F93" s="29" t="str">
        <f>IF(E20="","",E20)</f>
        <v>Vyplň údaj</v>
      </c>
      <c r="G93" s="38"/>
      <c r="H93" s="38"/>
      <c r="I93" s="31" t="s">
        <v>34</v>
      </c>
      <c r="J93" s="34" t="str">
        <f>E26</f>
        <v>Zdeněk HLOŽANKA</v>
      </c>
      <c r="K93" s="38"/>
      <c r="L93" s="11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63" s="2" customFormat="1" ht="10.35" customHeight="1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115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63" s="11" customFormat="1" ht="29.25" customHeight="1">
      <c r="A95" s="153"/>
      <c r="B95" s="154"/>
      <c r="C95" s="155" t="s">
        <v>132</v>
      </c>
      <c r="D95" s="156" t="s">
        <v>56</v>
      </c>
      <c r="E95" s="156" t="s">
        <v>52</v>
      </c>
      <c r="F95" s="156" t="s">
        <v>53</v>
      </c>
      <c r="G95" s="156" t="s">
        <v>133</v>
      </c>
      <c r="H95" s="156" t="s">
        <v>134</v>
      </c>
      <c r="I95" s="156" t="s">
        <v>135</v>
      </c>
      <c r="J95" s="156" t="s">
        <v>123</v>
      </c>
      <c r="K95" s="157" t="s">
        <v>136</v>
      </c>
      <c r="L95" s="158"/>
      <c r="M95" s="70" t="s">
        <v>19</v>
      </c>
      <c r="N95" s="71" t="s">
        <v>41</v>
      </c>
      <c r="O95" s="71" t="s">
        <v>137</v>
      </c>
      <c r="P95" s="71" t="s">
        <v>138</v>
      </c>
      <c r="Q95" s="71" t="s">
        <v>139</v>
      </c>
      <c r="R95" s="71" t="s">
        <v>140</v>
      </c>
      <c r="S95" s="71" t="s">
        <v>141</v>
      </c>
      <c r="T95" s="72" t="s">
        <v>142</v>
      </c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</row>
    <row r="96" spans="1:63" s="2" customFormat="1" ht="22.9" customHeight="1">
      <c r="A96" s="36"/>
      <c r="B96" s="37"/>
      <c r="C96" s="77" t="s">
        <v>143</v>
      </c>
      <c r="D96" s="38"/>
      <c r="E96" s="38"/>
      <c r="F96" s="38"/>
      <c r="G96" s="38"/>
      <c r="H96" s="38"/>
      <c r="I96" s="38"/>
      <c r="J96" s="159">
        <f>BK96</f>
        <v>0</v>
      </c>
      <c r="K96" s="38"/>
      <c r="L96" s="41"/>
      <c r="M96" s="73"/>
      <c r="N96" s="160"/>
      <c r="O96" s="74"/>
      <c r="P96" s="161">
        <f>P97+P106+P133</f>
        <v>0</v>
      </c>
      <c r="Q96" s="74"/>
      <c r="R96" s="161">
        <f>R97+R106+R133</f>
        <v>0.34332999999999997</v>
      </c>
      <c r="S96" s="74"/>
      <c r="T96" s="162">
        <f>T97+T106+T133</f>
        <v>0.19099999999999998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70</v>
      </c>
      <c r="AU96" s="19" t="s">
        <v>124</v>
      </c>
      <c r="BK96" s="163">
        <f>BK97+BK106+BK133</f>
        <v>0</v>
      </c>
    </row>
    <row r="97" spans="1:65" s="12" customFormat="1" ht="25.9" customHeight="1">
      <c r="B97" s="164"/>
      <c r="C97" s="165"/>
      <c r="D97" s="166" t="s">
        <v>70</v>
      </c>
      <c r="E97" s="167" t="s">
        <v>288</v>
      </c>
      <c r="F97" s="167" t="s">
        <v>1583</v>
      </c>
      <c r="G97" s="165"/>
      <c r="H97" s="165"/>
      <c r="I97" s="168"/>
      <c r="J97" s="169">
        <f>BK97</f>
        <v>0</v>
      </c>
      <c r="K97" s="165"/>
      <c r="L97" s="170"/>
      <c r="M97" s="171"/>
      <c r="N97" s="172"/>
      <c r="O97" s="172"/>
      <c r="P97" s="173">
        <f>P98+P105</f>
        <v>0</v>
      </c>
      <c r="Q97" s="172"/>
      <c r="R97" s="173">
        <f>R98+R105</f>
        <v>0</v>
      </c>
      <c r="S97" s="172"/>
      <c r="T97" s="174">
        <f>T98+T105</f>
        <v>0</v>
      </c>
      <c r="AR97" s="175" t="s">
        <v>165</v>
      </c>
      <c r="AT97" s="176" t="s">
        <v>70</v>
      </c>
      <c r="AU97" s="176" t="s">
        <v>71</v>
      </c>
      <c r="AY97" s="175" t="s">
        <v>146</v>
      </c>
      <c r="BK97" s="177">
        <f>BK98+BK105</f>
        <v>0</v>
      </c>
    </row>
    <row r="98" spans="1:65" s="12" customFormat="1" ht="22.9" customHeight="1">
      <c r="B98" s="164"/>
      <c r="C98" s="165"/>
      <c r="D98" s="166" t="s">
        <v>70</v>
      </c>
      <c r="E98" s="178" t="s">
        <v>1393</v>
      </c>
      <c r="F98" s="178" t="s">
        <v>1394</v>
      </c>
      <c r="G98" s="165"/>
      <c r="H98" s="165"/>
      <c r="I98" s="168"/>
      <c r="J98" s="179">
        <f>BK98</f>
        <v>0</v>
      </c>
      <c r="K98" s="165"/>
      <c r="L98" s="170"/>
      <c r="M98" s="171"/>
      <c r="N98" s="172"/>
      <c r="O98" s="172"/>
      <c r="P98" s="173">
        <f>SUM(P99:P104)</f>
        <v>0</v>
      </c>
      <c r="Q98" s="172"/>
      <c r="R98" s="173">
        <f>SUM(R99:R104)</f>
        <v>0</v>
      </c>
      <c r="S98" s="172"/>
      <c r="T98" s="174">
        <f>SUM(T99:T104)</f>
        <v>0</v>
      </c>
      <c r="AR98" s="175" t="s">
        <v>154</v>
      </c>
      <c r="AT98" s="176" t="s">
        <v>70</v>
      </c>
      <c r="AU98" s="176" t="s">
        <v>78</v>
      </c>
      <c r="AY98" s="175" t="s">
        <v>146</v>
      </c>
      <c r="BK98" s="177">
        <f>SUM(BK99:BK104)</f>
        <v>0</v>
      </c>
    </row>
    <row r="99" spans="1:65" s="2" customFormat="1" ht="24.2" customHeight="1">
      <c r="A99" s="36"/>
      <c r="B99" s="37"/>
      <c r="C99" s="180" t="s">
        <v>78</v>
      </c>
      <c r="D99" s="180" t="s">
        <v>149</v>
      </c>
      <c r="E99" s="181" t="s">
        <v>1584</v>
      </c>
      <c r="F99" s="182" t="s">
        <v>1585</v>
      </c>
      <c r="G99" s="183" t="s">
        <v>1397</v>
      </c>
      <c r="H99" s="184">
        <v>5</v>
      </c>
      <c r="I99" s="185"/>
      <c r="J99" s="186">
        <f>ROUND(I99*H99,2)</f>
        <v>0</v>
      </c>
      <c r="K99" s="182" t="s">
        <v>153</v>
      </c>
      <c r="L99" s="41"/>
      <c r="M99" s="187" t="s">
        <v>19</v>
      </c>
      <c r="N99" s="188" t="s">
        <v>43</v>
      </c>
      <c r="O99" s="66"/>
      <c r="P99" s="189">
        <f>O99*H99</f>
        <v>0</v>
      </c>
      <c r="Q99" s="189">
        <v>0</v>
      </c>
      <c r="R99" s="189">
        <f>Q99*H99</f>
        <v>0</v>
      </c>
      <c r="S99" s="189">
        <v>0</v>
      </c>
      <c r="T99" s="190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1" t="s">
        <v>1586</v>
      </c>
      <c r="AT99" s="191" t="s">
        <v>149</v>
      </c>
      <c r="AU99" s="191" t="s">
        <v>84</v>
      </c>
      <c r="AY99" s="19" t="s">
        <v>146</v>
      </c>
      <c r="BE99" s="192">
        <f>IF(N99="základní",J99,0)</f>
        <v>0</v>
      </c>
      <c r="BF99" s="192">
        <f>IF(N99="snížená",J99,0)</f>
        <v>0</v>
      </c>
      <c r="BG99" s="192">
        <f>IF(N99="zákl. přenesená",J99,0)</f>
        <v>0</v>
      </c>
      <c r="BH99" s="192">
        <f>IF(N99="sníž. přenesená",J99,0)</f>
        <v>0</v>
      </c>
      <c r="BI99" s="192">
        <f>IF(N99="nulová",J99,0)</f>
        <v>0</v>
      </c>
      <c r="BJ99" s="19" t="s">
        <v>84</v>
      </c>
      <c r="BK99" s="192">
        <f>ROUND(I99*H99,2)</f>
        <v>0</v>
      </c>
      <c r="BL99" s="19" t="s">
        <v>1586</v>
      </c>
      <c r="BM99" s="191" t="s">
        <v>84</v>
      </c>
    </row>
    <row r="100" spans="1:65" s="2" customFormat="1" ht="11.25">
      <c r="A100" s="36"/>
      <c r="B100" s="37"/>
      <c r="C100" s="38"/>
      <c r="D100" s="193" t="s">
        <v>156</v>
      </c>
      <c r="E100" s="38"/>
      <c r="F100" s="194" t="s">
        <v>1587</v>
      </c>
      <c r="G100" s="38"/>
      <c r="H100" s="38"/>
      <c r="I100" s="195"/>
      <c r="J100" s="38"/>
      <c r="K100" s="38"/>
      <c r="L100" s="41"/>
      <c r="M100" s="196"/>
      <c r="N100" s="197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156</v>
      </c>
      <c r="AU100" s="19" t="s">
        <v>84</v>
      </c>
    </row>
    <row r="101" spans="1:65" s="2" customFormat="1" ht="24.2" customHeight="1">
      <c r="A101" s="36"/>
      <c r="B101" s="37"/>
      <c r="C101" s="180" t="s">
        <v>84</v>
      </c>
      <c r="D101" s="180" t="s">
        <v>149</v>
      </c>
      <c r="E101" s="181" t="s">
        <v>1588</v>
      </c>
      <c r="F101" s="182" t="s">
        <v>1589</v>
      </c>
      <c r="G101" s="183" t="s">
        <v>1397</v>
      </c>
      <c r="H101" s="184">
        <v>8</v>
      </c>
      <c r="I101" s="185"/>
      <c r="J101" s="186">
        <f>ROUND(I101*H101,2)</f>
        <v>0</v>
      </c>
      <c r="K101" s="182" t="s">
        <v>153</v>
      </c>
      <c r="L101" s="41"/>
      <c r="M101" s="187" t="s">
        <v>19</v>
      </c>
      <c r="N101" s="188" t="s">
        <v>43</v>
      </c>
      <c r="O101" s="66"/>
      <c r="P101" s="189">
        <f>O101*H101</f>
        <v>0</v>
      </c>
      <c r="Q101" s="189">
        <v>0</v>
      </c>
      <c r="R101" s="189">
        <f>Q101*H101</f>
        <v>0</v>
      </c>
      <c r="S101" s="189">
        <v>0</v>
      </c>
      <c r="T101" s="190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1586</v>
      </c>
      <c r="AT101" s="191" t="s">
        <v>149</v>
      </c>
      <c r="AU101" s="191" t="s">
        <v>84</v>
      </c>
      <c r="AY101" s="19" t="s">
        <v>146</v>
      </c>
      <c r="BE101" s="192">
        <f>IF(N101="základní",J101,0)</f>
        <v>0</v>
      </c>
      <c r="BF101" s="192">
        <f>IF(N101="snížená",J101,0)</f>
        <v>0</v>
      </c>
      <c r="BG101" s="192">
        <f>IF(N101="zákl. přenesená",J101,0)</f>
        <v>0</v>
      </c>
      <c r="BH101" s="192">
        <f>IF(N101="sníž. přenesená",J101,0)</f>
        <v>0</v>
      </c>
      <c r="BI101" s="192">
        <f>IF(N101="nulová",J101,0)</f>
        <v>0</v>
      </c>
      <c r="BJ101" s="19" t="s">
        <v>84</v>
      </c>
      <c r="BK101" s="192">
        <f>ROUND(I101*H101,2)</f>
        <v>0</v>
      </c>
      <c r="BL101" s="19" t="s">
        <v>1586</v>
      </c>
      <c r="BM101" s="191" t="s">
        <v>154</v>
      </c>
    </row>
    <row r="102" spans="1:65" s="2" customFormat="1" ht="11.25">
      <c r="A102" s="36"/>
      <c r="B102" s="37"/>
      <c r="C102" s="38"/>
      <c r="D102" s="193" t="s">
        <v>156</v>
      </c>
      <c r="E102" s="38"/>
      <c r="F102" s="194" t="s">
        <v>1590</v>
      </c>
      <c r="G102" s="38"/>
      <c r="H102" s="38"/>
      <c r="I102" s="195"/>
      <c r="J102" s="38"/>
      <c r="K102" s="38"/>
      <c r="L102" s="41"/>
      <c r="M102" s="196"/>
      <c r="N102" s="197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156</v>
      </c>
      <c r="AU102" s="19" t="s">
        <v>84</v>
      </c>
    </row>
    <row r="103" spans="1:65" s="2" customFormat="1" ht="24.2" customHeight="1">
      <c r="A103" s="36"/>
      <c r="B103" s="37"/>
      <c r="C103" s="180" t="s">
        <v>165</v>
      </c>
      <c r="D103" s="180" t="s">
        <v>149</v>
      </c>
      <c r="E103" s="181" t="s">
        <v>1591</v>
      </c>
      <c r="F103" s="182" t="s">
        <v>1592</v>
      </c>
      <c r="G103" s="183" t="s">
        <v>1397</v>
      </c>
      <c r="H103" s="184">
        <v>2</v>
      </c>
      <c r="I103" s="185"/>
      <c r="J103" s="186">
        <f>ROUND(I103*H103,2)</f>
        <v>0</v>
      </c>
      <c r="K103" s="182" t="s">
        <v>153</v>
      </c>
      <c r="L103" s="41"/>
      <c r="M103" s="187" t="s">
        <v>19</v>
      </c>
      <c r="N103" s="188" t="s">
        <v>43</v>
      </c>
      <c r="O103" s="66"/>
      <c r="P103" s="189">
        <f>O103*H103</f>
        <v>0</v>
      </c>
      <c r="Q103" s="189">
        <v>0</v>
      </c>
      <c r="R103" s="189">
        <f>Q103*H103</f>
        <v>0</v>
      </c>
      <c r="S103" s="189">
        <v>0</v>
      </c>
      <c r="T103" s="190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1586</v>
      </c>
      <c r="AT103" s="191" t="s">
        <v>149</v>
      </c>
      <c r="AU103" s="191" t="s">
        <v>84</v>
      </c>
      <c r="AY103" s="19" t="s">
        <v>146</v>
      </c>
      <c r="BE103" s="192">
        <f>IF(N103="základní",J103,0)</f>
        <v>0</v>
      </c>
      <c r="BF103" s="192">
        <f>IF(N103="snížená",J103,0)</f>
        <v>0</v>
      </c>
      <c r="BG103" s="192">
        <f>IF(N103="zákl. přenesená",J103,0)</f>
        <v>0</v>
      </c>
      <c r="BH103" s="192">
        <f>IF(N103="sníž. přenesená",J103,0)</f>
        <v>0</v>
      </c>
      <c r="BI103" s="192">
        <f>IF(N103="nulová",J103,0)</f>
        <v>0</v>
      </c>
      <c r="BJ103" s="19" t="s">
        <v>84</v>
      </c>
      <c r="BK103" s="192">
        <f>ROUND(I103*H103,2)</f>
        <v>0</v>
      </c>
      <c r="BL103" s="19" t="s">
        <v>1586</v>
      </c>
      <c r="BM103" s="191" t="s">
        <v>187</v>
      </c>
    </row>
    <row r="104" spans="1:65" s="2" customFormat="1" ht="11.25">
      <c r="A104" s="36"/>
      <c r="B104" s="37"/>
      <c r="C104" s="38"/>
      <c r="D104" s="193" t="s">
        <v>156</v>
      </c>
      <c r="E104" s="38"/>
      <c r="F104" s="194" t="s">
        <v>1593</v>
      </c>
      <c r="G104" s="38"/>
      <c r="H104" s="38"/>
      <c r="I104" s="195"/>
      <c r="J104" s="38"/>
      <c r="K104" s="38"/>
      <c r="L104" s="41"/>
      <c r="M104" s="196"/>
      <c r="N104" s="197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156</v>
      </c>
      <c r="AU104" s="19" t="s">
        <v>84</v>
      </c>
    </row>
    <row r="105" spans="1:65" s="12" customFormat="1" ht="22.9" customHeight="1">
      <c r="B105" s="164"/>
      <c r="C105" s="165"/>
      <c r="D105" s="166" t="s">
        <v>70</v>
      </c>
      <c r="E105" s="178" t="s">
        <v>1594</v>
      </c>
      <c r="F105" s="178" t="s">
        <v>1595</v>
      </c>
      <c r="G105" s="165"/>
      <c r="H105" s="165"/>
      <c r="I105" s="168"/>
      <c r="J105" s="179">
        <f>BK105</f>
        <v>0</v>
      </c>
      <c r="K105" s="165"/>
      <c r="L105" s="170"/>
      <c r="M105" s="171"/>
      <c r="N105" s="172"/>
      <c r="O105" s="172"/>
      <c r="P105" s="173">
        <v>0</v>
      </c>
      <c r="Q105" s="172"/>
      <c r="R105" s="173">
        <v>0</v>
      </c>
      <c r="S105" s="172"/>
      <c r="T105" s="174">
        <v>0</v>
      </c>
      <c r="AR105" s="175" t="s">
        <v>78</v>
      </c>
      <c r="AT105" s="176" t="s">
        <v>70</v>
      </c>
      <c r="AU105" s="176" t="s">
        <v>78</v>
      </c>
      <c r="AY105" s="175" t="s">
        <v>146</v>
      </c>
      <c r="BK105" s="177">
        <v>0</v>
      </c>
    </row>
    <row r="106" spans="1:65" s="12" customFormat="1" ht="25.9" customHeight="1">
      <c r="B106" s="164"/>
      <c r="C106" s="165"/>
      <c r="D106" s="166" t="s">
        <v>70</v>
      </c>
      <c r="E106" s="167" t="s">
        <v>144</v>
      </c>
      <c r="F106" s="167" t="s">
        <v>145</v>
      </c>
      <c r="G106" s="165"/>
      <c r="H106" s="165"/>
      <c r="I106" s="168"/>
      <c r="J106" s="169">
        <f>BK106</f>
        <v>0</v>
      </c>
      <c r="K106" s="165"/>
      <c r="L106" s="170"/>
      <c r="M106" s="171"/>
      <c r="N106" s="172"/>
      <c r="O106" s="172"/>
      <c r="P106" s="173">
        <f>P107+P112+P123</f>
        <v>0</v>
      </c>
      <c r="Q106" s="172"/>
      <c r="R106" s="173">
        <f>R107+R112+R123</f>
        <v>0.29899999999999999</v>
      </c>
      <c r="S106" s="172"/>
      <c r="T106" s="174">
        <f>T107+T112+T123</f>
        <v>0.19099999999999998</v>
      </c>
      <c r="AR106" s="175" t="s">
        <v>78</v>
      </c>
      <c r="AT106" s="176" t="s">
        <v>70</v>
      </c>
      <c r="AU106" s="176" t="s">
        <v>71</v>
      </c>
      <c r="AY106" s="175" t="s">
        <v>146</v>
      </c>
      <c r="BK106" s="177">
        <f>BK107+BK112+BK123</f>
        <v>0</v>
      </c>
    </row>
    <row r="107" spans="1:65" s="12" customFormat="1" ht="22.9" customHeight="1">
      <c r="B107" s="164"/>
      <c r="C107" s="165"/>
      <c r="D107" s="166" t="s">
        <v>70</v>
      </c>
      <c r="E107" s="178" t="s">
        <v>187</v>
      </c>
      <c r="F107" s="178" t="s">
        <v>330</v>
      </c>
      <c r="G107" s="165"/>
      <c r="H107" s="165"/>
      <c r="I107" s="168"/>
      <c r="J107" s="179">
        <f>BK107</f>
        <v>0</v>
      </c>
      <c r="K107" s="165"/>
      <c r="L107" s="170"/>
      <c r="M107" s="171"/>
      <c r="N107" s="172"/>
      <c r="O107" s="172"/>
      <c r="P107" s="173">
        <f>SUM(P108:P111)</f>
        <v>0</v>
      </c>
      <c r="Q107" s="172"/>
      <c r="R107" s="173">
        <f>SUM(R108:R111)</f>
        <v>0.29899999999999999</v>
      </c>
      <c r="S107" s="172"/>
      <c r="T107" s="174">
        <f>SUM(T108:T111)</f>
        <v>0</v>
      </c>
      <c r="AR107" s="175" t="s">
        <v>78</v>
      </c>
      <c r="AT107" s="176" t="s">
        <v>70</v>
      </c>
      <c r="AU107" s="176" t="s">
        <v>78</v>
      </c>
      <c r="AY107" s="175" t="s">
        <v>146</v>
      </c>
      <c r="BK107" s="177">
        <f>SUM(BK108:BK111)</f>
        <v>0</v>
      </c>
    </row>
    <row r="108" spans="1:65" s="2" customFormat="1" ht="24.2" customHeight="1">
      <c r="A108" s="36"/>
      <c r="B108" s="37"/>
      <c r="C108" s="180" t="s">
        <v>154</v>
      </c>
      <c r="D108" s="180" t="s">
        <v>149</v>
      </c>
      <c r="E108" s="181" t="s">
        <v>1596</v>
      </c>
      <c r="F108" s="182" t="s">
        <v>1597</v>
      </c>
      <c r="G108" s="183" t="s">
        <v>168</v>
      </c>
      <c r="H108" s="184">
        <v>2.5</v>
      </c>
      <c r="I108" s="185"/>
      <c r="J108" s="186">
        <f>ROUND(I108*H108,2)</f>
        <v>0</v>
      </c>
      <c r="K108" s="182" t="s">
        <v>153</v>
      </c>
      <c r="L108" s="41"/>
      <c r="M108" s="187" t="s">
        <v>19</v>
      </c>
      <c r="N108" s="188" t="s">
        <v>43</v>
      </c>
      <c r="O108" s="66"/>
      <c r="P108" s="189">
        <f>O108*H108</f>
        <v>0</v>
      </c>
      <c r="Q108" s="189">
        <v>3.7999999999999999E-2</v>
      </c>
      <c r="R108" s="189">
        <f>Q108*H108</f>
        <v>9.5000000000000001E-2</v>
      </c>
      <c r="S108" s="189">
        <v>0</v>
      </c>
      <c r="T108" s="190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154</v>
      </c>
      <c r="AT108" s="191" t="s">
        <v>149</v>
      </c>
      <c r="AU108" s="191" t="s">
        <v>84</v>
      </c>
      <c r="AY108" s="19" t="s">
        <v>146</v>
      </c>
      <c r="BE108" s="192">
        <f>IF(N108="základní",J108,0)</f>
        <v>0</v>
      </c>
      <c r="BF108" s="192">
        <f>IF(N108="snížená",J108,0)</f>
        <v>0</v>
      </c>
      <c r="BG108" s="192">
        <f>IF(N108="zákl. přenesená",J108,0)</f>
        <v>0</v>
      </c>
      <c r="BH108" s="192">
        <f>IF(N108="sníž. přenesená",J108,0)</f>
        <v>0</v>
      </c>
      <c r="BI108" s="192">
        <f>IF(N108="nulová",J108,0)</f>
        <v>0</v>
      </c>
      <c r="BJ108" s="19" t="s">
        <v>84</v>
      </c>
      <c r="BK108" s="192">
        <f>ROUND(I108*H108,2)</f>
        <v>0</v>
      </c>
      <c r="BL108" s="19" t="s">
        <v>154</v>
      </c>
      <c r="BM108" s="191" t="s">
        <v>201</v>
      </c>
    </row>
    <row r="109" spans="1:65" s="2" customFormat="1" ht="11.25">
      <c r="A109" s="36"/>
      <c r="B109" s="37"/>
      <c r="C109" s="38"/>
      <c r="D109" s="193" t="s">
        <v>156</v>
      </c>
      <c r="E109" s="38"/>
      <c r="F109" s="194" t="s">
        <v>1598</v>
      </c>
      <c r="G109" s="38"/>
      <c r="H109" s="38"/>
      <c r="I109" s="195"/>
      <c r="J109" s="38"/>
      <c r="K109" s="38"/>
      <c r="L109" s="41"/>
      <c r="M109" s="196"/>
      <c r="N109" s="197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156</v>
      </c>
      <c r="AU109" s="19" t="s">
        <v>84</v>
      </c>
    </row>
    <row r="110" spans="1:65" s="2" customFormat="1" ht="24.2" customHeight="1">
      <c r="A110" s="36"/>
      <c r="B110" s="37"/>
      <c r="C110" s="180" t="s">
        <v>179</v>
      </c>
      <c r="D110" s="180" t="s">
        <v>149</v>
      </c>
      <c r="E110" s="181" t="s">
        <v>1599</v>
      </c>
      <c r="F110" s="182" t="s">
        <v>1600</v>
      </c>
      <c r="G110" s="183" t="s">
        <v>162</v>
      </c>
      <c r="H110" s="184">
        <v>60</v>
      </c>
      <c r="I110" s="185"/>
      <c r="J110" s="186">
        <f>ROUND(I110*H110,2)</f>
        <v>0</v>
      </c>
      <c r="K110" s="182" t="s">
        <v>153</v>
      </c>
      <c r="L110" s="41"/>
      <c r="M110" s="187" t="s">
        <v>19</v>
      </c>
      <c r="N110" s="188" t="s">
        <v>43</v>
      </c>
      <c r="O110" s="66"/>
      <c r="P110" s="189">
        <f>O110*H110</f>
        <v>0</v>
      </c>
      <c r="Q110" s="189">
        <v>3.3999999999999998E-3</v>
      </c>
      <c r="R110" s="189">
        <f>Q110*H110</f>
        <v>0.20399999999999999</v>
      </c>
      <c r="S110" s="189">
        <v>0</v>
      </c>
      <c r="T110" s="19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154</v>
      </c>
      <c r="AT110" s="191" t="s">
        <v>149</v>
      </c>
      <c r="AU110" s="191" t="s">
        <v>84</v>
      </c>
      <c r="AY110" s="19" t="s">
        <v>146</v>
      </c>
      <c r="BE110" s="192">
        <f>IF(N110="základní",J110,0)</f>
        <v>0</v>
      </c>
      <c r="BF110" s="192">
        <f>IF(N110="snížená",J110,0)</f>
        <v>0</v>
      </c>
      <c r="BG110" s="192">
        <f>IF(N110="zákl. přenesená",J110,0)</f>
        <v>0</v>
      </c>
      <c r="BH110" s="192">
        <f>IF(N110="sníž. přenesená",J110,0)</f>
        <v>0</v>
      </c>
      <c r="BI110" s="192">
        <f>IF(N110="nulová",J110,0)</f>
        <v>0</v>
      </c>
      <c r="BJ110" s="19" t="s">
        <v>84</v>
      </c>
      <c r="BK110" s="192">
        <f>ROUND(I110*H110,2)</f>
        <v>0</v>
      </c>
      <c r="BL110" s="19" t="s">
        <v>154</v>
      </c>
      <c r="BM110" s="191" t="s">
        <v>210</v>
      </c>
    </row>
    <row r="111" spans="1:65" s="2" customFormat="1" ht="11.25">
      <c r="A111" s="36"/>
      <c r="B111" s="37"/>
      <c r="C111" s="38"/>
      <c r="D111" s="193" t="s">
        <v>156</v>
      </c>
      <c r="E111" s="38"/>
      <c r="F111" s="194" t="s">
        <v>1601</v>
      </c>
      <c r="G111" s="38"/>
      <c r="H111" s="38"/>
      <c r="I111" s="195"/>
      <c r="J111" s="38"/>
      <c r="K111" s="38"/>
      <c r="L111" s="41"/>
      <c r="M111" s="196"/>
      <c r="N111" s="197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156</v>
      </c>
      <c r="AU111" s="19" t="s">
        <v>84</v>
      </c>
    </row>
    <row r="112" spans="1:65" s="12" customFormat="1" ht="22.9" customHeight="1">
      <c r="B112" s="164"/>
      <c r="C112" s="165"/>
      <c r="D112" s="166" t="s">
        <v>70</v>
      </c>
      <c r="E112" s="178" t="s">
        <v>147</v>
      </c>
      <c r="F112" s="178" t="s">
        <v>148</v>
      </c>
      <c r="G112" s="165"/>
      <c r="H112" s="165"/>
      <c r="I112" s="168"/>
      <c r="J112" s="179">
        <f>BK112</f>
        <v>0</v>
      </c>
      <c r="K112" s="165"/>
      <c r="L112" s="170"/>
      <c r="M112" s="171"/>
      <c r="N112" s="172"/>
      <c r="O112" s="172"/>
      <c r="P112" s="173">
        <f>SUM(P113:P122)</f>
        <v>0</v>
      </c>
      <c r="Q112" s="172"/>
      <c r="R112" s="173">
        <f>SUM(R113:R122)</f>
        <v>0</v>
      </c>
      <c r="S112" s="172"/>
      <c r="T112" s="174">
        <f>SUM(T113:T122)</f>
        <v>0.19099999999999998</v>
      </c>
      <c r="AR112" s="175" t="s">
        <v>78</v>
      </c>
      <c r="AT112" s="176" t="s">
        <v>70</v>
      </c>
      <c r="AU112" s="176" t="s">
        <v>78</v>
      </c>
      <c r="AY112" s="175" t="s">
        <v>146</v>
      </c>
      <c r="BK112" s="177">
        <f>SUM(BK113:BK122)</f>
        <v>0</v>
      </c>
    </row>
    <row r="113" spans="1:65" s="2" customFormat="1" ht="55.5" customHeight="1">
      <c r="A113" s="36"/>
      <c r="B113" s="37"/>
      <c r="C113" s="180" t="s">
        <v>187</v>
      </c>
      <c r="D113" s="180" t="s">
        <v>149</v>
      </c>
      <c r="E113" s="181" t="s">
        <v>1602</v>
      </c>
      <c r="F113" s="182" t="s">
        <v>1603</v>
      </c>
      <c r="G113" s="183" t="s">
        <v>162</v>
      </c>
      <c r="H113" s="184">
        <v>13</v>
      </c>
      <c r="I113" s="185"/>
      <c r="J113" s="186">
        <f>ROUND(I113*H113,2)</f>
        <v>0</v>
      </c>
      <c r="K113" s="182" t="s">
        <v>153</v>
      </c>
      <c r="L113" s="41"/>
      <c r="M113" s="187" t="s">
        <v>19</v>
      </c>
      <c r="N113" s="188" t="s">
        <v>43</v>
      </c>
      <c r="O113" s="66"/>
      <c r="P113" s="189">
        <f>O113*H113</f>
        <v>0</v>
      </c>
      <c r="Q113" s="189">
        <v>0</v>
      </c>
      <c r="R113" s="189">
        <f>Q113*H113</f>
        <v>0</v>
      </c>
      <c r="S113" s="189">
        <v>1E-3</v>
      </c>
      <c r="T113" s="190">
        <f>S113*H113</f>
        <v>1.3000000000000001E-2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154</v>
      </c>
      <c r="AT113" s="191" t="s">
        <v>149</v>
      </c>
      <c r="AU113" s="191" t="s">
        <v>84</v>
      </c>
      <c r="AY113" s="19" t="s">
        <v>146</v>
      </c>
      <c r="BE113" s="192">
        <f>IF(N113="základní",J113,0)</f>
        <v>0</v>
      </c>
      <c r="BF113" s="192">
        <f>IF(N113="snížená",J113,0)</f>
        <v>0</v>
      </c>
      <c r="BG113" s="192">
        <f>IF(N113="zákl. přenesená",J113,0)</f>
        <v>0</v>
      </c>
      <c r="BH113" s="192">
        <f>IF(N113="sníž. přenesená",J113,0)</f>
        <v>0</v>
      </c>
      <c r="BI113" s="192">
        <f>IF(N113="nulová",J113,0)</f>
        <v>0</v>
      </c>
      <c r="BJ113" s="19" t="s">
        <v>84</v>
      </c>
      <c r="BK113" s="192">
        <f>ROUND(I113*H113,2)</f>
        <v>0</v>
      </c>
      <c r="BL113" s="19" t="s">
        <v>154</v>
      </c>
      <c r="BM113" s="191" t="s">
        <v>8</v>
      </c>
    </row>
    <row r="114" spans="1:65" s="2" customFormat="1" ht="11.25">
      <c r="A114" s="36"/>
      <c r="B114" s="37"/>
      <c r="C114" s="38"/>
      <c r="D114" s="193" t="s">
        <v>156</v>
      </c>
      <c r="E114" s="38"/>
      <c r="F114" s="194" t="s">
        <v>1604</v>
      </c>
      <c r="G114" s="38"/>
      <c r="H114" s="38"/>
      <c r="I114" s="195"/>
      <c r="J114" s="38"/>
      <c r="K114" s="38"/>
      <c r="L114" s="41"/>
      <c r="M114" s="196"/>
      <c r="N114" s="197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156</v>
      </c>
      <c r="AU114" s="19" t="s">
        <v>84</v>
      </c>
    </row>
    <row r="115" spans="1:65" s="2" customFormat="1" ht="55.5" customHeight="1">
      <c r="A115" s="36"/>
      <c r="B115" s="37"/>
      <c r="C115" s="180" t="s">
        <v>195</v>
      </c>
      <c r="D115" s="180" t="s">
        <v>149</v>
      </c>
      <c r="E115" s="181" t="s">
        <v>1605</v>
      </c>
      <c r="F115" s="182" t="s">
        <v>1606</v>
      </c>
      <c r="G115" s="183" t="s">
        <v>162</v>
      </c>
      <c r="H115" s="184">
        <v>2</v>
      </c>
      <c r="I115" s="185"/>
      <c r="J115" s="186">
        <f>ROUND(I115*H115,2)</f>
        <v>0</v>
      </c>
      <c r="K115" s="182" t="s">
        <v>153</v>
      </c>
      <c r="L115" s="41"/>
      <c r="M115" s="187" t="s">
        <v>19</v>
      </c>
      <c r="N115" s="188" t="s">
        <v>43</v>
      </c>
      <c r="O115" s="66"/>
      <c r="P115" s="189">
        <f>O115*H115</f>
        <v>0</v>
      </c>
      <c r="Q115" s="189">
        <v>0</v>
      </c>
      <c r="R115" s="189">
        <f>Q115*H115</f>
        <v>0</v>
      </c>
      <c r="S115" s="189">
        <v>2E-3</v>
      </c>
      <c r="T115" s="190">
        <f>S115*H115</f>
        <v>4.0000000000000001E-3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154</v>
      </c>
      <c r="AT115" s="191" t="s">
        <v>149</v>
      </c>
      <c r="AU115" s="191" t="s">
        <v>84</v>
      </c>
      <c r="AY115" s="19" t="s">
        <v>146</v>
      </c>
      <c r="BE115" s="192">
        <f>IF(N115="základní",J115,0)</f>
        <v>0</v>
      </c>
      <c r="BF115" s="192">
        <f>IF(N115="snížená",J115,0)</f>
        <v>0</v>
      </c>
      <c r="BG115" s="192">
        <f>IF(N115="zákl. přenesená",J115,0)</f>
        <v>0</v>
      </c>
      <c r="BH115" s="192">
        <f>IF(N115="sníž. přenesená",J115,0)</f>
        <v>0</v>
      </c>
      <c r="BI115" s="192">
        <f>IF(N115="nulová",J115,0)</f>
        <v>0</v>
      </c>
      <c r="BJ115" s="19" t="s">
        <v>84</v>
      </c>
      <c r="BK115" s="192">
        <f>ROUND(I115*H115,2)</f>
        <v>0</v>
      </c>
      <c r="BL115" s="19" t="s">
        <v>154</v>
      </c>
      <c r="BM115" s="191" t="s">
        <v>242</v>
      </c>
    </row>
    <row r="116" spans="1:65" s="2" customFormat="1" ht="11.25">
      <c r="A116" s="36"/>
      <c r="B116" s="37"/>
      <c r="C116" s="38"/>
      <c r="D116" s="193" t="s">
        <v>156</v>
      </c>
      <c r="E116" s="38"/>
      <c r="F116" s="194" t="s">
        <v>1607</v>
      </c>
      <c r="G116" s="38"/>
      <c r="H116" s="38"/>
      <c r="I116" s="195"/>
      <c r="J116" s="38"/>
      <c r="K116" s="38"/>
      <c r="L116" s="41"/>
      <c r="M116" s="196"/>
      <c r="N116" s="197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156</v>
      </c>
      <c r="AU116" s="19" t="s">
        <v>84</v>
      </c>
    </row>
    <row r="117" spans="1:65" s="2" customFormat="1" ht="44.25" customHeight="1">
      <c r="A117" s="36"/>
      <c r="B117" s="37"/>
      <c r="C117" s="180" t="s">
        <v>201</v>
      </c>
      <c r="D117" s="180" t="s">
        <v>149</v>
      </c>
      <c r="E117" s="181" t="s">
        <v>1608</v>
      </c>
      <c r="F117" s="182" t="s">
        <v>1609</v>
      </c>
      <c r="G117" s="183" t="s">
        <v>162</v>
      </c>
      <c r="H117" s="184">
        <v>60</v>
      </c>
      <c r="I117" s="185"/>
      <c r="J117" s="186">
        <f>ROUND(I117*H117,2)</f>
        <v>0</v>
      </c>
      <c r="K117" s="182" t="s">
        <v>153</v>
      </c>
      <c r="L117" s="41"/>
      <c r="M117" s="187" t="s">
        <v>19</v>
      </c>
      <c r="N117" s="188" t="s">
        <v>43</v>
      </c>
      <c r="O117" s="66"/>
      <c r="P117" s="189">
        <f>O117*H117</f>
        <v>0</v>
      </c>
      <c r="Q117" s="189">
        <v>0</v>
      </c>
      <c r="R117" s="189">
        <f>Q117*H117</f>
        <v>0</v>
      </c>
      <c r="S117" s="189">
        <v>1E-3</v>
      </c>
      <c r="T117" s="190">
        <f>S117*H117</f>
        <v>0.06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154</v>
      </c>
      <c r="AT117" s="191" t="s">
        <v>149</v>
      </c>
      <c r="AU117" s="191" t="s">
        <v>84</v>
      </c>
      <c r="AY117" s="19" t="s">
        <v>146</v>
      </c>
      <c r="BE117" s="192">
        <f>IF(N117="základní",J117,0)</f>
        <v>0</v>
      </c>
      <c r="BF117" s="192">
        <f>IF(N117="snížená",J117,0)</f>
        <v>0</v>
      </c>
      <c r="BG117" s="192">
        <f>IF(N117="zákl. přenesená",J117,0)</f>
        <v>0</v>
      </c>
      <c r="BH117" s="192">
        <f>IF(N117="sníž. přenesená",J117,0)</f>
        <v>0</v>
      </c>
      <c r="BI117" s="192">
        <f>IF(N117="nulová",J117,0)</f>
        <v>0</v>
      </c>
      <c r="BJ117" s="19" t="s">
        <v>84</v>
      </c>
      <c r="BK117" s="192">
        <f>ROUND(I117*H117,2)</f>
        <v>0</v>
      </c>
      <c r="BL117" s="19" t="s">
        <v>154</v>
      </c>
      <c r="BM117" s="191" t="s">
        <v>229</v>
      </c>
    </row>
    <row r="118" spans="1:65" s="2" customFormat="1" ht="11.25">
      <c r="A118" s="36"/>
      <c r="B118" s="37"/>
      <c r="C118" s="38"/>
      <c r="D118" s="193" t="s">
        <v>156</v>
      </c>
      <c r="E118" s="38"/>
      <c r="F118" s="194" t="s">
        <v>1610</v>
      </c>
      <c r="G118" s="38"/>
      <c r="H118" s="38"/>
      <c r="I118" s="195"/>
      <c r="J118" s="38"/>
      <c r="K118" s="38"/>
      <c r="L118" s="41"/>
      <c r="M118" s="196"/>
      <c r="N118" s="197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156</v>
      </c>
      <c r="AU118" s="19" t="s">
        <v>84</v>
      </c>
    </row>
    <row r="119" spans="1:65" s="2" customFormat="1" ht="37.9" customHeight="1">
      <c r="A119" s="36"/>
      <c r="B119" s="37"/>
      <c r="C119" s="180" t="s">
        <v>147</v>
      </c>
      <c r="D119" s="180" t="s">
        <v>149</v>
      </c>
      <c r="E119" s="181" t="s">
        <v>1611</v>
      </c>
      <c r="F119" s="182" t="s">
        <v>1612</v>
      </c>
      <c r="G119" s="183" t="s">
        <v>152</v>
      </c>
      <c r="H119" s="184">
        <v>47</v>
      </c>
      <c r="I119" s="185"/>
      <c r="J119" s="186">
        <f>ROUND(I119*H119,2)</f>
        <v>0</v>
      </c>
      <c r="K119" s="182" t="s">
        <v>153</v>
      </c>
      <c r="L119" s="41"/>
      <c r="M119" s="187" t="s">
        <v>19</v>
      </c>
      <c r="N119" s="188" t="s">
        <v>43</v>
      </c>
      <c r="O119" s="66"/>
      <c r="P119" s="189">
        <f>O119*H119</f>
        <v>0</v>
      </c>
      <c r="Q119" s="189">
        <v>0</v>
      </c>
      <c r="R119" s="189">
        <f>Q119*H119</f>
        <v>0</v>
      </c>
      <c r="S119" s="189">
        <v>2E-3</v>
      </c>
      <c r="T119" s="190">
        <f>S119*H119</f>
        <v>9.4E-2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154</v>
      </c>
      <c r="AT119" s="191" t="s">
        <v>149</v>
      </c>
      <c r="AU119" s="191" t="s">
        <v>84</v>
      </c>
      <c r="AY119" s="19" t="s">
        <v>146</v>
      </c>
      <c r="BE119" s="192">
        <f>IF(N119="základní",J119,0)</f>
        <v>0</v>
      </c>
      <c r="BF119" s="192">
        <f>IF(N119="snížená",J119,0)</f>
        <v>0</v>
      </c>
      <c r="BG119" s="192">
        <f>IF(N119="zákl. přenesená",J119,0)</f>
        <v>0</v>
      </c>
      <c r="BH119" s="192">
        <f>IF(N119="sníž. přenesená",J119,0)</f>
        <v>0</v>
      </c>
      <c r="BI119" s="192">
        <f>IF(N119="nulová",J119,0)</f>
        <v>0</v>
      </c>
      <c r="BJ119" s="19" t="s">
        <v>84</v>
      </c>
      <c r="BK119" s="192">
        <f>ROUND(I119*H119,2)</f>
        <v>0</v>
      </c>
      <c r="BL119" s="19" t="s">
        <v>154</v>
      </c>
      <c r="BM119" s="191" t="s">
        <v>372</v>
      </c>
    </row>
    <row r="120" spans="1:65" s="2" customFormat="1" ht="11.25">
      <c r="A120" s="36"/>
      <c r="B120" s="37"/>
      <c r="C120" s="38"/>
      <c r="D120" s="193" t="s">
        <v>156</v>
      </c>
      <c r="E120" s="38"/>
      <c r="F120" s="194" t="s">
        <v>1613</v>
      </c>
      <c r="G120" s="38"/>
      <c r="H120" s="38"/>
      <c r="I120" s="195"/>
      <c r="J120" s="38"/>
      <c r="K120" s="38"/>
      <c r="L120" s="41"/>
      <c r="M120" s="196"/>
      <c r="N120" s="197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156</v>
      </c>
      <c r="AU120" s="19" t="s">
        <v>84</v>
      </c>
    </row>
    <row r="121" spans="1:65" s="2" customFormat="1" ht="37.9" customHeight="1">
      <c r="A121" s="36"/>
      <c r="B121" s="37"/>
      <c r="C121" s="180" t="s">
        <v>210</v>
      </c>
      <c r="D121" s="180" t="s">
        <v>149</v>
      </c>
      <c r="E121" s="181" t="s">
        <v>1614</v>
      </c>
      <c r="F121" s="182" t="s">
        <v>1615</v>
      </c>
      <c r="G121" s="183" t="s">
        <v>152</v>
      </c>
      <c r="H121" s="184">
        <v>5</v>
      </c>
      <c r="I121" s="185"/>
      <c r="J121" s="186">
        <f>ROUND(I121*H121,2)</f>
        <v>0</v>
      </c>
      <c r="K121" s="182" t="s">
        <v>153</v>
      </c>
      <c r="L121" s="41"/>
      <c r="M121" s="187" t="s">
        <v>19</v>
      </c>
      <c r="N121" s="188" t="s">
        <v>43</v>
      </c>
      <c r="O121" s="66"/>
      <c r="P121" s="189">
        <f>O121*H121</f>
        <v>0</v>
      </c>
      <c r="Q121" s="189">
        <v>0</v>
      </c>
      <c r="R121" s="189">
        <f>Q121*H121</f>
        <v>0</v>
      </c>
      <c r="S121" s="189">
        <v>4.0000000000000001E-3</v>
      </c>
      <c r="T121" s="190">
        <f>S121*H121</f>
        <v>0.02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154</v>
      </c>
      <c r="AT121" s="191" t="s">
        <v>149</v>
      </c>
      <c r="AU121" s="191" t="s">
        <v>84</v>
      </c>
      <c r="AY121" s="19" t="s">
        <v>146</v>
      </c>
      <c r="BE121" s="192">
        <f>IF(N121="základní",J121,0)</f>
        <v>0</v>
      </c>
      <c r="BF121" s="192">
        <f>IF(N121="snížená",J121,0)</f>
        <v>0</v>
      </c>
      <c r="BG121" s="192">
        <f>IF(N121="zákl. přenesená",J121,0)</f>
        <v>0</v>
      </c>
      <c r="BH121" s="192">
        <f>IF(N121="sníž. přenesená",J121,0)</f>
        <v>0</v>
      </c>
      <c r="BI121" s="192">
        <f>IF(N121="nulová",J121,0)</f>
        <v>0</v>
      </c>
      <c r="BJ121" s="19" t="s">
        <v>84</v>
      </c>
      <c r="BK121" s="192">
        <f>ROUND(I121*H121,2)</f>
        <v>0</v>
      </c>
      <c r="BL121" s="19" t="s">
        <v>154</v>
      </c>
      <c r="BM121" s="191" t="s">
        <v>383</v>
      </c>
    </row>
    <row r="122" spans="1:65" s="2" customFormat="1" ht="11.25">
      <c r="A122" s="36"/>
      <c r="B122" s="37"/>
      <c r="C122" s="38"/>
      <c r="D122" s="193" t="s">
        <v>156</v>
      </c>
      <c r="E122" s="38"/>
      <c r="F122" s="194" t="s">
        <v>1616</v>
      </c>
      <c r="G122" s="38"/>
      <c r="H122" s="38"/>
      <c r="I122" s="195"/>
      <c r="J122" s="38"/>
      <c r="K122" s="38"/>
      <c r="L122" s="41"/>
      <c r="M122" s="196"/>
      <c r="N122" s="197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156</v>
      </c>
      <c r="AU122" s="19" t="s">
        <v>84</v>
      </c>
    </row>
    <row r="123" spans="1:65" s="12" customFormat="1" ht="22.9" customHeight="1">
      <c r="B123" s="164"/>
      <c r="C123" s="165"/>
      <c r="D123" s="166" t="s">
        <v>70</v>
      </c>
      <c r="E123" s="178" t="s">
        <v>193</v>
      </c>
      <c r="F123" s="178" t="s">
        <v>194</v>
      </c>
      <c r="G123" s="165"/>
      <c r="H123" s="165"/>
      <c r="I123" s="168"/>
      <c r="J123" s="179">
        <f>BK123</f>
        <v>0</v>
      </c>
      <c r="K123" s="165"/>
      <c r="L123" s="170"/>
      <c r="M123" s="171"/>
      <c r="N123" s="172"/>
      <c r="O123" s="172"/>
      <c r="P123" s="173">
        <f>SUM(P124:P132)</f>
        <v>0</v>
      </c>
      <c r="Q123" s="172"/>
      <c r="R123" s="173">
        <f>SUM(R124:R132)</f>
        <v>0</v>
      </c>
      <c r="S123" s="172"/>
      <c r="T123" s="174">
        <f>SUM(T124:T132)</f>
        <v>0</v>
      </c>
      <c r="AR123" s="175" t="s">
        <v>78</v>
      </c>
      <c r="AT123" s="176" t="s">
        <v>70</v>
      </c>
      <c r="AU123" s="176" t="s">
        <v>78</v>
      </c>
      <c r="AY123" s="175" t="s">
        <v>146</v>
      </c>
      <c r="BK123" s="177">
        <f>SUM(BK124:BK132)</f>
        <v>0</v>
      </c>
    </row>
    <row r="124" spans="1:65" s="2" customFormat="1" ht="37.9" customHeight="1">
      <c r="A124" s="36"/>
      <c r="B124" s="37"/>
      <c r="C124" s="180" t="s">
        <v>218</v>
      </c>
      <c r="D124" s="180" t="s">
        <v>149</v>
      </c>
      <c r="E124" s="181" t="s">
        <v>1617</v>
      </c>
      <c r="F124" s="182" t="s">
        <v>1618</v>
      </c>
      <c r="G124" s="183" t="s">
        <v>198</v>
      </c>
      <c r="H124" s="184">
        <v>0.191</v>
      </c>
      <c r="I124" s="185"/>
      <c r="J124" s="186">
        <f>ROUND(I124*H124,2)</f>
        <v>0</v>
      </c>
      <c r="K124" s="182" t="s">
        <v>153</v>
      </c>
      <c r="L124" s="41"/>
      <c r="M124" s="187" t="s">
        <v>19</v>
      </c>
      <c r="N124" s="188" t="s">
        <v>43</v>
      </c>
      <c r="O124" s="66"/>
      <c r="P124" s="189">
        <f>O124*H124</f>
        <v>0</v>
      </c>
      <c r="Q124" s="189">
        <v>0</v>
      </c>
      <c r="R124" s="189">
        <f>Q124*H124</f>
        <v>0</v>
      </c>
      <c r="S124" s="189">
        <v>0</v>
      </c>
      <c r="T124" s="19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154</v>
      </c>
      <c r="AT124" s="191" t="s">
        <v>149</v>
      </c>
      <c r="AU124" s="191" t="s">
        <v>84</v>
      </c>
      <c r="AY124" s="19" t="s">
        <v>146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9" t="s">
        <v>84</v>
      </c>
      <c r="BK124" s="192">
        <f>ROUND(I124*H124,2)</f>
        <v>0</v>
      </c>
      <c r="BL124" s="19" t="s">
        <v>154</v>
      </c>
      <c r="BM124" s="191" t="s">
        <v>395</v>
      </c>
    </row>
    <row r="125" spans="1:65" s="2" customFormat="1" ht="11.25">
      <c r="A125" s="36"/>
      <c r="B125" s="37"/>
      <c r="C125" s="38"/>
      <c r="D125" s="193" t="s">
        <v>156</v>
      </c>
      <c r="E125" s="38"/>
      <c r="F125" s="194" t="s">
        <v>1619</v>
      </c>
      <c r="G125" s="38"/>
      <c r="H125" s="38"/>
      <c r="I125" s="195"/>
      <c r="J125" s="38"/>
      <c r="K125" s="38"/>
      <c r="L125" s="41"/>
      <c r="M125" s="196"/>
      <c r="N125" s="197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156</v>
      </c>
      <c r="AU125" s="19" t="s">
        <v>84</v>
      </c>
    </row>
    <row r="126" spans="1:65" s="2" customFormat="1" ht="33" customHeight="1">
      <c r="A126" s="36"/>
      <c r="B126" s="37"/>
      <c r="C126" s="180" t="s">
        <v>8</v>
      </c>
      <c r="D126" s="180" t="s">
        <v>149</v>
      </c>
      <c r="E126" s="181" t="s">
        <v>206</v>
      </c>
      <c r="F126" s="182" t="s">
        <v>207</v>
      </c>
      <c r="G126" s="183" t="s">
        <v>198</v>
      </c>
      <c r="H126" s="184">
        <v>0.191</v>
      </c>
      <c r="I126" s="185"/>
      <c r="J126" s="186">
        <f>ROUND(I126*H126,2)</f>
        <v>0</v>
      </c>
      <c r="K126" s="182" t="s">
        <v>153</v>
      </c>
      <c r="L126" s="41"/>
      <c r="M126" s="187" t="s">
        <v>19</v>
      </c>
      <c r="N126" s="188" t="s">
        <v>43</v>
      </c>
      <c r="O126" s="66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154</v>
      </c>
      <c r="AT126" s="191" t="s">
        <v>149</v>
      </c>
      <c r="AU126" s="191" t="s">
        <v>84</v>
      </c>
      <c r="AY126" s="19" t="s">
        <v>146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84</v>
      </c>
      <c r="BK126" s="192">
        <f>ROUND(I126*H126,2)</f>
        <v>0</v>
      </c>
      <c r="BL126" s="19" t="s">
        <v>154</v>
      </c>
      <c r="BM126" s="191" t="s">
        <v>406</v>
      </c>
    </row>
    <row r="127" spans="1:65" s="2" customFormat="1" ht="11.25">
      <c r="A127" s="36"/>
      <c r="B127" s="37"/>
      <c r="C127" s="38"/>
      <c r="D127" s="193" t="s">
        <v>156</v>
      </c>
      <c r="E127" s="38"/>
      <c r="F127" s="194" t="s">
        <v>209</v>
      </c>
      <c r="G127" s="38"/>
      <c r="H127" s="38"/>
      <c r="I127" s="195"/>
      <c r="J127" s="38"/>
      <c r="K127" s="38"/>
      <c r="L127" s="41"/>
      <c r="M127" s="196"/>
      <c r="N127" s="197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156</v>
      </c>
      <c r="AU127" s="19" t="s">
        <v>84</v>
      </c>
    </row>
    <row r="128" spans="1:65" s="2" customFormat="1" ht="44.25" customHeight="1">
      <c r="A128" s="36"/>
      <c r="B128" s="37"/>
      <c r="C128" s="180" t="s">
        <v>236</v>
      </c>
      <c r="D128" s="180" t="s">
        <v>149</v>
      </c>
      <c r="E128" s="181" t="s">
        <v>211</v>
      </c>
      <c r="F128" s="182" t="s">
        <v>212</v>
      </c>
      <c r="G128" s="183" t="s">
        <v>198</v>
      </c>
      <c r="H128" s="184">
        <v>1.91</v>
      </c>
      <c r="I128" s="185"/>
      <c r="J128" s="186">
        <f>ROUND(I128*H128,2)</f>
        <v>0</v>
      </c>
      <c r="K128" s="182" t="s">
        <v>153</v>
      </c>
      <c r="L128" s="41"/>
      <c r="M128" s="187" t="s">
        <v>19</v>
      </c>
      <c r="N128" s="188" t="s">
        <v>43</v>
      </c>
      <c r="O128" s="66"/>
      <c r="P128" s="189">
        <f>O128*H128</f>
        <v>0</v>
      </c>
      <c r="Q128" s="189">
        <v>0</v>
      </c>
      <c r="R128" s="189">
        <f>Q128*H128</f>
        <v>0</v>
      </c>
      <c r="S128" s="189">
        <v>0</v>
      </c>
      <c r="T128" s="19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154</v>
      </c>
      <c r="AT128" s="191" t="s">
        <v>149</v>
      </c>
      <c r="AU128" s="191" t="s">
        <v>84</v>
      </c>
      <c r="AY128" s="19" t="s">
        <v>146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84</v>
      </c>
      <c r="BK128" s="192">
        <f>ROUND(I128*H128,2)</f>
        <v>0</v>
      </c>
      <c r="BL128" s="19" t="s">
        <v>154</v>
      </c>
      <c r="BM128" s="191" t="s">
        <v>417</v>
      </c>
    </row>
    <row r="129" spans="1:65" s="2" customFormat="1" ht="11.25">
      <c r="A129" s="36"/>
      <c r="B129" s="37"/>
      <c r="C129" s="38"/>
      <c r="D129" s="193" t="s">
        <v>156</v>
      </c>
      <c r="E129" s="38"/>
      <c r="F129" s="194" t="s">
        <v>214</v>
      </c>
      <c r="G129" s="38"/>
      <c r="H129" s="38"/>
      <c r="I129" s="195"/>
      <c r="J129" s="38"/>
      <c r="K129" s="38"/>
      <c r="L129" s="41"/>
      <c r="M129" s="196"/>
      <c r="N129" s="197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156</v>
      </c>
      <c r="AU129" s="19" t="s">
        <v>84</v>
      </c>
    </row>
    <row r="130" spans="1:65" s="2" customFormat="1" ht="37.9" customHeight="1">
      <c r="A130" s="36"/>
      <c r="B130" s="37"/>
      <c r="C130" s="180" t="s">
        <v>242</v>
      </c>
      <c r="D130" s="180" t="s">
        <v>149</v>
      </c>
      <c r="E130" s="181" t="s">
        <v>1620</v>
      </c>
      <c r="F130" s="182" t="s">
        <v>1621</v>
      </c>
      <c r="G130" s="183" t="s">
        <v>198</v>
      </c>
      <c r="H130" s="184">
        <v>0.191</v>
      </c>
      <c r="I130" s="185"/>
      <c r="J130" s="186">
        <f>ROUND(I130*H130,2)</f>
        <v>0</v>
      </c>
      <c r="K130" s="182" t="s">
        <v>153</v>
      </c>
      <c r="L130" s="41"/>
      <c r="M130" s="187" t="s">
        <v>19</v>
      </c>
      <c r="N130" s="188" t="s">
        <v>43</v>
      </c>
      <c r="O130" s="66"/>
      <c r="P130" s="189">
        <f>O130*H130</f>
        <v>0</v>
      </c>
      <c r="Q130" s="189">
        <v>0</v>
      </c>
      <c r="R130" s="189">
        <f>Q130*H130</f>
        <v>0</v>
      </c>
      <c r="S130" s="189">
        <v>0</v>
      </c>
      <c r="T130" s="19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1" t="s">
        <v>154</v>
      </c>
      <c r="AT130" s="191" t="s">
        <v>149</v>
      </c>
      <c r="AU130" s="191" t="s">
        <v>84</v>
      </c>
      <c r="AY130" s="19" t="s">
        <v>146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9" t="s">
        <v>84</v>
      </c>
      <c r="BK130" s="192">
        <f>ROUND(I130*H130,2)</f>
        <v>0</v>
      </c>
      <c r="BL130" s="19" t="s">
        <v>154</v>
      </c>
      <c r="BM130" s="191" t="s">
        <v>427</v>
      </c>
    </row>
    <row r="131" spans="1:65" s="2" customFormat="1" ht="11.25">
      <c r="A131" s="36"/>
      <c r="B131" s="37"/>
      <c r="C131" s="38"/>
      <c r="D131" s="193" t="s">
        <v>156</v>
      </c>
      <c r="E131" s="38"/>
      <c r="F131" s="194" t="s">
        <v>1622</v>
      </c>
      <c r="G131" s="38"/>
      <c r="H131" s="38"/>
      <c r="I131" s="195"/>
      <c r="J131" s="38"/>
      <c r="K131" s="38"/>
      <c r="L131" s="41"/>
      <c r="M131" s="196"/>
      <c r="N131" s="197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156</v>
      </c>
      <c r="AU131" s="19" t="s">
        <v>84</v>
      </c>
    </row>
    <row r="132" spans="1:65" s="2" customFormat="1" ht="24.2" customHeight="1">
      <c r="A132" s="36"/>
      <c r="B132" s="37"/>
      <c r="C132" s="180" t="s">
        <v>349</v>
      </c>
      <c r="D132" s="180" t="s">
        <v>149</v>
      </c>
      <c r="E132" s="181" t="s">
        <v>1623</v>
      </c>
      <c r="F132" s="182" t="s">
        <v>1624</v>
      </c>
      <c r="G132" s="183" t="s">
        <v>198</v>
      </c>
      <c r="H132" s="184">
        <v>0.191</v>
      </c>
      <c r="I132" s="185"/>
      <c r="J132" s="186">
        <f>ROUND(I132*H132,2)</f>
        <v>0</v>
      </c>
      <c r="K132" s="182" t="s">
        <v>19</v>
      </c>
      <c r="L132" s="41"/>
      <c r="M132" s="187" t="s">
        <v>19</v>
      </c>
      <c r="N132" s="188" t="s">
        <v>43</v>
      </c>
      <c r="O132" s="66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1" t="s">
        <v>154</v>
      </c>
      <c r="AT132" s="191" t="s">
        <v>149</v>
      </c>
      <c r="AU132" s="191" t="s">
        <v>84</v>
      </c>
      <c r="AY132" s="19" t="s">
        <v>146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84</v>
      </c>
      <c r="BK132" s="192">
        <f>ROUND(I132*H132,2)</f>
        <v>0</v>
      </c>
      <c r="BL132" s="19" t="s">
        <v>154</v>
      </c>
      <c r="BM132" s="191" t="s">
        <v>441</v>
      </c>
    </row>
    <row r="133" spans="1:65" s="12" customFormat="1" ht="25.9" customHeight="1">
      <c r="B133" s="164"/>
      <c r="C133" s="165"/>
      <c r="D133" s="166" t="s">
        <v>70</v>
      </c>
      <c r="E133" s="167" t="s">
        <v>223</v>
      </c>
      <c r="F133" s="167" t="s">
        <v>224</v>
      </c>
      <c r="G133" s="165"/>
      <c r="H133" s="165"/>
      <c r="I133" s="168"/>
      <c r="J133" s="169">
        <f>BK133</f>
        <v>0</v>
      </c>
      <c r="K133" s="165"/>
      <c r="L133" s="170"/>
      <c r="M133" s="171"/>
      <c r="N133" s="172"/>
      <c r="O133" s="172"/>
      <c r="P133" s="173">
        <f>P134+P232+P246</f>
        <v>0</v>
      </c>
      <c r="Q133" s="172"/>
      <c r="R133" s="173">
        <f>R134+R232+R246</f>
        <v>4.4329999999999994E-2</v>
      </c>
      <c r="S133" s="172"/>
      <c r="T133" s="174">
        <f>T134+T232+T246</f>
        <v>0</v>
      </c>
      <c r="AR133" s="175" t="s">
        <v>84</v>
      </c>
      <c r="AT133" s="176" t="s">
        <v>70</v>
      </c>
      <c r="AU133" s="176" t="s">
        <v>71</v>
      </c>
      <c r="AY133" s="175" t="s">
        <v>146</v>
      </c>
      <c r="BK133" s="177">
        <f>BK134+BK232+BK246</f>
        <v>0</v>
      </c>
    </row>
    <row r="134" spans="1:65" s="12" customFormat="1" ht="22.9" customHeight="1">
      <c r="B134" s="164"/>
      <c r="C134" s="165"/>
      <c r="D134" s="166" t="s">
        <v>70</v>
      </c>
      <c r="E134" s="178" t="s">
        <v>1625</v>
      </c>
      <c r="F134" s="178" t="s">
        <v>1626</v>
      </c>
      <c r="G134" s="165"/>
      <c r="H134" s="165"/>
      <c r="I134" s="168"/>
      <c r="J134" s="179">
        <f>BK134</f>
        <v>0</v>
      </c>
      <c r="K134" s="165"/>
      <c r="L134" s="170"/>
      <c r="M134" s="171"/>
      <c r="N134" s="172"/>
      <c r="O134" s="172"/>
      <c r="P134" s="173">
        <f>SUM(P135:P231)</f>
        <v>0</v>
      </c>
      <c r="Q134" s="172"/>
      <c r="R134" s="173">
        <f>SUM(R135:R231)</f>
        <v>3.5879999999999995E-2</v>
      </c>
      <c r="S134" s="172"/>
      <c r="T134" s="174">
        <f>SUM(T135:T231)</f>
        <v>0</v>
      </c>
      <c r="AR134" s="175" t="s">
        <v>84</v>
      </c>
      <c r="AT134" s="176" t="s">
        <v>70</v>
      </c>
      <c r="AU134" s="176" t="s">
        <v>78</v>
      </c>
      <c r="AY134" s="175" t="s">
        <v>146</v>
      </c>
      <c r="BK134" s="177">
        <f>SUM(BK135:BK231)</f>
        <v>0</v>
      </c>
    </row>
    <row r="135" spans="1:65" s="2" customFormat="1" ht="49.15" customHeight="1">
      <c r="A135" s="36"/>
      <c r="B135" s="37"/>
      <c r="C135" s="180" t="s">
        <v>229</v>
      </c>
      <c r="D135" s="180" t="s">
        <v>149</v>
      </c>
      <c r="E135" s="181" t="s">
        <v>1627</v>
      </c>
      <c r="F135" s="182" t="s">
        <v>1628</v>
      </c>
      <c r="G135" s="183" t="s">
        <v>162</v>
      </c>
      <c r="H135" s="184">
        <v>4</v>
      </c>
      <c r="I135" s="185"/>
      <c r="J135" s="186">
        <f>ROUND(I135*H135,2)</f>
        <v>0</v>
      </c>
      <c r="K135" s="182" t="s">
        <v>153</v>
      </c>
      <c r="L135" s="41"/>
      <c r="M135" s="187" t="s">
        <v>19</v>
      </c>
      <c r="N135" s="188" t="s">
        <v>43</v>
      </c>
      <c r="O135" s="66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1" t="s">
        <v>229</v>
      </c>
      <c r="AT135" s="191" t="s">
        <v>149</v>
      </c>
      <c r="AU135" s="191" t="s">
        <v>84</v>
      </c>
      <c r="AY135" s="19" t="s">
        <v>146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84</v>
      </c>
      <c r="BK135" s="192">
        <f>ROUND(I135*H135,2)</f>
        <v>0</v>
      </c>
      <c r="BL135" s="19" t="s">
        <v>229</v>
      </c>
      <c r="BM135" s="191" t="s">
        <v>455</v>
      </c>
    </row>
    <row r="136" spans="1:65" s="2" customFormat="1" ht="11.25">
      <c r="A136" s="36"/>
      <c r="B136" s="37"/>
      <c r="C136" s="38"/>
      <c r="D136" s="193" t="s">
        <v>156</v>
      </c>
      <c r="E136" s="38"/>
      <c r="F136" s="194" t="s">
        <v>1629</v>
      </c>
      <c r="G136" s="38"/>
      <c r="H136" s="38"/>
      <c r="I136" s="195"/>
      <c r="J136" s="38"/>
      <c r="K136" s="38"/>
      <c r="L136" s="41"/>
      <c r="M136" s="196"/>
      <c r="N136" s="197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156</v>
      </c>
      <c r="AU136" s="19" t="s">
        <v>84</v>
      </c>
    </row>
    <row r="137" spans="1:65" s="2" customFormat="1" ht="24.2" customHeight="1">
      <c r="A137" s="36"/>
      <c r="B137" s="37"/>
      <c r="C137" s="235" t="s">
        <v>366</v>
      </c>
      <c r="D137" s="235" t="s">
        <v>288</v>
      </c>
      <c r="E137" s="236" t="s">
        <v>1630</v>
      </c>
      <c r="F137" s="237" t="s">
        <v>1631</v>
      </c>
      <c r="G137" s="238" t="s">
        <v>162</v>
      </c>
      <c r="H137" s="239">
        <v>4</v>
      </c>
      <c r="I137" s="240"/>
      <c r="J137" s="241">
        <f>ROUND(I137*H137,2)</f>
        <v>0</v>
      </c>
      <c r="K137" s="237" t="s">
        <v>19</v>
      </c>
      <c r="L137" s="242"/>
      <c r="M137" s="243" t="s">
        <v>19</v>
      </c>
      <c r="N137" s="244" t="s">
        <v>43</v>
      </c>
      <c r="O137" s="66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455</v>
      </c>
      <c r="AT137" s="191" t="s">
        <v>288</v>
      </c>
      <c r="AU137" s="191" t="s">
        <v>84</v>
      </c>
      <c r="AY137" s="19" t="s">
        <v>146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84</v>
      </c>
      <c r="BK137" s="192">
        <f>ROUND(I137*H137,2)</f>
        <v>0</v>
      </c>
      <c r="BL137" s="19" t="s">
        <v>229</v>
      </c>
      <c r="BM137" s="191" t="s">
        <v>468</v>
      </c>
    </row>
    <row r="138" spans="1:65" s="2" customFormat="1" ht="55.5" customHeight="1">
      <c r="A138" s="36"/>
      <c r="B138" s="37"/>
      <c r="C138" s="180" t="s">
        <v>372</v>
      </c>
      <c r="D138" s="180" t="s">
        <v>149</v>
      </c>
      <c r="E138" s="181" t="s">
        <v>1632</v>
      </c>
      <c r="F138" s="182" t="s">
        <v>1633</v>
      </c>
      <c r="G138" s="183" t="s">
        <v>162</v>
      </c>
      <c r="H138" s="184">
        <v>12</v>
      </c>
      <c r="I138" s="185"/>
      <c r="J138" s="186">
        <f>ROUND(I138*H138,2)</f>
        <v>0</v>
      </c>
      <c r="K138" s="182" t="s">
        <v>153</v>
      </c>
      <c r="L138" s="41"/>
      <c r="M138" s="187" t="s">
        <v>19</v>
      </c>
      <c r="N138" s="188" t="s">
        <v>43</v>
      </c>
      <c r="O138" s="66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229</v>
      </c>
      <c r="AT138" s="191" t="s">
        <v>149</v>
      </c>
      <c r="AU138" s="191" t="s">
        <v>84</v>
      </c>
      <c r="AY138" s="19" t="s">
        <v>146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84</v>
      </c>
      <c r="BK138" s="192">
        <f>ROUND(I138*H138,2)</f>
        <v>0</v>
      </c>
      <c r="BL138" s="19" t="s">
        <v>229</v>
      </c>
      <c r="BM138" s="191" t="s">
        <v>477</v>
      </c>
    </row>
    <row r="139" spans="1:65" s="2" customFormat="1" ht="11.25">
      <c r="A139" s="36"/>
      <c r="B139" s="37"/>
      <c r="C139" s="38"/>
      <c r="D139" s="193" t="s">
        <v>156</v>
      </c>
      <c r="E139" s="38"/>
      <c r="F139" s="194" t="s">
        <v>1634</v>
      </c>
      <c r="G139" s="38"/>
      <c r="H139" s="38"/>
      <c r="I139" s="195"/>
      <c r="J139" s="38"/>
      <c r="K139" s="38"/>
      <c r="L139" s="41"/>
      <c r="M139" s="196"/>
      <c r="N139" s="197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156</v>
      </c>
      <c r="AU139" s="19" t="s">
        <v>84</v>
      </c>
    </row>
    <row r="140" spans="1:65" s="2" customFormat="1" ht="24.2" customHeight="1">
      <c r="A140" s="36"/>
      <c r="B140" s="37"/>
      <c r="C140" s="235" t="s">
        <v>377</v>
      </c>
      <c r="D140" s="235" t="s">
        <v>288</v>
      </c>
      <c r="E140" s="236" t="s">
        <v>1635</v>
      </c>
      <c r="F140" s="237" t="s">
        <v>1636</v>
      </c>
      <c r="G140" s="238" t="s">
        <v>162</v>
      </c>
      <c r="H140" s="239">
        <v>11</v>
      </c>
      <c r="I140" s="240"/>
      <c r="J140" s="241">
        <f>ROUND(I140*H140,2)</f>
        <v>0</v>
      </c>
      <c r="K140" s="237" t="s">
        <v>19</v>
      </c>
      <c r="L140" s="242"/>
      <c r="M140" s="243" t="s">
        <v>19</v>
      </c>
      <c r="N140" s="244" t="s">
        <v>43</v>
      </c>
      <c r="O140" s="66"/>
      <c r="P140" s="189">
        <f>O140*H140</f>
        <v>0</v>
      </c>
      <c r="Q140" s="189">
        <v>0</v>
      </c>
      <c r="R140" s="189">
        <f>Q140*H140</f>
        <v>0</v>
      </c>
      <c r="S140" s="189">
        <v>0</v>
      </c>
      <c r="T140" s="19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1" t="s">
        <v>455</v>
      </c>
      <c r="AT140" s="191" t="s">
        <v>288</v>
      </c>
      <c r="AU140" s="191" t="s">
        <v>84</v>
      </c>
      <c r="AY140" s="19" t="s">
        <v>146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84</v>
      </c>
      <c r="BK140" s="192">
        <f>ROUND(I140*H140,2)</f>
        <v>0</v>
      </c>
      <c r="BL140" s="19" t="s">
        <v>229</v>
      </c>
      <c r="BM140" s="191" t="s">
        <v>487</v>
      </c>
    </row>
    <row r="141" spans="1:65" s="2" customFormat="1" ht="24.2" customHeight="1">
      <c r="A141" s="36"/>
      <c r="B141" s="37"/>
      <c r="C141" s="235" t="s">
        <v>383</v>
      </c>
      <c r="D141" s="235" t="s">
        <v>288</v>
      </c>
      <c r="E141" s="236" t="s">
        <v>1637</v>
      </c>
      <c r="F141" s="237" t="s">
        <v>1638</v>
      </c>
      <c r="G141" s="238" t="s">
        <v>162</v>
      </c>
      <c r="H141" s="239">
        <v>1</v>
      </c>
      <c r="I141" s="240"/>
      <c r="J141" s="241">
        <f>ROUND(I141*H141,2)</f>
        <v>0</v>
      </c>
      <c r="K141" s="237" t="s">
        <v>19</v>
      </c>
      <c r="L141" s="242"/>
      <c r="M141" s="243" t="s">
        <v>19</v>
      </c>
      <c r="N141" s="244" t="s">
        <v>43</v>
      </c>
      <c r="O141" s="66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1" t="s">
        <v>455</v>
      </c>
      <c r="AT141" s="191" t="s">
        <v>288</v>
      </c>
      <c r="AU141" s="191" t="s">
        <v>84</v>
      </c>
      <c r="AY141" s="19" t="s">
        <v>146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84</v>
      </c>
      <c r="BK141" s="192">
        <f>ROUND(I141*H141,2)</f>
        <v>0</v>
      </c>
      <c r="BL141" s="19" t="s">
        <v>229</v>
      </c>
      <c r="BM141" s="191" t="s">
        <v>496</v>
      </c>
    </row>
    <row r="142" spans="1:65" s="2" customFormat="1" ht="49.15" customHeight="1">
      <c r="A142" s="36"/>
      <c r="B142" s="37"/>
      <c r="C142" s="180" t="s">
        <v>7</v>
      </c>
      <c r="D142" s="180" t="s">
        <v>149</v>
      </c>
      <c r="E142" s="181" t="s">
        <v>1639</v>
      </c>
      <c r="F142" s="182" t="s">
        <v>1640</v>
      </c>
      <c r="G142" s="183" t="s">
        <v>162</v>
      </c>
      <c r="H142" s="184">
        <v>21</v>
      </c>
      <c r="I142" s="185"/>
      <c r="J142" s="186">
        <f>ROUND(I142*H142,2)</f>
        <v>0</v>
      </c>
      <c r="K142" s="182" t="s">
        <v>153</v>
      </c>
      <c r="L142" s="41"/>
      <c r="M142" s="187" t="s">
        <v>19</v>
      </c>
      <c r="N142" s="188" t="s">
        <v>43</v>
      </c>
      <c r="O142" s="66"/>
      <c r="P142" s="189">
        <f>O142*H142</f>
        <v>0</v>
      </c>
      <c r="Q142" s="189">
        <v>0</v>
      </c>
      <c r="R142" s="189">
        <f>Q142*H142</f>
        <v>0</v>
      </c>
      <c r="S142" s="189">
        <v>0</v>
      </c>
      <c r="T142" s="19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1" t="s">
        <v>229</v>
      </c>
      <c r="AT142" s="191" t="s">
        <v>149</v>
      </c>
      <c r="AU142" s="191" t="s">
        <v>84</v>
      </c>
      <c r="AY142" s="19" t="s">
        <v>146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84</v>
      </c>
      <c r="BK142" s="192">
        <f>ROUND(I142*H142,2)</f>
        <v>0</v>
      </c>
      <c r="BL142" s="19" t="s">
        <v>229</v>
      </c>
      <c r="BM142" s="191" t="s">
        <v>507</v>
      </c>
    </row>
    <row r="143" spans="1:65" s="2" customFormat="1" ht="11.25">
      <c r="A143" s="36"/>
      <c r="B143" s="37"/>
      <c r="C143" s="38"/>
      <c r="D143" s="193" t="s">
        <v>156</v>
      </c>
      <c r="E143" s="38"/>
      <c r="F143" s="194" t="s">
        <v>1641</v>
      </c>
      <c r="G143" s="38"/>
      <c r="H143" s="38"/>
      <c r="I143" s="195"/>
      <c r="J143" s="38"/>
      <c r="K143" s="38"/>
      <c r="L143" s="41"/>
      <c r="M143" s="196"/>
      <c r="N143" s="197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156</v>
      </c>
      <c r="AU143" s="19" t="s">
        <v>84</v>
      </c>
    </row>
    <row r="144" spans="1:65" s="2" customFormat="1" ht="16.5" customHeight="1">
      <c r="A144" s="36"/>
      <c r="B144" s="37"/>
      <c r="C144" s="235" t="s">
        <v>395</v>
      </c>
      <c r="D144" s="235" t="s">
        <v>288</v>
      </c>
      <c r="E144" s="236" t="s">
        <v>1642</v>
      </c>
      <c r="F144" s="237" t="s">
        <v>1643</v>
      </c>
      <c r="G144" s="238" t="s">
        <v>162</v>
      </c>
      <c r="H144" s="239">
        <v>21</v>
      </c>
      <c r="I144" s="240"/>
      <c r="J144" s="241">
        <f>ROUND(I144*H144,2)</f>
        <v>0</v>
      </c>
      <c r="K144" s="237" t="s">
        <v>19</v>
      </c>
      <c r="L144" s="242"/>
      <c r="M144" s="243" t="s">
        <v>19</v>
      </c>
      <c r="N144" s="244" t="s">
        <v>43</v>
      </c>
      <c r="O144" s="66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1" t="s">
        <v>455</v>
      </c>
      <c r="AT144" s="191" t="s">
        <v>288</v>
      </c>
      <c r="AU144" s="191" t="s">
        <v>84</v>
      </c>
      <c r="AY144" s="19" t="s">
        <v>146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84</v>
      </c>
      <c r="BK144" s="192">
        <f>ROUND(I144*H144,2)</f>
        <v>0</v>
      </c>
      <c r="BL144" s="19" t="s">
        <v>229</v>
      </c>
      <c r="BM144" s="191" t="s">
        <v>517</v>
      </c>
    </row>
    <row r="145" spans="1:65" s="2" customFormat="1" ht="49.15" customHeight="1">
      <c r="A145" s="36"/>
      <c r="B145" s="37"/>
      <c r="C145" s="180" t="s">
        <v>401</v>
      </c>
      <c r="D145" s="180" t="s">
        <v>149</v>
      </c>
      <c r="E145" s="181" t="s">
        <v>1644</v>
      </c>
      <c r="F145" s="182" t="s">
        <v>1645</v>
      </c>
      <c r="G145" s="183" t="s">
        <v>162</v>
      </c>
      <c r="H145" s="184">
        <v>23</v>
      </c>
      <c r="I145" s="185"/>
      <c r="J145" s="186">
        <f>ROUND(I145*H145,2)</f>
        <v>0</v>
      </c>
      <c r="K145" s="182" t="s">
        <v>153</v>
      </c>
      <c r="L145" s="41"/>
      <c r="M145" s="187" t="s">
        <v>19</v>
      </c>
      <c r="N145" s="188" t="s">
        <v>43</v>
      </c>
      <c r="O145" s="66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1" t="s">
        <v>229</v>
      </c>
      <c r="AT145" s="191" t="s">
        <v>149</v>
      </c>
      <c r="AU145" s="191" t="s">
        <v>84</v>
      </c>
      <c r="AY145" s="19" t="s">
        <v>146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84</v>
      </c>
      <c r="BK145" s="192">
        <f>ROUND(I145*H145,2)</f>
        <v>0</v>
      </c>
      <c r="BL145" s="19" t="s">
        <v>229</v>
      </c>
      <c r="BM145" s="191" t="s">
        <v>528</v>
      </c>
    </row>
    <row r="146" spans="1:65" s="2" customFormat="1" ht="11.25">
      <c r="A146" s="36"/>
      <c r="B146" s="37"/>
      <c r="C146" s="38"/>
      <c r="D146" s="193" t="s">
        <v>156</v>
      </c>
      <c r="E146" s="38"/>
      <c r="F146" s="194" t="s">
        <v>1646</v>
      </c>
      <c r="G146" s="38"/>
      <c r="H146" s="38"/>
      <c r="I146" s="195"/>
      <c r="J146" s="38"/>
      <c r="K146" s="38"/>
      <c r="L146" s="41"/>
      <c r="M146" s="196"/>
      <c r="N146" s="197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156</v>
      </c>
      <c r="AU146" s="19" t="s">
        <v>84</v>
      </c>
    </row>
    <row r="147" spans="1:65" s="2" customFormat="1" ht="16.5" customHeight="1">
      <c r="A147" s="36"/>
      <c r="B147" s="37"/>
      <c r="C147" s="235" t="s">
        <v>406</v>
      </c>
      <c r="D147" s="235" t="s">
        <v>288</v>
      </c>
      <c r="E147" s="236" t="s">
        <v>1647</v>
      </c>
      <c r="F147" s="237" t="s">
        <v>1648</v>
      </c>
      <c r="G147" s="238" t="s">
        <v>162</v>
      </c>
      <c r="H147" s="239">
        <v>14</v>
      </c>
      <c r="I147" s="240"/>
      <c r="J147" s="241">
        <f>ROUND(I147*H147,2)</f>
        <v>0</v>
      </c>
      <c r="K147" s="237" t="s">
        <v>153</v>
      </c>
      <c r="L147" s="242"/>
      <c r="M147" s="243" t="s">
        <v>19</v>
      </c>
      <c r="N147" s="244" t="s">
        <v>43</v>
      </c>
      <c r="O147" s="66"/>
      <c r="P147" s="189">
        <f>O147*H147</f>
        <v>0</v>
      </c>
      <c r="Q147" s="189">
        <v>1.7099999999999999E-3</v>
      </c>
      <c r="R147" s="189">
        <f>Q147*H147</f>
        <v>2.3939999999999999E-2</v>
      </c>
      <c r="S147" s="189">
        <v>0</v>
      </c>
      <c r="T147" s="19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1" t="s">
        <v>455</v>
      </c>
      <c r="AT147" s="191" t="s">
        <v>288</v>
      </c>
      <c r="AU147" s="191" t="s">
        <v>84</v>
      </c>
      <c r="AY147" s="19" t="s">
        <v>146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84</v>
      </c>
      <c r="BK147" s="192">
        <f>ROUND(I147*H147,2)</f>
        <v>0</v>
      </c>
      <c r="BL147" s="19" t="s">
        <v>229</v>
      </c>
      <c r="BM147" s="191" t="s">
        <v>538</v>
      </c>
    </row>
    <row r="148" spans="1:65" s="2" customFormat="1" ht="16.5" customHeight="1">
      <c r="A148" s="36"/>
      <c r="B148" s="37"/>
      <c r="C148" s="235" t="s">
        <v>412</v>
      </c>
      <c r="D148" s="235" t="s">
        <v>288</v>
      </c>
      <c r="E148" s="236" t="s">
        <v>1649</v>
      </c>
      <c r="F148" s="237" t="s">
        <v>1650</v>
      </c>
      <c r="G148" s="238" t="s">
        <v>162</v>
      </c>
      <c r="H148" s="239">
        <v>2</v>
      </c>
      <c r="I148" s="240"/>
      <c r="J148" s="241">
        <f>ROUND(I148*H148,2)</f>
        <v>0</v>
      </c>
      <c r="K148" s="237" t="s">
        <v>153</v>
      </c>
      <c r="L148" s="242"/>
      <c r="M148" s="243" t="s">
        <v>19</v>
      </c>
      <c r="N148" s="244" t="s">
        <v>43</v>
      </c>
      <c r="O148" s="66"/>
      <c r="P148" s="189">
        <f>O148*H148</f>
        <v>0</v>
      </c>
      <c r="Q148" s="189">
        <v>1.33E-3</v>
      </c>
      <c r="R148" s="189">
        <f>Q148*H148</f>
        <v>2.66E-3</v>
      </c>
      <c r="S148" s="189">
        <v>0</v>
      </c>
      <c r="T148" s="19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1" t="s">
        <v>455</v>
      </c>
      <c r="AT148" s="191" t="s">
        <v>288</v>
      </c>
      <c r="AU148" s="191" t="s">
        <v>84</v>
      </c>
      <c r="AY148" s="19" t="s">
        <v>146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84</v>
      </c>
      <c r="BK148" s="192">
        <f>ROUND(I148*H148,2)</f>
        <v>0</v>
      </c>
      <c r="BL148" s="19" t="s">
        <v>229</v>
      </c>
      <c r="BM148" s="191" t="s">
        <v>548</v>
      </c>
    </row>
    <row r="149" spans="1:65" s="2" customFormat="1" ht="16.5" customHeight="1">
      <c r="A149" s="36"/>
      <c r="B149" s="37"/>
      <c r="C149" s="235" t="s">
        <v>417</v>
      </c>
      <c r="D149" s="235" t="s">
        <v>288</v>
      </c>
      <c r="E149" s="236" t="s">
        <v>1651</v>
      </c>
      <c r="F149" s="237" t="s">
        <v>1652</v>
      </c>
      <c r="G149" s="238" t="s">
        <v>162</v>
      </c>
      <c r="H149" s="239">
        <v>1</v>
      </c>
      <c r="I149" s="240"/>
      <c r="J149" s="241">
        <f>ROUND(I149*H149,2)</f>
        <v>0</v>
      </c>
      <c r="K149" s="237" t="s">
        <v>19</v>
      </c>
      <c r="L149" s="242"/>
      <c r="M149" s="243" t="s">
        <v>19</v>
      </c>
      <c r="N149" s="244" t="s">
        <v>43</v>
      </c>
      <c r="O149" s="66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1" t="s">
        <v>455</v>
      </c>
      <c r="AT149" s="191" t="s">
        <v>288</v>
      </c>
      <c r="AU149" s="191" t="s">
        <v>84</v>
      </c>
      <c r="AY149" s="19" t="s">
        <v>146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84</v>
      </c>
      <c r="BK149" s="192">
        <f>ROUND(I149*H149,2)</f>
        <v>0</v>
      </c>
      <c r="BL149" s="19" t="s">
        <v>229</v>
      </c>
      <c r="BM149" s="191" t="s">
        <v>562</v>
      </c>
    </row>
    <row r="150" spans="1:65" s="2" customFormat="1" ht="44.25" customHeight="1">
      <c r="A150" s="36"/>
      <c r="B150" s="37"/>
      <c r="C150" s="180" t="s">
        <v>422</v>
      </c>
      <c r="D150" s="180" t="s">
        <v>149</v>
      </c>
      <c r="E150" s="181" t="s">
        <v>1653</v>
      </c>
      <c r="F150" s="182" t="s">
        <v>1654</v>
      </c>
      <c r="G150" s="183" t="s">
        <v>152</v>
      </c>
      <c r="H150" s="184">
        <v>330</v>
      </c>
      <c r="I150" s="185"/>
      <c r="J150" s="186">
        <f>ROUND(I150*H150,2)</f>
        <v>0</v>
      </c>
      <c r="K150" s="182" t="s">
        <v>153</v>
      </c>
      <c r="L150" s="41"/>
      <c r="M150" s="187" t="s">
        <v>19</v>
      </c>
      <c r="N150" s="188" t="s">
        <v>43</v>
      </c>
      <c r="O150" s="66"/>
      <c r="P150" s="189">
        <f>O150*H150</f>
        <v>0</v>
      </c>
      <c r="Q150" s="189">
        <v>0</v>
      </c>
      <c r="R150" s="189">
        <f>Q150*H150</f>
        <v>0</v>
      </c>
      <c r="S150" s="189">
        <v>0</v>
      </c>
      <c r="T150" s="19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1" t="s">
        <v>229</v>
      </c>
      <c r="AT150" s="191" t="s">
        <v>149</v>
      </c>
      <c r="AU150" s="191" t="s">
        <v>84</v>
      </c>
      <c r="AY150" s="19" t="s">
        <v>146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84</v>
      </c>
      <c r="BK150" s="192">
        <f>ROUND(I150*H150,2)</f>
        <v>0</v>
      </c>
      <c r="BL150" s="19" t="s">
        <v>229</v>
      </c>
      <c r="BM150" s="191" t="s">
        <v>571</v>
      </c>
    </row>
    <row r="151" spans="1:65" s="2" customFormat="1" ht="11.25">
      <c r="A151" s="36"/>
      <c r="B151" s="37"/>
      <c r="C151" s="38"/>
      <c r="D151" s="193" t="s">
        <v>156</v>
      </c>
      <c r="E151" s="38"/>
      <c r="F151" s="194" t="s">
        <v>1655</v>
      </c>
      <c r="G151" s="38"/>
      <c r="H151" s="38"/>
      <c r="I151" s="195"/>
      <c r="J151" s="38"/>
      <c r="K151" s="38"/>
      <c r="L151" s="41"/>
      <c r="M151" s="196"/>
      <c r="N151" s="197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156</v>
      </c>
      <c r="AU151" s="19" t="s">
        <v>84</v>
      </c>
    </row>
    <row r="152" spans="1:65" s="2" customFormat="1" ht="16.5" customHeight="1">
      <c r="A152" s="36"/>
      <c r="B152" s="37"/>
      <c r="C152" s="235" t="s">
        <v>427</v>
      </c>
      <c r="D152" s="235" t="s">
        <v>288</v>
      </c>
      <c r="E152" s="236" t="s">
        <v>1656</v>
      </c>
      <c r="F152" s="237" t="s">
        <v>1657</v>
      </c>
      <c r="G152" s="238" t="s">
        <v>152</v>
      </c>
      <c r="H152" s="239">
        <v>112</v>
      </c>
      <c r="I152" s="240"/>
      <c r="J152" s="241">
        <f>ROUND(I152*H152,2)</f>
        <v>0</v>
      </c>
      <c r="K152" s="237" t="s">
        <v>19</v>
      </c>
      <c r="L152" s="242"/>
      <c r="M152" s="243" t="s">
        <v>19</v>
      </c>
      <c r="N152" s="244" t="s">
        <v>43</v>
      </c>
      <c r="O152" s="66"/>
      <c r="P152" s="189">
        <f>O152*H152</f>
        <v>0</v>
      </c>
      <c r="Q152" s="189">
        <v>0</v>
      </c>
      <c r="R152" s="189">
        <f>Q152*H152</f>
        <v>0</v>
      </c>
      <c r="S152" s="189">
        <v>0</v>
      </c>
      <c r="T152" s="19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1" t="s">
        <v>455</v>
      </c>
      <c r="AT152" s="191" t="s">
        <v>288</v>
      </c>
      <c r="AU152" s="191" t="s">
        <v>84</v>
      </c>
      <c r="AY152" s="19" t="s">
        <v>146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84</v>
      </c>
      <c r="BK152" s="192">
        <f>ROUND(I152*H152,2)</f>
        <v>0</v>
      </c>
      <c r="BL152" s="19" t="s">
        <v>229</v>
      </c>
      <c r="BM152" s="191" t="s">
        <v>581</v>
      </c>
    </row>
    <row r="153" spans="1:65" s="2" customFormat="1" ht="16.5" customHeight="1">
      <c r="A153" s="36"/>
      <c r="B153" s="37"/>
      <c r="C153" s="235" t="s">
        <v>433</v>
      </c>
      <c r="D153" s="235" t="s">
        <v>288</v>
      </c>
      <c r="E153" s="236" t="s">
        <v>1658</v>
      </c>
      <c r="F153" s="237" t="s">
        <v>1659</v>
      </c>
      <c r="G153" s="238" t="s">
        <v>152</v>
      </c>
      <c r="H153" s="239">
        <v>31</v>
      </c>
      <c r="I153" s="240"/>
      <c r="J153" s="241">
        <f>ROUND(I153*H153,2)</f>
        <v>0</v>
      </c>
      <c r="K153" s="237" t="s">
        <v>19</v>
      </c>
      <c r="L153" s="242"/>
      <c r="M153" s="243" t="s">
        <v>19</v>
      </c>
      <c r="N153" s="244" t="s">
        <v>43</v>
      </c>
      <c r="O153" s="66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91" t="s">
        <v>455</v>
      </c>
      <c r="AT153" s="191" t="s">
        <v>288</v>
      </c>
      <c r="AU153" s="191" t="s">
        <v>84</v>
      </c>
      <c r="AY153" s="19" t="s">
        <v>146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84</v>
      </c>
      <c r="BK153" s="192">
        <f>ROUND(I153*H153,2)</f>
        <v>0</v>
      </c>
      <c r="BL153" s="19" t="s">
        <v>229</v>
      </c>
      <c r="BM153" s="191" t="s">
        <v>591</v>
      </c>
    </row>
    <row r="154" spans="1:65" s="2" customFormat="1" ht="16.5" customHeight="1">
      <c r="A154" s="36"/>
      <c r="B154" s="37"/>
      <c r="C154" s="235" t="s">
        <v>441</v>
      </c>
      <c r="D154" s="235" t="s">
        <v>288</v>
      </c>
      <c r="E154" s="236" t="s">
        <v>1660</v>
      </c>
      <c r="F154" s="237" t="s">
        <v>1661</v>
      </c>
      <c r="G154" s="238" t="s">
        <v>152</v>
      </c>
      <c r="H154" s="239">
        <v>187</v>
      </c>
      <c r="I154" s="240"/>
      <c r="J154" s="241">
        <f>ROUND(I154*H154,2)</f>
        <v>0</v>
      </c>
      <c r="K154" s="237" t="s">
        <v>19</v>
      </c>
      <c r="L154" s="242"/>
      <c r="M154" s="243" t="s">
        <v>19</v>
      </c>
      <c r="N154" s="244" t="s">
        <v>43</v>
      </c>
      <c r="O154" s="66"/>
      <c r="P154" s="189">
        <f>O154*H154</f>
        <v>0</v>
      </c>
      <c r="Q154" s="189">
        <v>0</v>
      </c>
      <c r="R154" s="189">
        <f>Q154*H154</f>
        <v>0</v>
      </c>
      <c r="S154" s="189">
        <v>0</v>
      </c>
      <c r="T154" s="19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1" t="s">
        <v>455</v>
      </c>
      <c r="AT154" s="191" t="s">
        <v>288</v>
      </c>
      <c r="AU154" s="191" t="s">
        <v>84</v>
      </c>
      <c r="AY154" s="19" t="s">
        <v>146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84</v>
      </c>
      <c r="BK154" s="192">
        <f>ROUND(I154*H154,2)</f>
        <v>0</v>
      </c>
      <c r="BL154" s="19" t="s">
        <v>229</v>
      </c>
      <c r="BM154" s="191" t="s">
        <v>607</v>
      </c>
    </row>
    <row r="155" spans="1:65" s="2" customFormat="1" ht="44.25" customHeight="1">
      <c r="A155" s="36"/>
      <c r="B155" s="37"/>
      <c r="C155" s="180" t="s">
        <v>449</v>
      </c>
      <c r="D155" s="180" t="s">
        <v>149</v>
      </c>
      <c r="E155" s="181" t="s">
        <v>1662</v>
      </c>
      <c r="F155" s="182" t="s">
        <v>1663</v>
      </c>
      <c r="G155" s="183" t="s">
        <v>152</v>
      </c>
      <c r="H155" s="184">
        <v>3</v>
      </c>
      <c r="I155" s="185"/>
      <c r="J155" s="186">
        <f>ROUND(I155*H155,2)</f>
        <v>0</v>
      </c>
      <c r="K155" s="182" t="s">
        <v>153</v>
      </c>
      <c r="L155" s="41"/>
      <c r="M155" s="187" t="s">
        <v>19</v>
      </c>
      <c r="N155" s="188" t="s">
        <v>43</v>
      </c>
      <c r="O155" s="66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1" t="s">
        <v>229</v>
      </c>
      <c r="AT155" s="191" t="s">
        <v>149</v>
      </c>
      <c r="AU155" s="191" t="s">
        <v>84</v>
      </c>
      <c r="AY155" s="19" t="s">
        <v>146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84</v>
      </c>
      <c r="BK155" s="192">
        <f>ROUND(I155*H155,2)</f>
        <v>0</v>
      </c>
      <c r="BL155" s="19" t="s">
        <v>229</v>
      </c>
      <c r="BM155" s="191" t="s">
        <v>617</v>
      </c>
    </row>
    <row r="156" spans="1:65" s="2" customFormat="1" ht="11.25">
      <c r="A156" s="36"/>
      <c r="B156" s="37"/>
      <c r="C156" s="38"/>
      <c r="D156" s="193" t="s">
        <v>156</v>
      </c>
      <c r="E156" s="38"/>
      <c r="F156" s="194" t="s">
        <v>1664</v>
      </c>
      <c r="G156" s="38"/>
      <c r="H156" s="38"/>
      <c r="I156" s="195"/>
      <c r="J156" s="38"/>
      <c r="K156" s="38"/>
      <c r="L156" s="41"/>
      <c r="M156" s="196"/>
      <c r="N156" s="197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156</v>
      </c>
      <c r="AU156" s="19" t="s">
        <v>84</v>
      </c>
    </row>
    <row r="157" spans="1:65" s="2" customFormat="1" ht="24.2" customHeight="1">
      <c r="A157" s="36"/>
      <c r="B157" s="37"/>
      <c r="C157" s="235" t="s">
        <v>455</v>
      </c>
      <c r="D157" s="235" t="s">
        <v>288</v>
      </c>
      <c r="E157" s="236" t="s">
        <v>1665</v>
      </c>
      <c r="F157" s="237" t="s">
        <v>1666</v>
      </c>
      <c r="G157" s="238" t="s">
        <v>152</v>
      </c>
      <c r="H157" s="239">
        <v>3</v>
      </c>
      <c r="I157" s="240"/>
      <c r="J157" s="241">
        <f>ROUND(I157*H157,2)</f>
        <v>0</v>
      </c>
      <c r="K157" s="237" t="s">
        <v>153</v>
      </c>
      <c r="L157" s="242"/>
      <c r="M157" s="243" t="s">
        <v>19</v>
      </c>
      <c r="N157" s="244" t="s">
        <v>43</v>
      </c>
      <c r="O157" s="66"/>
      <c r="P157" s="189">
        <f>O157*H157</f>
        <v>0</v>
      </c>
      <c r="Q157" s="189">
        <v>1.3999999999999999E-4</v>
      </c>
      <c r="R157" s="189">
        <f>Q157*H157</f>
        <v>4.1999999999999996E-4</v>
      </c>
      <c r="S157" s="189">
        <v>0</v>
      </c>
      <c r="T157" s="19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1" t="s">
        <v>455</v>
      </c>
      <c r="AT157" s="191" t="s">
        <v>288</v>
      </c>
      <c r="AU157" s="191" t="s">
        <v>84</v>
      </c>
      <c r="AY157" s="19" t="s">
        <v>146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84</v>
      </c>
      <c r="BK157" s="192">
        <f>ROUND(I157*H157,2)</f>
        <v>0</v>
      </c>
      <c r="BL157" s="19" t="s">
        <v>229</v>
      </c>
      <c r="BM157" s="191" t="s">
        <v>630</v>
      </c>
    </row>
    <row r="158" spans="1:65" s="2" customFormat="1" ht="44.25" customHeight="1">
      <c r="A158" s="36"/>
      <c r="B158" s="37"/>
      <c r="C158" s="180" t="s">
        <v>463</v>
      </c>
      <c r="D158" s="180" t="s">
        <v>149</v>
      </c>
      <c r="E158" s="181" t="s">
        <v>1667</v>
      </c>
      <c r="F158" s="182" t="s">
        <v>1668</v>
      </c>
      <c r="G158" s="183" t="s">
        <v>152</v>
      </c>
      <c r="H158" s="184">
        <v>24</v>
      </c>
      <c r="I158" s="185"/>
      <c r="J158" s="186">
        <f>ROUND(I158*H158,2)</f>
        <v>0</v>
      </c>
      <c r="K158" s="182" t="s">
        <v>153</v>
      </c>
      <c r="L158" s="41"/>
      <c r="M158" s="187" t="s">
        <v>19</v>
      </c>
      <c r="N158" s="188" t="s">
        <v>43</v>
      </c>
      <c r="O158" s="66"/>
      <c r="P158" s="189">
        <f>O158*H158</f>
        <v>0</v>
      </c>
      <c r="Q158" s="189">
        <v>0</v>
      </c>
      <c r="R158" s="189">
        <f>Q158*H158</f>
        <v>0</v>
      </c>
      <c r="S158" s="189">
        <v>0</v>
      </c>
      <c r="T158" s="19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1" t="s">
        <v>229</v>
      </c>
      <c r="AT158" s="191" t="s">
        <v>149</v>
      </c>
      <c r="AU158" s="191" t="s">
        <v>84</v>
      </c>
      <c r="AY158" s="19" t="s">
        <v>146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84</v>
      </c>
      <c r="BK158" s="192">
        <f>ROUND(I158*H158,2)</f>
        <v>0</v>
      </c>
      <c r="BL158" s="19" t="s">
        <v>229</v>
      </c>
      <c r="BM158" s="191" t="s">
        <v>641</v>
      </c>
    </row>
    <row r="159" spans="1:65" s="2" customFormat="1" ht="11.25">
      <c r="A159" s="36"/>
      <c r="B159" s="37"/>
      <c r="C159" s="38"/>
      <c r="D159" s="193" t="s">
        <v>156</v>
      </c>
      <c r="E159" s="38"/>
      <c r="F159" s="194" t="s">
        <v>1669</v>
      </c>
      <c r="G159" s="38"/>
      <c r="H159" s="38"/>
      <c r="I159" s="195"/>
      <c r="J159" s="38"/>
      <c r="K159" s="38"/>
      <c r="L159" s="41"/>
      <c r="M159" s="196"/>
      <c r="N159" s="197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156</v>
      </c>
      <c r="AU159" s="19" t="s">
        <v>84</v>
      </c>
    </row>
    <row r="160" spans="1:65" s="2" customFormat="1" ht="24.2" customHeight="1">
      <c r="A160" s="36"/>
      <c r="B160" s="37"/>
      <c r="C160" s="235" t="s">
        <v>468</v>
      </c>
      <c r="D160" s="235" t="s">
        <v>288</v>
      </c>
      <c r="E160" s="236" t="s">
        <v>1670</v>
      </c>
      <c r="F160" s="237" t="s">
        <v>1671</v>
      </c>
      <c r="G160" s="238" t="s">
        <v>152</v>
      </c>
      <c r="H160" s="239">
        <v>12</v>
      </c>
      <c r="I160" s="240"/>
      <c r="J160" s="241">
        <f>ROUND(I160*H160,2)</f>
        <v>0</v>
      </c>
      <c r="K160" s="237" t="s">
        <v>153</v>
      </c>
      <c r="L160" s="242"/>
      <c r="M160" s="243" t="s">
        <v>19</v>
      </c>
      <c r="N160" s="244" t="s">
        <v>43</v>
      </c>
      <c r="O160" s="66"/>
      <c r="P160" s="189">
        <f>O160*H160</f>
        <v>0</v>
      </c>
      <c r="Q160" s="189">
        <v>2.5000000000000001E-4</v>
      </c>
      <c r="R160" s="189">
        <f>Q160*H160</f>
        <v>3.0000000000000001E-3</v>
      </c>
      <c r="S160" s="189">
        <v>0</v>
      </c>
      <c r="T160" s="19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91" t="s">
        <v>455</v>
      </c>
      <c r="AT160" s="191" t="s">
        <v>288</v>
      </c>
      <c r="AU160" s="191" t="s">
        <v>84</v>
      </c>
      <c r="AY160" s="19" t="s">
        <v>146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9" t="s">
        <v>84</v>
      </c>
      <c r="BK160" s="192">
        <f>ROUND(I160*H160,2)</f>
        <v>0</v>
      </c>
      <c r="BL160" s="19" t="s">
        <v>229</v>
      </c>
      <c r="BM160" s="191" t="s">
        <v>652</v>
      </c>
    </row>
    <row r="161" spans="1:65" s="2" customFormat="1" ht="24.2" customHeight="1">
      <c r="A161" s="36"/>
      <c r="B161" s="37"/>
      <c r="C161" s="235" t="s">
        <v>472</v>
      </c>
      <c r="D161" s="235" t="s">
        <v>288</v>
      </c>
      <c r="E161" s="236" t="s">
        <v>1672</v>
      </c>
      <c r="F161" s="237" t="s">
        <v>1673</v>
      </c>
      <c r="G161" s="238" t="s">
        <v>152</v>
      </c>
      <c r="H161" s="239">
        <v>12</v>
      </c>
      <c r="I161" s="240"/>
      <c r="J161" s="241">
        <f>ROUND(I161*H161,2)</f>
        <v>0</v>
      </c>
      <c r="K161" s="237" t="s">
        <v>153</v>
      </c>
      <c r="L161" s="242"/>
      <c r="M161" s="243" t="s">
        <v>19</v>
      </c>
      <c r="N161" s="244" t="s">
        <v>43</v>
      </c>
      <c r="O161" s="66"/>
      <c r="P161" s="189">
        <f>O161*H161</f>
        <v>0</v>
      </c>
      <c r="Q161" s="189">
        <v>1.6000000000000001E-4</v>
      </c>
      <c r="R161" s="189">
        <f>Q161*H161</f>
        <v>1.9200000000000003E-3</v>
      </c>
      <c r="S161" s="189">
        <v>0</v>
      </c>
      <c r="T161" s="19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1" t="s">
        <v>455</v>
      </c>
      <c r="AT161" s="191" t="s">
        <v>288</v>
      </c>
      <c r="AU161" s="191" t="s">
        <v>84</v>
      </c>
      <c r="AY161" s="19" t="s">
        <v>146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84</v>
      </c>
      <c r="BK161" s="192">
        <f>ROUND(I161*H161,2)</f>
        <v>0</v>
      </c>
      <c r="BL161" s="19" t="s">
        <v>229</v>
      </c>
      <c r="BM161" s="191" t="s">
        <v>663</v>
      </c>
    </row>
    <row r="162" spans="1:65" s="2" customFormat="1" ht="33" customHeight="1">
      <c r="A162" s="36"/>
      <c r="B162" s="37"/>
      <c r="C162" s="180" t="s">
        <v>477</v>
      </c>
      <c r="D162" s="180" t="s">
        <v>149</v>
      </c>
      <c r="E162" s="181" t="s">
        <v>1674</v>
      </c>
      <c r="F162" s="182" t="s">
        <v>1675</v>
      </c>
      <c r="G162" s="183" t="s">
        <v>162</v>
      </c>
      <c r="H162" s="184">
        <v>16</v>
      </c>
      <c r="I162" s="185"/>
      <c r="J162" s="186">
        <f>ROUND(I162*H162,2)</f>
        <v>0</v>
      </c>
      <c r="K162" s="182" t="s">
        <v>153</v>
      </c>
      <c r="L162" s="41"/>
      <c r="M162" s="187" t="s">
        <v>19</v>
      </c>
      <c r="N162" s="188" t="s">
        <v>43</v>
      </c>
      <c r="O162" s="66"/>
      <c r="P162" s="189">
        <f>O162*H162</f>
        <v>0</v>
      </c>
      <c r="Q162" s="189">
        <v>0</v>
      </c>
      <c r="R162" s="189">
        <f>Q162*H162</f>
        <v>0</v>
      </c>
      <c r="S162" s="189">
        <v>0</v>
      </c>
      <c r="T162" s="19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1" t="s">
        <v>229</v>
      </c>
      <c r="AT162" s="191" t="s">
        <v>149</v>
      </c>
      <c r="AU162" s="191" t="s">
        <v>84</v>
      </c>
      <c r="AY162" s="19" t="s">
        <v>146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84</v>
      </c>
      <c r="BK162" s="192">
        <f>ROUND(I162*H162,2)</f>
        <v>0</v>
      </c>
      <c r="BL162" s="19" t="s">
        <v>229</v>
      </c>
      <c r="BM162" s="191" t="s">
        <v>673</v>
      </c>
    </row>
    <row r="163" spans="1:65" s="2" customFormat="1" ht="11.25">
      <c r="A163" s="36"/>
      <c r="B163" s="37"/>
      <c r="C163" s="38"/>
      <c r="D163" s="193" t="s">
        <v>156</v>
      </c>
      <c r="E163" s="38"/>
      <c r="F163" s="194" t="s">
        <v>1676</v>
      </c>
      <c r="G163" s="38"/>
      <c r="H163" s="38"/>
      <c r="I163" s="195"/>
      <c r="J163" s="38"/>
      <c r="K163" s="38"/>
      <c r="L163" s="41"/>
      <c r="M163" s="196"/>
      <c r="N163" s="197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156</v>
      </c>
      <c r="AU163" s="19" t="s">
        <v>84</v>
      </c>
    </row>
    <row r="164" spans="1:65" s="2" customFormat="1" ht="16.5" customHeight="1">
      <c r="A164" s="36"/>
      <c r="B164" s="37"/>
      <c r="C164" s="235" t="s">
        <v>482</v>
      </c>
      <c r="D164" s="235" t="s">
        <v>288</v>
      </c>
      <c r="E164" s="236" t="s">
        <v>1677</v>
      </c>
      <c r="F164" s="237" t="s">
        <v>1678</v>
      </c>
      <c r="G164" s="238" t="s">
        <v>162</v>
      </c>
      <c r="H164" s="239">
        <v>16</v>
      </c>
      <c r="I164" s="240"/>
      <c r="J164" s="241">
        <f>ROUND(I164*H164,2)</f>
        <v>0</v>
      </c>
      <c r="K164" s="237" t="s">
        <v>19</v>
      </c>
      <c r="L164" s="242"/>
      <c r="M164" s="243" t="s">
        <v>19</v>
      </c>
      <c r="N164" s="244" t="s">
        <v>43</v>
      </c>
      <c r="O164" s="66"/>
      <c r="P164" s="189">
        <f>O164*H164</f>
        <v>0</v>
      </c>
      <c r="Q164" s="189">
        <v>0</v>
      </c>
      <c r="R164" s="189">
        <f>Q164*H164</f>
        <v>0</v>
      </c>
      <c r="S164" s="189">
        <v>0</v>
      </c>
      <c r="T164" s="19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1" t="s">
        <v>455</v>
      </c>
      <c r="AT164" s="191" t="s">
        <v>288</v>
      </c>
      <c r="AU164" s="191" t="s">
        <v>84</v>
      </c>
      <c r="AY164" s="19" t="s">
        <v>146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84</v>
      </c>
      <c r="BK164" s="192">
        <f>ROUND(I164*H164,2)</f>
        <v>0</v>
      </c>
      <c r="BL164" s="19" t="s">
        <v>229</v>
      </c>
      <c r="BM164" s="191" t="s">
        <v>683</v>
      </c>
    </row>
    <row r="165" spans="1:65" s="2" customFormat="1" ht="33" customHeight="1">
      <c r="A165" s="36"/>
      <c r="B165" s="37"/>
      <c r="C165" s="180" t="s">
        <v>487</v>
      </c>
      <c r="D165" s="180" t="s">
        <v>149</v>
      </c>
      <c r="E165" s="181" t="s">
        <v>1679</v>
      </c>
      <c r="F165" s="182" t="s">
        <v>1680</v>
      </c>
      <c r="G165" s="183" t="s">
        <v>162</v>
      </c>
      <c r="H165" s="184">
        <v>35</v>
      </c>
      <c r="I165" s="185"/>
      <c r="J165" s="186">
        <f>ROUND(I165*H165,2)</f>
        <v>0</v>
      </c>
      <c r="K165" s="182" t="s">
        <v>153</v>
      </c>
      <c r="L165" s="41"/>
      <c r="M165" s="187" t="s">
        <v>19</v>
      </c>
      <c r="N165" s="188" t="s">
        <v>43</v>
      </c>
      <c r="O165" s="66"/>
      <c r="P165" s="189">
        <f>O165*H165</f>
        <v>0</v>
      </c>
      <c r="Q165" s="189">
        <v>0</v>
      </c>
      <c r="R165" s="189">
        <f>Q165*H165</f>
        <v>0</v>
      </c>
      <c r="S165" s="189">
        <v>0</v>
      </c>
      <c r="T165" s="19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1" t="s">
        <v>229</v>
      </c>
      <c r="AT165" s="191" t="s">
        <v>149</v>
      </c>
      <c r="AU165" s="191" t="s">
        <v>84</v>
      </c>
      <c r="AY165" s="19" t="s">
        <v>146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84</v>
      </c>
      <c r="BK165" s="192">
        <f>ROUND(I165*H165,2)</f>
        <v>0</v>
      </c>
      <c r="BL165" s="19" t="s">
        <v>229</v>
      </c>
      <c r="BM165" s="191" t="s">
        <v>694</v>
      </c>
    </row>
    <row r="166" spans="1:65" s="2" customFormat="1" ht="11.25">
      <c r="A166" s="36"/>
      <c r="B166" s="37"/>
      <c r="C166" s="38"/>
      <c r="D166" s="193" t="s">
        <v>156</v>
      </c>
      <c r="E166" s="38"/>
      <c r="F166" s="194" t="s">
        <v>1681</v>
      </c>
      <c r="G166" s="38"/>
      <c r="H166" s="38"/>
      <c r="I166" s="195"/>
      <c r="J166" s="38"/>
      <c r="K166" s="38"/>
      <c r="L166" s="41"/>
      <c r="M166" s="196"/>
      <c r="N166" s="197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156</v>
      </c>
      <c r="AU166" s="19" t="s">
        <v>84</v>
      </c>
    </row>
    <row r="167" spans="1:65" s="2" customFormat="1" ht="33" customHeight="1">
      <c r="A167" s="36"/>
      <c r="B167" s="37"/>
      <c r="C167" s="180" t="s">
        <v>492</v>
      </c>
      <c r="D167" s="180" t="s">
        <v>149</v>
      </c>
      <c r="E167" s="181" t="s">
        <v>1682</v>
      </c>
      <c r="F167" s="182" t="s">
        <v>1683</v>
      </c>
      <c r="G167" s="183" t="s">
        <v>162</v>
      </c>
      <c r="H167" s="184">
        <v>5</v>
      </c>
      <c r="I167" s="185"/>
      <c r="J167" s="186">
        <f>ROUND(I167*H167,2)</f>
        <v>0</v>
      </c>
      <c r="K167" s="182" t="s">
        <v>153</v>
      </c>
      <c r="L167" s="41"/>
      <c r="M167" s="187" t="s">
        <v>19</v>
      </c>
      <c r="N167" s="188" t="s">
        <v>43</v>
      </c>
      <c r="O167" s="66"/>
      <c r="P167" s="189">
        <f>O167*H167</f>
        <v>0</v>
      </c>
      <c r="Q167" s="189">
        <v>0</v>
      </c>
      <c r="R167" s="189">
        <f>Q167*H167</f>
        <v>0</v>
      </c>
      <c r="S167" s="189">
        <v>0</v>
      </c>
      <c r="T167" s="19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1" t="s">
        <v>229</v>
      </c>
      <c r="AT167" s="191" t="s">
        <v>149</v>
      </c>
      <c r="AU167" s="191" t="s">
        <v>84</v>
      </c>
      <c r="AY167" s="19" t="s">
        <v>146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84</v>
      </c>
      <c r="BK167" s="192">
        <f>ROUND(I167*H167,2)</f>
        <v>0</v>
      </c>
      <c r="BL167" s="19" t="s">
        <v>229</v>
      </c>
      <c r="BM167" s="191" t="s">
        <v>702</v>
      </c>
    </row>
    <row r="168" spans="1:65" s="2" customFormat="1" ht="11.25">
      <c r="A168" s="36"/>
      <c r="B168" s="37"/>
      <c r="C168" s="38"/>
      <c r="D168" s="193" t="s">
        <v>156</v>
      </c>
      <c r="E168" s="38"/>
      <c r="F168" s="194" t="s">
        <v>1684</v>
      </c>
      <c r="G168" s="38"/>
      <c r="H168" s="38"/>
      <c r="I168" s="195"/>
      <c r="J168" s="38"/>
      <c r="K168" s="38"/>
      <c r="L168" s="41"/>
      <c r="M168" s="196"/>
      <c r="N168" s="197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156</v>
      </c>
      <c r="AU168" s="19" t="s">
        <v>84</v>
      </c>
    </row>
    <row r="169" spans="1:65" s="2" customFormat="1" ht="37.9" customHeight="1">
      <c r="A169" s="36"/>
      <c r="B169" s="37"/>
      <c r="C169" s="180" t="s">
        <v>496</v>
      </c>
      <c r="D169" s="180" t="s">
        <v>149</v>
      </c>
      <c r="E169" s="181" t="s">
        <v>1685</v>
      </c>
      <c r="F169" s="182" t="s">
        <v>1686</v>
      </c>
      <c r="G169" s="183" t="s">
        <v>162</v>
      </c>
      <c r="H169" s="184">
        <v>8</v>
      </c>
      <c r="I169" s="185"/>
      <c r="J169" s="186">
        <f>ROUND(I169*H169,2)</f>
        <v>0</v>
      </c>
      <c r="K169" s="182" t="s">
        <v>153</v>
      </c>
      <c r="L169" s="41"/>
      <c r="M169" s="187" t="s">
        <v>19</v>
      </c>
      <c r="N169" s="188" t="s">
        <v>43</v>
      </c>
      <c r="O169" s="66"/>
      <c r="P169" s="189">
        <f>O169*H169</f>
        <v>0</v>
      </c>
      <c r="Q169" s="189">
        <v>0</v>
      </c>
      <c r="R169" s="189">
        <f>Q169*H169</f>
        <v>0</v>
      </c>
      <c r="S169" s="189">
        <v>0</v>
      </c>
      <c r="T169" s="19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1" t="s">
        <v>229</v>
      </c>
      <c r="AT169" s="191" t="s">
        <v>149</v>
      </c>
      <c r="AU169" s="191" t="s">
        <v>84</v>
      </c>
      <c r="AY169" s="19" t="s">
        <v>146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84</v>
      </c>
      <c r="BK169" s="192">
        <f>ROUND(I169*H169,2)</f>
        <v>0</v>
      </c>
      <c r="BL169" s="19" t="s">
        <v>229</v>
      </c>
      <c r="BM169" s="191" t="s">
        <v>714</v>
      </c>
    </row>
    <row r="170" spans="1:65" s="2" customFormat="1" ht="11.25">
      <c r="A170" s="36"/>
      <c r="B170" s="37"/>
      <c r="C170" s="38"/>
      <c r="D170" s="193" t="s">
        <v>156</v>
      </c>
      <c r="E170" s="38"/>
      <c r="F170" s="194" t="s">
        <v>1687</v>
      </c>
      <c r="G170" s="38"/>
      <c r="H170" s="38"/>
      <c r="I170" s="195"/>
      <c r="J170" s="38"/>
      <c r="K170" s="38"/>
      <c r="L170" s="41"/>
      <c r="M170" s="196"/>
      <c r="N170" s="197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156</v>
      </c>
      <c r="AU170" s="19" t="s">
        <v>84</v>
      </c>
    </row>
    <row r="171" spans="1:65" s="2" customFormat="1" ht="37.9" customHeight="1">
      <c r="A171" s="36"/>
      <c r="B171" s="37"/>
      <c r="C171" s="180" t="s">
        <v>502</v>
      </c>
      <c r="D171" s="180" t="s">
        <v>149</v>
      </c>
      <c r="E171" s="181" t="s">
        <v>1688</v>
      </c>
      <c r="F171" s="182" t="s">
        <v>1689</v>
      </c>
      <c r="G171" s="183" t="s">
        <v>162</v>
      </c>
      <c r="H171" s="184">
        <v>5</v>
      </c>
      <c r="I171" s="185"/>
      <c r="J171" s="186">
        <f>ROUND(I171*H171,2)</f>
        <v>0</v>
      </c>
      <c r="K171" s="182" t="s">
        <v>153</v>
      </c>
      <c r="L171" s="41"/>
      <c r="M171" s="187" t="s">
        <v>19</v>
      </c>
      <c r="N171" s="188" t="s">
        <v>43</v>
      </c>
      <c r="O171" s="66"/>
      <c r="P171" s="189">
        <f>O171*H171</f>
        <v>0</v>
      </c>
      <c r="Q171" s="189">
        <v>0</v>
      </c>
      <c r="R171" s="189">
        <f>Q171*H171</f>
        <v>0</v>
      </c>
      <c r="S171" s="189">
        <v>0</v>
      </c>
      <c r="T171" s="19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91" t="s">
        <v>229</v>
      </c>
      <c r="AT171" s="191" t="s">
        <v>149</v>
      </c>
      <c r="AU171" s="191" t="s">
        <v>84</v>
      </c>
      <c r="AY171" s="19" t="s">
        <v>146</v>
      </c>
      <c r="BE171" s="192">
        <f>IF(N171="základní",J171,0)</f>
        <v>0</v>
      </c>
      <c r="BF171" s="192">
        <f>IF(N171="snížená",J171,0)</f>
        <v>0</v>
      </c>
      <c r="BG171" s="192">
        <f>IF(N171="zákl. přenesená",J171,0)</f>
        <v>0</v>
      </c>
      <c r="BH171" s="192">
        <f>IF(N171="sníž. přenesená",J171,0)</f>
        <v>0</v>
      </c>
      <c r="BI171" s="192">
        <f>IF(N171="nulová",J171,0)</f>
        <v>0</v>
      </c>
      <c r="BJ171" s="19" t="s">
        <v>84</v>
      </c>
      <c r="BK171" s="192">
        <f>ROUND(I171*H171,2)</f>
        <v>0</v>
      </c>
      <c r="BL171" s="19" t="s">
        <v>229</v>
      </c>
      <c r="BM171" s="191" t="s">
        <v>728</v>
      </c>
    </row>
    <row r="172" spans="1:65" s="2" customFormat="1" ht="11.25">
      <c r="A172" s="36"/>
      <c r="B172" s="37"/>
      <c r="C172" s="38"/>
      <c r="D172" s="193" t="s">
        <v>156</v>
      </c>
      <c r="E172" s="38"/>
      <c r="F172" s="194" t="s">
        <v>1690</v>
      </c>
      <c r="G172" s="38"/>
      <c r="H172" s="38"/>
      <c r="I172" s="195"/>
      <c r="J172" s="38"/>
      <c r="K172" s="38"/>
      <c r="L172" s="41"/>
      <c r="M172" s="196"/>
      <c r="N172" s="197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156</v>
      </c>
      <c r="AU172" s="19" t="s">
        <v>84</v>
      </c>
    </row>
    <row r="173" spans="1:65" s="2" customFormat="1" ht="37.9" customHeight="1">
      <c r="A173" s="36"/>
      <c r="B173" s="37"/>
      <c r="C173" s="180" t="s">
        <v>507</v>
      </c>
      <c r="D173" s="180" t="s">
        <v>149</v>
      </c>
      <c r="E173" s="181" t="s">
        <v>1691</v>
      </c>
      <c r="F173" s="182" t="s">
        <v>1692</v>
      </c>
      <c r="G173" s="183" t="s">
        <v>162</v>
      </c>
      <c r="H173" s="184">
        <v>12</v>
      </c>
      <c r="I173" s="185"/>
      <c r="J173" s="186">
        <f>ROUND(I173*H173,2)</f>
        <v>0</v>
      </c>
      <c r="K173" s="182" t="s">
        <v>153</v>
      </c>
      <c r="L173" s="41"/>
      <c r="M173" s="187" t="s">
        <v>19</v>
      </c>
      <c r="N173" s="188" t="s">
        <v>43</v>
      </c>
      <c r="O173" s="66"/>
      <c r="P173" s="189">
        <f>O173*H173</f>
        <v>0</v>
      </c>
      <c r="Q173" s="189">
        <v>0</v>
      </c>
      <c r="R173" s="189">
        <f>Q173*H173</f>
        <v>0</v>
      </c>
      <c r="S173" s="189">
        <v>0</v>
      </c>
      <c r="T173" s="19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1" t="s">
        <v>229</v>
      </c>
      <c r="AT173" s="191" t="s">
        <v>149</v>
      </c>
      <c r="AU173" s="191" t="s">
        <v>84</v>
      </c>
      <c r="AY173" s="19" t="s">
        <v>146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84</v>
      </c>
      <c r="BK173" s="192">
        <f>ROUND(I173*H173,2)</f>
        <v>0</v>
      </c>
      <c r="BL173" s="19" t="s">
        <v>229</v>
      </c>
      <c r="BM173" s="191" t="s">
        <v>738</v>
      </c>
    </row>
    <row r="174" spans="1:65" s="2" customFormat="1" ht="11.25">
      <c r="A174" s="36"/>
      <c r="B174" s="37"/>
      <c r="C174" s="38"/>
      <c r="D174" s="193" t="s">
        <v>156</v>
      </c>
      <c r="E174" s="38"/>
      <c r="F174" s="194" t="s">
        <v>1693</v>
      </c>
      <c r="G174" s="38"/>
      <c r="H174" s="38"/>
      <c r="I174" s="195"/>
      <c r="J174" s="38"/>
      <c r="K174" s="38"/>
      <c r="L174" s="41"/>
      <c r="M174" s="196"/>
      <c r="N174" s="197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156</v>
      </c>
      <c r="AU174" s="19" t="s">
        <v>84</v>
      </c>
    </row>
    <row r="175" spans="1:65" s="2" customFormat="1" ht="37.9" customHeight="1">
      <c r="A175" s="36"/>
      <c r="B175" s="37"/>
      <c r="C175" s="180" t="s">
        <v>513</v>
      </c>
      <c r="D175" s="180" t="s">
        <v>149</v>
      </c>
      <c r="E175" s="181" t="s">
        <v>1694</v>
      </c>
      <c r="F175" s="182" t="s">
        <v>1695</v>
      </c>
      <c r="G175" s="183" t="s">
        <v>162</v>
      </c>
      <c r="H175" s="184">
        <v>2</v>
      </c>
      <c r="I175" s="185"/>
      <c r="J175" s="186">
        <f>ROUND(I175*H175,2)</f>
        <v>0</v>
      </c>
      <c r="K175" s="182" t="s">
        <v>153</v>
      </c>
      <c r="L175" s="41"/>
      <c r="M175" s="187" t="s">
        <v>19</v>
      </c>
      <c r="N175" s="188" t="s">
        <v>43</v>
      </c>
      <c r="O175" s="66"/>
      <c r="P175" s="189">
        <f>O175*H175</f>
        <v>0</v>
      </c>
      <c r="Q175" s="189">
        <v>0</v>
      </c>
      <c r="R175" s="189">
        <f>Q175*H175</f>
        <v>0</v>
      </c>
      <c r="S175" s="189">
        <v>0</v>
      </c>
      <c r="T175" s="190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91" t="s">
        <v>229</v>
      </c>
      <c r="AT175" s="191" t="s">
        <v>149</v>
      </c>
      <c r="AU175" s="191" t="s">
        <v>84</v>
      </c>
      <c r="AY175" s="19" t="s">
        <v>146</v>
      </c>
      <c r="BE175" s="192">
        <f>IF(N175="základní",J175,0)</f>
        <v>0</v>
      </c>
      <c r="BF175" s="192">
        <f>IF(N175="snížená",J175,0)</f>
        <v>0</v>
      </c>
      <c r="BG175" s="192">
        <f>IF(N175="zákl. přenesená",J175,0)</f>
        <v>0</v>
      </c>
      <c r="BH175" s="192">
        <f>IF(N175="sníž. přenesená",J175,0)</f>
        <v>0</v>
      </c>
      <c r="BI175" s="192">
        <f>IF(N175="nulová",J175,0)</f>
        <v>0</v>
      </c>
      <c r="BJ175" s="19" t="s">
        <v>84</v>
      </c>
      <c r="BK175" s="192">
        <f>ROUND(I175*H175,2)</f>
        <v>0</v>
      </c>
      <c r="BL175" s="19" t="s">
        <v>229</v>
      </c>
      <c r="BM175" s="191" t="s">
        <v>752</v>
      </c>
    </row>
    <row r="176" spans="1:65" s="2" customFormat="1" ht="11.25">
      <c r="A176" s="36"/>
      <c r="B176" s="37"/>
      <c r="C176" s="38"/>
      <c r="D176" s="193" t="s">
        <v>156</v>
      </c>
      <c r="E176" s="38"/>
      <c r="F176" s="194" t="s">
        <v>1696</v>
      </c>
      <c r="G176" s="38"/>
      <c r="H176" s="38"/>
      <c r="I176" s="195"/>
      <c r="J176" s="38"/>
      <c r="K176" s="38"/>
      <c r="L176" s="41"/>
      <c r="M176" s="196"/>
      <c r="N176" s="197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156</v>
      </c>
      <c r="AU176" s="19" t="s">
        <v>84</v>
      </c>
    </row>
    <row r="177" spans="1:65" s="2" customFormat="1" ht="33" customHeight="1">
      <c r="A177" s="36"/>
      <c r="B177" s="37"/>
      <c r="C177" s="180" t="s">
        <v>517</v>
      </c>
      <c r="D177" s="180" t="s">
        <v>149</v>
      </c>
      <c r="E177" s="181" t="s">
        <v>1697</v>
      </c>
      <c r="F177" s="182" t="s">
        <v>1698</v>
      </c>
      <c r="G177" s="183" t="s">
        <v>162</v>
      </c>
      <c r="H177" s="184">
        <v>1</v>
      </c>
      <c r="I177" s="185"/>
      <c r="J177" s="186">
        <f>ROUND(I177*H177,2)</f>
        <v>0</v>
      </c>
      <c r="K177" s="182" t="s">
        <v>153</v>
      </c>
      <c r="L177" s="41"/>
      <c r="M177" s="187" t="s">
        <v>19</v>
      </c>
      <c r="N177" s="188" t="s">
        <v>43</v>
      </c>
      <c r="O177" s="66"/>
      <c r="P177" s="189">
        <f>O177*H177</f>
        <v>0</v>
      </c>
      <c r="Q177" s="189">
        <v>0</v>
      </c>
      <c r="R177" s="189">
        <f>Q177*H177</f>
        <v>0</v>
      </c>
      <c r="S177" s="189">
        <v>0</v>
      </c>
      <c r="T177" s="19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91" t="s">
        <v>229</v>
      </c>
      <c r="AT177" s="191" t="s">
        <v>149</v>
      </c>
      <c r="AU177" s="191" t="s">
        <v>84</v>
      </c>
      <c r="AY177" s="19" t="s">
        <v>146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84</v>
      </c>
      <c r="BK177" s="192">
        <f>ROUND(I177*H177,2)</f>
        <v>0</v>
      </c>
      <c r="BL177" s="19" t="s">
        <v>229</v>
      </c>
      <c r="BM177" s="191" t="s">
        <v>760</v>
      </c>
    </row>
    <row r="178" spans="1:65" s="2" customFormat="1" ht="11.25">
      <c r="A178" s="36"/>
      <c r="B178" s="37"/>
      <c r="C178" s="38"/>
      <c r="D178" s="193" t="s">
        <v>156</v>
      </c>
      <c r="E178" s="38"/>
      <c r="F178" s="194" t="s">
        <v>1699</v>
      </c>
      <c r="G178" s="38"/>
      <c r="H178" s="38"/>
      <c r="I178" s="195"/>
      <c r="J178" s="38"/>
      <c r="K178" s="38"/>
      <c r="L178" s="41"/>
      <c r="M178" s="196"/>
      <c r="N178" s="197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156</v>
      </c>
      <c r="AU178" s="19" t="s">
        <v>84</v>
      </c>
    </row>
    <row r="179" spans="1:65" s="2" customFormat="1" ht="33" customHeight="1">
      <c r="A179" s="36"/>
      <c r="B179" s="37"/>
      <c r="C179" s="180" t="s">
        <v>523</v>
      </c>
      <c r="D179" s="180" t="s">
        <v>149</v>
      </c>
      <c r="E179" s="181" t="s">
        <v>1700</v>
      </c>
      <c r="F179" s="182" t="s">
        <v>1701</v>
      </c>
      <c r="G179" s="183" t="s">
        <v>162</v>
      </c>
      <c r="H179" s="184">
        <v>1</v>
      </c>
      <c r="I179" s="185"/>
      <c r="J179" s="186">
        <f>ROUND(I179*H179,2)</f>
        <v>0</v>
      </c>
      <c r="K179" s="182" t="s">
        <v>153</v>
      </c>
      <c r="L179" s="41"/>
      <c r="M179" s="187" t="s">
        <v>19</v>
      </c>
      <c r="N179" s="188" t="s">
        <v>43</v>
      </c>
      <c r="O179" s="66"/>
      <c r="P179" s="189">
        <f>O179*H179</f>
        <v>0</v>
      </c>
      <c r="Q179" s="189">
        <v>0</v>
      </c>
      <c r="R179" s="189">
        <f>Q179*H179</f>
        <v>0</v>
      </c>
      <c r="S179" s="189">
        <v>0</v>
      </c>
      <c r="T179" s="19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91" t="s">
        <v>229</v>
      </c>
      <c r="AT179" s="191" t="s">
        <v>149</v>
      </c>
      <c r="AU179" s="191" t="s">
        <v>84</v>
      </c>
      <c r="AY179" s="19" t="s">
        <v>146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84</v>
      </c>
      <c r="BK179" s="192">
        <f>ROUND(I179*H179,2)</f>
        <v>0</v>
      </c>
      <c r="BL179" s="19" t="s">
        <v>229</v>
      </c>
      <c r="BM179" s="191" t="s">
        <v>768</v>
      </c>
    </row>
    <row r="180" spans="1:65" s="2" customFormat="1" ht="11.25">
      <c r="A180" s="36"/>
      <c r="B180" s="37"/>
      <c r="C180" s="38"/>
      <c r="D180" s="193" t="s">
        <v>156</v>
      </c>
      <c r="E180" s="38"/>
      <c r="F180" s="194" t="s">
        <v>1702</v>
      </c>
      <c r="G180" s="38"/>
      <c r="H180" s="38"/>
      <c r="I180" s="195"/>
      <c r="J180" s="38"/>
      <c r="K180" s="38"/>
      <c r="L180" s="41"/>
      <c r="M180" s="196"/>
      <c r="N180" s="197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156</v>
      </c>
      <c r="AU180" s="19" t="s">
        <v>84</v>
      </c>
    </row>
    <row r="181" spans="1:65" s="2" customFormat="1" ht="49.15" customHeight="1">
      <c r="A181" s="36"/>
      <c r="B181" s="37"/>
      <c r="C181" s="180" t="s">
        <v>528</v>
      </c>
      <c r="D181" s="180" t="s">
        <v>149</v>
      </c>
      <c r="E181" s="181" t="s">
        <v>1703</v>
      </c>
      <c r="F181" s="182" t="s">
        <v>1704</v>
      </c>
      <c r="G181" s="183" t="s">
        <v>162</v>
      </c>
      <c r="H181" s="184">
        <v>3</v>
      </c>
      <c r="I181" s="185"/>
      <c r="J181" s="186">
        <f>ROUND(I181*H181,2)</f>
        <v>0</v>
      </c>
      <c r="K181" s="182" t="s">
        <v>153</v>
      </c>
      <c r="L181" s="41"/>
      <c r="M181" s="187" t="s">
        <v>19</v>
      </c>
      <c r="N181" s="188" t="s">
        <v>43</v>
      </c>
      <c r="O181" s="66"/>
      <c r="P181" s="189">
        <f>O181*H181</f>
        <v>0</v>
      </c>
      <c r="Q181" s="189">
        <v>0</v>
      </c>
      <c r="R181" s="189">
        <f>Q181*H181</f>
        <v>0</v>
      </c>
      <c r="S181" s="189">
        <v>0</v>
      </c>
      <c r="T181" s="190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91" t="s">
        <v>229</v>
      </c>
      <c r="AT181" s="191" t="s">
        <v>149</v>
      </c>
      <c r="AU181" s="191" t="s">
        <v>84</v>
      </c>
      <c r="AY181" s="19" t="s">
        <v>146</v>
      </c>
      <c r="BE181" s="192">
        <f>IF(N181="základní",J181,0)</f>
        <v>0</v>
      </c>
      <c r="BF181" s="192">
        <f>IF(N181="snížená",J181,0)</f>
        <v>0</v>
      </c>
      <c r="BG181" s="192">
        <f>IF(N181="zákl. přenesená",J181,0)</f>
        <v>0</v>
      </c>
      <c r="BH181" s="192">
        <f>IF(N181="sníž. přenesená",J181,0)</f>
        <v>0</v>
      </c>
      <c r="BI181" s="192">
        <f>IF(N181="nulová",J181,0)</f>
        <v>0</v>
      </c>
      <c r="BJ181" s="19" t="s">
        <v>84</v>
      </c>
      <c r="BK181" s="192">
        <f>ROUND(I181*H181,2)</f>
        <v>0</v>
      </c>
      <c r="BL181" s="19" t="s">
        <v>229</v>
      </c>
      <c r="BM181" s="191" t="s">
        <v>779</v>
      </c>
    </row>
    <row r="182" spans="1:65" s="2" customFormat="1" ht="11.25">
      <c r="A182" s="36"/>
      <c r="B182" s="37"/>
      <c r="C182" s="38"/>
      <c r="D182" s="193" t="s">
        <v>156</v>
      </c>
      <c r="E182" s="38"/>
      <c r="F182" s="194" t="s">
        <v>1705</v>
      </c>
      <c r="G182" s="38"/>
      <c r="H182" s="38"/>
      <c r="I182" s="195"/>
      <c r="J182" s="38"/>
      <c r="K182" s="38"/>
      <c r="L182" s="41"/>
      <c r="M182" s="196"/>
      <c r="N182" s="197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156</v>
      </c>
      <c r="AU182" s="19" t="s">
        <v>84</v>
      </c>
    </row>
    <row r="183" spans="1:65" s="2" customFormat="1" ht="24.2" customHeight="1">
      <c r="A183" s="36"/>
      <c r="B183" s="37"/>
      <c r="C183" s="235" t="s">
        <v>533</v>
      </c>
      <c r="D183" s="235" t="s">
        <v>288</v>
      </c>
      <c r="E183" s="236" t="s">
        <v>1706</v>
      </c>
      <c r="F183" s="237" t="s">
        <v>1707</v>
      </c>
      <c r="G183" s="238" t="s">
        <v>162</v>
      </c>
      <c r="H183" s="239">
        <v>3</v>
      </c>
      <c r="I183" s="240"/>
      <c r="J183" s="241">
        <f>ROUND(I183*H183,2)</f>
        <v>0</v>
      </c>
      <c r="K183" s="237" t="s">
        <v>19</v>
      </c>
      <c r="L183" s="242"/>
      <c r="M183" s="243" t="s">
        <v>19</v>
      </c>
      <c r="N183" s="244" t="s">
        <v>43</v>
      </c>
      <c r="O183" s="66"/>
      <c r="P183" s="189">
        <f>O183*H183</f>
        <v>0</v>
      </c>
      <c r="Q183" s="189">
        <v>0</v>
      </c>
      <c r="R183" s="189">
        <f>Q183*H183</f>
        <v>0</v>
      </c>
      <c r="S183" s="189">
        <v>0</v>
      </c>
      <c r="T183" s="190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91" t="s">
        <v>455</v>
      </c>
      <c r="AT183" s="191" t="s">
        <v>288</v>
      </c>
      <c r="AU183" s="191" t="s">
        <v>84</v>
      </c>
      <c r="AY183" s="19" t="s">
        <v>146</v>
      </c>
      <c r="BE183" s="192">
        <f>IF(N183="základní",J183,0)</f>
        <v>0</v>
      </c>
      <c r="BF183" s="192">
        <f>IF(N183="snížená",J183,0)</f>
        <v>0</v>
      </c>
      <c r="BG183" s="192">
        <f>IF(N183="zákl. přenesená",J183,0)</f>
        <v>0</v>
      </c>
      <c r="BH183" s="192">
        <f>IF(N183="sníž. přenesená",J183,0)</f>
        <v>0</v>
      </c>
      <c r="BI183" s="192">
        <f>IF(N183="nulová",J183,0)</f>
        <v>0</v>
      </c>
      <c r="BJ183" s="19" t="s">
        <v>84</v>
      </c>
      <c r="BK183" s="192">
        <f>ROUND(I183*H183,2)</f>
        <v>0</v>
      </c>
      <c r="BL183" s="19" t="s">
        <v>229</v>
      </c>
      <c r="BM183" s="191" t="s">
        <v>789</v>
      </c>
    </row>
    <row r="184" spans="1:65" s="2" customFormat="1" ht="49.15" customHeight="1">
      <c r="A184" s="36"/>
      <c r="B184" s="37"/>
      <c r="C184" s="180" t="s">
        <v>538</v>
      </c>
      <c r="D184" s="180" t="s">
        <v>149</v>
      </c>
      <c r="E184" s="181" t="s">
        <v>1708</v>
      </c>
      <c r="F184" s="182" t="s">
        <v>1709</v>
      </c>
      <c r="G184" s="183" t="s">
        <v>162</v>
      </c>
      <c r="H184" s="184">
        <v>3</v>
      </c>
      <c r="I184" s="185"/>
      <c r="J184" s="186">
        <f>ROUND(I184*H184,2)</f>
        <v>0</v>
      </c>
      <c r="K184" s="182" t="s">
        <v>153</v>
      </c>
      <c r="L184" s="41"/>
      <c r="M184" s="187" t="s">
        <v>19</v>
      </c>
      <c r="N184" s="188" t="s">
        <v>43</v>
      </c>
      <c r="O184" s="66"/>
      <c r="P184" s="189">
        <f>O184*H184</f>
        <v>0</v>
      </c>
      <c r="Q184" s="189">
        <v>0</v>
      </c>
      <c r="R184" s="189">
        <f>Q184*H184</f>
        <v>0</v>
      </c>
      <c r="S184" s="189">
        <v>0</v>
      </c>
      <c r="T184" s="190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91" t="s">
        <v>229</v>
      </c>
      <c r="AT184" s="191" t="s">
        <v>149</v>
      </c>
      <c r="AU184" s="191" t="s">
        <v>84</v>
      </c>
      <c r="AY184" s="19" t="s">
        <v>146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9" t="s">
        <v>84</v>
      </c>
      <c r="BK184" s="192">
        <f>ROUND(I184*H184,2)</f>
        <v>0</v>
      </c>
      <c r="BL184" s="19" t="s">
        <v>229</v>
      </c>
      <c r="BM184" s="191" t="s">
        <v>798</v>
      </c>
    </row>
    <row r="185" spans="1:65" s="2" customFormat="1" ht="11.25">
      <c r="A185" s="36"/>
      <c r="B185" s="37"/>
      <c r="C185" s="38"/>
      <c r="D185" s="193" t="s">
        <v>156</v>
      </c>
      <c r="E185" s="38"/>
      <c r="F185" s="194" t="s">
        <v>1710</v>
      </c>
      <c r="G185" s="38"/>
      <c r="H185" s="38"/>
      <c r="I185" s="195"/>
      <c r="J185" s="38"/>
      <c r="K185" s="38"/>
      <c r="L185" s="41"/>
      <c r="M185" s="196"/>
      <c r="N185" s="197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156</v>
      </c>
      <c r="AU185" s="19" t="s">
        <v>84</v>
      </c>
    </row>
    <row r="186" spans="1:65" s="2" customFormat="1" ht="24.2" customHeight="1">
      <c r="A186" s="36"/>
      <c r="B186" s="37"/>
      <c r="C186" s="235" t="s">
        <v>543</v>
      </c>
      <c r="D186" s="235" t="s">
        <v>288</v>
      </c>
      <c r="E186" s="236" t="s">
        <v>1711</v>
      </c>
      <c r="F186" s="237" t="s">
        <v>1712</v>
      </c>
      <c r="G186" s="238" t="s">
        <v>162</v>
      </c>
      <c r="H186" s="239">
        <v>3</v>
      </c>
      <c r="I186" s="240"/>
      <c r="J186" s="241">
        <f>ROUND(I186*H186,2)</f>
        <v>0</v>
      </c>
      <c r="K186" s="237" t="s">
        <v>19</v>
      </c>
      <c r="L186" s="242"/>
      <c r="M186" s="243" t="s">
        <v>19</v>
      </c>
      <c r="N186" s="244" t="s">
        <v>43</v>
      </c>
      <c r="O186" s="66"/>
      <c r="P186" s="189">
        <f>O186*H186</f>
        <v>0</v>
      </c>
      <c r="Q186" s="189">
        <v>0</v>
      </c>
      <c r="R186" s="189">
        <f>Q186*H186</f>
        <v>0</v>
      </c>
      <c r="S186" s="189">
        <v>0</v>
      </c>
      <c r="T186" s="19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1" t="s">
        <v>455</v>
      </c>
      <c r="AT186" s="191" t="s">
        <v>288</v>
      </c>
      <c r="AU186" s="191" t="s">
        <v>84</v>
      </c>
      <c r="AY186" s="19" t="s">
        <v>146</v>
      </c>
      <c r="BE186" s="192">
        <f>IF(N186="základní",J186,0)</f>
        <v>0</v>
      </c>
      <c r="BF186" s="192">
        <f>IF(N186="snížená",J186,0)</f>
        <v>0</v>
      </c>
      <c r="BG186" s="192">
        <f>IF(N186="zákl. přenesená",J186,0)</f>
        <v>0</v>
      </c>
      <c r="BH186" s="192">
        <f>IF(N186="sníž. přenesená",J186,0)</f>
        <v>0</v>
      </c>
      <c r="BI186" s="192">
        <f>IF(N186="nulová",J186,0)</f>
        <v>0</v>
      </c>
      <c r="BJ186" s="19" t="s">
        <v>84</v>
      </c>
      <c r="BK186" s="192">
        <f>ROUND(I186*H186,2)</f>
        <v>0</v>
      </c>
      <c r="BL186" s="19" t="s">
        <v>229</v>
      </c>
      <c r="BM186" s="191" t="s">
        <v>813</v>
      </c>
    </row>
    <row r="187" spans="1:65" s="2" customFormat="1" ht="49.15" customHeight="1">
      <c r="A187" s="36"/>
      <c r="B187" s="37"/>
      <c r="C187" s="180" t="s">
        <v>548</v>
      </c>
      <c r="D187" s="180" t="s">
        <v>149</v>
      </c>
      <c r="E187" s="181" t="s">
        <v>1713</v>
      </c>
      <c r="F187" s="182" t="s">
        <v>1714</v>
      </c>
      <c r="G187" s="183" t="s">
        <v>162</v>
      </c>
      <c r="H187" s="184">
        <v>2</v>
      </c>
      <c r="I187" s="185"/>
      <c r="J187" s="186">
        <f>ROUND(I187*H187,2)</f>
        <v>0</v>
      </c>
      <c r="K187" s="182" t="s">
        <v>153</v>
      </c>
      <c r="L187" s="41"/>
      <c r="M187" s="187" t="s">
        <v>19</v>
      </c>
      <c r="N187" s="188" t="s">
        <v>43</v>
      </c>
      <c r="O187" s="66"/>
      <c r="P187" s="189">
        <f>O187*H187</f>
        <v>0</v>
      </c>
      <c r="Q187" s="189">
        <v>0</v>
      </c>
      <c r="R187" s="189">
        <f>Q187*H187</f>
        <v>0</v>
      </c>
      <c r="S187" s="189">
        <v>0</v>
      </c>
      <c r="T187" s="190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91" t="s">
        <v>229</v>
      </c>
      <c r="AT187" s="191" t="s">
        <v>149</v>
      </c>
      <c r="AU187" s="191" t="s">
        <v>84</v>
      </c>
      <c r="AY187" s="19" t="s">
        <v>146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84</v>
      </c>
      <c r="BK187" s="192">
        <f>ROUND(I187*H187,2)</f>
        <v>0</v>
      </c>
      <c r="BL187" s="19" t="s">
        <v>229</v>
      </c>
      <c r="BM187" s="191" t="s">
        <v>822</v>
      </c>
    </row>
    <row r="188" spans="1:65" s="2" customFormat="1" ht="11.25">
      <c r="A188" s="36"/>
      <c r="B188" s="37"/>
      <c r="C188" s="38"/>
      <c r="D188" s="193" t="s">
        <v>156</v>
      </c>
      <c r="E188" s="38"/>
      <c r="F188" s="194" t="s">
        <v>1715</v>
      </c>
      <c r="G188" s="38"/>
      <c r="H188" s="38"/>
      <c r="I188" s="195"/>
      <c r="J188" s="38"/>
      <c r="K188" s="38"/>
      <c r="L188" s="41"/>
      <c r="M188" s="196"/>
      <c r="N188" s="197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156</v>
      </c>
      <c r="AU188" s="19" t="s">
        <v>84</v>
      </c>
    </row>
    <row r="189" spans="1:65" s="2" customFormat="1" ht="24.2" customHeight="1">
      <c r="A189" s="36"/>
      <c r="B189" s="37"/>
      <c r="C189" s="235" t="s">
        <v>555</v>
      </c>
      <c r="D189" s="235" t="s">
        <v>288</v>
      </c>
      <c r="E189" s="236" t="s">
        <v>1716</v>
      </c>
      <c r="F189" s="237" t="s">
        <v>1717</v>
      </c>
      <c r="G189" s="238" t="s">
        <v>162</v>
      </c>
      <c r="H189" s="239">
        <v>2</v>
      </c>
      <c r="I189" s="240"/>
      <c r="J189" s="241">
        <f>ROUND(I189*H189,2)</f>
        <v>0</v>
      </c>
      <c r="K189" s="237" t="s">
        <v>19</v>
      </c>
      <c r="L189" s="242"/>
      <c r="M189" s="243" t="s">
        <v>19</v>
      </c>
      <c r="N189" s="244" t="s">
        <v>43</v>
      </c>
      <c r="O189" s="66"/>
      <c r="P189" s="189">
        <f>O189*H189</f>
        <v>0</v>
      </c>
      <c r="Q189" s="189">
        <v>0</v>
      </c>
      <c r="R189" s="189">
        <f>Q189*H189</f>
        <v>0</v>
      </c>
      <c r="S189" s="189">
        <v>0</v>
      </c>
      <c r="T189" s="19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91" t="s">
        <v>455</v>
      </c>
      <c r="AT189" s="191" t="s">
        <v>288</v>
      </c>
      <c r="AU189" s="191" t="s">
        <v>84</v>
      </c>
      <c r="AY189" s="19" t="s">
        <v>146</v>
      </c>
      <c r="BE189" s="192">
        <f>IF(N189="základní",J189,0)</f>
        <v>0</v>
      </c>
      <c r="BF189" s="192">
        <f>IF(N189="snížená",J189,0)</f>
        <v>0</v>
      </c>
      <c r="BG189" s="192">
        <f>IF(N189="zákl. přenesená",J189,0)</f>
        <v>0</v>
      </c>
      <c r="BH189" s="192">
        <f>IF(N189="sníž. přenesená",J189,0)</f>
        <v>0</v>
      </c>
      <c r="BI189" s="192">
        <f>IF(N189="nulová",J189,0)</f>
        <v>0</v>
      </c>
      <c r="BJ189" s="19" t="s">
        <v>84</v>
      </c>
      <c r="BK189" s="192">
        <f>ROUND(I189*H189,2)</f>
        <v>0</v>
      </c>
      <c r="BL189" s="19" t="s">
        <v>229</v>
      </c>
      <c r="BM189" s="191" t="s">
        <v>831</v>
      </c>
    </row>
    <row r="190" spans="1:65" s="2" customFormat="1" ht="49.15" customHeight="1">
      <c r="A190" s="36"/>
      <c r="B190" s="37"/>
      <c r="C190" s="180" t="s">
        <v>562</v>
      </c>
      <c r="D190" s="180" t="s">
        <v>149</v>
      </c>
      <c r="E190" s="181" t="s">
        <v>1718</v>
      </c>
      <c r="F190" s="182" t="s">
        <v>1719</v>
      </c>
      <c r="G190" s="183" t="s">
        <v>162</v>
      </c>
      <c r="H190" s="184">
        <v>1</v>
      </c>
      <c r="I190" s="185"/>
      <c r="J190" s="186">
        <f>ROUND(I190*H190,2)</f>
        <v>0</v>
      </c>
      <c r="K190" s="182" t="s">
        <v>153</v>
      </c>
      <c r="L190" s="41"/>
      <c r="M190" s="187" t="s">
        <v>19</v>
      </c>
      <c r="N190" s="188" t="s">
        <v>43</v>
      </c>
      <c r="O190" s="66"/>
      <c r="P190" s="189">
        <f>O190*H190</f>
        <v>0</v>
      </c>
      <c r="Q190" s="189">
        <v>0</v>
      </c>
      <c r="R190" s="189">
        <f>Q190*H190</f>
        <v>0</v>
      </c>
      <c r="S190" s="189">
        <v>0</v>
      </c>
      <c r="T190" s="190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91" t="s">
        <v>229</v>
      </c>
      <c r="AT190" s="191" t="s">
        <v>149</v>
      </c>
      <c r="AU190" s="191" t="s">
        <v>84</v>
      </c>
      <c r="AY190" s="19" t="s">
        <v>146</v>
      </c>
      <c r="BE190" s="192">
        <f>IF(N190="základní",J190,0)</f>
        <v>0</v>
      </c>
      <c r="BF190" s="192">
        <f>IF(N190="snížená",J190,0)</f>
        <v>0</v>
      </c>
      <c r="BG190" s="192">
        <f>IF(N190="zákl. přenesená",J190,0)</f>
        <v>0</v>
      </c>
      <c r="BH190" s="192">
        <f>IF(N190="sníž. přenesená",J190,0)</f>
        <v>0</v>
      </c>
      <c r="BI190" s="192">
        <f>IF(N190="nulová",J190,0)</f>
        <v>0</v>
      </c>
      <c r="BJ190" s="19" t="s">
        <v>84</v>
      </c>
      <c r="BK190" s="192">
        <f>ROUND(I190*H190,2)</f>
        <v>0</v>
      </c>
      <c r="BL190" s="19" t="s">
        <v>229</v>
      </c>
      <c r="BM190" s="191" t="s">
        <v>841</v>
      </c>
    </row>
    <row r="191" spans="1:65" s="2" customFormat="1" ht="11.25">
      <c r="A191" s="36"/>
      <c r="B191" s="37"/>
      <c r="C191" s="38"/>
      <c r="D191" s="193" t="s">
        <v>156</v>
      </c>
      <c r="E191" s="38"/>
      <c r="F191" s="194" t="s">
        <v>1720</v>
      </c>
      <c r="G191" s="38"/>
      <c r="H191" s="38"/>
      <c r="I191" s="195"/>
      <c r="J191" s="38"/>
      <c r="K191" s="38"/>
      <c r="L191" s="41"/>
      <c r="M191" s="196"/>
      <c r="N191" s="197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156</v>
      </c>
      <c r="AU191" s="19" t="s">
        <v>84</v>
      </c>
    </row>
    <row r="192" spans="1:65" s="2" customFormat="1" ht="24.2" customHeight="1">
      <c r="A192" s="36"/>
      <c r="B192" s="37"/>
      <c r="C192" s="235" t="s">
        <v>567</v>
      </c>
      <c r="D192" s="235" t="s">
        <v>288</v>
      </c>
      <c r="E192" s="236" t="s">
        <v>1721</v>
      </c>
      <c r="F192" s="237" t="s">
        <v>1722</v>
      </c>
      <c r="G192" s="238" t="s">
        <v>162</v>
      </c>
      <c r="H192" s="239">
        <v>1</v>
      </c>
      <c r="I192" s="240"/>
      <c r="J192" s="241">
        <f>ROUND(I192*H192,2)</f>
        <v>0</v>
      </c>
      <c r="K192" s="237" t="s">
        <v>19</v>
      </c>
      <c r="L192" s="242"/>
      <c r="M192" s="243" t="s">
        <v>19</v>
      </c>
      <c r="N192" s="244" t="s">
        <v>43</v>
      </c>
      <c r="O192" s="66"/>
      <c r="P192" s="189">
        <f>O192*H192</f>
        <v>0</v>
      </c>
      <c r="Q192" s="189">
        <v>0</v>
      </c>
      <c r="R192" s="189">
        <f>Q192*H192</f>
        <v>0</v>
      </c>
      <c r="S192" s="189">
        <v>0</v>
      </c>
      <c r="T192" s="19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1" t="s">
        <v>455</v>
      </c>
      <c r="AT192" s="191" t="s">
        <v>288</v>
      </c>
      <c r="AU192" s="191" t="s">
        <v>84</v>
      </c>
      <c r="AY192" s="19" t="s">
        <v>146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84</v>
      </c>
      <c r="BK192" s="192">
        <f>ROUND(I192*H192,2)</f>
        <v>0</v>
      </c>
      <c r="BL192" s="19" t="s">
        <v>229</v>
      </c>
      <c r="BM192" s="191" t="s">
        <v>850</v>
      </c>
    </row>
    <row r="193" spans="1:65" s="2" customFormat="1" ht="24.2" customHeight="1">
      <c r="A193" s="36"/>
      <c r="B193" s="37"/>
      <c r="C193" s="180" t="s">
        <v>571</v>
      </c>
      <c r="D193" s="180" t="s">
        <v>149</v>
      </c>
      <c r="E193" s="181" t="s">
        <v>1723</v>
      </c>
      <c r="F193" s="182" t="s">
        <v>1724</v>
      </c>
      <c r="G193" s="183" t="s">
        <v>162</v>
      </c>
      <c r="H193" s="184">
        <v>1</v>
      </c>
      <c r="I193" s="185"/>
      <c r="J193" s="186">
        <f>ROUND(I193*H193,2)</f>
        <v>0</v>
      </c>
      <c r="K193" s="182" t="s">
        <v>153</v>
      </c>
      <c r="L193" s="41"/>
      <c r="M193" s="187" t="s">
        <v>19</v>
      </c>
      <c r="N193" s="188" t="s">
        <v>43</v>
      </c>
      <c r="O193" s="66"/>
      <c r="P193" s="189">
        <f>O193*H193</f>
        <v>0</v>
      </c>
      <c r="Q193" s="189">
        <v>0</v>
      </c>
      <c r="R193" s="189">
        <f>Q193*H193</f>
        <v>0</v>
      </c>
      <c r="S193" s="189">
        <v>0</v>
      </c>
      <c r="T193" s="190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91" t="s">
        <v>229</v>
      </c>
      <c r="AT193" s="191" t="s">
        <v>149</v>
      </c>
      <c r="AU193" s="191" t="s">
        <v>84</v>
      </c>
      <c r="AY193" s="19" t="s">
        <v>146</v>
      </c>
      <c r="BE193" s="192">
        <f>IF(N193="základní",J193,0)</f>
        <v>0</v>
      </c>
      <c r="BF193" s="192">
        <f>IF(N193="snížená",J193,0)</f>
        <v>0</v>
      </c>
      <c r="BG193" s="192">
        <f>IF(N193="zákl. přenesená",J193,0)</f>
        <v>0</v>
      </c>
      <c r="BH193" s="192">
        <f>IF(N193="sníž. přenesená",J193,0)</f>
        <v>0</v>
      </c>
      <c r="BI193" s="192">
        <f>IF(N193="nulová",J193,0)</f>
        <v>0</v>
      </c>
      <c r="BJ193" s="19" t="s">
        <v>84</v>
      </c>
      <c r="BK193" s="192">
        <f>ROUND(I193*H193,2)</f>
        <v>0</v>
      </c>
      <c r="BL193" s="19" t="s">
        <v>229</v>
      </c>
      <c r="BM193" s="191" t="s">
        <v>859</v>
      </c>
    </row>
    <row r="194" spans="1:65" s="2" customFormat="1" ht="11.25">
      <c r="A194" s="36"/>
      <c r="B194" s="37"/>
      <c r="C194" s="38"/>
      <c r="D194" s="193" t="s">
        <v>156</v>
      </c>
      <c r="E194" s="38"/>
      <c r="F194" s="194" t="s">
        <v>1725</v>
      </c>
      <c r="G194" s="38"/>
      <c r="H194" s="38"/>
      <c r="I194" s="195"/>
      <c r="J194" s="38"/>
      <c r="K194" s="38"/>
      <c r="L194" s="41"/>
      <c r="M194" s="196"/>
      <c r="N194" s="197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156</v>
      </c>
      <c r="AU194" s="19" t="s">
        <v>84</v>
      </c>
    </row>
    <row r="195" spans="1:65" s="2" customFormat="1" ht="37.9" customHeight="1">
      <c r="A195" s="36"/>
      <c r="B195" s="37"/>
      <c r="C195" s="235" t="s">
        <v>576</v>
      </c>
      <c r="D195" s="235" t="s">
        <v>288</v>
      </c>
      <c r="E195" s="236" t="s">
        <v>1726</v>
      </c>
      <c r="F195" s="237" t="s">
        <v>1727</v>
      </c>
      <c r="G195" s="238" t="s">
        <v>162</v>
      </c>
      <c r="H195" s="239">
        <v>1</v>
      </c>
      <c r="I195" s="240"/>
      <c r="J195" s="241">
        <f>ROUND(I195*H195,2)</f>
        <v>0</v>
      </c>
      <c r="K195" s="237" t="s">
        <v>19</v>
      </c>
      <c r="L195" s="242"/>
      <c r="M195" s="243" t="s">
        <v>19</v>
      </c>
      <c r="N195" s="244" t="s">
        <v>43</v>
      </c>
      <c r="O195" s="66"/>
      <c r="P195" s="189">
        <f>O195*H195</f>
        <v>0</v>
      </c>
      <c r="Q195" s="189">
        <v>0</v>
      </c>
      <c r="R195" s="189">
        <f>Q195*H195</f>
        <v>0</v>
      </c>
      <c r="S195" s="189">
        <v>0</v>
      </c>
      <c r="T195" s="190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91" t="s">
        <v>455</v>
      </c>
      <c r="AT195" s="191" t="s">
        <v>288</v>
      </c>
      <c r="AU195" s="191" t="s">
        <v>84</v>
      </c>
      <c r="AY195" s="19" t="s">
        <v>146</v>
      </c>
      <c r="BE195" s="192">
        <f>IF(N195="základní",J195,0)</f>
        <v>0</v>
      </c>
      <c r="BF195" s="192">
        <f>IF(N195="snížená",J195,0)</f>
        <v>0</v>
      </c>
      <c r="BG195" s="192">
        <f>IF(N195="zákl. přenesená",J195,0)</f>
        <v>0</v>
      </c>
      <c r="BH195" s="192">
        <f>IF(N195="sníž. přenesená",J195,0)</f>
        <v>0</v>
      </c>
      <c r="BI195" s="192">
        <f>IF(N195="nulová",J195,0)</f>
        <v>0</v>
      </c>
      <c r="BJ195" s="19" t="s">
        <v>84</v>
      </c>
      <c r="BK195" s="192">
        <f>ROUND(I195*H195,2)</f>
        <v>0</v>
      </c>
      <c r="BL195" s="19" t="s">
        <v>229</v>
      </c>
      <c r="BM195" s="191" t="s">
        <v>870</v>
      </c>
    </row>
    <row r="196" spans="1:65" s="2" customFormat="1" ht="49.15" customHeight="1">
      <c r="A196" s="36"/>
      <c r="B196" s="37"/>
      <c r="C196" s="180" t="s">
        <v>581</v>
      </c>
      <c r="D196" s="180" t="s">
        <v>149</v>
      </c>
      <c r="E196" s="181" t="s">
        <v>1728</v>
      </c>
      <c r="F196" s="182" t="s">
        <v>1729</v>
      </c>
      <c r="G196" s="183" t="s">
        <v>162</v>
      </c>
      <c r="H196" s="184">
        <v>30</v>
      </c>
      <c r="I196" s="185"/>
      <c r="J196" s="186">
        <f>ROUND(I196*H196,2)</f>
        <v>0</v>
      </c>
      <c r="K196" s="182" t="s">
        <v>153</v>
      </c>
      <c r="L196" s="41"/>
      <c r="M196" s="187" t="s">
        <v>19</v>
      </c>
      <c r="N196" s="188" t="s">
        <v>43</v>
      </c>
      <c r="O196" s="66"/>
      <c r="P196" s="189">
        <f>O196*H196</f>
        <v>0</v>
      </c>
      <c r="Q196" s="189">
        <v>0</v>
      </c>
      <c r="R196" s="189">
        <f>Q196*H196</f>
        <v>0</v>
      </c>
      <c r="S196" s="189">
        <v>0</v>
      </c>
      <c r="T196" s="190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91" t="s">
        <v>229</v>
      </c>
      <c r="AT196" s="191" t="s">
        <v>149</v>
      </c>
      <c r="AU196" s="191" t="s">
        <v>84</v>
      </c>
      <c r="AY196" s="19" t="s">
        <v>146</v>
      </c>
      <c r="BE196" s="192">
        <f>IF(N196="základní",J196,0)</f>
        <v>0</v>
      </c>
      <c r="BF196" s="192">
        <f>IF(N196="snížená",J196,0)</f>
        <v>0</v>
      </c>
      <c r="BG196" s="192">
        <f>IF(N196="zákl. přenesená",J196,0)</f>
        <v>0</v>
      </c>
      <c r="BH196" s="192">
        <f>IF(N196="sníž. přenesená",J196,0)</f>
        <v>0</v>
      </c>
      <c r="BI196" s="192">
        <f>IF(N196="nulová",J196,0)</f>
        <v>0</v>
      </c>
      <c r="BJ196" s="19" t="s">
        <v>84</v>
      </c>
      <c r="BK196" s="192">
        <f>ROUND(I196*H196,2)</f>
        <v>0</v>
      </c>
      <c r="BL196" s="19" t="s">
        <v>229</v>
      </c>
      <c r="BM196" s="191" t="s">
        <v>881</v>
      </c>
    </row>
    <row r="197" spans="1:65" s="2" customFormat="1" ht="11.25">
      <c r="A197" s="36"/>
      <c r="B197" s="37"/>
      <c r="C197" s="38"/>
      <c r="D197" s="193" t="s">
        <v>156</v>
      </c>
      <c r="E197" s="38"/>
      <c r="F197" s="194" t="s">
        <v>1730</v>
      </c>
      <c r="G197" s="38"/>
      <c r="H197" s="38"/>
      <c r="I197" s="195"/>
      <c r="J197" s="38"/>
      <c r="K197" s="38"/>
      <c r="L197" s="41"/>
      <c r="M197" s="196"/>
      <c r="N197" s="197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156</v>
      </c>
      <c r="AU197" s="19" t="s">
        <v>84</v>
      </c>
    </row>
    <row r="198" spans="1:65" s="2" customFormat="1" ht="24.2" customHeight="1">
      <c r="A198" s="36"/>
      <c r="B198" s="37"/>
      <c r="C198" s="235" t="s">
        <v>586</v>
      </c>
      <c r="D198" s="235" t="s">
        <v>288</v>
      </c>
      <c r="E198" s="236" t="s">
        <v>1731</v>
      </c>
      <c r="F198" s="237" t="s">
        <v>1732</v>
      </c>
      <c r="G198" s="238" t="s">
        <v>162</v>
      </c>
      <c r="H198" s="239">
        <v>28</v>
      </c>
      <c r="I198" s="240"/>
      <c r="J198" s="241">
        <f t="shared" ref="J198:J203" si="0">ROUND(I198*H198,2)</f>
        <v>0</v>
      </c>
      <c r="K198" s="237" t="s">
        <v>19</v>
      </c>
      <c r="L198" s="242"/>
      <c r="M198" s="243" t="s">
        <v>19</v>
      </c>
      <c r="N198" s="244" t="s">
        <v>43</v>
      </c>
      <c r="O198" s="66"/>
      <c r="P198" s="189">
        <f t="shared" ref="P198:P203" si="1">O198*H198</f>
        <v>0</v>
      </c>
      <c r="Q198" s="189">
        <v>0</v>
      </c>
      <c r="R198" s="189">
        <f t="shared" ref="R198:R203" si="2">Q198*H198</f>
        <v>0</v>
      </c>
      <c r="S198" s="189">
        <v>0</v>
      </c>
      <c r="T198" s="190">
        <f t="shared" ref="T198:T203" si="3"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91" t="s">
        <v>455</v>
      </c>
      <c r="AT198" s="191" t="s">
        <v>288</v>
      </c>
      <c r="AU198" s="191" t="s">
        <v>84</v>
      </c>
      <c r="AY198" s="19" t="s">
        <v>146</v>
      </c>
      <c r="BE198" s="192">
        <f t="shared" ref="BE198:BE203" si="4">IF(N198="základní",J198,0)</f>
        <v>0</v>
      </c>
      <c r="BF198" s="192">
        <f t="shared" ref="BF198:BF203" si="5">IF(N198="snížená",J198,0)</f>
        <v>0</v>
      </c>
      <c r="BG198" s="192">
        <f t="shared" ref="BG198:BG203" si="6">IF(N198="zákl. přenesená",J198,0)</f>
        <v>0</v>
      </c>
      <c r="BH198" s="192">
        <f t="shared" ref="BH198:BH203" si="7">IF(N198="sníž. přenesená",J198,0)</f>
        <v>0</v>
      </c>
      <c r="BI198" s="192">
        <f t="shared" ref="BI198:BI203" si="8">IF(N198="nulová",J198,0)</f>
        <v>0</v>
      </c>
      <c r="BJ198" s="19" t="s">
        <v>84</v>
      </c>
      <c r="BK198" s="192">
        <f t="shared" ref="BK198:BK203" si="9">ROUND(I198*H198,2)</f>
        <v>0</v>
      </c>
      <c r="BL198" s="19" t="s">
        <v>229</v>
      </c>
      <c r="BM198" s="191" t="s">
        <v>894</v>
      </c>
    </row>
    <row r="199" spans="1:65" s="2" customFormat="1" ht="37.9" customHeight="1">
      <c r="A199" s="36"/>
      <c r="B199" s="37"/>
      <c r="C199" s="235" t="s">
        <v>591</v>
      </c>
      <c r="D199" s="235" t="s">
        <v>288</v>
      </c>
      <c r="E199" s="236" t="s">
        <v>1733</v>
      </c>
      <c r="F199" s="237" t="s">
        <v>1734</v>
      </c>
      <c r="G199" s="238" t="s">
        <v>162</v>
      </c>
      <c r="H199" s="239">
        <v>2</v>
      </c>
      <c r="I199" s="240"/>
      <c r="J199" s="241">
        <f t="shared" si="0"/>
        <v>0</v>
      </c>
      <c r="K199" s="237" t="s">
        <v>19</v>
      </c>
      <c r="L199" s="242"/>
      <c r="M199" s="243" t="s">
        <v>19</v>
      </c>
      <c r="N199" s="244" t="s">
        <v>43</v>
      </c>
      <c r="O199" s="66"/>
      <c r="P199" s="189">
        <f t="shared" si="1"/>
        <v>0</v>
      </c>
      <c r="Q199" s="189">
        <v>0</v>
      </c>
      <c r="R199" s="189">
        <f t="shared" si="2"/>
        <v>0</v>
      </c>
      <c r="S199" s="189">
        <v>0</v>
      </c>
      <c r="T199" s="190">
        <f t="shared" si="3"/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91" t="s">
        <v>455</v>
      </c>
      <c r="AT199" s="191" t="s">
        <v>288</v>
      </c>
      <c r="AU199" s="191" t="s">
        <v>84</v>
      </c>
      <c r="AY199" s="19" t="s">
        <v>146</v>
      </c>
      <c r="BE199" s="192">
        <f t="shared" si="4"/>
        <v>0</v>
      </c>
      <c r="BF199" s="192">
        <f t="shared" si="5"/>
        <v>0</v>
      </c>
      <c r="BG199" s="192">
        <f t="shared" si="6"/>
        <v>0</v>
      </c>
      <c r="BH199" s="192">
        <f t="shared" si="7"/>
        <v>0</v>
      </c>
      <c r="BI199" s="192">
        <f t="shared" si="8"/>
        <v>0</v>
      </c>
      <c r="BJ199" s="19" t="s">
        <v>84</v>
      </c>
      <c r="BK199" s="192">
        <f t="shared" si="9"/>
        <v>0</v>
      </c>
      <c r="BL199" s="19" t="s">
        <v>229</v>
      </c>
      <c r="BM199" s="191" t="s">
        <v>904</v>
      </c>
    </row>
    <row r="200" spans="1:65" s="2" customFormat="1" ht="16.5" customHeight="1">
      <c r="A200" s="36"/>
      <c r="B200" s="37"/>
      <c r="C200" s="235" t="s">
        <v>601</v>
      </c>
      <c r="D200" s="235" t="s">
        <v>288</v>
      </c>
      <c r="E200" s="236" t="s">
        <v>1735</v>
      </c>
      <c r="F200" s="237" t="s">
        <v>1736</v>
      </c>
      <c r="G200" s="238" t="s">
        <v>162</v>
      </c>
      <c r="H200" s="239">
        <v>21</v>
      </c>
      <c r="I200" s="240"/>
      <c r="J200" s="241">
        <f t="shared" si="0"/>
        <v>0</v>
      </c>
      <c r="K200" s="237" t="s">
        <v>19</v>
      </c>
      <c r="L200" s="242"/>
      <c r="M200" s="243" t="s">
        <v>19</v>
      </c>
      <c r="N200" s="244" t="s">
        <v>43</v>
      </c>
      <c r="O200" s="66"/>
      <c r="P200" s="189">
        <f t="shared" si="1"/>
        <v>0</v>
      </c>
      <c r="Q200" s="189">
        <v>0</v>
      </c>
      <c r="R200" s="189">
        <f t="shared" si="2"/>
        <v>0</v>
      </c>
      <c r="S200" s="189">
        <v>0</v>
      </c>
      <c r="T200" s="190">
        <f t="shared" si="3"/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91" t="s">
        <v>455</v>
      </c>
      <c r="AT200" s="191" t="s">
        <v>288</v>
      </c>
      <c r="AU200" s="191" t="s">
        <v>84</v>
      </c>
      <c r="AY200" s="19" t="s">
        <v>146</v>
      </c>
      <c r="BE200" s="192">
        <f t="shared" si="4"/>
        <v>0</v>
      </c>
      <c r="BF200" s="192">
        <f t="shared" si="5"/>
        <v>0</v>
      </c>
      <c r="BG200" s="192">
        <f t="shared" si="6"/>
        <v>0</v>
      </c>
      <c r="BH200" s="192">
        <f t="shared" si="7"/>
        <v>0</v>
      </c>
      <c r="BI200" s="192">
        <f t="shared" si="8"/>
        <v>0</v>
      </c>
      <c r="BJ200" s="19" t="s">
        <v>84</v>
      </c>
      <c r="BK200" s="192">
        <f t="shared" si="9"/>
        <v>0</v>
      </c>
      <c r="BL200" s="19" t="s">
        <v>229</v>
      </c>
      <c r="BM200" s="191" t="s">
        <v>914</v>
      </c>
    </row>
    <row r="201" spans="1:65" s="2" customFormat="1" ht="16.5" customHeight="1">
      <c r="A201" s="36"/>
      <c r="B201" s="37"/>
      <c r="C201" s="235" t="s">
        <v>607</v>
      </c>
      <c r="D201" s="235" t="s">
        <v>288</v>
      </c>
      <c r="E201" s="236" t="s">
        <v>1737</v>
      </c>
      <c r="F201" s="237" t="s">
        <v>1738</v>
      </c>
      <c r="G201" s="238" t="s">
        <v>162</v>
      </c>
      <c r="H201" s="239">
        <v>8</v>
      </c>
      <c r="I201" s="240"/>
      <c r="J201" s="241">
        <f t="shared" si="0"/>
        <v>0</v>
      </c>
      <c r="K201" s="237" t="s">
        <v>19</v>
      </c>
      <c r="L201" s="242"/>
      <c r="M201" s="243" t="s">
        <v>19</v>
      </c>
      <c r="N201" s="244" t="s">
        <v>43</v>
      </c>
      <c r="O201" s="66"/>
      <c r="P201" s="189">
        <f t="shared" si="1"/>
        <v>0</v>
      </c>
      <c r="Q201" s="189">
        <v>0</v>
      </c>
      <c r="R201" s="189">
        <f t="shared" si="2"/>
        <v>0</v>
      </c>
      <c r="S201" s="189">
        <v>0</v>
      </c>
      <c r="T201" s="190">
        <f t="shared" si="3"/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91" t="s">
        <v>455</v>
      </c>
      <c r="AT201" s="191" t="s">
        <v>288</v>
      </c>
      <c r="AU201" s="191" t="s">
        <v>84</v>
      </c>
      <c r="AY201" s="19" t="s">
        <v>146</v>
      </c>
      <c r="BE201" s="192">
        <f t="shared" si="4"/>
        <v>0</v>
      </c>
      <c r="BF201" s="192">
        <f t="shared" si="5"/>
        <v>0</v>
      </c>
      <c r="BG201" s="192">
        <f t="shared" si="6"/>
        <v>0</v>
      </c>
      <c r="BH201" s="192">
        <f t="shared" si="7"/>
        <v>0</v>
      </c>
      <c r="BI201" s="192">
        <f t="shared" si="8"/>
        <v>0</v>
      </c>
      <c r="BJ201" s="19" t="s">
        <v>84</v>
      </c>
      <c r="BK201" s="192">
        <f t="shared" si="9"/>
        <v>0</v>
      </c>
      <c r="BL201" s="19" t="s">
        <v>229</v>
      </c>
      <c r="BM201" s="191" t="s">
        <v>924</v>
      </c>
    </row>
    <row r="202" spans="1:65" s="2" customFormat="1" ht="16.5" customHeight="1">
      <c r="A202" s="36"/>
      <c r="B202" s="37"/>
      <c r="C202" s="235" t="s">
        <v>611</v>
      </c>
      <c r="D202" s="235" t="s">
        <v>288</v>
      </c>
      <c r="E202" s="236" t="s">
        <v>1739</v>
      </c>
      <c r="F202" s="237" t="s">
        <v>1740</v>
      </c>
      <c r="G202" s="238" t="s">
        <v>162</v>
      </c>
      <c r="H202" s="239">
        <v>1</v>
      </c>
      <c r="I202" s="240"/>
      <c r="J202" s="241">
        <f t="shared" si="0"/>
        <v>0</v>
      </c>
      <c r="K202" s="237" t="s">
        <v>19</v>
      </c>
      <c r="L202" s="242"/>
      <c r="M202" s="243" t="s">
        <v>19</v>
      </c>
      <c r="N202" s="244" t="s">
        <v>43</v>
      </c>
      <c r="O202" s="66"/>
      <c r="P202" s="189">
        <f t="shared" si="1"/>
        <v>0</v>
      </c>
      <c r="Q202" s="189">
        <v>0</v>
      </c>
      <c r="R202" s="189">
        <f t="shared" si="2"/>
        <v>0</v>
      </c>
      <c r="S202" s="189">
        <v>0</v>
      </c>
      <c r="T202" s="190">
        <f t="shared" si="3"/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91" t="s">
        <v>455</v>
      </c>
      <c r="AT202" s="191" t="s">
        <v>288</v>
      </c>
      <c r="AU202" s="191" t="s">
        <v>84</v>
      </c>
      <c r="AY202" s="19" t="s">
        <v>146</v>
      </c>
      <c r="BE202" s="192">
        <f t="shared" si="4"/>
        <v>0</v>
      </c>
      <c r="BF202" s="192">
        <f t="shared" si="5"/>
        <v>0</v>
      </c>
      <c r="BG202" s="192">
        <f t="shared" si="6"/>
        <v>0</v>
      </c>
      <c r="BH202" s="192">
        <f t="shared" si="7"/>
        <v>0</v>
      </c>
      <c r="BI202" s="192">
        <f t="shared" si="8"/>
        <v>0</v>
      </c>
      <c r="BJ202" s="19" t="s">
        <v>84</v>
      </c>
      <c r="BK202" s="192">
        <f t="shared" si="9"/>
        <v>0</v>
      </c>
      <c r="BL202" s="19" t="s">
        <v>229</v>
      </c>
      <c r="BM202" s="191" t="s">
        <v>936</v>
      </c>
    </row>
    <row r="203" spans="1:65" s="2" customFormat="1" ht="44.25" customHeight="1">
      <c r="A203" s="36"/>
      <c r="B203" s="37"/>
      <c r="C203" s="180" t="s">
        <v>617</v>
      </c>
      <c r="D203" s="180" t="s">
        <v>149</v>
      </c>
      <c r="E203" s="181" t="s">
        <v>1741</v>
      </c>
      <c r="F203" s="182" t="s">
        <v>1742</v>
      </c>
      <c r="G203" s="183" t="s">
        <v>162</v>
      </c>
      <c r="H203" s="184">
        <v>1</v>
      </c>
      <c r="I203" s="185"/>
      <c r="J203" s="186">
        <f t="shared" si="0"/>
        <v>0</v>
      </c>
      <c r="K203" s="182" t="s">
        <v>153</v>
      </c>
      <c r="L203" s="41"/>
      <c r="M203" s="187" t="s">
        <v>19</v>
      </c>
      <c r="N203" s="188" t="s">
        <v>43</v>
      </c>
      <c r="O203" s="66"/>
      <c r="P203" s="189">
        <f t="shared" si="1"/>
        <v>0</v>
      </c>
      <c r="Q203" s="189">
        <v>0</v>
      </c>
      <c r="R203" s="189">
        <f t="shared" si="2"/>
        <v>0</v>
      </c>
      <c r="S203" s="189">
        <v>0</v>
      </c>
      <c r="T203" s="190">
        <f t="shared" si="3"/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91" t="s">
        <v>229</v>
      </c>
      <c r="AT203" s="191" t="s">
        <v>149</v>
      </c>
      <c r="AU203" s="191" t="s">
        <v>84</v>
      </c>
      <c r="AY203" s="19" t="s">
        <v>146</v>
      </c>
      <c r="BE203" s="192">
        <f t="shared" si="4"/>
        <v>0</v>
      </c>
      <c r="BF203" s="192">
        <f t="shared" si="5"/>
        <v>0</v>
      </c>
      <c r="BG203" s="192">
        <f t="shared" si="6"/>
        <v>0</v>
      </c>
      <c r="BH203" s="192">
        <f t="shared" si="7"/>
        <v>0</v>
      </c>
      <c r="BI203" s="192">
        <f t="shared" si="8"/>
        <v>0</v>
      </c>
      <c r="BJ203" s="19" t="s">
        <v>84</v>
      </c>
      <c r="BK203" s="192">
        <f t="shared" si="9"/>
        <v>0</v>
      </c>
      <c r="BL203" s="19" t="s">
        <v>229</v>
      </c>
      <c r="BM203" s="191" t="s">
        <v>946</v>
      </c>
    </row>
    <row r="204" spans="1:65" s="2" customFormat="1" ht="11.25">
      <c r="A204" s="36"/>
      <c r="B204" s="37"/>
      <c r="C204" s="38"/>
      <c r="D204" s="193" t="s">
        <v>156</v>
      </c>
      <c r="E204" s="38"/>
      <c r="F204" s="194" t="s">
        <v>1743</v>
      </c>
      <c r="G204" s="38"/>
      <c r="H204" s="38"/>
      <c r="I204" s="195"/>
      <c r="J204" s="38"/>
      <c r="K204" s="38"/>
      <c r="L204" s="41"/>
      <c r="M204" s="196"/>
      <c r="N204" s="197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156</v>
      </c>
      <c r="AU204" s="19" t="s">
        <v>84</v>
      </c>
    </row>
    <row r="205" spans="1:65" s="2" customFormat="1" ht="24.2" customHeight="1">
      <c r="A205" s="36"/>
      <c r="B205" s="37"/>
      <c r="C205" s="235" t="s">
        <v>622</v>
      </c>
      <c r="D205" s="235" t="s">
        <v>288</v>
      </c>
      <c r="E205" s="236" t="s">
        <v>1744</v>
      </c>
      <c r="F205" s="237" t="s">
        <v>1745</v>
      </c>
      <c r="G205" s="238" t="s">
        <v>162</v>
      </c>
      <c r="H205" s="239">
        <v>1</v>
      </c>
      <c r="I205" s="240"/>
      <c r="J205" s="241">
        <f>ROUND(I205*H205,2)</f>
        <v>0</v>
      </c>
      <c r="K205" s="237" t="s">
        <v>19</v>
      </c>
      <c r="L205" s="242"/>
      <c r="M205" s="243" t="s">
        <v>19</v>
      </c>
      <c r="N205" s="244" t="s">
        <v>43</v>
      </c>
      <c r="O205" s="66"/>
      <c r="P205" s="189">
        <f>O205*H205</f>
        <v>0</v>
      </c>
      <c r="Q205" s="189">
        <v>0</v>
      </c>
      <c r="R205" s="189">
        <f>Q205*H205</f>
        <v>0</v>
      </c>
      <c r="S205" s="189">
        <v>0</v>
      </c>
      <c r="T205" s="190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91" t="s">
        <v>455</v>
      </c>
      <c r="AT205" s="191" t="s">
        <v>288</v>
      </c>
      <c r="AU205" s="191" t="s">
        <v>84</v>
      </c>
      <c r="AY205" s="19" t="s">
        <v>146</v>
      </c>
      <c r="BE205" s="192">
        <f>IF(N205="základní",J205,0)</f>
        <v>0</v>
      </c>
      <c r="BF205" s="192">
        <f>IF(N205="snížená",J205,0)</f>
        <v>0</v>
      </c>
      <c r="BG205" s="192">
        <f>IF(N205="zákl. přenesená",J205,0)</f>
        <v>0</v>
      </c>
      <c r="BH205" s="192">
        <f>IF(N205="sníž. přenesená",J205,0)</f>
        <v>0</v>
      </c>
      <c r="BI205" s="192">
        <f>IF(N205="nulová",J205,0)</f>
        <v>0</v>
      </c>
      <c r="BJ205" s="19" t="s">
        <v>84</v>
      </c>
      <c r="BK205" s="192">
        <f>ROUND(I205*H205,2)</f>
        <v>0</v>
      </c>
      <c r="BL205" s="19" t="s">
        <v>229</v>
      </c>
      <c r="BM205" s="191" t="s">
        <v>954</v>
      </c>
    </row>
    <row r="206" spans="1:65" s="2" customFormat="1" ht="44.25" customHeight="1">
      <c r="A206" s="36"/>
      <c r="B206" s="37"/>
      <c r="C206" s="180" t="s">
        <v>630</v>
      </c>
      <c r="D206" s="180" t="s">
        <v>149</v>
      </c>
      <c r="E206" s="181" t="s">
        <v>1746</v>
      </c>
      <c r="F206" s="182" t="s">
        <v>1747</v>
      </c>
      <c r="G206" s="183" t="s">
        <v>162</v>
      </c>
      <c r="H206" s="184">
        <v>11</v>
      </c>
      <c r="I206" s="185"/>
      <c r="J206" s="186">
        <f>ROUND(I206*H206,2)</f>
        <v>0</v>
      </c>
      <c r="K206" s="182" t="s">
        <v>153</v>
      </c>
      <c r="L206" s="41"/>
      <c r="M206" s="187" t="s">
        <v>19</v>
      </c>
      <c r="N206" s="188" t="s">
        <v>43</v>
      </c>
      <c r="O206" s="66"/>
      <c r="P206" s="189">
        <f>O206*H206</f>
        <v>0</v>
      </c>
      <c r="Q206" s="189">
        <v>0</v>
      </c>
      <c r="R206" s="189">
        <f>Q206*H206</f>
        <v>0</v>
      </c>
      <c r="S206" s="189">
        <v>0</v>
      </c>
      <c r="T206" s="190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91" t="s">
        <v>229</v>
      </c>
      <c r="AT206" s="191" t="s">
        <v>149</v>
      </c>
      <c r="AU206" s="191" t="s">
        <v>84</v>
      </c>
      <c r="AY206" s="19" t="s">
        <v>146</v>
      </c>
      <c r="BE206" s="192">
        <f>IF(N206="základní",J206,0)</f>
        <v>0</v>
      </c>
      <c r="BF206" s="192">
        <f>IF(N206="snížená",J206,0)</f>
        <v>0</v>
      </c>
      <c r="BG206" s="192">
        <f>IF(N206="zákl. přenesená",J206,0)</f>
        <v>0</v>
      </c>
      <c r="BH206" s="192">
        <f>IF(N206="sníž. přenesená",J206,0)</f>
        <v>0</v>
      </c>
      <c r="BI206" s="192">
        <f>IF(N206="nulová",J206,0)</f>
        <v>0</v>
      </c>
      <c r="BJ206" s="19" t="s">
        <v>84</v>
      </c>
      <c r="BK206" s="192">
        <f>ROUND(I206*H206,2)</f>
        <v>0</v>
      </c>
      <c r="BL206" s="19" t="s">
        <v>229</v>
      </c>
      <c r="BM206" s="191" t="s">
        <v>966</v>
      </c>
    </row>
    <row r="207" spans="1:65" s="2" customFormat="1" ht="11.25">
      <c r="A207" s="36"/>
      <c r="B207" s="37"/>
      <c r="C207" s="38"/>
      <c r="D207" s="193" t="s">
        <v>156</v>
      </c>
      <c r="E207" s="38"/>
      <c r="F207" s="194" t="s">
        <v>1748</v>
      </c>
      <c r="G207" s="38"/>
      <c r="H207" s="38"/>
      <c r="I207" s="195"/>
      <c r="J207" s="38"/>
      <c r="K207" s="38"/>
      <c r="L207" s="41"/>
      <c r="M207" s="196"/>
      <c r="N207" s="197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156</v>
      </c>
      <c r="AU207" s="19" t="s">
        <v>84</v>
      </c>
    </row>
    <row r="208" spans="1:65" s="2" customFormat="1" ht="55.5" customHeight="1">
      <c r="A208" s="36"/>
      <c r="B208" s="37"/>
      <c r="C208" s="235" t="s">
        <v>635</v>
      </c>
      <c r="D208" s="235" t="s">
        <v>288</v>
      </c>
      <c r="E208" s="236" t="s">
        <v>1749</v>
      </c>
      <c r="F208" s="237" t="s">
        <v>1750</v>
      </c>
      <c r="G208" s="238" t="s">
        <v>162</v>
      </c>
      <c r="H208" s="239">
        <v>1</v>
      </c>
      <c r="I208" s="240"/>
      <c r="J208" s="241">
        <f t="shared" ref="J208:J213" si="10">ROUND(I208*H208,2)</f>
        <v>0</v>
      </c>
      <c r="K208" s="237" t="s">
        <v>19</v>
      </c>
      <c r="L208" s="242"/>
      <c r="M208" s="243" t="s">
        <v>19</v>
      </c>
      <c r="N208" s="244" t="s">
        <v>43</v>
      </c>
      <c r="O208" s="66"/>
      <c r="P208" s="189">
        <f t="shared" ref="P208:P213" si="11">O208*H208</f>
        <v>0</v>
      </c>
      <c r="Q208" s="189">
        <v>0</v>
      </c>
      <c r="R208" s="189">
        <f t="shared" ref="R208:R213" si="12">Q208*H208</f>
        <v>0</v>
      </c>
      <c r="S208" s="189">
        <v>0</v>
      </c>
      <c r="T208" s="190">
        <f t="shared" ref="T208:T213" si="13"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91" t="s">
        <v>455</v>
      </c>
      <c r="AT208" s="191" t="s">
        <v>288</v>
      </c>
      <c r="AU208" s="191" t="s">
        <v>84</v>
      </c>
      <c r="AY208" s="19" t="s">
        <v>146</v>
      </c>
      <c r="BE208" s="192">
        <f t="shared" ref="BE208:BE213" si="14">IF(N208="základní",J208,0)</f>
        <v>0</v>
      </c>
      <c r="BF208" s="192">
        <f t="shared" ref="BF208:BF213" si="15">IF(N208="snížená",J208,0)</f>
        <v>0</v>
      </c>
      <c r="BG208" s="192">
        <f t="shared" ref="BG208:BG213" si="16">IF(N208="zákl. přenesená",J208,0)</f>
        <v>0</v>
      </c>
      <c r="BH208" s="192">
        <f t="shared" ref="BH208:BH213" si="17">IF(N208="sníž. přenesená",J208,0)</f>
        <v>0</v>
      </c>
      <c r="BI208" s="192">
        <f t="shared" ref="BI208:BI213" si="18">IF(N208="nulová",J208,0)</f>
        <v>0</v>
      </c>
      <c r="BJ208" s="19" t="s">
        <v>84</v>
      </c>
      <c r="BK208" s="192">
        <f t="shared" ref="BK208:BK213" si="19">ROUND(I208*H208,2)</f>
        <v>0</v>
      </c>
      <c r="BL208" s="19" t="s">
        <v>229</v>
      </c>
      <c r="BM208" s="191" t="s">
        <v>976</v>
      </c>
    </row>
    <row r="209" spans="1:65" s="2" customFormat="1" ht="49.15" customHeight="1">
      <c r="A209" s="36"/>
      <c r="B209" s="37"/>
      <c r="C209" s="235" t="s">
        <v>641</v>
      </c>
      <c r="D209" s="235" t="s">
        <v>288</v>
      </c>
      <c r="E209" s="236" t="s">
        <v>1751</v>
      </c>
      <c r="F209" s="237" t="s">
        <v>1752</v>
      </c>
      <c r="G209" s="238" t="s">
        <v>162</v>
      </c>
      <c r="H209" s="239">
        <v>4</v>
      </c>
      <c r="I209" s="240"/>
      <c r="J209" s="241">
        <f t="shared" si="10"/>
        <v>0</v>
      </c>
      <c r="K209" s="237" t="s">
        <v>19</v>
      </c>
      <c r="L209" s="242"/>
      <c r="M209" s="243" t="s">
        <v>19</v>
      </c>
      <c r="N209" s="244" t="s">
        <v>43</v>
      </c>
      <c r="O209" s="66"/>
      <c r="P209" s="189">
        <f t="shared" si="11"/>
        <v>0</v>
      </c>
      <c r="Q209" s="189">
        <v>0</v>
      </c>
      <c r="R209" s="189">
        <f t="shared" si="12"/>
        <v>0</v>
      </c>
      <c r="S209" s="189">
        <v>0</v>
      </c>
      <c r="T209" s="190">
        <f t="shared" si="13"/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91" t="s">
        <v>455</v>
      </c>
      <c r="AT209" s="191" t="s">
        <v>288</v>
      </c>
      <c r="AU209" s="191" t="s">
        <v>84</v>
      </c>
      <c r="AY209" s="19" t="s">
        <v>146</v>
      </c>
      <c r="BE209" s="192">
        <f t="shared" si="14"/>
        <v>0</v>
      </c>
      <c r="BF209" s="192">
        <f t="shared" si="15"/>
        <v>0</v>
      </c>
      <c r="BG209" s="192">
        <f t="shared" si="16"/>
        <v>0</v>
      </c>
      <c r="BH209" s="192">
        <f t="shared" si="17"/>
        <v>0</v>
      </c>
      <c r="BI209" s="192">
        <f t="shared" si="18"/>
        <v>0</v>
      </c>
      <c r="BJ209" s="19" t="s">
        <v>84</v>
      </c>
      <c r="BK209" s="192">
        <f t="shared" si="19"/>
        <v>0</v>
      </c>
      <c r="BL209" s="19" t="s">
        <v>229</v>
      </c>
      <c r="BM209" s="191" t="s">
        <v>986</v>
      </c>
    </row>
    <row r="210" spans="1:65" s="2" customFormat="1" ht="55.5" customHeight="1">
      <c r="A210" s="36"/>
      <c r="B210" s="37"/>
      <c r="C210" s="235" t="s">
        <v>647</v>
      </c>
      <c r="D210" s="235" t="s">
        <v>288</v>
      </c>
      <c r="E210" s="236" t="s">
        <v>1753</v>
      </c>
      <c r="F210" s="237" t="s">
        <v>1754</v>
      </c>
      <c r="G210" s="238" t="s">
        <v>162</v>
      </c>
      <c r="H210" s="239">
        <v>4</v>
      </c>
      <c r="I210" s="240"/>
      <c r="J210" s="241">
        <f t="shared" si="10"/>
        <v>0</v>
      </c>
      <c r="K210" s="237" t="s">
        <v>19</v>
      </c>
      <c r="L210" s="242"/>
      <c r="M210" s="243" t="s">
        <v>19</v>
      </c>
      <c r="N210" s="244" t="s">
        <v>43</v>
      </c>
      <c r="O210" s="66"/>
      <c r="P210" s="189">
        <f t="shared" si="11"/>
        <v>0</v>
      </c>
      <c r="Q210" s="189">
        <v>0</v>
      </c>
      <c r="R210" s="189">
        <f t="shared" si="12"/>
        <v>0</v>
      </c>
      <c r="S210" s="189">
        <v>0</v>
      </c>
      <c r="T210" s="190">
        <f t="shared" si="13"/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91" t="s">
        <v>455</v>
      </c>
      <c r="AT210" s="191" t="s">
        <v>288</v>
      </c>
      <c r="AU210" s="191" t="s">
        <v>84</v>
      </c>
      <c r="AY210" s="19" t="s">
        <v>146</v>
      </c>
      <c r="BE210" s="192">
        <f t="shared" si="14"/>
        <v>0</v>
      </c>
      <c r="BF210" s="192">
        <f t="shared" si="15"/>
        <v>0</v>
      </c>
      <c r="BG210" s="192">
        <f t="shared" si="16"/>
        <v>0</v>
      </c>
      <c r="BH210" s="192">
        <f t="shared" si="17"/>
        <v>0</v>
      </c>
      <c r="BI210" s="192">
        <f t="shared" si="18"/>
        <v>0</v>
      </c>
      <c r="BJ210" s="19" t="s">
        <v>84</v>
      </c>
      <c r="BK210" s="192">
        <f t="shared" si="19"/>
        <v>0</v>
      </c>
      <c r="BL210" s="19" t="s">
        <v>229</v>
      </c>
      <c r="BM210" s="191" t="s">
        <v>996</v>
      </c>
    </row>
    <row r="211" spans="1:65" s="2" customFormat="1" ht="44.25" customHeight="1">
      <c r="A211" s="36"/>
      <c r="B211" s="37"/>
      <c r="C211" s="235" t="s">
        <v>652</v>
      </c>
      <c r="D211" s="235" t="s">
        <v>288</v>
      </c>
      <c r="E211" s="236" t="s">
        <v>1755</v>
      </c>
      <c r="F211" s="237" t="s">
        <v>1756</v>
      </c>
      <c r="G211" s="238" t="s">
        <v>162</v>
      </c>
      <c r="H211" s="239">
        <v>1</v>
      </c>
      <c r="I211" s="240"/>
      <c r="J211" s="241">
        <f t="shared" si="10"/>
        <v>0</v>
      </c>
      <c r="K211" s="237" t="s">
        <v>19</v>
      </c>
      <c r="L211" s="242"/>
      <c r="M211" s="243" t="s">
        <v>19</v>
      </c>
      <c r="N211" s="244" t="s">
        <v>43</v>
      </c>
      <c r="O211" s="66"/>
      <c r="P211" s="189">
        <f t="shared" si="11"/>
        <v>0</v>
      </c>
      <c r="Q211" s="189">
        <v>0</v>
      </c>
      <c r="R211" s="189">
        <f t="shared" si="12"/>
        <v>0</v>
      </c>
      <c r="S211" s="189">
        <v>0</v>
      </c>
      <c r="T211" s="190">
        <f t="shared" si="13"/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91" t="s">
        <v>455</v>
      </c>
      <c r="AT211" s="191" t="s">
        <v>288</v>
      </c>
      <c r="AU211" s="191" t="s">
        <v>84</v>
      </c>
      <c r="AY211" s="19" t="s">
        <v>146</v>
      </c>
      <c r="BE211" s="192">
        <f t="shared" si="14"/>
        <v>0</v>
      </c>
      <c r="BF211" s="192">
        <f t="shared" si="15"/>
        <v>0</v>
      </c>
      <c r="BG211" s="192">
        <f t="shared" si="16"/>
        <v>0</v>
      </c>
      <c r="BH211" s="192">
        <f t="shared" si="17"/>
        <v>0</v>
      </c>
      <c r="BI211" s="192">
        <f t="shared" si="18"/>
        <v>0</v>
      </c>
      <c r="BJ211" s="19" t="s">
        <v>84</v>
      </c>
      <c r="BK211" s="192">
        <f t="shared" si="19"/>
        <v>0</v>
      </c>
      <c r="BL211" s="19" t="s">
        <v>229</v>
      </c>
      <c r="BM211" s="191" t="s">
        <v>1006</v>
      </c>
    </row>
    <row r="212" spans="1:65" s="2" customFormat="1" ht="55.5" customHeight="1">
      <c r="A212" s="36"/>
      <c r="B212" s="37"/>
      <c r="C212" s="235" t="s">
        <v>658</v>
      </c>
      <c r="D212" s="235" t="s">
        <v>288</v>
      </c>
      <c r="E212" s="236" t="s">
        <v>1757</v>
      </c>
      <c r="F212" s="237" t="s">
        <v>1758</v>
      </c>
      <c r="G212" s="238" t="s">
        <v>162</v>
      </c>
      <c r="H212" s="239">
        <v>1</v>
      </c>
      <c r="I212" s="240"/>
      <c r="J212" s="241">
        <f t="shared" si="10"/>
        <v>0</v>
      </c>
      <c r="K212" s="237" t="s">
        <v>19</v>
      </c>
      <c r="L212" s="242"/>
      <c r="M212" s="243" t="s">
        <v>19</v>
      </c>
      <c r="N212" s="244" t="s">
        <v>43</v>
      </c>
      <c r="O212" s="66"/>
      <c r="P212" s="189">
        <f t="shared" si="11"/>
        <v>0</v>
      </c>
      <c r="Q212" s="189">
        <v>0</v>
      </c>
      <c r="R212" s="189">
        <f t="shared" si="12"/>
        <v>0</v>
      </c>
      <c r="S212" s="189">
        <v>0</v>
      </c>
      <c r="T212" s="190">
        <f t="shared" si="13"/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91" t="s">
        <v>455</v>
      </c>
      <c r="AT212" s="191" t="s">
        <v>288</v>
      </c>
      <c r="AU212" s="191" t="s">
        <v>84</v>
      </c>
      <c r="AY212" s="19" t="s">
        <v>146</v>
      </c>
      <c r="BE212" s="192">
        <f t="shared" si="14"/>
        <v>0</v>
      </c>
      <c r="BF212" s="192">
        <f t="shared" si="15"/>
        <v>0</v>
      </c>
      <c r="BG212" s="192">
        <f t="shared" si="16"/>
        <v>0</v>
      </c>
      <c r="BH212" s="192">
        <f t="shared" si="17"/>
        <v>0</v>
      </c>
      <c r="BI212" s="192">
        <f t="shared" si="18"/>
        <v>0</v>
      </c>
      <c r="BJ212" s="19" t="s">
        <v>84</v>
      </c>
      <c r="BK212" s="192">
        <f t="shared" si="19"/>
        <v>0</v>
      </c>
      <c r="BL212" s="19" t="s">
        <v>229</v>
      </c>
      <c r="BM212" s="191" t="s">
        <v>1020</v>
      </c>
    </row>
    <row r="213" spans="1:65" s="2" customFormat="1" ht="49.15" customHeight="1">
      <c r="A213" s="36"/>
      <c r="B213" s="37"/>
      <c r="C213" s="180" t="s">
        <v>663</v>
      </c>
      <c r="D213" s="180" t="s">
        <v>149</v>
      </c>
      <c r="E213" s="181" t="s">
        <v>1759</v>
      </c>
      <c r="F213" s="182" t="s">
        <v>1760</v>
      </c>
      <c r="G213" s="183" t="s">
        <v>152</v>
      </c>
      <c r="H213" s="184">
        <v>66</v>
      </c>
      <c r="I213" s="185"/>
      <c r="J213" s="186">
        <f t="shared" si="10"/>
        <v>0</v>
      </c>
      <c r="K213" s="182" t="s">
        <v>153</v>
      </c>
      <c r="L213" s="41"/>
      <c r="M213" s="187" t="s">
        <v>19</v>
      </c>
      <c r="N213" s="188" t="s">
        <v>43</v>
      </c>
      <c r="O213" s="66"/>
      <c r="P213" s="189">
        <f t="shared" si="11"/>
        <v>0</v>
      </c>
      <c r="Q213" s="189">
        <v>0</v>
      </c>
      <c r="R213" s="189">
        <f t="shared" si="12"/>
        <v>0</v>
      </c>
      <c r="S213" s="189">
        <v>0</v>
      </c>
      <c r="T213" s="190">
        <f t="shared" si="13"/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91" t="s">
        <v>229</v>
      </c>
      <c r="AT213" s="191" t="s">
        <v>149</v>
      </c>
      <c r="AU213" s="191" t="s">
        <v>84</v>
      </c>
      <c r="AY213" s="19" t="s">
        <v>146</v>
      </c>
      <c r="BE213" s="192">
        <f t="shared" si="14"/>
        <v>0</v>
      </c>
      <c r="BF213" s="192">
        <f t="shared" si="15"/>
        <v>0</v>
      </c>
      <c r="BG213" s="192">
        <f t="shared" si="16"/>
        <v>0</v>
      </c>
      <c r="BH213" s="192">
        <f t="shared" si="17"/>
        <v>0</v>
      </c>
      <c r="BI213" s="192">
        <f t="shared" si="18"/>
        <v>0</v>
      </c>
      <c r="BJ213" s="19" t="s">
        <v>84</v>
      </c>
      <c r="BK213" s="192">
        <f t="shared" si="19"/>
        <v>0</v>
      </c>
      <c r="BL213" s="19" t="s">
        <v>229</v>
      </c>
      <c r="BM213" s="191" t="s">
        <v>1034</v>
      </c>
    </row>
    <row r="214" spans="1:65" s="2" customFormat="1" ht="11.25">
      <c r="A214" s="36"/>
      <c r="B214" s="37"/>
      <c r="C214" s="38"/>
      <c r="D214" s="193" t="s">
        <v>156</v>
      </c>
      <c r="E214" s="38"/>
      <c r="F214" s="194" t="s">
        <v>1761</v>
      </c>
      <c r="G214" s="38"/>
      <c r="H214" s="38"/>
      <c r="I214" s="195"/>
      <c r="J214" s="38"/>
      <c r="K214" s="38"/>
      <c r="L214" s="41"/>
      <c r="M214" s="196"/>
      <c r="N214" s="197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156</v>
      </c>
      <c r="AU214" s="19" t="s">
        <v>84</v>
      </c>
    </row>
    <row r="215" spans="1:65" s="2" customFormat="1" ht="24.2" customHeight="1">
      <c r="A215" s="36"/>
      <c r="B215" s="37"/>
      <c r="C215" s="235" t="s">
        <v>669</v>
      </c>
      <c r="D215" s="235" t="s">
        <v>288</v>
      </c>
      <c r="E215" s="236" t="s">
        <v>1762</v>
      </c>
      <c r="F215" s="237" t="s">
        <v>1763</v>
      </c>
      <c r="G215" s="238" t="s">
        <v>152</v>
      </c>
      <c r="H215" s="239">
        <v>32</v>
      </c>
      <c r="I215" s="240"/>
      <c r="J215" s="241">
        <f>ROUND(I215*H215,2)</f>
        <v>0</v>
      </c>
      <c r="K215" s="237" t="s">
        <v>153</v>
      </c>
      <c r="L215" s="242"/>
      <c r="M215" s="243" t="s">
        <v>19</v>
      </c>
      <c r="N215" s="244" t="s">
        <v>43</v>
      </c>
      <c r="O215" s="66"/>
      <c r="P215" s="189">
        <f>O215*H215</f>
        <v>0</v>
      </c>
      <c r="Q215" s="189">
        <v>6.9999999999999994E-5</v>
      </c>
      <c r="R215" s="189">
        <f>Q215*H215</f>
        <v>2.2399999999999998E-3</v>
      </c>
      <c r="S215" s="189">
        <v>0</v>
      </c>
      <c r="T215" s="190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91" t="s">
        <v>455</v>
      </c>
      <c r="AT215" s="191" t="s">
        <v>288</v>
      </c>
      <c r="AU215" s="191" t="s">
        <v>84</v>
      </c>
      <c r="AY215" s="19" t="s">
        <v>146</v>
      </c>
      <c r="BE215" s="192">
        <f>IF(N215="základní",J215,0)</f>
        <v>0</v>
      </c>
      <c r="BF215" s="192">
        <f>IF(N215="snížená",J215,0)</f>
        <v>0</v>
      </c>
      <c r="BG215" s="192">
        <f>IF(N215="zákl. přenesená",J215,0)</f>
        <v>0</v>
      </c>
      <c r="BH215" s="192">
        <f>IF(N215="sníž. přenesená",J215,0)</f>
        <v>0</v>
      </c>
      <c r="BI215" s="192">
        <f>IF(N215="nulová",J215,0)</f>
        <v>0</v>
      </c>
      <c r="BJ215" s="19" t="s">
        <v>84</v>
      </c>
      <c r="BK215" s="192">
        <f>ROUND(I215*H215,2)</f>
        <v>0</v>
      </c>
      <c r="BL215" s="19" t="s">
        <v>229</v>
      </c>
      <c r="BM215" s="191" t="s">
        <v>1044</v>
      </c>
    </row>
    <row r="216" spans="1:65" s="2" customFormat="1" ht="24.2" customHeight="1">
      <c r="A216" s="36"/>
      <c r="B216" s="37"/>
      <c r="C216" s="235" t="s">
        <v>673</v>
      </c>
      <c r="D216" s="235" t="s">
        <v>288</v>
      </c>
      <c r="E216" s="236" t="s">
        <v>1764</v>
      </c>
      <c r="F216" s="237" t="s">
        <v>1765</v>
      </c>
      <c r="G216" s="238" t="s">
        <v>152</v>
      </c>
      <c r="H216" s="239">
        <v>34</v>
      </c>
      <c r="I216" s="240"/>
      <c r="J216" s="241">
        <f>ROUND(I216*H216,2)</f>
        <v>0</v>
      </c>
      <c r="K216" s="237" t="s">
        <v>153</v>
      </c>
      <c r="L216" s="242"/>
      <c r="M216" s="243" t="s">
        <v>19</v>
      </c>
      <c r="N216" s="244" t="s">
        <v>43</v>
      </c>
      <c r="O216" s="66"/>
      <c r="P216" s="189">
        <f>O216*H216</f>
        <v>0</v>
      </c>
      <c r="Q216" s="189">
        <v>5.0000000000000002E-5</v>
      </c>
      <c r="R216" s="189">
        <f>Q216*H216</f>
        <v>1.7000000000000001E-3</v>
      </c>
      <c r="S216" s="189">
        <v>0</v>
      </c>
      <c r="T216" s="190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91" t="s">
        <v>455</v>
      </c>
      <c r="AT216" s="191" t="s">
        <v>288</v>
      </c>
      <c r="AU216" s="191" t="s">
        <v>84</v>
      </c>
      <c r="AY216" s="19" t="s">
        <v>146</v>
      </c>
      <c r="BE216" s="192">
        <f>IF(N216="základní",J216,0)</f>
        <v>0</v>
      </c>
      <c r="BF216" s="192">
        <f>IF(N216="snížená",J216,0)</f>
        <v>0</v>
      </c>
      <c r="BG216" s="192">
        <f>IF(N216="zákl. přenesená",J216,0)</f>
        <v>0</v>
      </c>
      <c r="BH216" s="192">
        <f>IF(N216="sníž. přenesená",J216,0)</f>
        <v>0</v>
      </c>
      <c r="BI216" s="192">
        <f>IF(N216="nulová",J216,0)</f>
        <v>0</v>
      </c>
      <c r="BJ216" s="19" t="s">
        <v>84</v>
      </c>
      <c r="BK216" s="192">
        <f>ROUND(I216*H216,2)</f>
        <v>0</v>
      </c>
      <c r="BL216" s="19" t="s">
        <v>229</v>
      </c>
      <c r="BM216" s="191" t="s">
        <v>1054</v>
      </c>
    </row>
    <row r="217" spans="1:65" s="2" customFormat="1" ht="21.75" customHeight="1">
      <c r="A217" s="36"/>
      <c r="B217" s="37"/>
      <c r="C217" s="180" t="s">
        <v>678</v>
      </c>
      <c r="D217" s="180" t="s">
        <v>149</v>
      </c>
      <c r="E217" s="181" t="s">
        <v>1766</v>
      </c>
      <c r="F217" s="182" t="s">
        <v>1767</v>
      </c>
      <c r="G217" s="183" t="s">
        <v>162</v>
      </c>
      <c r="H217" s="184">
        <v>4</v>
      </c>
      <c r="I217" s="185"/>
      <c r="J217" s="186">
        <f>ROUND(I217*H217,2)</f>
        <v>0</v>
      </c>
      <c r="K217" s="182" t="s">
        <v>153</v>
      </c>
      <c r="L217" s="41"/>
      <c r="M217" s="187" t="s">
        <v>19</v>
      </c>
      <c r="N217" s="188" t="s">
        <v>43</v>
      </c>
      <c r="O217" s="66"/>
      <c r="P217" s="189">
        <f>O217*H217</f>
        <v>0</v>
      </c>
      <c r="Q217" s="189">
        <v>0</v>
      </c>
      <c r="R217" s="189">
        <f>Q217*H217</f>
        <v>0</v>
      </c>
      <c r="S217" s="189">
        <v>0</v>
      </c>
      <c r="T217" s="190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91" t="s">
        <v>229</v>
      </c>
      <c r="AT217" s="191" t="s">
        <v>149</v>
      </c>
      <c r="AU217" s="191" t="s">
        <v>84</v>
      </c>
      <c r="AY217" s="19" t="s">
        <v>146</v>
      </c>
      <c r="BE217" s="192">
        <f>IF(N217="základní",J217,0)</f>
        <v>0</v>
      </c>
      <c r="BF217" s="192">
        <f>IF(N217="snížená",J217,0)</f>
        <v>0</v>
      </c>
      <c r="BG217" s="192">
        <f>IF(N217="zákl. přenesená",J217,0)</f>
        <v>0</v>
      </c>
      <c r="BH217" s="192">
        <f>IF(N217="sníž. přenesená",J217,0)</f>
        <v>0</v>
      </c>
      <c r="BI217" s="192">
        <f>IF(N217="nulová",J217,0)</f>
        <v>0</v>
      </c>
      <c r="BJ217" s="19" t="s">
        <v>84</v>
      </c>
      <c r="BK217" s="192">
        <f>ROUND(I217*H217,2)</f>
        <v>0</v>
      </c>
      <c r="BL217" s="19" t="s">
        <v>229</v>
      </c>
      <c r="BM217" s="191" t="s">
        <v>1064</v>
      </c>
    </row>
    <row r="218" spans="1:65" s="2" customFormat="1" ht="11.25">
      <c r="A218" s="36"/>
      <c r="B218" s="37"/>
      <c r="C218" s="38"/>
      <c r="D218" s="193" t="s">
        <v>156</v>
      </c>
      <c r="E218" s="38"/>
      <c r="F218" s="194" t="s">
        <v>1768</v>
      </c>
      <c r="G218" s="38"/>
      <c r="H218" s="38"/>
      <c r="I218" s="195"/>
      <c r="J218" s="38"/>
      <c r="K218" s="38"/>
      <c r="L218" s="41"/>
      <c r="M218" s="196"/>
      <c r="N218" s="197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156</v>
      </c>
      <c r="AU218" s="19" t="s">
        <v>84</v>
      </c>
    </row>
    <row r="219" spans="1:65" s="2" customFormat="1" ht="16.5" customHeight="1">
      <c r="A219" s="36"/>
      <c r="B219" s="37"/>
      <c r="C219" s="235" t="s">
        <v>683</v>
      </c>
      <c r="D219" s="235" t="s">
        <v>288</v>
      </c>
      <c r="E219" s="236" t="s">
        <v>1769</v>
      </c>
      <c r="F219" s="237" t="s">
        <v>1770</v>
      </c>
      <c r="G219" s="238" t="s">
        <v>162</v>
      </c>
      <c r="H219" s="239">
        <v>4</v>
      </c>
      <c r="I219" s="240"/>
      <c r="J219" s="241">
        <f>ROUND(I219*H219,2)</f>
        <v>0</v>
      </c>
      <c r="K219" s="237" t="s">
        <v>19</v>
      </c>
      <c r="L219" s="242"/>
      <c r="M219" s="243" t="s">
        <v>19</v>
      </c>
      <c r="N219" s="244" t="s">
        <v>43</v>
      </c>
      <c r="O219" s="66"/>
      <c r="P219" s="189">
        <f>O219*H219</f>
        <v>0</v>
      </c>
      <c r="Q219" s="189">
        <v>0</v>
      </c>
      <c r="R219" s="189">
        <f>Q219*H219</f>
        <v>0</v>
      </c>
      <c r="S219" s="189">
        <v>0</v>
      </c>
      <c r="T219" s="190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91" t="s">
        <v>455</v>
      </c>
      <c r="AT219" s="191" t="s">
        <v>288</v>
      </c>
      <c r="AU219" s="191" t="s">
        <v>84</v>
      </c>
      <c r="AY219" s="19" t="s">
        <v>146</v>
      </c>
      <c r="BE219" s="192">
        <f>IF(N219="základní",J219,0)</f>
        <v>0</v>
      </c>
      <c r="BF219" s="192">
        <f>IF(N219="snížená",J219,0)</f>
        <v>0</v>
      </c>
      <c r="BG219" s="192">
        <f>IF(N219="zákl. přenesená",J219,0)</f>
        <v>0</v>
      </c>
      <c r="BH219" s="192">
        <f>IF(N219="sníž. přenesená",J219,0)</f>
        <v>0</v>
      </c>
      <c r="BI219" s="192">
        <f>IF(N219="nulová",J219,0)</f>
        <v>0</v>
      </c>
      <c r="BJ219" s="19" t="s">
        <v>84</v>
      </c>
      <c r="BK219" s="192">
        <f>ROUND(I219*H219,2)</f>
        <v>0</v>
      </c>
      <c r="BL219" s="19" t="s">
        <v>229</v>
      </c>
      <c r="BM219" s="191" t="s">
        <v>1076</v>
      </c>
    </row>
    <row r="220" spans="1:65" s="2" customFormat="1" ht="24.2" customHeight="1">
      <c r="A220" s="36"/>
      <c r="B220" s="37"/>
      <c r="C220" s="180" t="s">
        <v>689</v>
      </c>
      <c r="D220" s="180" t="s">
        <v>149</v>
      </c>
      <c r="E220" s="181" t="s">
        <v>1771</v>
      </c>
      <c r="F220" s="182" t="s">
        <v>1772</v>
      </c>
      <c r="G220" s="183" t="s">
        <v>162</v>
      </c>
      <c r="H220" s="184">
        <v>2</v>
      </c>
      <c r="I220" s="185"/>
      <c r="J220" s="186">
        <f>ROUND(I220*H220,2)</f>
        <v>0</v>
      </c>
      <c r="K220" s="182" t="s">
        <v>153</v>
      </c>
      <c r="L220" s="41"/>
      <c r="M220" s="187" t="s">
        <v>19</v>
      </c>
      <c r="N220" s="188" t="s">
        <v>43</v>
      </c>
      <c r="O220" s="66"/>
      <c r="P220" s="189">
        <f>O220*H220</f>
        <v>0</v>
      </c>
      <c r="Q220" s="189">
        <v>0</v>
      </c>
      <c r="R220" s="189">
        <f>Q220*H220</f>
        <v>0</v>
      </c>
      <c r="S220" s="189">
        <v>0</v>
      </c>
      <c r="T220" s="190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91" t="s">
        <v>229</v>
      </c>
      <c r="AT220" s="191" t="s">
        <v>149</v>
      </c>
      <c r="AU220" s="191" t="s">
        <v>84</v>
      </c>
      <c r="AY220" s="19" t="s">
        <v>146</v>
      </c>
      <c r="BE220" s="192">
        <f>IF(N220="základní",J220,0)</f>
        <v>0</v>
      </c>
      <c r="BF220" s="192">
        <f>IF(N220="snížená",J220,0)</f>
        <v>0</v>
      </c>
      <c r="BG220" s="192">
        <f>IF(N220="zákl. přenesená",J220,0)</f>
        <v>0</v>
      </c>
      <c r="BH220" s="192">
        <f>IF(N220="sníž. přenesená",J220,0)</f>
        <v>0</v>
      </c>
      <c r="BI220" s="192">
        <f>IF(N220="nulová",J220,0)</f>
        <v>0</v>
      </c>
      <c r="BJ220" s="19" t="s">
        <v>84</v>
      </c>
      <c r="BK220" s="192">
        <f>ROUND(I220*H220,2)</f>
        <v>0</v>
      </c>
      <c r="BL220" s="19" t="s">
        <v>229</v>
      </c>
      <c r="BM220" s="191" t="s">
        <v>1086</v>
      </c>
    </row>
    <row r="221" spans="1:65" s="2" customFormat="1" ht="11.25">
      <c r="A221" s="36"/>
      <c r="B221" s="37"/>
      <c r="C221" s="38"/>
      <c r="D221" s="193" t="s">
        <v>156</v>
      </c>
      <c r="E221" s="38"/>
      <c r="F221" s="194" t="s">
        <v>1773</v>
      </c>
      <c r="G221" s="38"/>
      <c r="H221" s="38"/>
      <c r="I221" s="195"/>
      <c r="J221" s="38"/>
      <c r="K221" s="38"/>
      <c r="L221" s="41"/>
      <c r="M221" s="196"/>
      <c r="N221" s="197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156</v>
      </c>
      <c r="AU221" s="19" t="s">
        <v>84</v>
      </c>
    </row>
    <row r="222" spans="1:65" s="2" customFormat="1" ht="16.5" customHeight="1">
      <c r="A222" s="36"/>
      <c r="B222" s="37"/>
      <c r="C222" s="235" t="s">
        <v>694</v>
      </c>
      <c r="D222" s="235" t="s">
        <v>288</v>
      </c>
      <c r="E222" s="236" t="s">
        <v>1774</v>
      </c>
      <c r="F222" s="237" t="s">
        <v>1775</v>
      </c>
      <c r="G222" s="238" t="s">
        <v>162</v>
      </c>
      <c r="H222" s="239">
        <v>2</v>
      </c>
      <c r="I222" s="240"/>
      <c r="J222" s="241">
        <f>ROUND(I222*H222,2)</f>
        <v>0</v>
      </c>
      <c r="K222" s="237" t="s">
        <v>19</v>
      </c>
      <c r="L222" s="242"/>
      <c r="M222" s="243" t="s">
        <v>19</v>
      </c>
      <c r="N222" s="244" t="s">
        <v>43</v>
      </c>
      <c r="O222" s="66"/>
      <c r="P222" s="189">
        <f>O222*H222</f>
        <v>0</v>
      </c>
      <c r="Q222" s="189">
        <v>0</v>
      </c>
      <c r="R222" s="189">
        <f>Q222*H222</f>
        <v>0</v>
      </c>
      <c r="S222" s="189">
        <v>0</v>
      </c>
      <c r="T222" s="190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91" t="s">
        <v>455</v>
      </c>
      <c r="AT222" s="191" t="s">
        <v>288</v>
      </c>
      <c r="AU222" s="191" t="s">
        <v>84</v>
      </c>
      <c r="AY222" s="19" t="s">
        <v>146</v>
      </c>
      <c r="BE222" s="192">
        <f>IF(N222="základní",J222,0)</f>
        <v>0</v>
      </c>
      <c r="BF222" s="192">
        <f>IF(N222="snížená",J222,0)</f>
        <v>0</v>
      </c>
      <c r="BG222" s="192">
        <f>IF(N222="zákl. přenesená",J222,0)</f>
        <v>0</v>
      </c>
      <c r="BH222" s="192">
        <f>IF(N222="sníž. přenesená",J222,0)</f>
        <v>0</v>
      </c>
      <c r="BI222" s="192">
        <f>IF(N222="nulová",J222,0)</f>
        <v>0</v>
      </c>
      <c r="BJ222" s="19" t="s">
        <v>84</v>
      </c>
      <c r="BK222" s="192">
        <f>ROUND(I222*H222,2)</f>
        <v>0</v>
      </c>
      <c r="BL222" s="19" t="s">
        <v>229</v>
      </c>
      <c r="BM222" s="191" t="s">
        <v>1102</v>
      </c>
    </row>
    <row r="223" spans="1:65" s="2" customFormat="1" ht="16.5" customHeight="1">
      <c r="A223" s="36"/>
      <c r="B223" s="37"/>
      <c r="C223" s="235" t="s">
        <v>698</v>
      </c>
      <c r="D223" s="235" t="s">
        <v>288</v>
      </c>
      <c r="E223" s="236" t="s">
        <v>1776</v>
      </c>
      <c r="F223" s="237" t="s">
        <v>1777</v>
      </c>
      <c r="G223" s="238" t="s">
        <v>162</v>
      </c>
      <c r="H223" s="239">
        <v>1</v>
      </c>
      <c r="I223" s="240"/>
      <c r="J223" s="241">
        <f>ROUND(I223*H223,2)</f>
        <v>0</v>
      </c>
      <c r="K223" s="237" t="s">
        <v>19</v>
      </c>
      <c r="L223" s="242"/>
      <c r="M223" s="243" t="s">
        <v>19</v>
      </c>
      <c r="N223" s="244" t="s">
        <v>43</v>
      </c>
      <c r="O223" s="66"/>
      <c r="P223" s="189">
        <f>O223*H223</f>
        <v>0</v>
      </c>
      <c r="Q223" s="189">
        <v>0</v>
      </c>
      <c r="R223" s="189">
        <f>Q223*H223</f>
        <v>0</v>
      </c>
      <c r="S223" s="189">
        <v>0</v>
      </c>
      <c r="T223" s="190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91" t="s">
        <v>455</v>
      </c>
      <c r="AT223" s="191" t="s">
        <v>288</v>
      </c>
      <c r="AU223" s="191" t="s">
        <v>84</v>
      </c>
      <c r="AY223" s="19" t="s">
        <v>146</v>
      </c>
      <c r="BE223" s="192">
        <f>IF(N223="základní",J223,0)</f>
        <v>0</v>
      </c>
      <c r="BF223" s="192">
        <f>IF(N223="snížená",J223,0)</f>
        <v>0</v>
      </c>
      <c r="BG223" s="192">
        <f>IF(N223="zákl. přenesená",J223,0)</f>
        <v>0</v>
      </c>
      <c r="BH223" s="192">
        <f>IF(N223="sníž. přenesená",J223,0)</f>
        <v>0</v>
      </c>
      <c r="BI223" s="192">
        <f>IF(N223="nulová",J223,0)</f>
        <v>0</v>
      </c>
      <c r="BJ223" s="19" t="s">
        <v>84</v>
      </c>
      <c r="BK223" s="192">
        <f>ROUND(I223*H223,2)</f>
        <v>0</v>
      </c>
      <c r="BL223" s="19" t="s">
        <v>229</v>
      </c>
      <c r="BM223" s="191" t="s">
        <v>1115</v>
      </c>
    </row>
    <row r="224" spans="1:65" s="2" customFormat="1" ht="44.25" customHeight="1">
      <c r="A224" s="36"/>
      <c r="B224" s="37"/>
      <c r="C224" s="180" t="s">
        <v>702</v>
      </c>
      <c r="D224" s="180" t="s">
        <v>149</v>
      </c>
      <c r="E224" s="181" t="s">
        <v>1778</v>
      </c>
      <c r="F224" s="182" t="s">
        <v>1779</v>
      </c>
      <c r="G224" s="183" t="s">
        <v>162</v>
      </c>
      <c r="H224" s="184">
        <v>1</v>
      </c>
      <c r="I224" s="185"/>
      <c r="J224" s="186">
        <f>ROUND(I224*H224,2)</f>
        <v>0</v>
      </c>
      <c r="K224" s="182" t="s">
        <v>153</v>
      </c>
      <c r="L224" s="41"/>
      <c r="M224" s="187" t="s">
        <v>19</v>
      </c>
      <c r="N224" s="188" t="s">
        <v>43</v>
      </c>
      <c r="O224" s="66"/>
      <c r="P224" s="189">
        <f>O224*H224</f>
        <v>0</v>
      </c>
      <c r="Q224" s="189">
        <v>0</v>
      </c>
      <c r="R224" s="189">
        <f>Q224*H224</f>
        <v>0</v>
      </c>
      <c r="S224" s="189">
        <v>0</v>
      </c>
      <c r="T224" s="190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91" t="s">
        <v>229</v>
      </c>
      <c r="AT224" s="191" t="s">
        <v>149</v>
      </c>
      <c r="AU224" s="191" t="s">
        <v>84</v>
      </c>
      <c r="AY224" s="19" t="s">
        <v>146</v>
      </c>
      <c r="BE224" s="192">
        <f>IF(N224="základní",J224,0)</f>
        <v>0</v>
      </c>
      <c r="BF224" s="192">
        <f>IF(N224="snížená",J224,0)</f>
        <v>0</v>
      </c>
      <c r="BG224" s="192">
        <f>IF(N224="zákl. přenesená",J224,0)</f>
        <v>0</v>
      </c>
      <c r="BH224" s="192">
        <f>IF(N224="sníž. přenesená",J224,0)</f>
        <v>0</v>
      </c>
      <c r="BI224" s="192">
        <f>IF(N224="nulová",J224,0)</f>
        <v>0</v>
      </c>
      <c r="BJ224" s="19" t="s">
        <v>84</v>
      </c>
      <c r="BK224" s="192">
        <f>ROUND(I224*H224,2)</f>
        <v>0</v>
      </c>
      <c r="BL224" s="19" t="s">
        <v>229</v>
      </c>
      <c r="BM224" s="191" t="s">
        <v>1125</v>
      </c>
    </row>
    <row r="225" spans="1:65" s="2" customFormat="1" ht="11.25">
      <c r="A225" s="36"/>
      <c r="B225" s="37"/>
      <c r="C225" s="38"/>
      <c r="D225" s="193" t="s">
        <v>156</v>
      </c>
      <c r="E225" s="38"/>
      <c r="F225" s="194" t="s">
        <v>1780</v>
      </c>
      <c r="G225" s="38"/>
      <c r="H225" s="38"/>
      <c r="I225" s="195"/>
      <c r="J225" s="38"/>
      <c r="K225" s="38"/>
      <c r="L225" s="41"/>
      <c r="M225" s="196"/>
      <c r="N225" s="197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156</v>
      </c>
      <c r="AU225" s="19" t="s">
        <v>84</v>
      </c>
    </row>
    <row r="226" spans="1:65" s="2" customFormat="1" ht="37.9" customHeight="1">
      <c r="A226" s="36"/>
      <c r="B226" s="37"/>
      <c r="C226" s="180" t="s">
        <v>707</v>
      </c>
      <c r="D226" s="180" t="s">
        <v>149</v>
      </c>
      <c r="E226" s="181" t="s">
        <v>1781</v>
      </c>
      <c r="F226" s="182" t="s">
        <v>1782</v>
      </c>
      <c r="G226" s="183" t="s">
        <v>162</v>
      </c>
      <c r="H226" s="184">
        <v>1</v>
      </c>
      <c r="I226" s="185"/>
      <c r="J226" s="186">
        <f>ROUND(I226*H226,2)</f>
        <v>0</v>
      </c>
      <c r="K226" s="182" t="s">
        <v>153</v>
      </c>
      <c r="L226" s="41"/>
      <c r="M226" s="187" t="s">
        <v>19</v>
      </c>
      <c r="N226" s="188" t="s">
        <v>43</v>
      </c>
      <c r="O226" s="66"/>
      <c r="P226" s="189">
        <f>O226*H226</f>
        <v>0</v>
      </c>
      <c r="Q226" s="189">
        <v>0</v>
      </c>
      <c r="R226" s="189">
        <f>Q226*H226</f>
        <v>0</v>
      </c>
      <c r="S226" s="189">
        <v>0</v>
      </c>
      <c r="T226" s="190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91" t="s">
        <v>229</v>
      </c>
      <c r="AT226" s="191" t="s">
        <v>149</v>
      </c>
      <c r="AU226" s="191" t="s">
        <v>84</v>
      </c>
      <c r="AY226" s="19" t="s">
        <v>146</v>
      </c>
      <c r="BE226" s="192">
        <f>IF(N226="základní",J226,0)</f>
        <v>0</v>
      </c>
      <c r="BF226" s="192">
        <f>IF(N226="snížená",J226,0)</f>
        <v>0</v>
      </c>
      <c r="BG226" s="192">
        <f>IF(N226="zákl. přenesená",J226,0)</f>
        <v>0</v>
      </c>
      <c r="BH226" s="192">
        <f>IF(N226="sníž. přenesená",J226,0)</f>
        <v>0</v>
      </c>
      <c r="BI226" s="192">
        <f>IF(N226="nulová",J226,0)</f>
        <v>0</v>
      </c>
      <c r="BJ226" s="19" t="s">
        <v>84</v>
      </c>
      <c r="BK226" s="192">
        <f>ROUND(I226*H226,2)</f>
        <v>0</v>
      </c>
      <c r="BL226" s="19" t="s">
        <v>229</v>
      </c>
      <c r="BM226" s="191" t="s">
        <v>1783</v>
      </c>
    </row>
    <row r="227" spans="1:65" s="2" customFormat="1" ht="11.25">
      <c r="A227" s="36"/>
      <c r="B227" s="37"/>
      <c r="C227" s="38"/>
      <c r="D227" s="193" t="s">
        <v>156</v>
      </c>
      <c r="E227" s="38"/>
      <c r="F227" s="194" t="s">
        <v>1784</v>
      </c>
      <c r="G227" s="38"/>
      <c r="H227" s="38"/>
      <c r="I227" s="195"/>
      <c r="J227" s="38"/>
      <c r="K227" s="38"/>
      <c r="L227" s="41"/>
      <c r="M227" s="196"/>
      <c r="N227" s="197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156</v>
      </c>
      <c r="AU227" s="19" t="s">
        <v>84</v>
      </c>
    </row>
    <row r="228" spans="1:65" s="2" customFormat="1" ht="21.75" customHeight="1">
      <c r="A228" s="36"/>
      <c r="B228" s="37"/>
      <c r="C228" s="235" t="s">
        <v>714</v>
      </c>
      <c r="D228" s="235" t="s">
        <v>288</v>
      </c>
      <c r="E228" s="236" t="s">
        <v>1785</v>
      </c>
      <c r="F228" s="237" t="s">
        <v>1786</v>
      </c>
      <c r="G228" s="238" t="s">
        <v>162</v>
      </c>
      <c r="H228" s="239">
        <v>1</v>
      </c>
      <c r="I228" s="240"/>
      <c r="J228" s="241">
        <f>ROUND(I228*H228,2)</f>
        <v>0</v>
      </c>
      <c r="K228" s="237" t="s">
        <v>19</v>
      </c>
      <c r="L228" s="242"/>
      <c r="M228" s="243" t="s">
        <v>19</v>
      </c>
      <c r="N228" s="244" t="s">
        <v>43</v>
      </c>
      <c r="O228" s="66"/>
      <c r="P228" s="189">
        <f>O228*H228</f>
        <v>0</v>
      </c>
      <c r="Q228" s="189">
        <v>0</v>
      </c>
      <c r="R228" s="189">
        <f>Q228*H228</f>
        <v>0</v>
      </c>
      <c r="S228" s="189">
        <v>0</v>
      </c>
      <c r="T228" s="190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91" t="s">
        <v>455</v>
      </c>
      <c r="AT228" s="191" t="s">
        <v>288</v>
      </c>
      <c r="AU228" s="191" t="s">
        <v>84</v>
      </c>
      <c r="AY228" s="19" t="s">
        <v>146</v>
      </c>
      <c r="BE228" s="192">
        <f>IF(N228="základní",J228,0)</f>
        <v>0</v>
      </c>
      <c r="BF228" s="192">
        <f>IF(N228="snížená",J228,0)</f>
        <v>0</v>
      </c>
      <c r="BG228" s="192">
        <f>IF(N228="zákl. přenesená",J228,0)</f>
        <v>0</v>
      </c>
      <c r="BH228" s="192">
        <f>IF(N228="sníž. přenesená",J228,0)</f>
        <v>0</v>
      </c>
      <c r="BI228" s="192">
        <f>IF(N228="nulová",J228,0)</f>
        <v>0</v>
      </c>
      <c r="BJ228" s="19" t="s">
        <v>84</v>
      </c>
      <c r="BK228" s="192">
        <f>ROUND(I228*H228,2)</f>
        <v>0</v>
      </c>
      <c r="BL228" s="19" t="s">
        <v>229</v>
      </c>
      <c r="BM228" s="191" t="s">
        <v>1787</v>
      </c>
    </row>
    <row r="229" spans="1:65" s="2" customFormat="1" ht="24.2" customHeight="1">
      <c r="A229" s="36"/>
      <c r="B229" s="37"/>
      <c r="C229" s="180" t="s">
        <v>721</v>
      </c>
      <c r="D229" s="180" t="s">
        <v>149</v>
      </c>
      <c r="E229" s="181" t="s">
        <v>1788</v>
      </c>
      <c r="F229" s="182" t="s">
        <v>1789</v>
      </c>
      <c r="G229" s="183" t="s">
        <v>168</v>
      </c>
      <c r="H229" s="184">
        <v>0.25</v>
      </c>
      <c r="I229" s="185"/>
      <c r="J229" s="186">
        <f>ROUND(I229*H229,2)</f>
        <v>0</v>
      </c>
      <c r="K229" s="182" t="s">
        <v>19</v>
      </c>
      <c r="L229" s="41"/>
      <c r="M229" s="187" t="s">
        <v>19</v>
      </c>
      <c r="N229" s="188" t="s">
        <v>43</v>
      </c>
      <c r="O229" s="66"/>
      <c r="P229" s="189">
        <f>O229*H229</f>
        <v>0</v>
      </c>
      <c r="Q229" s="189">
        <v>0</v>
      </c>
      <c r="R229" s="189">
        <f>Q229*H229</f>
        <v>0</v>
      </c>
      <c r="S229" s="189">
        <v>0</v>
      </c>
      <c r="T229" s="190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91" t="s">
        <v>229</v>
      </c>
      <c r="AT229" s="191" t="s">
        <v>149</v>
      </c>
      <c r="AU229" s="191" t="s">
        <v>84</v>
      </c>
      <c r="AY229" s="19" t="s">
        <v>146</v>
      </c>
      <c r="BE229" s="192">
        <f>IF(N229="základní",J229,0)</f>
        <v>0</v>
      </c>
      <c r="BF229" s="192">
        <f>IF(N229="snížená",J229,0)</f>
        <v>0</v>
      </c>
      <c r="BG229" s="192">
        <f>IF(N229="zákl. přenesená",J229,0)</f>
        <v>0</v>
      </c>
      <c r="BH229" s="192">
        <f>IF(N229="sníž. přenesená",J229,0)</f>
        <v>0</v>
      </c>
      <c r="BI229" s="192">
        <f>IF(N229="nulová",J229,0)</f>
        <v>0</v>
      </c>
      <c r="BJ229" s="19" t="s">
        <v>84</v>
      </c>
      <c r="BK229" s="192">
        <f>ROUND(I229*H229,2)</f>
        <v>0</v>
      </c>
      <c r="BL229" s="19" t="s">
        <v>229</v>
      </c>
      <c r="BM229" s="191" t="s">
        <v>1790</v>
      </c>
    </row>
    <row r="230" spans="1:65" s="2" customFormat="1" ht="24.2" customHeight="1">
      <c r="A230" s="36"/>
      <c r="B230" s="37"/>
      <c r="C230" s="235" t="s">
        <v>728</v>
      </c>
      <c r="D230" s="235" t="s">
        <v>288</v>
      </c>
      <c r="E230" s="236" t="s">
        <v>1791</v>
      </c>
      <c r="F230" s="237" t="s">
        <v>1792</v>
      </c>
      <c r="G230" s="238" t="s">
        <v>162</v>
      </c>
      <c r="H230" s="239">
        <v>2</v>
      </c>
      <c r="I230" s="240"/>
      <c r="J230" s="241">
        <f>ROUND(I230*H230,2)</f>
        <v>0</v>
      </c>
      <c r="K230" s="237" t="s">
        <v>19</v>
      </c>
      <c r="L230" s="242"/>
      <c r="M230" s="243" t="s">
        <v>19</v>
      </c>
      <c r="N230" s="244" t="s">
        <v>43</v>
      </c>
      <c r="O230" s="66"/>
      <c r="P230" s="189">
        <f>O230*H230</f>
        <v>0</v>
      </c>
      <c r="Q230" s="189">
        <v>0</v>
      </c>
      <c r="R230" s="189">
        <f>Q230*H230</f>
        <v>0</v>
      </c>
      <c r="S230" s="189">
        <v>0</v>
      </c>
      <c r="T230" s="190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91" t="s">
        <v>455</v>
      </c>
      <c r="AT230" s="191" t="s">
        <v>288</v>
      </c>
      <c r="AU230" s="191" t="s">
        <v>84</v>
      </c>
      <c r="AY230" s="19" t="s">
        <v>146</v>
      </c>
      <c r="BE230" s="192">
        <f>IF(N230="základní",J230,0)</f>
        <v>0</v>
      </c>
      <c r="BF230" s="192">
        <f>IF(N230="snížená",J230,0)</f>
        <v>0</v>
      </c>
      <c r="BG230" s="192">
        <f>IF(N230="zákl. přenesená",J230,0)</f>
        <v>0</v>
      </c>
      <c r="BH230" s="192">
        <f>IF(N230="sníž. přenesená",J230,0)</f>
        <v>0</v>
      </c>
      <c r="BI230" s="192">
        <f>IF(N230="nulová",J230,0)</f>
        <v>0</v>
      </c>
      <c r="BJ230" s="19" t="s">
        <v>84</v>
      </c>
      <c r="BK230" s="192">
        <f>ROUND(I230*H230,2)</f>
        <v>0</v>
      </c>
      <c r="BL230" s="19" t="s">
        <v>229</v>
      </c>
      <c r="BM230" s="191" t="s">
        <v>1793</v>
      </c>
    </row>
    <row r="231" spans="1:65" s="2" customFormat="1" ht="24.2" customHeight="1">
      <c r="A231" s="36"/>
      <c r="B231" s="37"/>
      <c r="C231" s="235" t="s">
        <v>733</v>
      </c>
      <c r="D231" s="235" t="s">
        <v>288</v>
      </c>
      <c r="E231" s="236" t="s">
        <v>1794</v>
      </c>
      <c r="F231" s="237" t="s">
        <v>1795</v>
      </c>
      <c r="G231" s="238" t="s">
        <v>162</v>
      </c>
      <c r="H231" s="239">
        <v>1</v>
      </c>
      <c r="I231" s="240"/>
      <c r="J231" s="241">
        <f>ROUND(I231*H231,2)</f>
        <v>0</v>
      </c>
      <c r="K231" s="237" t="s">
        <v>19</v>
      </c>
      <c r="L231" s="242"/>
      <c r="M231" s="243" t="s">
        <v>19</v>
      </c>
      <c r="N231" s="244" t="s">
        <v>43</v>
      </c>
      <c r="O231" s="66"/>
      <c r="P231" s="189">
        <f>O231*H231</f>
        <v>0</v>
      </c>
      <c r="Q231" s="189">
        <v>0</v>
      </c>
      <c r="R231" s="189">
        <f>Q231*H231</f>
        <v>0</v>
      </c>
      <c r="S231" s="189">
        <v>0</v>
      </c>
      <c r="T231" s="190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91" t="s">
        <v>455</v>
      </c>
      <c r="AT231" s="191" t="s">
        <v>288</v>
      </c>
      <c r="AU231" s="191" t="s">
        <v>84</v>
      </c>
      <c r="AY231" s="19" t="s">
        <v>146</v>
      </c>
      <c r="BE231" s="192">
        <f>IF(N231="základní",J231,0)</f>
        <v>0</v>
      </c>
      <c r="BF231" s="192">
        <f>IF(N231="snížená",J231,0)</f>
        <v>0</v>
      </c>
      <c r="BG231" s="192">
        <f>IF(N231="zákl. přenesená",J231,0)</f>
        <v>0</v>
      </c>
      <c r="BH231" s="192">
        <f>IF(N231="sníž. přenesená",J231,0)</f>
        <v>0</v>
      </c>
      <c r="BI231" s="192">
        <f>IF(N231="nulová",J231,0)</f>
        <v>0</v>
      </c>
      <c r="BJ231" s="19" t="s">
        <v>84</v>
      </c>
      <c r="BK231" s="192">
        <f>ROUND(I231*H231,2)</f>
        <v>0</v>
      </c>
      <c r="BL231" s="19" t="s">
        <v>229</v>
      </c>
      <c r="BM231" s="191" t="s">
        <v>1796</v>
      </c>
    </row>
    <row r="232" spans="1:65" s="12" customFormat="1" ht="22.9" customHeight="1">
      <c r="B232" s="164"/>
      <c r="C232" s="165"/>
      <c r="D232" s="166" t="s">
        <v>70</v>
      </c>
      <c r="E232" s="178" t="s">
        <v>1797</v>
      </c>
      <c r="F232" s="178" t="s">
        <v>1798</v>
      </c>
      <c r="G232" s="165"/>
      <c r="H232" s="165"/>
      <c r="I232" s="168"/>
      <c r="J232" s="179">
        <f>BK232</f>
        <v>0</v>
      </c>
      <c r="K232" s="165"/>
      <c r="L232" s="170"/>
      <c r="M232" s="171"/>
      <c r="N232" s="172"/>
      <c r="O232" s="172"/>
      <c r="P232" s="173">
        <f>SUM(P233:P245)</f>
        <v>0</v>
      </c>
      <c r="Q232" s="172"/>
      <c r="R232" s="173">
        <f>SUM(R233:R245)</f>
        <v>0</v>
      </c>
      <c r="S232" s="172"/>
      <c r="T232" s="174">
        <f>SUM(T233:T245)</f>
        <v>0</v>
      </c>
      <c r="AR232" s="175" t="s">
        <v>78</v>
      </c>
      <c r="AT232" s="176" t="s">
        <v>70</v>
      </c>
      <c r="AU232" s="176" t="s">
        <v>78</v>
      </c>
      <c r="AY232" s="175" t="s">
        <v>146</v>
      </c>
      <c r="BK232" s="177">
        <f>SUM(BK233:BK245)</f>
        <v>0</v>
      </c>
    </row>
    <row r="233" spans="1:65" s="2" customFormat="1" ht="66.75" customHeight="1">
      <c r="A233" s="36"/>
      <c r="B233" s="37"/>
      <c r="C233" s="235" t="s">
        <v>738</v>
      </c>
      <c r="D233" s="235" t="s">
        <v>288</v>
      </c>
      <c r="E233" s="236" t="s">
        <v>1799</v>
      </c>
      <c r="F233" s="237" t="s">
        <v>1800</v>
      </c>
      <c r="G233" s="238" t="s">
        <v>162</v>
      </c>
      <c r="H233" s="239">
        <v>1</v>
      </c>
      <c r="I233" s="240"/>
      <c r="J233" s="241">
        <f t="shared" ref="J233:J245" si="20">ROUND(I233*H233,2)</f>
        <v>0</v>
      </c>
      <c r="K233" s="237" t="s">
        <v>19</v>
      </c>
      <c r="L233" s="242"/>
      <c r="M233" s="243" t="s">
        <v>19</v>
      </c>
      <c r="N233" s="244" t="s">
        <v>43</v>
      </c>
      <c r="O233" s="66"/>
      <c r="P233" s="189">
        <f t="shared" ref="P233:P245" si="21">O233*H233</f>
        <v>0</v>
      </c>
      <c r="Q233" s="189">
        <v>0</v>
      </c>
      <c r="R233" s="189">
        <f t="shared" ref="R233:R245" si="22">Q233*H233</f>
        <v>0</v>
      </c>
      <c r="S233" s="189">
        <v>0</v>
      </c>
      <c r="T233" s="190">
        <f t="shared" ref="T233:T245" si="23"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91" t="s">
        <v>201</v>
      </c>
      <c r="AT233" s="191" t="s">
        <v>288</v>
      </c>
      <c r="AU233" s="191" t="s">
        <v>84</v>
      </c>
      <c r="AY233" s="19" t="s">
        <v>146</v>
      </c>
      <c r="BE233" s="192">
        <f t="shared" ref="BE233:BE245" si="24">IF(N233="základní",J233,0)</f>
        <v>0</v>
      </c>
      <c r="BF233" s="192">
        <f t="shared" ref="BF233:BF245" si="25">IF(N233="snížená",J233,0)</f>
        <v>0</v>
      </c>
      <c r="BG233" s="192">
        <f t="shared" ref="BG233:BG245" si="26">IF(N233="zákl. přenesená",J233,0)</f>
        <v>0</v>
      </c>
      <c r="BH233" s="192">
        <f t="shared" ref="BH233:BH245" si="27">IF(N233="sníž. přenesená",J233,0)</f>
        <v>0</v>
      </c>
      <c r="BI233" s="192">
        <f t="shared" ref="BI233:BI245" si="28">IF(N233="nulová",J233,0)</f>
        <v>0</v>
      </c>
      <c r="BJ233" s="19" t="s">
        <v>84</v>
      </c>
      <c r="BK233" s="192">
        <f t="shared" ref="BK233:BK245" si="29">ROUND(I233*H233,2)</f>
        <v>0</v>
      </c>
      <c r="BL233" s="19" t="s">
        <v>154</v>
      </c>
      <c r="BM233" s="191" t="s">
        <v>1801</v>
      </c>
    </row>
    <row r="234" spans="1:65" s="2" customFormat="1" ht="21.75" customHeight="1">
      <c r="A234" s="36"/>
      <c r="B234" s="37"/>
      <c r="C234" s="235" t="s">
        <v>748</v>
      </c>
      <c r="D234" s="235" t="s">
        <v>288</v>
      </c>
      <c r="E234" s="236" t="s">
        <v>1802</v>
      </c>
      <c r="F234" s="237" t="s">
        <v>1803</v>
      </c>
      <c r="G234" s="238" t="s">
        <v>162</v>
      </c>
      <c r="H234" s="239">
        <v>1</v>
      </c>
      <c r="I234" s="240"/>
      <c r="J234" s="241">
        <f t="shared" si="20"/>
        <v>0</v>
      </c>
      <c r="K234" s="237" t="s">
        <v>19</v>
      </c>
      <c r="L234" s="242"/>
      <c r="M234" s="243" t="s">
        <v>19</v>
      </c>
      <c r="N234" s="244" t="s">
        <v>43</v>
      </c>
      <c r="O234" s="66"/>
      <c r="P234" s="189">
        <f t="shared" si="21"/>
        <v>0</v>
      </c>
      <c r="Q234" s="189">
        <v>0</v>
      </c>
      <c r="R234" s="189">
        <f t="shared" si="22"/>
        <v>0</v>
      </c>
      <c r="S234" s="189">
        <v>0</v>
      </c>
      <c r="T234" s="190">
        <f t="shared" si="23"/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91" t="s">
        <v>201</v>
      </c>
      <c r="AT234" s="191" t="s">
        <v>288</v>
      </c>
      <c r="AU234" s="191" t="s">
        <v>84</v>
      </c>
      <c r="AY234" s="19" t="s">
        <v>146</v>
      </c>
      <c r="BE234" s="192">
        <f t="shared" si="24"/>
        <v>0</v>
      </c>
      <c r="BF234" s="192">
        <f t="shared" si="25"/>
        <v>0</v>
      </c>
      <c r="BG234" s="192">
        <f t="shared" si="26"/>
        <v>0</v>
      </c>
      <c r="BH234" s="192">
        <f t="shared" si="27"/>
        <v>0</v>
      </c>
      <c r="BI234" s="192">
        <f t="shared" si="28"/>
        <v>0</v>
      </c>
      <c r="BJ234" s="19" t="s">
        <v>84</v>
      </c>
      <c r="BK234" s="192">
        <f t="shared" si="29"/>
        <v>0</v>
      </c>
      <c r="BL234" s="19" t="s">
        <v>154</v>
      </c>
      <c r="BM234" s="191" t="s">
        <v>1804</v>
      </c>
    </row>
    <row r="235" spans="1:65" s="2" customFormat="1" ht="16.5" customHeight="1">
      <c r="A235" s="36"/>
      <c r="B235" s="37"/>
      <c r="C235" s="235" t="s">
        <v>752</v>
      </c>
      <c r="D235" s="235" t="s">
        <v>288</v>
      </c>
      <c r="E235" s="236" t="s">
        <v>1805</v>
      </c>
      <c r="F235" s="237" t="s">
        <v>1806</v>
      </c>
      <c r="G235" s="238" t="s">
        <v>162</v>
      </c>
      <c r="H235" s="239">
        <v>1</v>
      </c>
      <c r="I235" s="240"/>
      <c r="J235" s="241">
        <f t="shared" si="20"/>
        <v>0</v>
      </c>
      <c r="K235" s="237" t="s">
        <v>19</v>
      </c>
      <c r="L235" s="242"/>
      <c r="M235" s="243" t="s">
        <v>19</v>
      </c>
      <c r="N235" s="244" t="s">
        <v>43</v>
      </c>
      <c r="O235" s="66"/>
      <c r="P235" s="189">
        <f t="shared" si="21"/>
        <v>0</v>
      </c>
      <c r="Q235" s="189">
        <v>0</v>
      </c>
      <c r="R235" s="189">
        <f t="shared" si="22"/>
        <v>0</v>
      </c>
      <c r="S235" s="189">
        <v>0</v>
      </c>
      <c r="T235" s="190">
        <f t="shared" si="23"/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91" t="s">
        <v>201</v>
      </c>
      <c r="AT235" s="191" t="s">
        <v>288</v>
      </c>
      <c r="AU235" s="191" t="s">
        <v>84</v>
      </c>
      <c r="AY235" s="19" t="s">
        <v>146</v>
      </c>
      <c r="BE235" s="192">
        <f t="shared" si="24"/>
        <v>0</v>
      </c>
      <c r="BF235" s="192">
        <f t="shared" si="25"/>
        <v>0</v>
      </c>
      <c r="BG235" s="192">
        <f t="shared" si="26"/>
        <v>0</v>
      </c>
      <c r="BH235" s="192">
        <f t="shared" si="27"/>
        <v>0</v>
      </c>
      <c r="BI235" s="192">
        <f t="shared" si="28"/>
        <v>0</v>
      </c>
      <c r="BJ235" s="19" t="s">
        <v>84</v>
      </c>
      <c r="BK235" s="192">
        <f t="shared" si="29"/>
        <v>0</v>
      </c>
      <c r="BL235" s="19" t="s">
        <v>154</v>
      </c>
      <c r="BM235" s="191" t="s">
        <v>1807</v>
      </c>
    </row>
    <row r="236" spans="1:65" s="2" customFormat="1" ht="16.5" customHeight="1">
      <c r="A236" s="36"/>
      <c r="B236" s="37"/>
      <c r="C236" s="235" t="s">
        <v>756</v>
      </c>
      <c r="D236" s="235" t="s">
        <v>288</v>
      </c>
      <c r="E236" s="236" t="s">
        <v>1808</v>
      </c>
      <c r="F236" s="237" t="s">
        <v>1809</v>
      </c>
      <c r="G236" s="238" t="s">
        <v>162</v>
      </c>
      <c r="H236" s="239">
        <v>7</v>
      </c>
      <c r="I236" s="240"/>
      <c r="J236" s="241">
        <f t="shared" si="20"/>
        <v>0</v>
      </c>
      <c r="K236" s="237" t="s">
        <v>19</v>
      </c>
      <c r="L236" s="242"/>
      <c r="M236" s="243" t="s">
        <v>19</v>
      </c>
      <c r="N236" s="244" t="s">
        <v>43</v>
      </c>
      <c r="O236" s="66"/>
      <c r="P236" s="189">
        <f t="shared" si="21"/>
        <v>0</v>
      </c>
      <c r="Q236" s="189">
        <v>0</v>
      </c>
      <c r="R236" s="189">
        <f t="shared" si="22"/>
        <v>0</v>
      </c>
      <c r="S236" s="189">
        <v>0</v>
      </c>
      <c r="T236" s="190">
        <f t="shared" si="23"/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91" t="s">
        <v>201</v>
      </c>
      <c r="AT236" s="191" t="s">
        <v>288</v>
      </c>
      <c r="AU236" s="191" t="s">
        <v>84</v>
      </c>
      <c r="AY236" s="19" t="s">
        <v>146</v>
      </c>
      <c r="BE236" s="192">
        <f t="shared" si="24"/>
        <v>0</v>
      </c>
      <c r="BF236" s="192">
        <f t="shared" si="25"/>
        <v>0</v>
      </c>
      <c r="BG236" s="192">
        <f t="shared" si="26"/>
        <v>0</v>
      </c>
      <c r="BH236" s="192">
        <f t="shared" si="27"/>
        <v>0</v>
      </c>
      <c r="BI236" s="192">
        <f t="shared" si="28"/>
        <v>0</v>
      </c>
      <c r="BJ236" s="19" t="s">
        <v>84</v>
      </c>
      <c r="BK236" s="192">
        <f t="shared" si="29"/>
        <v>0</v>
      </c>
      <c r="BL236" s="19" t="s">
        <v>154</v>
      </c>
      <c r="BM236" s="191" t="s">
        <v>1810</v>
      </c>
    </row>
    <row r="237" spans="1:65" s="2" customFormat="1" ht="16.5" customHeight="1">
      <c r="A237" s="36"/>
      <c r="B237" s="37"/>
      <c r="C237" s="235" t="s">
        <v>760</v>
      </c>
      <c r="D237" s="235" t="s">
        <v>288</v>
      </c>
      <c r="E237" s="236" t="s">
        <v>1811</v>
      </c>
      <c r="F237" s="237" t="s">
        <v>1812</v>
      </c>
      <c r="G237" s="238" t="s">
        <v>162</v>
      </c>
      <c r="H237" s="239">
        <v>1</v>
      </c>
      <c r="I237" s="240"/>
      <c r="J237" s="241">
        <f t="shared" si="20"/>
        <v>0</v>
      </c>
      <c r="K237" s="237" t="s">
        <v>19</v>
      </c>
      <c r="L237" s="242"/>
      <c r="M237" s="243" t="s">
        <v>19</v>
      </c>
      <c r="N237" s="244" t="s">
        <v>43</v>
      </c>
      <c r="O237" s="66"/>
      <c r="P237" s="189">
        <f t="shared" si="21"/>
        <v>0</v>
      </c>
      <c r="Q237" s="189">
        <v>0</v>
      </c>
      <c r="R237" s="189">
        <f t="shared" si="22"/>
        <v>0</v>
      </c>
      <c r="S237" s="189">
        <v>0</v>
      </c>
      <c r="T237" s="190">
        <f t="shared" si="23"/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91" t="s">
        <v>201</v>
      </c>
      <c r="AT237" s="191" t="s">
        <v>288</v>
      </c>
      <c r="AU237" s="191" t="s">
        <v>84</v>
      </c>
      <c r="AY237" s="19" t="s">
        <v>146</v>
      </c>
      <c r="BE237" s="192">
        <f t="shared" si="24"/>
        <v>0</v>
      </c>
      <c r="BF237" s="192">
        <f t="shared" si="25"/>
        <v>0</v>
      </c>
      <c r="BG237" s="192">
        <f t="shared" si="26"/>
        <v>0</v>
      </c>
      <c r="BH237" s="192">
        <f t="shared" si="27"/>
        <v>0</v>
      </c>
      <c r="BI237" s="192">
        <f t="shared" si="28"/>
        <v>0</v>
      </c>
      <c r="BJ237" s="19" t="s">
        <v>84</v>
      </c>
      <c r="BK237" s="192">
        <f t="shared" si="29"/>
        <v>0</v>
      </c>
      <c r="BL237" s="19" t="s">
        <v>154</v>
      </c>
      <c r="BM237" s="191" t="s">
        <v>1813</v>
      </c>
    </row>
    <row r="238" spans="1:65" s="2" customFormat="1" ht="16.5" customHeight="1">
      <c r="A238" s="36"/>
      <c r="B238" s="37"/>
      <c r="C238" s="235" t="s">
        <v>764</v>
      </c>
      <c r="D238" s="235" t="s">
        <v>288</v>
      </c>
      <c r="E238" s="236" t="s">
        <v>1814</v>
      </c>
      <c r="F238" s="237" t="s">
        <v>1815</v>
      </c>
      <c r="G238" s="238" t="s">
        <v>162</v>
      </c>
      <c r="H238" s="239">
        <v>1</v>
      </c>
      <c r="I238" s="240"/>
      <c r="J238" s="241">
        <f t="shared" si="20"/>
        <v>0</v>
      </c>
      <c r="K238" s="237" t="s">
        <v>19</v>
      </c>
      <c r="L238" s="242"/>
      <c r="M238" s="243" t="s">
        <v>19</v>
      </c>
      <c r="N238" s="244" t="s">
        <v>43</v>
      </c>
      <c r="O238" s="66"/>
      <c r="P238" s="189">
        <f t="shared" si="21"/>
        <v>0</v>
      </c>
      <c r="Q238" s="189">
        <v>0</v>
      </c>
      <c r="R238" s="189">
        <f t="shared" si="22"/>
        <v>0</v>
      </c>
      <c r="S238" s="189">
        <v>0</v>
      </c>
      <c r="T238" s="190">
        <f t="shared" si="23"/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91" t="s">
        <v>201</v>
      </c>
      <c r="AT238" s="191" t="s">
        <v>288</v>
      </c>
      <c r="AU238" s="191" t="s">
        <v>84</v>
      </c>
      <c r="AY238" s="19" t="s">
        <v>146</v>
      </c>
      <c r="BE238" s="192">
        <f t="shared" si="24"/>
        <v>0</v>
      </c>
      <c r="BF238" s="192">
        <f t="shared" si="25"/>
        <v>0</v>
      </c>
      <c r="BG238" s="192">
        <f t="shared" si="26"/>
        <v>0</v>
      </c>
      <c r="BH238" s="192">
        <f t="shared" si="27"/>
        <v>0</v>
      </c>
      <c r="BI238" s="192">
        <f t="shared" si="28"/>
        <v>0</v>
      </c>
      <c r="BJ238" s="19" t="s">
        <v>84</v>
      </c>
      <c r="BK238" s="192">
        <f t="shared" si="29"/>
        <v>0</v>
      </c>
      <c r="BL238" s="19" t="s">
        <v>154</v>
      </c>
      <c r="BM238" s="191" t="s">
        <v>1816</v>
      </c>
    </row>
    <row r="239" spans="1:65" s="2" customFormat="1" ht="16.5" customHeight="1">
      <c r="A239" s="36"/>
      <c r="B239" s="37"/>
      <c r="C239" s="235" t="s">
        <v>768</v>
      </c>
      <c r="D239" s="235" t="s">
        <v>288</v>
      </c>
      <c r="E239" s="236" t="s">
        <v>1817</v>
      </c>
      <c r="F239" s="237" t="s">
        <v>1818</v>
      </c>
      <c r="G239" s="238" t="s">
        <v>162</v>
      </c>
      <c r="H239" s="239">
        <v>1</v>
      </c>
      <c r="I239" s="240"/>
      <c r="J239" s="241">
        <f t="shared" si="20"/>
        <v>0</v>
      </c>
      <c r="K239" s="237" t="s">
        <v>19</v>
      </c>
      <c r="L239" s="242"/>
      <c r="M239" s="243" t="s">
        <v>19</v>
      </c>
      <c r="N239" s="244" t="s">
        <v>43</v>
      </c>
      <c r="O239" s="66"/>
      <c r="P239" s="189">
        <f t="shared" si="21"/>
        <v>0</v>
      </c>
      <c r="Q239" s="189">
        <v>0</v>
      </c>
      <c r="R239" s="189">
        <f t="shared" si="22"/>
        <v>0</v>
      </c>
      <c r="S239" s="189">
        <v>0</v>
      </c>
      <c r="T239" s="190">
        <f t="shared" si="23"/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91" t="s">
        <v>201</v>
      </c>
      <c r="AT239" s="191" t="s">
        <v>288</v>
      </c>
      <c r="AU239" s="191" t="s">
        <v>84</v>
      </c>
      <c r="AY239" s="19" t="s">
        <v>146</v>
      </c>
      <c r="BE239" s="192">
        <f t="shared" si="24"/>
        <v>0</v>
      </c>
      <c r="BF239" s="192">
        <f t="shared" si="25"/>
        <v>0</v>
      </c>
      <c r="BG239" s="192">
        <f t="shared" si="26"/>
        <v>0</v>
      </c>
      <c r="BH239" s="192">
        <f t="shared" si="27"/>
        <v>0</v>
      </c>
      <c r="BI239" s="192">
        <f t="shared" si="28"/>
        <v>0</v>
      </c>
      <c r="BJ239" s="19" t="s">
        <v>84</v>
      </c>
      <c r="BK239" s="192">
        <f t="shared" si="29"/>
        <v>0</v>
      </c>
      <c r="BL239" s="19" t="s">
        <v>154</v>
      </c>
      <c r="BM239" s="191" t="s">
        <v>1819</v>
      </c>
    </row>
    <row r="240" spans="1:65" s="2" customFormat="1" ht="16.5" customHeight="1">
      <c r="A240" s="36"/>
      <c r="B240" s="37"/>
      <c r="C240" s="235" t="s">
        <v>774</v>
      </c>
      <c r="D240" s="235" t="s">
        <v>288</v>
      </c>
      <c r="E240" s="236" t="s">
        <v>1820</v>
      </c>
      <c r="F240" s="237" t="s">
        <v>1821</v>
      </c>
      <c r="G240" s="238" t="s">
        <v>162</v>
      </c>
      <c r="H240" s="239">
        <v>1</v>
      </c>
      <c r="I240" s="240"/>
      <c r="J240" s="241">
        <f t="shared" si="20"/>
        <v>0</v>
      </c>
      <c r="K240" s="237" t="s">
        <v>19</v>
      </c>
      <c r="L240" s="242"/>
      <c r="M240" s="243" t="s">
        <v>19</v>
      </c>
      <c r="N240" s="244" t="s">
        <v>43</v>
      </c>
      <c r="O240" s="66"/>
      <c r="P240" s="189">
        <f t="shared" si="21"/>
        <v>0</v>
      </c>
      <c r="Q240" s="189">
        <v>0</v>
      </c>
      <c r="R240" s="189">
        <f t="shared" si="22"/>
        <v>0</v>
      </c>
      <c r="S240" s="189">
        <v>0</v>
      </c>
      <c r="T240" s="190">
        <f t="shared" si="23"/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91" t="s">
        <v>201</v>
      </c>
      <c r="AT240" s="191" t="s">
        <v>288</v>
      </c>
      <c r="AU240" s="191" t="s">
        <v>84</v>
      </c>
      <c r="AY240" s="19" t="s">
        <v>146</v>
      </c>
      <c r="BE240" s="192">
        <f t="shared" si="24"/>
        <v>0</v>
      </c>
      <c r="BF240" s="192">
        <f t="shared" si="25"/>
        <v>0</v>
      </c>
      <c r="BG240" s="192">
        <f t="shared" si="26"/>
        <v>0</v>
      </c>
      <c r="BH240" s="192">
        <f t="shared" si="27"/>
        <v>0</v>
      </c>
      <c r="BI240" s="192">
        <f t="shared" si="28"/>
        <v>0</v>
      </c>
      <c r="BJ240" s="19" t="s">
        <v>84</v>
      </c>
      <c r="BK240" s="192">
        <f t="shared" si="29"/>
        <v>0</v>
      </c>
      <c r="BL240" s="19" t="s">
        <v>154</v>
      </c>
      <c r="BM240" s="191" t="s">
        <v>1822</v>
      </c>
    </row>
    <row r="241" spans="1:65" s="2" customFormat="1" ht="16.5" customHeight="1">
      <c r="A241" s="36"/>
      <c r="B241" s="37"/>
      <c r="C241" s="235" t="s">
        <v>779</v>
      </c>
      <c r="D241" s="235" t="s">
        <v>288</v>
      </c>
      <c r="E241" s="236" t="s">
        <v>1823</v>
      </c>
      <c r="F241" s="237" t="s">
        <v>1824</v>
      </c>
      <c r="G241" s="238" t="s">
        <v>162</v>
      </c>
      <c r="H241" s="239">
        <v>2</v>
      </c>
      <c r="I241" s="240"/>
      <c r="J241" s="241">
        <f t="shared" si="20"/>
        <v>0</v>
      </c>
      <c r="K241" s="237" t="s">
        <v>19</v>
      </c>
      <c r="L241" s="242"/>
      <c r="M241" s="243" t="s">
        <v>19</v>
      </c>
      <c r="N241" s="244" t="s">
        <v>43</v>
      </c>
      <c r="O241" s="66"/>
      <c r="P241" s="189">
        <f t="shared" si="21"/>
        <v>0</v>
      </c>
      <c r="Q241" s="189">
        <v>0</v>
      </c>
      <c r="R241" s="189">
        <f t="shared" si="22"/>
        <v>0</v>
      </c>
      <c r="S241" s="189">
        <v>0</v>
      </c>
      <c r="T241" s="190">
        <f t="shared" si="23"/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91" t="s">
        <v>201</v>
      </c>
      <c r="AT241" s="191" t="s">
        <v>288</v>
      </c>
      <c r="AU241" s="191" t="s">
        <v>84</v>
      </c>
      <c r="AY241" s="19" t="s">
        <v>146</v>
      </c>
      <c r="BE241" s="192">
        <f t="shared" si="24"/>
        <v>0</v>
      </c>
      <c r="BF241" s="192">
        <f t="shared" si="25"/>
        <v>0</v>
      </c>
      <c r="BG241" s="192">
        <f t="shared" si="26"/>
        <v>0</v>
      </c>
      <c r="BH241" s="192">
        <f t="shared" si="27"/>
        <v>0</v>
      </c>
      <c r="BI241" s="192">
        <f t="shared" si="28"/>
        <v>0</v>
      </c>
      <c r="BJ241" s="19" t="s">
        <v>84</v>
      </c>
      <c r="BK241" s="192">
        <f t="shared" si="29"/>
        <v>0</v>
      </c>
      <c r="BL241" s="19" t="s">
        <v>154</v>
      </c>
      <c r="BM241" s="191" t="s">
        <v>1825</v>
      </c>
    </row>
    <row r="242" spans="1:65" s="2" customFormat="1" ht="16.5" customHeight="1">
      <c r="A242" s="36"/>
      <c r="B242" s="37"/>
      <c r="C242" s="235" t="s">
        <v>784</v>
      </c>
      <c r="D242" s="235" t="s">
        <v>288</v>
      </c>
      <c r="E242" s="236" t="s">
        <v>1826</v>
      </c>
      <c r="F242" s="237" t="s">
        <v>1827</v>
      </c>
      <c r="G242" s="238" t="s">
        <v>162</v>
      </c>
      <c r="H242" s="239">
        <v>2</v>
      </c>
      <c r="I242" s="240"/>
      <c r="J242" s="241">
        <f t="shared" si="20"/>
        <v>0</v>
      </c>
      <c r="K242" s="237" t="s">
        <v>19</v>
      </c>
      <c r="L242" s="242"/>
      <c r="M242" s="243" t="s">
        <v>19</v>
      </c>
      <c r="N242" s="244" t="s">
        <v>43</v>
      </c>
      <c r="O242" s="66"/>
      <c r="P242" s="189">
        <f t="shared" si="21"/>
        <v>0</v>
      </c>
      <c r="Q242" s="189">
        <v>0</v>
      </c>
      <c r="R242" s="189">
        <f t="shared" si="22"/>
        <v>0</v>
      </c>
      <c r="S242" s="189">
        <v>0</v>
      </c>
      <c r="T242" s="190">
        <f t="shared" si="23"/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91" t="s">
        <v>201</v>
      </c>
      <c r="AT242" s="191" t="s">
        <v>288</v>
      </c>
      <c r="AU242" s="191" t="s">
        <v>84</v>
      </c>
      <c r="AY242" s="19" t="s">
        <v>146</v>
      </c>
      <c r="BE242" s="192">
        <f t="shared" si="24"/>
        <v>0</v>
      </c>
      <c r="BF242" s="192">
        <f t="shared" si="25"/>
        <v>0</v>
      </c>
      <c r="BG242" s="192">
        <f t="shared" si="26"/>
        <v>0</v>
      </c>
      <c r="BH242" s="192">
        <f t="shared" si="27"/>
        <v>0</v>
      </c>
      <c r="BI242" s="192">
        <f t="shared" si="28"/>
        <v>0</v>
      </c>
      <c r="BJ242" s="19" t="s">
        <v>84</v>
      </c>
      <c r="BK242" s="192">
        <f t="shared" si="29"/>
        <v>0</v>
      </c>
      <c r="BL242" s="19" t="s">
        <v>154</v>
      </c>
      <c r="BM242" s="191" t="s">
        <v>1828</v>
      </c>
    </row>
    <row r="243" spans="1:65" s="2" customFormat="1" ht="16.5" customHeight="1">
      <c r="A243" s="36"/>
      <c r="B243" s="37"/>
      <c r="C243" s="235" t="s">
        <v>789</v>
      </c>
      <c r="D243" s="235" t="s">
        <v>288</v>
      </c>
      <c r="E243" s="236" t="s">
        <v>1829</v>
      </c>
      <c r="F243" s="237" t="s">
        <v>1830</v>
      </c>
      <c r="G243" s="238" t="s">
        <v>162</v>
      </c>
      <c r="H243" s="239">
        <v>3</v>
      </c>
      <c r="I243" s="240"/>
      <c r="J243" s="241">
        <f t="shared" si="20"/>
        <v>0</v>
      </c>
      <c r="K243" s="237" t="s">
        <v>19</v>
      </c>
      <c r="L243" s="242"/>
      <c r="M243" s="243" t="s">
        <v>19</v>
      </c>
      <c r="N243" s="244" t="s">
        <v>43</v>
      </c>
      <c r="O243" s="66"/>
      <c r="P243" s="189">
        <f t="shared" si="21"/>
        <v>0</v>
      </c>
      <c r="Q243" s="189">
        <v>0</v>
      </c>
      <c r="R243" s="189">
        <f t="shared" si="22"/>
        <v>0</v>
      </c>
      <c r="S243" s="189">
        <v>0</v>
      </c>
      <c r="T243" s="190">
        <f t="shared" si="23"/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91" t="s">
        <v>201</v>
      </c>
      <c r="AT243" s="191" t="s">
        <v>288</v>
      </c>
      <c r="AU243" s="191" t="s">
        <v>84</v>
      </c>
      <c r="AY243" s="19" t="s">
        <v>146</v>
      </c>
      <c r="BE243" s="192">
        <f t="shared" si="24"/>
        <v>0</v>
      </c>
      <c r="BF243" s="192">
        <f t="shared" si="25"/>
        <v>0</v>
      </c>
      <c r="BG243" s="192">
        <f t="shared" si="26"/>
        <v>0</v>
      </c>
      <c r="BH243" s="192">
        <f t="shared" si="27"/>
        <v>0</v>
      </c>
      <c r="BI243" s="192">
        <f t="shared" si="28"/>
        <v>0</v>
      </c>
      <c r="BJ243" s="19" t="s">
        <v>84</v>
      </c>
      <c r="BK243" s="192">
        <f t="shared" si="29"/>
        <v>0</v>
      </c>
      <c r="BL243" s="19" t="s">
        <v>154</v>
      </c>
      <c r="BM243" s="191" t="s">
        <v>1831</v>
      </c>
    </row>
    <row r="244" spans="1:65" s="2" customFormat="1" ht="16.5" customHeight="1">
      <c r="A244" s="36"/>
      <c r="B244" s="37"/>
      <c r="C244" s="235" t="s">
        <v>794</v>
      </c>
      <c r="D244" s="235" t="s">
        <v>288</v>
      </c>
      <c r="E244" s="236" t="s">
        <v>1832</v>
      </c>
      <c r="F244" s="237" t="s">
        <v>1833</v>
      </c>
      <c r="G244" s="238" t="s">
        <v>162</v>
      </c>
      <c r="H244" s="239">
        <v>1</v>
      </c>
      <c r="I244" s="240"/>
      <c r="J244" s="241">
        <f t="shared" si="20"/>
        <v>0</v>
      </c>
      <c r="K244" s="237" t="s">
        <v>19</v>
      </c>
      <c r="L244" s="242"/>
      <c r="M244" s="243" t="s">
        <v>19</v>
      </c>
      <c r="N244" s="244" t="s">
        <v>43</v>
      </c>
      <c r="O244" s="66"/>
      <c r="P244" s="189">
        <f t="shared" si="21"/>
        <v>0</v>
      </c>
      <c r="Q244" s="189">
        <v>0</v>
      </c>
      <c r="R244" s="189">
        <f t="shared" si="22"/>
        <v>0</v>
      </c>
      <c r="S244" s="189">
        <v>0</v>
      </c>
      <c r="T244" s="190">
        <f t="shared" si="23"/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91" t="s">
        <v>201</v>
      </c>
      <c r="AT244" s="191" t="s">
        <v>288</v>
      </c>
      <c r="AU244" s="191" t="s">
        <v>84</v>
      </c>
      <c r="AY244" s="19" t="s">
        <v>146</v>
      </c>
      <c r="BE244" s="192">
        <f t="shared" si="24"/>
        <v>0</v>
      </c>
      <c r="BF244" s="192">
        <f t="shared" si="25"/>
        <v>0</v>
      </c>
      <c r="BG244" s="192">
        <f t="shared" si="26"/>
        <v>0</v>
      </c>
      <c r="BH244" s="192">
        <f t="shared" si="27"/>
        <v>0</v>
      </c>
      <c r="BI244" s="192">
        <f t="shared" si="28"/>
        <v>0</v>
      </c>
      <c r="BJ244" s="19" t="s">
        <v>84</v>
      </c>
      <c r="BK244" s="192">
        <f t="shared" si="29"/>
        <v>0</v>
      </c>
      <c r="BL244" s="19" t="s">
        <v>154</v>
      </c>
      <c r="BM244" s="191" t="s">
        <v>1834</v>
      </c>
    </row>
    <row r="245" spans="1:65" s="2" customFormat="1" ht="16.5" customHeight="1">
      <c r="A245" s="36"/>
      <c r="B245" s="37"/>
      <c r="C245" s="180" t="s">
        <v>798</v>
      </c>
      <c r="D245" s="180" t="s">
        <v>149</v>
      </c>
      <c r="E245" s="181" t="s">
        <v>1835</v>
      </c>
      <c r="F245" s="182" t="s">
        <v>1836</v>
      </c>
      <c r="G245" s="183" t="s">
        <v>162</v>
      </c>
      <c r="H245" s="184">
        <v>1</v>
      </c>
      <c r="I245" s="185"/>
      <c r="J245" s="186">
        <f t="shared" si="20"/>
        <v>0</v>
      </c>
      <c r="K245" s="182" t="s">
        <v>19</v>
      </c>
      <c r="L245" s="41"/>
      <c r="M245" s="187" t="s">
        <v>19</v>
      </c>
      <c r="N245" s="188" t="s">
        <v>43</v>
      </c>
      <c r="O245" s="66"/>
      <c r="P245" s="189">
        <f t="shared" si="21"/>
        <v>0</v>
      </c>
      <c r="Q245" s="189">
        <v>0</v>
      </c>
      <c r="R245" s="189">
        <f t="shared" si="22"/>
        <v>0</v>
      </c>
      <c r="S245" s="189">
        <v>0</v>
      </c>
      <c r="T245" s="190">
        <f t="shared" si="23"/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91" t="s">
        <v>154</v>
      </c>
      <c r="AT245" s="191" t="s">
        <v>149</v>
      </c>
      <c r="AU245" s="191" t="s">
        <v>84</v>
      </c>
      <c r="AY245" s="19" t="s">
        <v>146</v>
      </c>
      <c r="BE245" s="192">
        <f t="shared" si="24"/>
        <v>0</v>
      </c>
      <c r="BF245" s="192">
        <f t="shared" si="25"/>
        <v>0</v>
      </c>
      <c r="BG245" s="192">
        <f t="shared" si="26"/>
        <v>0</v>
      </c>
      <c r="BH245" s="192">
        <f t="shared" si="27"/>
        <v>0</v>
      </c>
      <c r="BI245" s="192">
        <f t="shared" si="28"/>
        <v>0</v>
      </c>
      <c r="BJ245" s="19" t="s">
        <v>84</v>
      </c>
      <c r="BK245" s="192">
        <f t="shared" si="29"/>
        <v>0</v>
      </c>
      <c r="BL245" s="19" t="s">
        <v>154</v>
      </c>
      <c r="BM245" s="191" t="s">
        <v>1837</v>
      </c>
    </row>
    <row r="246" spans="1:65" s="12" customFormat="1" ht="22.9" customHeight="1">
      <c r="B246" s="164"/>
      <c r="C246" s="165"/>
      <c r="D246" s="166" t="s">
        <v>70</v>
      </c>
      <c r="E246" s="178" t="s">
        <v>1838</v>
      </c>
      <c r="F246" s="178" t="s">
        <v>1839</v>
      </c>
      <c r="G246" s="165"/>
      <c r="H246" s="165"/>
      <c r="I246" s="168"/>
      <c r="J246" s="179">
        <f>BK246</f>
        <v>0</v>
      </c>
      <c r="K246" s="165"/>
      <c r="L246" s="170"/>
      <c r="M246" s="171"/>
      <c r="N246" s="172"/>
      <c r="O246" s="172"/>
      <c r="P246" s="173">
        <f>SUM(P247:P276)</f>
        <v>0</v>
      </c>
      <c r="Q246" s="172"/>
      <c r="R246" s="173">
        <f>SUM(R247:R276)</f>
        <v>8.4499999999999992E-3</v>
      </c>
      <c r="S246" s="172"/>
      <c r="T246" s="174">
        <f>SUM(T247:T276)</f>
        <v>0</v>
      </c>
      <c r="AR246" s="175" t="s">
        <v>84</v>
      </c>
      <c r="AT246" s="176" t="s">
        <v>70</v>
      </c>
      <c r="AU246" s="176" t="s">
        <v>78</v>
      </c>
      <c r="AY246" s="175" t="s">
        <v>146</v>
      </c>
      <c r="BK246" s="177">
        <f>SUM(BK247:BK276)</f>
        <v>0</v>
      </c>
    </row>
    <row r="247" spans="1:65" s="2" customFormat="1" ht="49.15" customHeight="1">
      <c r="A247" s="36"/>
      <c r="B247" s="37"/>
      <c r="C247" s="180" t="s">
        <v>807</v>
      </c>
      <c r="D247" s="180" t="s">
        <v>149</v>
      </c>
      <c r="E247" s="181" t="s">
        <v>1840</v>
      </c>
      <c r="F247" s="182" t="s">
        <v>1841</v>
      </c>
      <c r="G247" s="183" t="s">
        <v>162</v>
      </c>
      <c r="H247" s="184">
        <v>1</v>
      </c>
      <c r="I247" s="185"/>
      <c r="J247" s="186">
        <f>ROUND(I247*H247,2)</f>
        <v>0</v>
      </c>
      <c r="K247" s="182" t="s">
        <v>153</v>
      </c>
      <c r="L247" s="41"/>
      <c r="M247" s="187" t="s">
        <v>19</v>
      </c>
      <c r="N247" s="188" t="s">
        <v>43</v>
      </c>
      <c r="O247" s="66"/>
      <c r="P247" s="189">
        <f>O247*H247</f>
        <v>0</v>
      </c>
      <c r="Q247" s="189">
        <v>0</v>
      </c>
      <c r="R247" s="189">
        <f>Q247*H247</f>
        <v>0</v>
      </c>
      <c r="S247" s="189">
        <v>0</v>
      </c>
      <c r="T247" s="190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91" t="s">
        <v>229</v>
      </c>
      <c r="AT247" s="191" t="s">
        <v>149</v>
      </c>
      <c r="AU247" s="191" t="s">
        <v>84</v>
      </c>
      <c r="AY247" s="19" t="s">
        <v>146</v>
      </c>
      <c r="BE247" s="192">
        <f>IF(N247="základní",J247,0)</f>
        <v>0</v>
      </c>
      <c r="BF247" s="192">
        <f>IF(N247="snížená",J247,0)</f>
        <v>0</v>
      </c>
      <c r="BG247" s="192">
        <f>IF(N247="zákl. přenesená",J247,0)</f>
        <v>0</v>
      </c>
      <c r="BH247" s="192">
        <f>IF(N247="sníž. přenesená",J247,0)</f>
        <v>0</v>
      </c>
      <c r="BI247" s="192">
        <f>IF(N247="nulová",J247,0)</f>
        <v>0</v>
      </c>
      <c r="BJ247" s="19" t="s">
        <v>84</v>
      </c>
      <c r="BK247" s="192">
        <f>ROUND(I247*H247,2)</f>
        <v>0</v>
      </c>
      <c r="BL247" s="19" t="s">
        <v>229</v>
      </c>
      <c r="BM247" s="191" t="s">
        <v>1842</v>
      </c>
    </row>
    <row r="248" spans="1:65" s="2" customFormat="1" ht="11.25">
      <c r="A248" s="36"/>
      <c r="B248" s="37"/>
      <c r="C248" s="38"/>
      <c r="D248" s="193" t="s">
        <v>156</v>
      </c>
      <c r="E248" s="38"/>
      <c r="F248" s="194" t="s">
        <v>1843</v>
      </c>
      <c r="G248" s="38"/>
      <c r="H248" s="38"/>
      <c r="I248" s="195"/>
      <c r="J248" s="38"/>
      <c r="K248" s="38"/>
      <c r="L248" s="41"/>
      <c r="M248" s="196"/>
      <c r="N248" s="197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9" t="s">
        <v>156</v>
      </c>
      <c r="AU248" s="19" t="s">
        <v>84</v>
      </c>
    </row>
    <row r="249" spans="1:65" s="2" customFormat="1" ht="24.2" customHeight="1">
      <c r="A249" s="36"/>
      <c r="B249" s="37"/>
      <c r="C249" s="235" t="s">
        <v>813</v>
      </c>
      <c r="D249" s="235" t="s">
        <v>288</v>
      </c>
      <c r="E249" s="236" t="s">
        <v>1844</v>
      </c>
      <c r="F249" s="237" t="s">
        <v>1845</v>
      </c>
      <c r="G249" s="238" t="s">
        <v>162</v>
      </c>
      <c r="H249" s="239">
        <v>1</v>
      </c>
      <c r="I249" s="240"/>
      <c r="J249" s="241">
        <f>ROUND(I249*H249,2)</f>
        <v>0</v>
      </c>
      <c r="K249" s="237" t="s">
        <v>19</v>
      </c>
      <c r="L249" s="242"/>
      <c r="M249" s="243" t="s">
        <v>19</v>
      </c>
      <c r="N249" s="244" t="s">
        <v>43</v>
      </c>
      <c r="O249" s="66"/>
      <c r="P249" s="189">
        <f>O249*H249</f>
        <v>0</v>
      </c>
      <c r="Q249" s="189">
        <v>0</v>
      </c>
      <c r="R249" s="189">
        <f>Q249*H249</f>
        <v>0</v>
      </c>
      <c r="S249" s="189">
        <v>0</v>
      </c>
      <c r="T249" s="190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91" t="s">
        <v>455</v>
      </c>
      <c r="AT249" s="191" t="s">
        <v>288</v>
      </c>
      <c r="AU249" s="191" t="s">
        <v>84</v>
      </c>
      <c r="AY249" s="19" t="s">
        <v>146</v>
      </c>
      <c r="BE249" s="192">
        <f>IF(N249="základní",J249,0)</f>
        <v>0</v>
      </c>
      <c r="BF249" s="192">
        <f>IF(N249="snížená",J249,0)</f>
        <v>0</v>
      </c>
      <c r="BG249" s="192">
        <f>IF(N249="zákl. přenesená",J249,0)</f>
        <v>0</v>
      </c>
      <c r="BH249" s="192">
        <f>IF(N249="sníž. přenesená",J249,0)</f>
        <v>0</v>
      </c>
      <c r="BI249" s="192">
        <f>IF(N249="nulová",J249,0)</f>
        <v>0</v>
      </c>
      <c r="BJ249" s="19" t="s">
        <v>84</v>
      </c>
      <c r="BK249" s="192">
        <f>ROUND(I249*H249,2)</f>
        <v>0</v>
      </c>
      <c r="BL249" s="19" t="s">
        <v>229</v>
      </c>
      <c r="BM249" s="191" t="s">
        <v>1846</v>
      </c>
    </row>
    <row r="250" spans="1:65" s="2" customFormat="1" ht="16.5" customHeight="1">
      <c r="A250" s="36"/>
      <c r="B250" s="37"/>
      <c r="C250" s="235" t="s">
        <v>818</v>
      </c>
      <c r="D250" s="235" t="s">
        <v>288</v>
      </c>
      <c r="E250" s="236" t="s">
        <v>1735</v>
      </c>
      <c r="F250" s="237" t="s">
        <v>1736</v>
      </c>
      <c r="G250" s="238" t="s">
        <v>162</v>
      </c>
      <c r="H250" s="239">
        <v>1</v>
      </c>
      <c r="I250" s="240"/>
      <c r="J250" s="241">
        <f>ROUND(I250*H250,2)</f>
        <v>0</v>
      </c>
      <c r="K250" s="237" t="s">
        <v>19</v>
      </c>
      <c r="L250" s="242"/>
      <c r="M250" s="243" t="s">
        <v>19</v>
      </c>
      <c r="N250" s="244" t="s">
        <v>43</v>
      </c>
      <c r="O250" s="66"/>
      <c r="P250" s="189">
        <f>O250*H250</f>
        <v>0</v>
      </c>
      <c r="Q250" s="189">
        <v>0</v>
      </c>
      <c r="R250" s="189">
        <f>Q250*H250</f>
        <v>0</v>
      </c>
      <c r="S250" s="189">
        <v>0</v>
      </c>
      <c r="T250" s="190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91" t="s">
        <v>455</v>
      </c>
      <c r="AT250" s="191" t="s">
        <v>288</v>
      </c>
      <c r="AU250" s="191" t="s">
        <v>84</v>
      </c>
      <c r="AY250" s="19" t="s">
        <v>146</v>
      </c>
      <c r="BE250" s="192">
        <f>IF(N250="základní",J250,0)</f>
        <v>0</v>
      </c>
      <c r="BF250" s="192">
        <f>IF(N250="snížená",J250,0)</f>
        <v>0</v>
      </c>
      <c r="BG250" s="192">
        <f>IF(N250="zákl. přenesená",J250,0)</f>
        <v>0</v>
      </c>
      <c r="BH250" s="192">
        <f>IF(N250="sníž. přenesená",J250,0)</f>
        <v>0</v>
      </c>
      <c r="BI250" s="192">
        <f>IF(N250="nulová",J250,0)</f>
        <v>0</v>
      </c>
      <c r="BJ250" s="19" t="s">
        <v>84</v>
      </c>
      <c r="BK250" s="192">
        <f>ROUND(I250*H250,2)</f>
        <v>0</v>
      </c>
      <c r="BL250" s="19" t="s">
        <v>229</v>
      </c>
      <c r="BM250" s="191" t="s">
        <v>1847</v>
      </c>
    </row>
    <row r="251" spans="1:65" s="2" customFormat="1" ht="24.2" customHeight="1">
      <c r="A251" s="36"/>
      <c r="B251" s="37"/>
      <c r="C251" s="180" t="s">
        <v>822</v>
      </c>
      <c r="D251" s="180" t="s">
        <v>149</v>
      </c>
      <c r="E251" s="181" t="s">
        <v>1848</v>
      </c>
      <c r="F251" s="182" t="s">
        <v>1849</v>
      </c>
      <c r="G251" s="183" t="s">
        <v>152</v>
      </c>
      <c r="H251" s="184">
        <v>40</v>
      </c>
      <c r="I251" s="185"/>
      <c r="J251" s="186">
        <f>ROUND(I251*H251,2)</f>
        <v>0</v>
      </c>
      <c r="K251" s="182" t="s">
        <v>153</v>
      </c>
      <c r="L251" s="41"/>
      <c r="M251" s="187" t="s">
        <v>19</v>
      </c>
      <c r="N251" s="188" t="s">
        <v>43</v>
      </c>
      <c r="O251" s="66"/>
      <c r="P251" s="189">
        <f>O251*H251</f>
        <v>0</v>
      </c>
      <c r="Q251" s="189">
        <v>0</v>
      </c>
      <c r="R251" s="189">
        <f>Q251*H251</f>
        <v>0</v>
      </c>
      <c r="S251" s="189">
        <v>0</v>
      </c>
      <c r="T251" s="190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91" t="s">
        <v>229</v>
      </c>
      <c r="AT251" s="191" t="s">
        <v>149</v>
      </c>
      <c r="AU251" s="191" t="s">
        <v>84</v>
      </c>
      <c r="AY251" s="19" t="s">
        <v>146</v>
      </c>
      <c r="BE251" s="192">
        <f>IF(N251="základní",J251,0)</f>
        <v>0</v>
      </c>
      <c r="BF251" s="192">
        <f>IF(N251="snížená",J251,0)</f>
        <v>0</v>
      </c>
      <c r="BG251" s="192">
        <f>IF(N251="zákl. přenesená",J251,0)</f>
        <v>0</v>
      </c>
      <c r="BH251" s="192">
        <f>IF(N251="sníž. přenesená",J251,0)</f>
        <v>0</v>
      </c>
      <c r="BI251" s="192">
        <f>IF(N251="nulová",J251,0)</f>
        <v>0</v>
      </c>
      <c r="BJ251" s="19" t="s">
        <v>84</v>
      </c>
      <c r="BK251" s="192">
        <f>ROUND(I251*H251,2)</f>
        <v>0</v>
      </c>
      <c r="BL251" s="19" t="s">
        <v>229</v>
      </c>
      <c r="BM251" s="191" t="s">
        <v>1850</v>
      </c>
    </row>
    <row r="252" spans="1:65" s="2" customFormat="1" ht="11.25">
      <c r="A252" s="36"/>
      <c r="B252" s="37"/>
      <c r="C252" s="38"/>
      <c r="D252" s="193" t="s">
        <v>156</v>
      </c>
      <c r="E252" s="38"/>
      <c r="F252" s="194" t="s">
        <v>1851</v>
      </c>
      <c r="G252" s="38"/>
      <c r="H252" s="38"/>
      <c r="I252" s="195"/>
      <c r="J252" s="38"/>
      <c r="K252" s="38"/>
      <c r="L252" s="41"/>
      <c r="M252" s="196"/>
      <c r="N252" s="197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156</v>
      </c>
      <c r="AU252" s="19" t="s">
        <v>84</v>
      </c>
    </row>
    <row r="253" spans="1:65" s="2" customFormat="1" ht="21.75" customHeight="1">
      <c r="A253" s="36"/>
      <c r="B253" s="37"/>
      <c r="C253" s="235" t="s">
        <v>827</v>
      </c>
      <c r="D253" s="235" t="s">
        <v>288</v>
      </c>
      <c r="E253" s="236" t="s">
        <v>1852</v>
      </c>
      <c r="F253" s="237" t="s">
        <v>1853</v>
      </c>
      <c r="G253" s="238" t="s">
        <v>152</v>
      </c>
      <c r="H253" s="239">
        <v>40</v>
      </c>
      <c r="I253" s="240"/>
      <c r="J253" s="241">
        <f>ROUND(I253*H253,2)</f>
        <v>0</v>
      </c>
      <c r="K253" s="237" t="s">
        <v>153</v>
      </c>
      <c r="L253" s="242"/>
      <c r="M253" s="243" t="s">
        <v>19</v>
      </c>
      <c r="N253" s="244" t="s">
        <v>43</v>
      </c>
      <c r="O253" s="66"/>
      <c r="P253" s="189">
        <f>O253*H253</f>
        <v>0</v>
      </c>
      <c r="Q253" s="189">
        <v>1E-4</v>
      </c>
      <c r="R253" s="189">
        <f>Q253*H253</f>
        <v>4.0000000000000001E-3</v>
      </c>
      <c r="S253" s="189">
        <v>0</v>
      </c>
      <c r="T253" s="190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91" t="s">
        <v>455</v>
      </c>
      <c r="AT253" s="191" t="s">
        <v>288</v>
      </c>
      <c r="AU253" s="191" t="s">
        <v>84</v>
      </c>
      <c r="AY253" s="19" t="s">
        <v>146</v>
      </c>
      <c r="BE253" s="192">
        <f>IF(N253="základní",J253,0)</f>
        <v>0</v>
      </c>
      <c r="BF253" s="192">
        <f>IF(N253="snížená",J253,0)</f>
        <v>0</v>
      </c>
      <c r="BG253" s="192">
        <f>IF(N253="zákl. přenesená",J253,0)</f>
        <v>0</v>
      </c>
      <c r="BH253" s="192">
        <f>IF(N253="sníž. přenesená",J253,0)</f>
        <v>0</v>
      </c>
      <c r="BI253" s="192">
        <f>IF(N253="nulová",J253,0)</f>
        <v>0</v>
      </c>
      <c r="BJ253" s="19" t="s">
        <v>84</v>
      </c>
      <c r="BK253" s="192">
        <f>ROUND(I253*H253,2)</f>
        <v>0</v>
      </c>
      <c r="BL253" s="19" t="s">
        <v>229</v>
      </c>
      <c r="BM253" s="191" t="s">
        <v>1854</v>
      </c>
    </row>
    <row r="254" spans="1:65" s="2" customFormat="1" ht="24.2" customHeight="1">
      <c r="A254" s="36"/>
      <c r="B254" s="37"/>
      <c r="C254" s="180" t="s">
        <v>831</v>
      </c>
      <c r="D254" s="180" t="s">
        <v>149</v>
      </c>
      <c r="E254" s="181" t="s">
        <v>1855</v>
      </c>
      <c r="F254" s="182" t="s">
        <v>1856</v>
      </c>
      <c r="G254" s="183" t="s">
        <v>162</v>
      </c>
      <c r="H254" s="184">
        <v>18</v>
      </c>
      <c r="I254" s="185"/>
      <c r="J254" s="186">
        <f>ROUND(I254*H254,2)</f>
        <v>0</v>
      </c>
      <c r="K254" s="182" t="s">
        <v>153</v>
      </c>
      <c r="L254" s="41"/>
      <c r="M254" s="187" t="s">
        <v>19</v>
      </c>
      <c r="N254" s="188" t="s">
        <v>43</v>
      </c>
      <c r="O254" s="66"/>
      <c r="P254" s="189">
        <f>O254*H254</f>
        <v>0</v>
      </c>
      <c r="Q254" s="189">
        <v>0</v>
      </c>
      <c r="R254" s="189">
        <f>Q254*H254</f>
        <v>0</v>
      </c>
      <c r="S254" s="189">
        <v>0</v>
      </c>
      <c r="T254" s="190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91" t="s">
        <v>229</v>
      </c>
      <c r="AT254" s="191" t="s">
        <v>149</v>
      </c>
      <c r="AU254" s="191" t="s">
        <v>84</v>
      </c>
      <c r="AY254" s="19" t="s">
        <v>146</v>
      </c>
      <c r="BE254" s="192">
        <f>IF(N254="základní",J254,0)</f>
        <v>0</v>
      </c>
      <c r="BF254" s="192">
        <f>IF(N254="snížená",J254,0)</f>
        <v>0</v>
      </c>
      <c r="BG254" s="192">
        <f>IF(N254="zákl. přenesená",J254,0)</f>
        <v>0</v>
      </c>
      <c r="BH254" s="192">
        <f>IF(N254="sníž. přenesená",J254,0)</f>
        <v>0</v>
      </c>
      <c r="BI254" s="192">
        <f>IF(N254="nulová",J254,0)</f>
        <v>0</v>
      </c>
      <c r="BJ254" s="19" t="s">
        <v>84</v>
      </c>
      <c r="BK254" s="192">
        <f>ROUND(I254*H254,2)</f>
        <v>0</v>
      </c>
      <c r="BL254" s="19" t="s">
        <v>229</v>
      </c>
      <c r="BM254" s="191" t="s">
        <v>1857</v>
      </c>
    </row>
    <row r="255" spans="1:65" s="2" customFormat="1" ht="11.25">
      <c r="A255" s="36"/>
      <c r="B255" s="37"/>
      <c r="C255" s="38"/>
      <c r="D255" s="193" t="s">
        <v>156</v>
      </c>
      <c r="E255" s="38"/>
      <c r="F255" s="194" t="s">
        <v>1858</v>
      </c>
      <c r="G255" s="38"/>
      <c r="H255" s="38"/>
      <c r="I255" s="195"/>
      <c r="J255" s="38"/>
      <c r="K255" s="38"/>
      <c r="L255" s="41"/>
      <c r="M255" s="196"/>
      <c r="N255" s="197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156</v>
      </c>
      <c r="AU255" s="19" t="s">
        <v>84</v>
      </c>
    </row>
    <row r="256" spans="1:65" s="2" customFormat="1" ht="16.5" customHeight="1">
      <c r="A256" s="36"/>
      <c r="B256" s="37"/>
      <c r="C256" s="235" t="s">
        <v>836</v>
      </c>
      <c r="D256" s="235" t="s">
        <v>288</v>
      </c>
      <c r="E256" s="236" t="s">
        <v>1859</v>
      </c>
      <c r="F256" s="237" t="s">
        <v>1860</v>
      </c>
      <c r="G256" s="238" t="s">
        <v>162</v>
      </c>
      <c r="H256" s="239">
        <v>18</v>
      </c>
      <c r="I256" s="240"/>
      <c r="J256" s="241">
        <f>ROUND(I256*H256,2)</f>
        <v>0</v>
      </c>
      <c r="K256" s="237" t="s">
        <v>19</v>
      </c>
      <c r="L256" s="242"/>
      <c r="M256" s="243" t="s">
        <v>19</v>
      </c>
      <c r="N256" s="244" t="s">
        <v>43</v>
      </c>
      <c r="O256" s="66"/>
      <c r="P256" s="189">
        <f>O256*H256</f>
        <v>0</v>
      </c>
      <c r="Q256" s="189">
        <v>0</v>
      </c>
      <c r="R256" s="189">
        <f>Q256*H256</f>
        <v>0</v>
      </c>
      <c r="S256" s="189">
        <v>0</v>
      </c>
      <c r="T256" s="190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91" t="s">
        <v>455</v>
      </c>
      <c r="AT256" s="191" t="s">
        <v>288</v>
      </c>
      <c r="AU256" s="191" t="s">
        <v>84</v>
      </c>
      <c r="AY256" s="19" t="s">
        <v>146</v>
      </c>
      <c r="BE256" s="192">
        <f>IF(N256="základní",J256,0)</f>
        <v>0</v>
      </c>
      <c r="BF256" s="192">
        <f>IF(N256="snížená",J256,0)</f>
        <v>0</v>
      </c>
      <c r="BG256" s="192">
        <f>IF(N256="zákl. přenesená",J256,0)</f>
        <v>0</v>
      </c>
      <c r="BH256" s="192">
        <f>IF(N256="sníž. přenesená",J256,0)</f>
        <v>0</v>
      </c>
      <c r="BI256" s="192">
        <f>IF(N256="nulová",J256,0)</f>
        <v>0</v>
      </c>
      <c r="BJ256" s="19" t="s">
        <v>84</v>
      </c>
      <c r="BK256" s="192">
        <f>ROUND(I256*H256,2)</f>
        <v>0</v>
      </c>
      <c r="BL256" s="19" t="s">
        <v>229</v>
      </c>
      <c r="BM256" s="191" t="s">
        <v>1861</v>
      </c>
    </row>
    <row r="257" spans="1:65" s="2" customFormat="1" ht="24.2" customHeight="1">
      <c r="A257" s="36"/>
      <c r="B257" s="37"/>
      <c r="C257" s="180" t="s">
        <v>841</v>
      </c>
      <c r="D257" s="180" t="s">
        <v>149</v>
      </c>
      <c r="E257" s="181" t="s">
        <v>1862</v>
      </c>
      <c r="F257" s="182" t="s">
        <v>1863</v>
      </c>
      <c r="G257" s="183" t="s">
        <v>152</v>
      </c>
      <c r="H257" s="184">
        <v>35</v>
      </c>
      <c r="I257" s="185"/>
      <c r="J257" s="186">
        <f>ROUND(I257*H257,2)</f>
        <v>0</v>
      </c>
      <c r="K257" s="182" t="s">
        <v>153</v>
      </c>
      <c r="L257" s="41"/>
      <c r="M257" s="187" t="s">
        <v>19</v>
      </c>
      <c r="N257" s="188" t="s">
        <v>43</v>
      </c>
      <c r="O257" s="66"/>
      <c r="P257" s="189">
        <f>O257*H257</f>
        <v>0</v>
      </c>
      <c r="Q257" s="189">
        <v>0</v>
      </c>
      <c r="R257" s="189">
        <f>Q257*H257</f>
        <v>0</v>
      </c>
      <c r="S257" s="189">
        <v>0</v>
      </c>
      <c r="T257" s="190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91" t="s">
        <v>229</v>
      </c>
      <c r="AT257" s="191" t="s">
        <v>149</v>
      </c>
      <c r="AU257" s="191" t="s">
        <v>84</v>
      </c>
      <c r="AY257" s="19" t="s">
        <v>146</v>
      </c>
      <c r="BE257" s="192">
        <f>IF(N257="základní",J257,0)</f>
        <v>0</v>
      </c>
      <c r="BF257" s="192">
        <f>IF(N257="snížená",J257,0)</f>
        <v>0</v>
      </c>
      <c r="BG257" s="192">
        <f>IF(N257="zákl. přenesená",J257,0)</f>
        <v>0</v>
      </c>
      <c r="BH257" s="192">
        <f>IF(N257="sníž. přenesená",J257,0)</f>
        <v>0</v>
      </c>
      <c r="BI257" s="192">
        <f>IF(N257="nulová",J257,0)</f>
        <v>0</v>
      </c>
      <c r="BJ257" s="19" t="s">
        <v>84</v>
      </c>
      <c r="BK257" s="192">
        <f>ROUND(I257*H257,2)</f>
        <v>0</v>
      </c>
      <c r="BL257" s="19" t="s">
        <v>229</v>
      </c>
      <c r="BM257" s="191" t="s">
        <v>1864</v>
      </c>
    </row>
    <row r="258" spans="1:65" s="2" customFormat="1" ht="11.25">
      <c r="A258" s="36"/>
      <c r="B258" s="37"/>
      <c r="C258" s="38"/>
      <c r="D258" s="193" t="s">
        <v>156</v>
      </c>
      <c r="E258" s="38"/>
      <c r="F258" s="194" t="s">
        <v>1865</v>
      </c>
      <c r="G258" s="38"/>
      <c r="H258" s="38"/>
      <c r="I258" s="195"/>
      <c r="J258" s="38"/>
      <c r="K258" s="38"/>
      <c r="L258" s="41"/>
      <c r="M258" s="196"/>
      <c r="N258" s="197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156</v>
      </c>
      <c r="AU258" s="19" t="s">
        <v>84</v>
      </c>
    </row>
    <row r="259" spans="1:65" s="2" customFormat="1" ht="16.5" customHeight="1">
      <c r="A259" s="36"/>
      <c r="B259" s="37"/>
      <c r="C259" s="235" t="s">
        <v>845</v>
      </c>
      <c r="D259" s="235" t="s">
        <v>288</v>
      </c>
      <c r="E259" s="236" t="s">
        <v>1866</v>
      </c>
      <c r="F259" s="237" t="s">
        <v>1867</v>
      </c>
      <c r="G259" s="238" t="s">
        <v>152</v>
      </c>
      <c r="H259" s="239">
        <v>35</v>
      </c>
      <c r="I259" s="240"/>
      <c r="J259" s="241">
        <f>ROUND(I259*H259,2)</f>
        <v>0</v>
      </c>
      <c r="K259" s="237" t="s">
        <v>19</v>
      </c>
      <c r="L259" s="242"/>
      <c r="M259" s="243" t="s">
        <v>19</v>
      </c>
      <c r="N259" s="244" t="s">
        <v>43</v>
      </c>
      <c r="O259" s="66"/>
      <c r="P259" s="189">
        <f>O259*H259</f>
        <v>0</v>
      </c>
      <c r="Q259" s="189">
        <v>0</v>
      </c>
      <c r="R259" s="189">
        <f>Q259*H259</f>
        <v>0</v>
      </c>
      <c r="S259" s="189">
        <v>0</v>
      </c>
      <c r="T259" s="190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91" t="s">
        <v>455</v>
      </c>
      <c r="AT259" s="191" t="s">
        <v>288</v>
      </c>
      <c r="AU259" s="191" t="s">
        <v>84</v>
      </c>
      <c r="AY259" s="19" t="s">
        <v>146</v>
      </c>
      <c r="BE259" s="192">
        <f>IF(N259="základní",J259,0)</f>
        <v>0</v>
      </c>
      <c r="BF259" s="192">
        <f>IF(N259="snížená",J259,0)</f>
        <v>0</v>
      </c>
      <c r="BG259" s="192">
        <f>IF(N259="zákl. přenesená",J259,0)</f>
        <v>0</v>
      </c>
      <c r="BH259" s="192">
        <f>IF(N259="sníž. přenesená",J259,0)</f>
        <v>0</v>
      </c>
      <c r="BI259" s="192">
        <f>IF(N259="nulová",J259,0)</f>
        <v>0</v>
      </c>
      <c r="BJ259" s="19" t="s">
        <v>84</v>
      </c>
      <c r="BK259" s="192">
        <f>ROUND(I259*H259,2)</f>
        <v>0</v>
      </c>
      <c r="BL259" s="19" t="s">
        <v>229</v>
      </c>
      <c r="BM259" s="191" t="s">
        <v>1868</v>
      </c>
    </row>
    <row r="260" spans="1:65" s="2" customFormat="1" ht="24.2" customHeight="1">
      <c r="A260" s="36"/>
      <c r="B260" s="37"/>
      <c r="C260" s="180" t="s">
        <v>850</v>
      </c>
      <c r="D260" s="180" t="s">
        <v>149</v>
      </c>
      <c r="E260" s="181" t="s">
        <v>1869</v>
      </c>
      <c r="F260" s="182" t="s">
        <v>1870</v>
      </c>
      <c r="G260" s="183" t="s">
        <v>152</v>
      </c>
      <c r="H260" s="184">
        <v>56</v>
      </c>
      <c r="I260" s="185"/>
      <c r="J260" s="186">
        <f>ROUND(I260*H260,2)</f>
        <v>0</v>
      </c>
      <c r="K260" s="182" t="s">
        <v>153</v>
      </c>
      <c r="L260" s="41"/>
      <c r="M260" s="187" t="s">
        <v>19</v>
      </c>
      <c r="N260" s="188" t="s">
        <v>43</v>
      </c>
      <c r="O260" s="66"/>
      <c r="P260" s="189">
        <f>O260*H260</f>
        <v>0</v>
      </c>
      <c r="Q260" s="189">
        <v>0</v>
      </c>
      <c r="R260" s="189">
        <f>Q260*H260</f>
        <v>0</v>
      </c>
      <c r="S260" s="189">
        <v>0</v>
      </c>
      <c r="T260" s="190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91" t="s">
        <v>229</v>
      </c>
      <c r="AT260" s="191" t="s">
        <v>149</v>
      </c>
      <c r="AU260" s="191" t="s">
        <v>84</v>
      </c>
      <c r="AY260" s="19" t="s">
        <v>146</v>
      </c>
      <c r="BE260" s="192">
        <f>IF(N260="základní",J260,0)</f>
        <v>0</v>
      </c>
      <c r="BF260" s="192">
        <f>IF(N260="snížená",J260,0)</f>
        <v>0</v>
      </c>
      <c r="BG260" s="192">
        <f>IF(N260="zákl. přenesená",J260,0)</f>
        <v>0</v>
      </c>
      <c r="BH260" s="192">
        <f>IF(N260="sníž. přenesená",J260,0)</f>
        <v>0</v>
      </c>
      <c r="BI260" s="192">
        <f>IF(N260="nulová",J260,0)</f>
        <v>0</v>
      </c>
      <c r="BJ260" s="19" t="s">
        <v>84</v>
      </c>
      <c r="BK260" s="192">
        <f>ROUND(I260*H260,2)</f>
        <v>0</v>
      </c>
      <c r="BL260" s="19" t="s">
        <v>229</v>
      </c>
      <c r="BM260" s="191" t="s">
        <v>1871</v>
      </c>
    </row>
    <row r="261" spans="1:65" s="2" customFormat="1" ht="11.25">
      <c r="A261" s="36"/>
      <c r="B261" s="37"/>
      <c r="C261" s="38"/>
      <c r="D261" s="193" t="s">
        <v>156</v>
      </c>
      <c r="E261" s="38"/>
      <c r="F261" s="194" t="s">
        <v>1872</v>
      </c>
      <c r="G261" s="38"/>
      <c r="H261" s="38"/>
      <c r="I261" s="195"/>
      <c r="J261" s="38"/>
      <c r="K261" s="38"/>
      <c r="L261" s="41"/>
      <c r="M261" s="196"/>
      <c r="N261" s="197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156</v>
      </c>
      <c r="AU261" s="19" t="s">
        <v>84</v>
      </c>
    </row>
    <row r="262" spans="1:65" s="2" customFormat="1" ht="24.2" customHeight="1">
      <c r="A262" s="36"/>
      <c r="B262" s="37"/>
      <c r="C262" s="235" t="s">
        <v>854</v>
      </c>
      <c r="D262" s="235" t="s">
        <v>288</v>
      </c>
      <c r="E262" s="236" t="s">
        <v>1873</v>
      </c>
      <c r="F262" s="237" t="s">
        <v>1874</v>
      </c>
      <c r="G262" s="238" t="s">
        <v>152</v>
      </c>
      <c r="H262" s="239">
        <v>56</v>
      </c>
      <c r="I262" s="240"/>
      <c r="J262" s="241">
        <f>ROUND(I262*H262,2)</f>
        <v>0</v>
      </c>
      <c r="K262" s="237" t="s">
        <v>153</v>
      </c>
      <c r="L262" s="242"/>
      <c r="M262" s="243" t="s">
        <v>19</v>
      </c>
      <c r="N262" s="244" t="s">
        <v>43</v>
      </c>
      <c r="O262" s="66"/>
      <c r="P262" s="189">
        <f>O262*H262</f>
        <v>0</v>
      </c>
      <c r="Q262" s="189">
        <v>6.0000000000000002E-5</v>
      </c>
      <c r="R262" s="189">
        <f>Q262*H262</f>
        <v>3.3600000000000001E-3</v>
      </c>
      <c r="S262" s="189">
        <v>0</v>
      </c>
      <c r="T262" s="190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91" t="s">
        <v>455</v>
      </c>
      <c r="AT262" s="191" t="s">
        <v>288</v>
      </c>
      <c r="AU262" s="191" t="s">
        <v>84</v>
      </c>
      <c r="AY262" s="19" t="s">
        <v>146</v>
      </c>
      <c r="BE262" s="192">
        <f>IF(N262="základní",J262,0)</f>
        <v>0</v>
      </c>
      <c r="BF262" s="192">
        <f>IF(N262="snížená",J262,0)</f>
        <v>0</v>
      </c>
      <c r="BG262" s="192">
        <f>IF(N262="zákl. přenesená",J262,0)</f>
        <v>0</v>
      </c>
      <c r="BH262" s="192">
        <f>IF(N262="sníž. přenesená",J262,0)</f>
        <v>0</v>
      </c>
      <c r="BI262" s="192">
        <f>IF(N262="nulová",J262,0)</f>
        <v>0</v>
      </c>
      <c r="BJ262" s="19" t="s">
        <v>84</v>
      </c>
      <c r="BK262" s="192">
        <f>ROUND(I262*H262,2)</f>
        <v>0</v>
      </c>
      <c r="BL262" s="19" t="s">
        <v>229</v>
      </c>
      <c r="BM262" s="191" t="s">
        <v>1875</v>
      </c>
    </row>
    <row r="263" spans="1:65" s="2" customFormat="1" ht="24.2" customHeight="1">
      <c r="A263" s="36"/>
      <c r="B263" s="37"/>
      <c r="C263" s="180" t="s">
        <v>859</v>
      </c>
      <c r="D263" s="180" t="s">
        <v>149</v>
      </c>
      <c r="E263" s="181" t="s">
        <v>1876</v>
      </c>
      <c r="F263" s="182" t="s">
        <v>1877</v>
      </c>
      <c r="G263" s="183" t="s">
        <v>162</v>
      </c>
      <c r="H263" s="184">
        <v>2</v>
      </c>
      <c r="I263" s="185"/>
      <c r="J263" s="186">
        <f>ROUND(I263*H263,2)</f>
        <v>0</v>
      </c>
      <c r="K263" s="182" t="s">
        <v>153</v>
      </c>
      <c r="L263" s="41"/>
      <c r="M263" s="187" t="s">
        <v>19</v>
      </c>
      <c r="N263" s="188" t="s">
        <v>43</v>
      </c>
      <c r="O263" s="66"/>
      <c r="P263" s="189">
        <f>O263*H263</f>
        <v>0</v>
      </c>
      <c r="Q263" s="189">
        <v>0</v>
      </c>
      <c r="R263" s="189">
        <f>Q263*H263</f>
        <v>0</v>
      </c>
      <c r="S263" s="189">
        <v>0</v>
      </c>
      <c r="T263" s="190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91" t="s">
        <v>229</v>
      </c>
      <c r="AT263" s="191" t="s">
        <v>149</v>
      </c>
      <c r="AU263" s="191" t="s">
        <v>84</v>
      </c>
      <c r="AY263" s="19" t="s">
        <v>146</v>
      </c>
      <c r="BE263" s="192">
        <f>IF(N263="základní",J263,0)</f>
        <v>0</v>
      </c>
      <c r="BF263" s="192">
        <f>IF(N263="snížená",J263,0)</f>
        <v>0</v>
      </c>
      <c r="BG263" s="192">
        <f>IF(N263="zákl. přenesená",J263,0)</f>
        <v>0</v>
      </c>
      <c r="BH263" s="192">
        <f>IF(N263="sníž. přenesená",J263,0)</f>
        <v>0</v>
      </c>
      <c r="BI263" s="192">
        <f>IF(N263="nulová",J263,0)</f>
        <v>0</v>
      </c>
      <c r="BJ263" s="19" t="s">
        <v>84</v>
      </c>
      <c r="BK263" s="192">
        <f>ROUND(I263*H263,2)</f>
        <v>0</v>
      </c>
      <c r="BL263" s="19" t="s">
        <v>229</v>
      </c>
      <c r="BM263" s="191" t="s">
        <v>1878</v>
      </c>
    </row>
    <row r="264" spans="1:65" s="2" customFormat="1" ht="11.25">
      <c r="A264" s="36"/>
      <c r="B264" s="37"/>
      <c r="C264" s="38"/>
      <c r="D264" s="193" t="s">
        <v>156</v>
      </c>
      <c r="E264" s="38"/>
      <c r="F264" s="194" t="s">
        <v>1879</v>
      </c>
      <c r="G264" s="38"/>
      <c r="H264" s="38"/>
      <c r="I264" s="195"/>
      <c r="J264" s="38"/>
      <c r="K264" s="38"/>
      <c r="L264" s="41"/>
      <c r="M264" s="196"/>
      <c r="N264" s="197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156</v>
      </c>
      <c r="AU264" s="19" t="s">
        <v>84</v>
      </c>
    </row>
    <row r="265" spans="1:65" s="2" customFormat="1" ht="24.2" customHeight="1">
      <c r="A265" s="36"/>
      <c r="B265" s="37"/>
      <c r="C265" s="235" t="s">
        <v>863</v>
      </c>
      <c r="D265" s="235" t="s">
        <v>288</v>
      </c>
      <c r="E265" s="236" t="s">
        <v>1880</v>
      </c>
      <c r="F265" s="237" t="s">
        <v>1881</v>
      </c>
      <c r="G265" s="238" t="s">
        <v>162</v>
      </c>
      <c r="H265" s="239">
        <v>2</v>
      </c>
      <c r="I265" s="240"/>
      <c r="J265" s="241">
        <f>ROUND(I265*H265,2)</f>
        <v>0</v>
      </c>
      <c r="K265" s="237" t="s">
        <v>153</v>
      </c>
      <c r="L265" s="242"/>
      <c r="M265" s="243" t="s">
        <v>19</v>
      </c>
      <c r="N265" s="244" t="s">
        <v>43</v>
      </c>
      <c r="O265" s="66"/>
      <c r="P265" s="189">
        <f>O265*H265</f>
        <v>0</v>
      </c>
      <c r="Q265" s="189">
        <v>5.0000000000000002E-5</v>
      </c>
      <c r="R265" s="189">
        <f>Q265*H265</f>
        <v>1E-4</v>
      </c>
      <c r="S265" s="189">
        <v>0</v>
      </c>
      <c r="T265" s="190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91" t="s">
        <v>455</v>
      </c>
      <c r="AT265" s="191" t="s">
        <v>288</v>
      </c>
      <c r="AU265" s="191" t="s">
        <v>84</v>
      </c>
      <c r="AY265" s="19" t="s">
        <v>146</v>
      </c>
      <c r="BE265" s="192">
        <f>IF(N265="základní",J265,0)</f>
        <v>0</v>
      </c>
      <c r="BF265" s="192">
        <f>IF(N265="snížená",J265,0)</f>
        <v>0</v>
      </c>
      <c r="BG265" s="192">
        <f>IF(N265="zákl. přenesená",J265,0)</f>
        <v>0</v>
      </c>
      <c r="BH265" s="192">
        <f>IF(N265="sníž. přenesená",J265,0)</f>
        <v>0</v>
      </c>
      <c r="BI265" s="192">
        <f>IF(N265="nulová",J265,0)</f>
        <v>0</v>
      </c>
      <c r="BJ265" s="19" t="s">
        <v>84</v>
      </c>
      <c r="BK265" s="192">
        <f>ROUND(I265*H265,2)</f>
        <v>0</v>
      </c>
      <c r="BL265" s="19" t="s">
        <v>229</v>
      </c>
      <c r="BM265" s="191" t="s">
        <v>1882</v>
      </c>
    </row>
    <row r="266" spans="1:65" s="2" customFormat="1" ht="16.5" customHeight="1">
      <c r="A266" s="36"/>
      <c r="B266" s="37"/>
      <c r="C266" s="180" t="s">
        <v>870</v>
      </c>
      <c r="D266" s="180" t="s">
        <v>149</v>
      </c>
      <c r="E266" s="181" t="s">
        <v>1883</v>
      </c>
      <c r="F266" s="182" t="s">
        <v>1884</v>
      </c>
      <c r="G266" s="183" t="s">
        <v>162</v>
      </c>
      <c r="H266" s="184">
        <v>2</v>
      </c>
      <c r="I266" s="185"/>
      <c r="J266" s="186">
        <f>ROUND(I266*H266,2)</f>
        <v>0</v>
      </c>
      <c r="K266" s="182" t="s">
        <v>19</v>
      </c>
      <c r="L266" s="41"/>
      <c r="M266" s="187" t="s">
        <v>19</v>
      </c>
      <c r="N266" s="188" t="s">
        <v>43</v>
      </c>
      <c r="O266" s="66"/>
      <c r="P266" s="189">
        <f>O266*H266</f>
        <v>0</v>
      </c>
      <c r="Q266" s="189">
        <v>0</v>
      </c>
      <c r="R266" s="189">
        <f>Q266*H266</f>
        <v>0</v>
      </c>
      <c r="S266" s="189">
        <v>0</v>
      </c>
      <c r="T266" s="190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91" t="s">
        <v>229</v>
      </c>
      <c r="AT266" s="191" t="s">
        <v>149</v>
      </c>
      <c r="AU266" s="191" t="s">
        <v>84</v>
      </c>
      <c r="AY266" s="19" t="s">
        <v>146</v>
      </c>
      <c r="BE266" s="192">
        <f>IF(N266="základní",J266,0)</f>
        <v>0</v>
      </c>
      <c r="BF266" s="192">
        <f>IF(N266="snížená",J266,0)</f>
        <v>0</v>
      </c>
      <c r="BG266" s="192">
        <f>IF(N266="zákl. přenesená",J266,0)</f>
        <v>0</v>
      </c>
      <c r="BH266" s="192">
        <f>IF(N266="sníž. přenesená",J266,0)</f>
        <v>0</v>
      </c>
      <c r="BI266" s="192">
        <f>IF(N266="nulová",J266,0)</f>
        <v>0</v>
      </c>
      <c r="BJ266" s="19" t="s">
        <v>84</v>
      </c>
      <c r="BK266" s="192">
        <f>ROUND(I266*H266,2)</f>
        <v>0</v>
      </c>
      <c r="BL266" s="19" t="s">
        <v>229</v>
      </c>
      <c r="BM266" s="191" t="s">
        <v>1885</v>
      </c>
    </row>
    <row r="267" spans="1:65" s="2" customFormat="1" ht="24.2" customHeight="1">
      <c r="A267" s="36"/>
      <c r="B267" s="37"/>
      <c r="C267" s="180" t="s">
        <v>876</v>
      </c>
      <c r="D267" s="180" t="s">
        <v>149</v>
      </c>
      <c r="E267" s="181" t="s">
        <v>1886</v>
      </c>
      <c r="F267" s="182" t="s">
        <v>1887</v>
      </c>
      <c r="G267" s="183" t="s">
        <v>162</v>
      </c>
      <c r="H267" s="184">
        <v>1</v>
      </c>
      <c r="I267" s="185"/>
      <c r="J267" s="186">
        <f>ROUND(I267*H267,2)</f>
        <v>0</v>
      </c>
      <c r="K267" s="182" t="s">
        <v>153</v>
      </c>
      <c r="L267" s="41"/>
      <c r="M267" s="187" t="s">
        <v>19</v>
      </c>
      <c r="N267" s="188" t="s">
        <v>43</v>
      </c>
      <c r="O267" s="66"/>
      <c r="P267" s="189">
        <f>O267*H267</f>
        <v>0</v>
      </c>
      <c r="Q267" s="189">
        <v>0</v>
      </c>
      <c r="R267" s="189">
        <f>Q267*H267</f>
        <v>0</v>
      </c>
      <c r="S267" s="189">
        <v>0</v>
      </c>
      <c r="T267" s="190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91" t="s">
        <v>229</v>
      </c>
      <c r="AT267" s="191" t="s">
        <v>149</v>
      </c>
      <c r="AU267" s="191" t="s">
        <v>84</v>
      </c>
      <c r="AY267" s="19" t="s">
        <v>146</v>
      </c>
      <c r="BE267" s="192">
        <f>IF(N267="základní",J267,0)</f>
        <v>0</v>
      </c>
      <c r="BF267" s="192">
        <f>IF(N267="snížená",J267,0)</f>
        <v>0</v>
      </c>
      <c r="BG267" s="192">
        <f>IF(N267="zákl. přenesená",J267,0)</f>
        <v>0</v>
      </c>
      <c r="BH267" s="192">
        <f>IF(N267="sníž. přenesená",J267,0)</f>
        <v>0</v>
      </c>
      <c r="BI267" s="192">
        <f>IF(N267="nulová",J267,0)</f>
        <v>0</v>
      </c>
      <c r="BJ267" s="19" t="s">
        <v>84</v>
      </c>
      <c r="BK267" s="192">
        <f>ROUND(I267*H267,2)</f>
        <v>0</v>
      </c>
      <c r="BL267" s="19" t="s">
        <v>229</v>
      </c>
      <c r="BM267" s="191" t="s">
        <v>1888</v>
      </c>
    </row>
    <row r="268" spans="1:65" s="2" customFormat="1" ht="11.25">
      <c r="A268" s="36"/>
      <c r="B268" s="37"/>
      <c r="C268" s="38"/>
      <c r="D268" s="193" t="s">
        <v>156</v>
      </c>
      <c r="E268" s="38"/>
      <c r="F268" s="194" t="s">
        <v>1889</v>
      </c>
      <c r="G268" s="38"/>
      <c r="H268" s="38"/>
      <c r="I268" s="195"/>
      <c r="J268" s="38"/>
      <c r="K268" s="38"/>
      <c r="L268" s="41"/>
      <c r="M268" s="196"/>
      <c r="N268" s="197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156</v>
      </c>
      <c r="AU268" s="19" t="s">
        <v>84</v>
      </c>
    </row>
    <row r="269" spans="1:65" s="2" customFormat="1" ht="24.2" customHeight="1">
      <c r="A269" s="36"/>
      <c r="B269" s="37"/>
      <c r="C269" s="235" t="s">
        <v>881</v>
      </c>
      <c r="D269" s="235" t="s">
        <v>288</v>
      </c>
      <c r="E269" s="236" t="s">
        <v>1890</v>
      </c>
      <c r="F269" s="237" t="s">
        <v>1891</v>
      </c>
      <c r="G269" s="238" t="s">
        <v>162</v>
      </c>
      <c r="H269" s="239">
        <v>1</v>
      </c>
      <c r="I269" s="240"/>
      <c r="J269" s="241">
        <f>ROUND(I269*H269,2)</f>
        <v>0</v>
      </c>
      <c r="K269" s="237" t="s">
        <v>153</v>
      </c>
      <c r="L269" s="242"/>
      <c r="M269" s="243" t="s">
        <v>19</v>
      </c>
      <c r="N269" s="244" t="s">
        <v>43</v>
      </c>
      <c r="O269" s="66"/>
      <c r="P269" s="189">
        <f>O269*H269</f>
        <v>0</v>
      </c>
      <c r="Q269" s="189">
        <v>8.0000000000000004E-4</v>
      </c>
      <c r="R269" s="189">
        <f>Q269*H269</f>
        <v>8.0000000000000004E-4</v>
      </c>
      <c r="S269" s="189">
        <v>0</v>
      </c>
      <c r="T269" s="190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91" t="s">
        <v>455</v>
      </c>
      <c r="AT269" s="191" t="s">
        <v>288</v>
      </c>
      <c r="AU269" s="191" t="s">
        <v>84</v>
      </c>
      <c r="AY269" s="19" t="s">
        <v>146</v>
      </c>
      <c r="BE269" s="192">
        <f>IF(N269="základní",J269,0)</f>
        <v>0</v>
      </c>
      <c r="BF269" s="192">
        <f>IF(N269="snížená",J269,0)</f>
        <v>0</v>
      </c>
      <c r="BG269" s="192">
        <f>IF(N269="zákl. přenesená",J269,0)</f>
        <v>0</v>
      </c>
      <c r="BH269" s="192">
        <f>IF(N269="sníž. přenesená",J269,0)</f>
        <v>0</v>
      </c>
      <c r="BI269" s="192">
        <f>IF(N269="nulová",J269,0)</f>
        <v>0</v>
      </c>
      <c r="BJ269" s="19" t="s">
        <v>84</v>
      </c>
      <c r="BK269" s="192">
        <f>ROUND(I269*H269,2)</f>
        <v>0</v>
      </c>
      <c r="BL269" s="19" t="s">
        <v>229</v>
      </c>
      <c r="BM269" s="191" t="s">
        <v>1892</v>
      </c>
    </row>
    <row r="270" spans="1:65" s="2" customFormat="1" ht="24.2" customHeight="1">
      <c r="A270" s="36"/>
      <c r="B270" s="37"/>
      <c r="C270" s="180" t="s">
        <v>887</v>
      </c>
      <c r="D270" s="180" t="s">
        <v>149</v>
      </c>
      <c r="E270" s="181" t="s">
        <v>1893</v>
      </c>
      <c r="F270" s="182" t="s">
        <v>1894</v>
      </c>
      <c r="G270" s="183" t="s">
        <v>162</v>
      </c>
      <c r="H270" s="184">
        <v>1</v>
      </c>
      <c r="I270" s="185"/>
      <c r="J270" s="186">
        <f>ROUND(I270*H270,2)</f>
        <v>0</v>
      </c>
      <c r="K270" s="182" t="s">
        <v>153</v>
      </c>
      <c r="L270" s="41"/>
      <c r="M270" s="187" t="s">
        <v>19</v>
      </c>
      <c r="N270" s="188" t="s">
        <v>43</v>
      </c>
      <c r="O270" s="66"/>
      <c r="P270" s="189">
        <f>O270*H270</f>
        <v>0</v>
      </c>
      <c r="Q270" s="189">
        <v>0</v>
      </c>
      <c r="R270" s="189">
        <f>Q270*H270</f>
        <v>0</v>
      </c>
      <c r="S270" s="189">
        <v>0</v>
      </c>
      <c r="T270" s="190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91" t="s">
        <v>229</v>
      </c>
      <c r="AT270" s="191" t="s">
        <v>149</v>
      </c>
      <c r="AU270" s="191" t="s">
        <v>84</v>
      </c>
      <c r="AY270" s="19" t="s">
        <v>146</v>
      </c>
      <c r="BE270" s="192">
        <f>IF(N270="základní",J270,0)</f>
        <v>0</v>
      </c>
      <c r="BF270" s="192">
        <f>IF(N270="snížená",J270,0)</f>
        <v>0</v>
      </c>
      <c r="BG270" s="192">
        <f>IF(N270="zákl. přenesená",J270,0)</f>
        <v>0</v>
      </c>
      <c r="BH270" s="192">
        <f>IF(N270="sníž. přenesená",J270,0)</f>
        <v>0</v>
      </c>
      <c r="BI270" s="192">
        <f>IF(N270="nulová",J270,0)</f>
        <v>0</v>
      </c>
      <c r="BJ270" s="19" t="s">
        <v>84</v>
      </c>
      <c r="BK270" s="192">
        <f>ROUND(I270*H270,2)</f>
        <v>0</v>
      </c>
      <c r="BL270" s="19" t="s">
        <v>229</v>
      </c>
      <c r="BM270" s="191" t="s">
        <v>1895</v>
      </c>
    </row>
    <row r="271" spans="1:65" s="2" customFormat="1" ht="11.25">
      <c r="A271" s="36"/>
      <c r="B271" s="37"/>
      <c r="C271" s="38"/>
      <c r="D271" s="193" t="s">
        <v>156</v>
      </c>
      <c r="E271" s="38"/>
      <c r="F271" s="194" t="s">
        <v>1896</v>
      </c>
      <c r="G271" s="38"/>
      <c r="H271" s="38"/>
      <c r="I271" s="195"/>
      <c r="J271" s="38"/>
      <c r="K271" s="38"/>
      <c r="L271" s="41"/>
      <c r="M271" s="196"/>
      <c r="N271" s="197"/>
      <c r="O271" s="66"/>
      <c r="P271" s="66"/>
      <c r="Q271" s="66"/>
      <c r="R271" s="66"/>
      <c r="S271" s="66"/>
      <c r="T271" s="67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9" t="s">
        <v>156</v>
      </c>
      <c r="AU271" s="19" t="s">
        <v>84</v>
      </c>
    </row>
    <row r="272" spans="1:65" s="2" customFormat="1" ht="24.2" customHeight="1">
      <c r="A272" s="36"/>
      <c r="B272" s="37"/>
      <c r="C272" s="235" t="s">
        <v>894</v>
      </c>
      <c r="D272" s="235" t="s">
        <v>288</v>
      </c>
      <c r="E272" s="236" t="s">
        <v>1897</v>
      </c>
      <c r="F272" s="237" t="s">
        <v>1898</v>
      </c>
      <c r="G272" s="238" t="s">
        <v>162</v>
      </c>
      <c r="H272" s="239">
        <v>1</v>
      </c>
      <c r="I272" s="240"/>
      <c r="J272" s="241">
        <f>ROUND(I272*H272,2)</f>
        <v>0</v>
      </c>
      <c r="K272" s="237" t="s">
        <v>153</v>
      </c>
      <c r="L272" s="242"/>
      <c r="M272" s="243" t="s">
        <v>19</v>
      </c>
      <c r="N272" s="244" t="s">
        <v>43</v>
      </c>
      <c r="O272" s="66"/>
      <c r="P272" s="189">
        <f>O272*H272</f>
        <v>0</v>
      </c>
      <c r="Q272" s="189">
        <v>1E-4</v>
      </c>
      <c r="R272" s="189">
        <f>Q272*H272</f>
        <v>1E-4</v>
      </c>
      <c r="S272" s="189">
        <v>0</v>
      </c>
      <c r="T272" s="190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91" t="s">
        <v>455</v>
      </c>
      <c r="AT272" s="191" t="s">
        <v>288</v>
      </c>
      <c r="AU272" s="191" t="s">
        <v>84</v>
      </c>
      <c r="AY272" s="19" t="s">
        <v>146</v>
      </c>
      <c r="BE272" s="192">
        <f>IF(N272="základní",J272,0)</f>
        <v>0</v>
      </c>
      <c r="BF272" s="192">
        <f>IF(N272="snížená",J272,0)</f>
        <v>0</v>
      </c>
      <c r="BG272" s="192">
        <f>IF(N272="zákl. přenesená",J272,0)</f>
        <v>0</v>
      </c>
      <c r="BH272" s="192">
        <f>IF(N272="sníž. přenesená",J272,0)</f>
        <v>0</v>
      </c>
      <c r="BI272" s="192">
        <f>IF(N272="nulová",J272,0)</f>
        <v>0</v>
      </c>
      <c r="BJ272" s="19" t="s">
        <v>84</v>
      </c>
      <c r="BK272" s="192">
        <f>ROUND(I272*H272,2)</f>
        <v>0</v>
      </c>
      <c r="BL272" s="19" t="s">
        <v>229</v>
      </c>
      <c r="BM272" s="191" t="s">
        <v>1899</v>
      </c>
    </row>
    <row r="273" spans="1:65" s="2" customFormat="1" ht="24.2" customHeight="1">
      <c r="A273" s="36"/>
      <c r="B273" s="37"/>
      <c r="C273" s="180" t="s">
        <v>899</v>
      </c>
      <c r="D273" s="180" t="s">
        <v>149</v>
      </c>
      <c r="E273" s="181" t="s">
        <v>1900</v>
      </c>
      <c r="F273" s="182" t="s">
        <v>1901</v>
      </c>
      <c r="G273" s="183" t="s">
        <v>162</v>
      </c>
      <c r="H273" s="184">
        <v>1</v>
      </c>
      <c r="I273" s="185"/>
      <c r="J273" s="186">
        <f>ROUND(I273*H273,2)</f>
        <v>0</v>
      </c>
      <c r="K273" s="182" t="s">
        <v>153</v>
      </c>
      <c r="L273" s="41"/>
      <c r="M273" s="187" t="s">
        <v>19</v>
      </c>
      <c r="N273" s="188" t="s">
        <v>43</v>
      </c>
      <c r="O273" s="66"/>
      <c r="P273" s="189">
        <f>O273*H273</f>
        <v>0</v>
      </c>
      <c r="Q273" s="189">
        <v>0</v>
      </c>
      <c r="R273" s="189">
        <f>Q273*H273</f>
        <v>0</v>
      </c>
      <c r="S273" s="189">
        <v>0</v>
      </c>
      <c r="T273" s="190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91" t="s">
        <v>229</v>
      </c>
      <c r="AT273" s="191" t="s">
        <v>149</v>
      </c>
      <c r="AU273" s="191" t="s">
        <v>84</v>
      </c>
      <c r="AY273" s="19" t="s">
        <v>146</v>
      </c>
      <c r="BE273" s="192">
        <f>IF(N273="základní",J273,0)</f>
        <v>0</v>
      </c>
      <c r="BF273" s="192">
        <f>IF(N273="snížená",J273,0)</f>
        <v>0</v>
      </c>
      <c r="BG273" s="192">
        <f>IF(N273="zákl. přenesená",J273,0)</f>
        <v>0</v>
      </c>
      <c r="BH273" s="192">
        <f>IF(N273="sníž. přenesená",J273,0)</f>
        <v>0</v>
      </c>
      <c r="BI273" s="192">
        <f>IF(N273="nulová",J273,0)</f>
        <v>0</v>
      </c>
      <c r="BJ273" s="19" t="s">
        <v>84</v>
      </c>
      <c r="BK273" s="192">
        <f>ROUND(I273*H273,2)</f>
        <v>0</v>
      </c>
      <c r="BL273" s="19" t="s">
        <v>229</v>
      </c>
      <c r="BM273" s="191" t="s">
        <v>1902</v>
      </c>
    </row>
    <row r="274" spans="1:65" s="2" customFormat="1" ht="11.25">
      <c r="A274" s="36"/>
      <c r="B274" s="37"/>
      <c r="C274" s="38"/>
      <c r="D274" s="193" t="s">
        <v>156</v>
      </c>
      <c r="E274" s="38"/>
      <c r="F274" s="194" t="s">
        <v>1903</v>
      </c>
      <c r="G274" s="38"/>
      <c r="H274" s="38"/>
      <c r="I274" s="195"/>
      <c r="J274" s="38"/>
      <c r="K274" s="38"/>
      <c r="L274" s="41"/>
      <c r="M274" s="196"/>
      <c r="N274" s="197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156</v>
      </c>
      <c r="AU274" s="19" t="s">
        <v>84</v>
      </c>
    </row>
    <row r="275" spans="1:65" s="2" customFormat="1" ht="24.2" customHeight="1">
      <c r="A275" s="36"/>
      <c r="B275" s="37"/>
      <c r="C275" s="235" t="s">
        <v>904</v>
      </c>
      <c r="D275" s="235" t="s">
        <v>288</v>
      </c>
      <c r="E275" s="236" t="s">
        <v>1904</v>
      </c>
      <c r="F275" s="237" t="s">
        <v>1905</v>
      </c>
      <c r="G275" s="238" t="s">
        <v>162</v>
      </c>
      <c r="H275" s="239">
        <v>1</v>
      </c>
      <c r="I275" s="240"/>
      <c r="J275" s="241">
        <f>ROUND(I275*H275,2)</f>
        <v>0</v>
      </c>
      <c r="K275" s="237" t="s">
        <v>153</v>
      </c>
      <c r="L275" s="242"/>
      <c r="M275" s="243" t="s">
        <v>19</v>
      </c>
      <c r="N275" s="244" t="s">
        <v>43</v>
      </c>
      <c r="O275" s="66"/>
      <c r="P275" s="189">
        <f>O275*H275</f>
        <v>0</v>
      </c>
      <c r="Q275" s="189">
        <v>9.0000000000000006E-5</v>
      </c>
      <c r="R275" s="189">
        <f>Q275*H275</f>
        <v>9.0000000000000006E-5</v>
      </c>
      <c r="S275" s="189">
        <v>0</v>
      </c>
      <c r="T275" s="190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91" t="s">
        <v>455</v>
      </c>
      <c r="AT275" s="191" t="s">
        <v>288</v>
      </c>
      <c r="AU275" s="191" t="s">
        <v>84</v>
      </c>
      <c r="AY275" s="19" t="s">
        <v>146</v>
      </c>
      <c r="BE275" s="192">
        <f>IF(N275="základní",J275,0)</f>
        <v>0</v>
      </c>
      <c r="BF275" s="192">
        <f>IF(N275="snížená",J275,0)</f>
        <v>0</v>
      </c>
      <c r="BG275" s="192">
        <f>IF(N275="zákl. přenesená",J275,0)</f>
        <v>0</v>
      </c>
      <c r="BH275" s="192">
        <f>IF(N275="sníž. přenesená",J275,0)</f>
        <v>0</v>
      </c>
      <c r="BI275" s="192">
        <f>IF(N275="nulová",J275,0)</f>
        <v>0</v>
      </c>
      <c r="BJ275" s="19" t="s">
        <v>84</v>
      </c>
      <c r="BK275" s="192">
        <f>ROUND(I275*H275,2)</f>
        <v>0</v>
      </c>
      <c r="BL275" s="19" t="s">
        <v>229</v>
      </c>
      <c r="BM275" s="191" t="s">
        <v>1906</v>
      </c>
    </row>
    <row r="276" spans="1:65" s="2" customFormat="1" ht="24.2" customHeight="1">
      <c r="A276" s="36"/>
      <c r="B276" s="37"/>
      <c r="C276" s="235" t="s">
        <v>909</v>
      </c>
      <c r="D276" s="235" t="s">
        <v>288</v>
      </c>
      <c r="E276" s="236" t="s">
        <v>1907</v>
      </c>
      <c r="F276" s="237" t="s">
        <v>1908</v>
      </c>
      <c r="G276" s="238" t="s">
        <v>162</v>
      </c>
      <c r="H276" s="239">
        <v>1</v>
      </c>
      <c r="I276" s="240"/>
      <c r="J276" s="241">
        <f>ROUND(I276*H276,2)</f>
        <v>0</v>
      </c>
      <c r="K276" s="237" t="s">
        <v>19</v>
      </c>
      <c r="L276" s="242"/>
      <c r="M276" s="253" t="s">
        <v>19</v>
      </c>
      <c r="N276" s="254" t="s">
        <v>43</v>
      </c>
      <c r="O276" s="251"/>
      <c r="P276" s="255">
        <f>O276*H276</f>
        <v>0</v>
      </c>
      <c r="Q276" s="255">
        <v>0</v>
      </c>
      <c r="R276" s="255">
        <f>Q276*H276</f>
        <v>0</v>
      </c>
      <c r="S276" s="255">
        <v>0</v>
      </c>
      <c r="T276" s="256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91" t="s">
        <v>455</v>
      </c>
      <c r="AT276" s="191" t="s">
        <v>288</v>
      </c>
      <c r="AU276" s="191" t="s">
        <v>84</v>
      </c>
      <c r="AY276" s="19" t="s">
        <v>146</v>
      </c>
      <c r="BE276" s="192">
        <f>IF(N276="základní",J276,0)</f>
        <v>0</v>
      </c>
      <c r="BF276" s="192">
        <f>IF(N276="snížená",J276,0)</f>
        <v>0</v>
      </c>
      <c r="BG276" s="192">
        <f>IF(N276="zákl. přenesená",J276,0)</f>
        <v>0</v>
      </c>
      <c r="BH276" s="192">
        <f>IF(N276="sníž. přenesená",J276,0)</f>
        <v>0</v>
      </c>
      <c r="BI276" s="192">
        <f>IF(N276="nulová",J276,0)</f>
        <v>0</v>
      </c>
      <c r="BJ276" s="19" t="s">
        <v>84</v>
      </c>
      <c r="BK276" s="192">
        <f>ROUND(I276*H276,2)</f>
        <v>0</v>
      </c>
      <c r="BL276" s="19" t="s">
        <v>229</v>
      </c>
      <c r="BM276" s="191" t="s">
        <v>1909</v>
      </c>
    </row>
    <row r="277" spans="1:65" s="2" customFormat="1" ht="6.95" customHeight="1">
      <c r="A277" s="36"/>
      <c r="B277" s="49"/>
      <c r="C277" s="50"/>
      <c r="D277" s="50"/>
      <c r="E277" s="50"/>
      <c r="F277" s="50"/>
      <c r="G277" s="50"/>
      <c r="H277" s="50"/>
      <c r="I277" s="50"/>
      <c r="J277" s="50"/>
      <c r="K277" s="50"/>
      <c r="L277" s="41"/>
      <c r="M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</row>
  </sheetData>
  <sheetProtection algorithmName="SHA-512" hashValue="aTCiI6X0szuCqRiGbksWA2ePyJtPzjflRj8/P8zdrn8GtCJcHuqEDCJXWJs8qTtHMDELzXFCi90Ay031eqKMhg==" saltValue="oLHeGJhLbrBGWnNz6KOH18pV+PxcZQM0lkLrsPwe1vESu2lJlZ5dsbqJ6TT2jM7Uu8khjjfrQsABRjEY09uzcQ==" spinCount="100000" sheet="1" objects="1" scenarios="1" formatColumns="0" formatRows="0" autoFilter="0"/>
  <autoFilter ref="C95:K276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hyperlinks>
    <hyperlink ref="F100" r:id="rId1"/>
    <hyperlink ref="F102" r:id="rId2"/>
    <hyperlink ref="F104" r:id="rId3"/>
    <hyperlink ref="F109" r:id="rId4"/>
    <hyperlink ref="F111" r:id="rId5"/>
    <hyperlink ref="F114" r:id="rId6"/>
    <hyperlink ref="F116" r:id="rId7"/>
    <hyperlink ref="F118" r:id="rId8"/>
    <hyperlink ref="F120" r:id="rId9"/>
    <hyperlink ref="F122" r:id="rId10"/>
    <hyperlink ref="F125" r:id="rId11"/>
    <hyperlink ref="F127" r:id="rId12"/>
    <hyperlink ref="F129" r:id="rId13"/>
    <hyperlink ref="F131" r:id="rId14"/>
    <hyperlink ref="F136" r:id="rId15"/>
    <hyperlink ref="F139" r:id="rId16"/>
    <hyperlink ref="F143" r:id="rId17"/>
    <hyperlink ref="F146" r:id="rId18"/>
    <hyperlink ref="F151" r:id="rId19"/>
    <hyperlink ref="F156" r:id="rId20"/>
    <hyperlink ref="F159" r:id="rId21"/>
    <hyperlink ref="F163" r:id="rId22"/>
    <hyperlink ref="F166" r:id="rId23"/>
    <hyperlink ref="F168" r:id="rId24"/>
    <hyperlink ref="F170" r:id="rId25"/>
    <hyperlink ref="F172" r:id="rId26"/>
    <hyperlink ref="F174" r:id="rId27"/>
    <hyperlink ref="F176" r:id="rId28"/>
    <hyperlink ref="F178" r:id="rId29"/>
    <hyperlink ref="F180" r:id="rId30"/>
    <hyperlink ref="F182" r:id="rId31"/>
    <hyperlink ref="F185" r:id="rId32"/>
    <hyperlink ref="F188" r:id="rId33"/>
    <hyperlink ref="F191" r:id="rId34"/>
    <hyperlink ref="F194" r:id="rId35"/>
    <hyperlink ref="F197" r:id="rId36"/>
    <hyperlink ref="F204" r:id="rId37"/>
    <hyperlink ref="F207" r:id="rId38"/>
    <hyperlink ref="F214" r:id="rId39"/>
    <hyperlink ref="F218" r:id="rId40"/>
    <hyperlink ref="F221" r:id="rId41"/>
    <hyperlink ref="F225" r:id="rId42"/>
    <hyperlink ref="F227" r:id="rId43"/>
    <hyperlink ref="F248" r:id="rId44"/>
    <hyperlink ref="F252" r:id="rId45"/>
    <hyperlink ref="F255" r:id="rId46"/>
    <hyperlink ref="F258" r:id="rId47"/>
    <hyperlink ref="F261" r:id="rId48"/>
    <hyperlink ref="F264" r:id="rId49"/>
    <hyperlink ref="F268" r:id="rId50"/>
    <hyperlink ref="F271" r:id="rId51"/>
    <hyperlink ref="F274" r:id="rId5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109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116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8" t="str">
        <f>'Rekapitulace stavby'!K6</f>
        <v>Stavební úpravy domu č.p. 74 na Masarykově náměstí, č.o. 26 v Novém Jičíně</v>
      </c>
      <c r="F7" s="389"/>
      <c r="G7" s="389"/>
      <c r="H7" s="389"/>
      <c r="L7" s="22"/>
    </row>
    <row r="8" spans="1:46" s="1" customFormat="1" ht="12" customHeight="1">
      <c r="B8" s="22"/>
      <c r="D8" s="114" t="s">
        <v>117</v>
      </c>
      <c r="L8" s="22"/>
    </row>
    <row r="9" spans="1:46" s="2" customFormat="1" ht="16.5" customHeight="1">
      <c r="A9" s="36"/>
      <c r="B9" s="41"/>
      <c r="C9" s="36"/>
      <c r="D9" s="36"/>
      <c r="E9" s="388" t="s">
        <v>1574</v>
      </c>
      <c r="F9" s="390"/>
      <c r="G9" s="390"/>
      <c r="H9" s="390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119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91" t="s">
        <v>1910</v>
      </c>
      <c r="F11" s="390"/>
      <c r="G11" s="390"/>
      <c r="H11" s="390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19. 7. 2023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19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4" t="s">
        <v>28</v>
      </c>
      <c r="J17" s="105" t="s">
        <v>19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92" t="str">
        <f>'Rekapitulace stavby'!E14</f>
        <v>Vyplň údaj</v>
      </c>
      <c r="F20" s="393"/>
      <c r="G20" s="393"/>
      <c r="H20" s="393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">
        <v>19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4" t="s">
        <v>28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1576</v>
      </c>
      <c r="F26" s="36"/>
      <c r="G26" s="36"/>
      <c r="H26" s="36"/>
      <c r="I26" s="114" t="s">
        <v>28</v>
      </c>
      <c r="J26" s="105" t="s">
        <v>19</v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>
      <c r="A29" s="117"/>
      <c r="B29" s="118"/>
      <c r="C29" s="117"/>
      <c r="D29" s="117"/>
      <c r="E29" s="394" t="s">
        <v>36</v>
      </c>
      <c r="F29" s="394"/>
      <c r="G29" s="394"/>
      <c r="H29" s="394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ROUND(J96,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ROUND((SUM(BE96:BE271)),  2)</f>
        <v>0</v>
      </c>
      <c r="G35" s="36"/>
      <c r="H35" s="36"/>
      <c r="I35" s="126">
        <v>0.21</v>
      </c>
      <c r="J35" s="125">
        <f>ROUND(((SUM(BE96:BE271))*I35),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ROUND((SUM(BF96:BF271)),  2)</f>
        <v>0</v>
      </c>
      <c r="G36" s="36"/>
      <c r="H36" s="36"/>
      <c r="I36" s="126">
        <v>0.12</v>
      </c>
      <c r="J36" s="125">
        <f>ROUND(((SUM(BF96:BF271))*I36),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ROUND((SUM(BG96:BG271)),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ROUND((SUM(BH96:BH271)),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ROUND((SUM(BI96:BI271)),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121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5" t="str">
        <f>E7</f>
        <v>Stavební úpravy domu č.p. 74 na Masarykově náměstí, č.o. 26 v Novém Jičíně</v>
      </c>
      <c r="F50" s="396"/>
      <c r="G50" s="396"/>
      <c r="H50" s="396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117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395" t="s">
        <v>1574</v>
      </c>
      <c r="F52" s="397"/>
      <c r="G52" s="397"/>
      <c r="H52" s="397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119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9" t="str">
        <f>E11</f>
        <v>D 1.4.2 - Silnoproudá a slaboproudá elektrotechnika byt č.4</v>
      </c>
      <c r="F54" s="397"/>
      <c r="G54" s="397"/>
      <c r="H54" s="397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Masarykovo náměstí, č.o. 26</v>
      </c>
      <c r="G56" s="38"/>
      <c r="H56" s="38"/>
      <c r="I56" s="31" t="s">
        <v>23</v>
      </c>
      <c r="J56" s="61" t="str">
        <f>IF(J14="","",J14)</f>
        <v>19. 7. 2023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2" customHeight="1">
      <c r="A58" s="36"/>
      <c r="B58" s="37"/>
      <c r="C58" s="31" t="s">
        <v>25</v>
      </c>
      <c r="D58" s="38"/>
      <c r="E58" s="38"/>
      <c r="F58" s="29" t="str">
        <f>E17</f>
        <v>Město Nový Jičín</v>
      </c>
      <c r="G58" s="38"/>
      <c r="H58" s="38"/>
      <c r="I58" s="31" t="s">
        <v>31</v>
      </c>
      <c r="J58" s="34" t="str">
        <f>E23</f>
        <v>BENEPRO, a.s.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Zdeněk HLOŽANKA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122</v>
      </c>
      <c r="D61" s="139"/>
      <c r="E61" s="139"/>
      <c r="F61" s="139"/>
      <c r="G61" s="139"/>
      <c r="H61" s="139"/>
      <c r="I61" s="139"/>
      <c r="J61" s="140" t="s">
        <v>123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J96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124</v>
      </c>
    </row>
    <row r="64" spans="1:47" s="9" customFormat="1" ht="24.95" customHeight="1">
      <c r="B64" s="142"/>
      <c r="C64" s="143"/>
      <c r="D64" s="144" t="s">
        <v>1577</v>
      </c>
      <c r="E64" s="145"/>
      <c r="F64" s="145"/>
      <c r="G64" s="145"/>
      <c r="H64" s="145"/>
      <c r="I64" s="145"/>
      <c r="J64" s="146">
        <f>J97</f>
        <v>0</v>
      </c>
      <c r="K64" s="143"/>
      <c r="L64" s="147"/>
    </row>
    <row r="65" spans="1:31" s="10" customFormat="1" ht="19.899999999999999" customHeight="1">
      <c r="B65" s="148"/>
      <c r="C65" s="99"/>
      <c r="D65" s="149" t="s">
        <v>1578</v>
      </c>
      <c r="E65" s="150"/>
      <c r="F65" s="150"/>
      <c r="G65" s="150"/>
      <c r="H65" s="150"/>
      <c r="I65" s="150"/>
      <c r="J65" s="151">
        <f>J98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1579</v>
      </c>
      <c r="E66" s="150"/>
      <c r="F66" s="150"/>
      <c r="G66" s="150"/>
      <c r="H66" s="150"/>
      <c r="I66" s="150"/>
      <c r="J66" s="151">
        <f>J105</f>
        <v>0</v>
      </c>
      <c r="K66" s="99"/>
      <c r="L66" s="152"/>
    </row>
    <row r="67" spans="1:31" s="9" customFormat="1" ht="24.95" customHeight="1">
      <c r="B67" s="142"/>
      <c r="C67" s="143"/>
      <c r="D67" s="144" t="s">
        <v>125</v>
      </c>
      <c r="E67" s="145"/>
      <c r="F67" s="145"/>
      <c r="G67" s="145"/>
      <c r="H67" s="145"/>
      <c r="I67" s="145"/>
      <c r="J67" s="146">
        <f>J106</f>
        <v>0</v>
      </c>
      <c r="K67" s="143"/>
      <c r="L67" s="147"/>
    </row>
    <row r="68" spans="1:31" s="10" customFormat="1" ht="19.899999999999999" customHeight="1">
      <c r="B68" s="148"/>
      <c r="C68" s="99"/>
      <c r="D68" s="149" t="s">
        <v>252</v>
      </c>
      <c r="E68" s="150"/>
      <c r="F68" s="150"/>
      <c r="G68" s="150"/>
      <c r="H68" s="150"/>
      <c r="I68" s="150"/>
      <c r="J68" s="151">
        <f>J107</f>
        <v>0</v>
      </c>
      <c r="K68" s="99"/>
      <c r="L68" s="152"/>
    </row>
    <row r="69" spans="1:31" s="10" customFormat="1" ht="19.899999999999999" customHeight="1">
      <c r="B69" s="148"/>
      <c r="C69" s="99"/>
      <c r="D69" s="149" t="s">
        <v>126</v>
      </c>
      <c r="E69" s="150"/>
      <c r="F69" s="150"/>
      <c r="G69" s="150"/>
      <c r="H69" s="150"/>
      <c r="I69" s="150"/>
      <c r="J69" s="151">
        <f>J112</f>
        <v>0</v>
      </c>
      <c r="K69" s="99"/>
      <c r="L69" s="152"/>
    </row>
    <row r="70" spans="1:31" s="10" customFormat="1" ht="19.899999999999999" customHeight="1">
      <c r="B70" s="148"/>
      <c r="C70" s="99"/>
      <c r="D70" s="149" t="s">
        <v>127</v>
      </c>
      <c r="E70" s="150"/>
      <c r="F70" s="150"/>
      <c r="G70" s="150"/>
      <c r="H70" s="150"/>
      <c r="I70" s="150"/>
      <c r="J70" s="151">
        <f>J121</f>
        <v>0</v>
      </c>
      <c r="K70" s="99"/>
      <c r="L70" s="152"/>
    </row>
    <row r="71" spans="1:31" s="9" customFormat="1" ht="24.95" customHeight="1">
      <c r="B71" s="142"/>
      <c r="C71" s="143"/>
      <c r="D71" s="144" t="s">
        <v>128</v>
      </c>
      <c r="E71" s="145"/>
      <c r="F71" s="145"/>
      <c r="G71" s="145"/>
      <c r="H71" s="145"/>
      <c r="I71" s="145"/>
      <c r="J71" s="146">
        <f>J131</f>
        <v>0</v>
      </c>
      <c r="K71" s="143"/>
      <c r="L71" s="147"/>
    </row>
    <row r="72" spans="1:31" s="10" customFormat="1" ht="19.899999999999999" customHeight="1">
      <c r="B72" s="148"/>
      <c r="C72" s="99"/>
      <c r="D72" s="149" t="s">
        <v>1580</v>
      </c>
      <c r="E72" s="150"/>
      <c r="F72" s="150"/>
      <c r="G72" s="150"/>
      <c r="H72" s="150"/>
      <c r="I72" s="150"/>
      <c r="J72" s="151">
        <f>J132</f>
        <v>0</v>
      </c>
      <c r="K72" s="99"/>
      <c r="L72" s="152"/>
    </row>
    <row r="73" spans="1:31" s="10" customFormat="1" ht="19.899999999999999" customHeight="1">
      <c r="B73" s="148"/>
      <c r="C73" s="99"/>
      <c r="D73" s="149" t="s">
        <v>1911</v>
      </c>
      <c r="E73" s="150"/>
      <c r="F73" s="150"/>
      <c r="G73" s="150"/>
      <c r="H73" s="150"/>
      <c r="I73" s="150"/>
      <c r="J73" s="151">
        <f>J227</f>
        <v>0</v>
      </c>
      <c r="K73" s="99"/>
      <c r="L73" s="152"/>
    </row>
    <row r="74" spans="1:31" s="10" customFormat="1" ht="19.899999999999999" customHeight="1">
      <c r="B74" s="148"/>
      <c r="C74" s="99"/>
      <c r="D74" s="149" t="s">
        <v>1582</v>
      </c>
      <c r="E74" s="150"/>
      <c r="F74" s="150"/>
      <c r="G74" s="150"/>
      <c r="H74" s="150"/>
      <c r="I74" s="150"/>
      <c r="J74" s="151">
        <f>J241</f>
        <v>0</v>
      </c>
      <c r="K74" s="99"/>
      <c r="L74" s="152"/>
    </row>
    <row r="75" spans="1:31" s="2" customFormat="1" ht="21.7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80" spans="1:31" s="2" customFormat="1" ht="6.95" customHeight="1">
      <c r="A80" s="36"/>
      <c r="B80" s="51"/>
      <c r="C80" s="52"/>
      <c r="D80" s="52"/>
      <c r="E80" s="52"/>
      <c r="F80" s="52"/>
      <c r="G80" s="52"/>
      <c r="H80" s="52"/>
      <c r="I80" s="52"/>
      <c r="J80" s="52"/>
      <c r="K80" s="52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24.95" customHeight="1">
      <c r="A81" s="36"/>
      <c r="B81" s="37"/>
      <c r="C81" s="25" t="s">
        <v>131</v>
      </c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12" customHeight="1">
      <c r="A83" s="36"/>
      <c r="B83" s="37"/>
      <c r="C83" s="31" t="s">
        <v>16</v>
      </c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2" customFormat="1" ht="26.25" customHeight="1">
      <c r="A84" s="36"/>
      <c r="B84" s="37"/>
      <c r="C84" s="38"/>
      <c r="D84" s="38"/>
      <c r="E84" s="395" t="str">
        <f>E7</f>
        <v>Stavební úpravy domu č.p. 74 na Masarykově náměstí, č.o. 26 v Novém Jičíně</v>
      </c>
      <c r="F84" s="396"/>
      <c r="G84" s="396"/>
      <c r="H84" s="396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1" customFormat="1" ht="12" customHeight="1">
      <c r="B85" s="23"/>
      <c r="C85" s="31" t="s">
        <v>117</v>
      </c>
      <c r="D85" s="24"/>
      <c r="E85" s="24"/>
      <c r="F85" s="24"/>
      <c r="G85" s="24"/>
      <c r="H85" s="24"/>
      <c r="I85" s="24"/>
      <c r="J85" s="24"/>
      <c r="K85" s="24"/>
      <c r="L85" s="22"/>
    </row>
    <row r="86" spans="1:63" s="2" customFormat="1" ht="16.5" customHeight="1">
      <c r="A86" s="36"/>
      <c r="B86" s="37"/>
      <c r="C86" s="38"/>
      <c r="D86" s="38"/>
      <c r="E86" s="395" t="s">
        <v>1574</v>
      </c>
      <c r="F86" s="397"/>
      <c r="G86" s="397"/>
      <c r="H86" s="397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12" customHeight="1">
      <c r="A87" s="36"/>
      <c r="B87" s="37"/>
      <c r="C87" s="31" t="s">
        <v>119</v>
      </c>
      <c r="D87" s="38"/>
      <c r="E87" s="38"/>
      <c r="F87" s="38"/>
      <c r="G87" s="38"/>
      <c r="H87" s="3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6.5" customHeight="1">
      <c r="A88" s="36"/>
      <c r="B88" s="37"/>
      <c r="C88" s="38"/>
      <c r="D88" s="38"/>
      <c r="E88" s="349" t="str">
        <f>E11</f>
        <v>D 1.4.2 - Silnoproudá a slaboproudá elektrotechnika byt č.4</v>
      </c>
      <c r="F88" s="397"/>
      <c r="G88" s="397"/>
      <c r="H88" s="397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12" customHeight="1">
      <c r="A90" s="36"/>
      <c r="B90" s="37"/>
      <c r="C90" s="31" t="s">
        <v>21</v>
      </c>
      <c r="D90" s="38"/>
      <c r="E90" s="38"/>
      <c r="F90" s="29" t="str">
        <f>F14</f>
        <v>Masarykovo náměstí, č.o. 26</v>
      </c>
      <c r="G90" s="38"/>
      <c r="H90" s="38"/>
      <c r="I90" s="31" t="s">
        <v>23</v>
      </c>
      <c r="J90" s="61" t="str">
        <f>IF(J14="","",J14)</f>
        <v>19. 7. 2023</v>
      </c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6.9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5.2" customHeight="1">
      <c r="A92" s="36"/>
      <c r="B92" s="37"/>
      <c r="C92" s="31" t="s">
        <v>25</v>
      </c>
      <c r="D92" s="38"/>
      <c r="E92" s="38"/>
      <c r="F92" s="29" t="str">
        <f>E17</f>
        <v>Město Nový Jičín</v>
      </c>
      <c r="G92" s="38"/>
      <c r="H92" s="38"/>
      <c r="I92" s="31" t="s">
        <v>31</v>
      </c>
      <c r="J92" s="34" t="str">
        <f>E23</f>
        <v>BENEPRO, a.s.</v>
      </c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2" customFormat="1" ht="15.2" customHeight="1">
      <c r="A93" s="36"/>
      <c r="B93" s="37"/>
      <c r="C93" s="31" t="s">
        <v>29</v>
      </c>
      <c r="D93" s="38"/>
      <c r="E93" s="38"/>
      <c r="F93" s="29" t="str">
        <f>IF(E20="","",E20)</f>
        <v>Vyplň údaj</v>
      </c>
      <c r="G93" s="38"/>
      <c r="H93" s="38"/>
      <c r="I93" s="31" t="s">
        <v>34</v>
      </c>
      <c r="J93" s="34" t="str">
        <f>E26</f>
        <v>Zdeněk HLOŽANKA</v>
      </c>
      <c r="K93" s="38"/>
      <c r="L93" s="11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63" s="2" customFormat="1" ht="10.35" customHeight="1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115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63" s="11" customFormat="1" ht="29.25" customHeight="1">
      <c r="A95" s="153"/>
      <c r="B95" s="154"/>
      <c r="C95" s="155" t="s">
        <v>132</v>
      </c>
      <c r="D95" s="156" t="s">
        <v>56</v>
      </c>
      <c r="E95" s="156" t="s">
        <v>52</v>
      </c>
      <c r="F95" s="156" t="s">
        <v>53</v>
      </c>
      <c r="G95" s="156" t="s">
        <v>133</v>
      </c>
      <c r="H95" s="156" t="s">
        <v>134</v>
      </c>
      <c r="I95" s="156" t="s">
        <v>135</v>
      </c>
      <c r="J95" s="156" t="s">
        <v>123</v>
      </c>
      <c r="K95" s="157" t="s">
        <v>136</v>
      </c>
      <c r="L95" s="158"/>
      <c r="M95" s="70" t="s">
        <v>19</v>
      </c>
      <c r="N95" s="71" t="s">
        <v>41</v>
      </c>
      <c r="O95" s="71" t="s">
        <v>137</v>
      </c>
      <c r="P95" s="71" t="s">
        <v>138</v>
      </c>
      <c r="Q95" s="71" t="s">
        <v>139</v>
      </c>
      <c r="R95" s="71" t="s">
        <v>140</v>
      </c>
      <c r="S95" s="71" t="s">
        <v>141</v>
      </c>
      <c r="T95" s="72" t="s">
        <v>142</v>
      </c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</row>
    <row r="96" spans="1:63" s="2" customFormat="1" ht="22.9" customHeight="1">
      <c r="A96" s="36"/>
      <c r="B96" s="37"/>
      <c r="C96" s="77" t="s">
        <v>143</v>
      </c>
      <c r="D96" s="38"/>
      <c r="E96" s="38"/>
      <c r="F96" s="38"/>
      <c r="G96" s="38"/>
      <c r="H96" s="38"/>
      <c r="I96" s="38"/>
      <c r="J96" s="159">
        <f>BK96</f>
        <v>0</v>
      </c>
      <c r="K96" s="38"/>
      <c r="L96" s="41"/>
      <c r="M96" s="73"/>
      <c r="N96" s="160"/>
      <c r="O96" s="74"/>
      <c r="P96" s="161">
        <f>P97+P106+P131</f>
        <v>0</v>
      </c>
      <c r="Q96" s="74"/>
      <c r="R96" s="161">
        <f>R97+R106+R131</f>
        <v>0.4577199999999999</v>
      </c>
      <c r="S96" s="74"/>
      <c r="T96" s="162">
        <f>T97+T106+T131</f>
        <v>0.21800000000000003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70</v>
      </c>
      <c r="AU96" s="19" t="s">
        <v>124</v>
      </c>
      <c r="BK96" s="163">
        <f>BK97+BK106+BK131</f>
        <v>0</v>
      </c>
    </row>
    <row r="97" spans="1:65" s="12" customFormat="1" ht="25.9" customHeight="1">
      <c r="B97" s="164"/>
      <c r="C97" s="165"/>
      <c r="D97" s="166" t="s">
        <v>70</v>
      </c>
      <c r="E97" s="167" t="s">
        <v>288</v>
      </c>
      <c r="F97" s="167" t="s">
        <v>1583</v>
      </c>
      <c r="G97" s="165"/>
      <c r="H97" s="165"/>
      <c r="I97" s="168"/>
      <c r="J97" s="169">
        <f>BK97</f>
        <v>0</v>
      </c>
      <c r="K97" s="165"/>
      <c r="L97" s="170"/>
      <c r="M97" s="171"/>
      <c r="N97" s="172"/>
      <c r="O97" s="172"/>
      <c r="P97" s="173">
        <f>P98+P105</f>
        <v>0</v>
      </c>
      <c r="Q97" s="172"/>
      <c r="R97" s="173">
        <f>R98+R105</f>
        <v>0</v>
      </c>
      <c r="S97" s="172"/>
      <c r="T97" s="174">
        <f>T98+T105</f>
        <v>0</v>
      </c>
      <c r="AR97" s="175" t="s">
        <v>165</v>
      </c>
      <c r="AT97" s="176" t="s">
        <v>70</v>
      </c>
      <c r="AU97" s="176" t="s">
        <v>71</v>
      </c>
      <c r="AY97" s="175" t="s">
        <v>146</v>
      </c>
      <c r="BK97" s="177">
        <f>BK98+BK105</f>
        <v>0</v>
      </c>
    </row>
    <row r="98" spans="1:65" s="12" customFormat="1" ht="22.9" customHeight="1">
      <c r="B98" s="164"/>
      <c r="C98" s="165"/>
      <c r="D98" s="166" t="s">
        <v>70</v>
      </c>
      <c r="E98" s="178" t="s">
        <v>1393</v>
      </c>
      <c r="F98" s="178" t="s">
        <v>1394</v>
      </c>
      <c r="G98" s="165"/>
      <c r="H98" s="165"/>
      <c r="I98" s="168"/>
      <c r="J98" s="179">
        <f>BK98</f>
        <v>0</v>
      </c>
      <c r="K98" s="165"/>
      <c r="L98" s="170"/>
      <c r="M98" s="171"/>
      <c r="N98" s="172"/>
      <c r="O98" s="172"/>
      <c r="P98" s="173">
        <f>SUM(P99:P104)</f>
        <v>0</v>
      </c>
      <c r="Q98" s="172"/>
      <c r="R98" s="173">
        <f>SUM(R99:R104)</f>
        <v>0</v>
      </c>
      <c r="S98" s="172"/>
      <c r="T98" s="174">
        <f>SUM(T99:T104)</f>
        <v>0</v>
      </c>
      <c r="AR98" s="175" t="s">
        <v>154</v>
      </c>
      <c r="AT98" s="176" t="s">
        <v>70</v>
      </c>
      <c r="AU98" s="176" t="s">
        <v>78</v>
      </c>
      <c r="AY98" s="175" t="s">
        <v>146</v>
      </c>
      <c r="BK98" s="177">
        <f>SUM(BK99:BK104)</f>
        <v>0</v>
      </c>
    </row>
    <row r="99" spans="1:65" s="2" customFormat="1" ht="24.2" customHeight="1">
      <c r="A99" s="36"/>
      <c r="B99" s="37"/>
      <c r="C99" s="180" t="s">
        <v>78</v>
      </c>
      <c r="D99" s="180" t="s">
        <v>149</v>
      </c>
      <c r="E99" s="181" t="s">
        <v>1584</v>
      </c>
      <c r="F99" s="182" t="s">
        <v>1585</v>
      </c>
      <c r="G99" s="183" t="s">
        <v>1397</v>
      </c>
      <c r="H99" s="184">
        <v>5</v>
      </c>
      <c r="I99" s="185"/>
      <c r="J99" s="186">
        <f>ROUND(I99*H99,2)</f>
        <v>0</v>
      </c>
      <c r="K99" s="182" t="s">
        <v>153</v>
      </c>
      <c r="L99" s="41"/>
      <c r="M99" s="187" t="s">
        <v>19</v>
      </c>
      <c r="N99" s="188" t="s">
        <v>43</v>
      </c>
      <c r="O99" s="66"/>
      <c r="P99" s="189">
        <f>O99*H99</f>
        <v>0</v>
      </c>
      <c r="Q99" s="189">
        <v>0</v>
      </c>
      <c r="R99" s="189">
        <f>Q99*H99</f>
        <v>0</v>
      </c>
      <c r="S99" s="189">
        <v>0</v>
      </c>
      <c r="T99" s="190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1" t="s">
        <v>1586</v>
      </c>
      <c r="AT99" s="191" t="s">
        <v>149</v>
      </c>
      <c r="AU99" s="191" t="s">
        <v>84</v>
      </c>
      <c r="AY99" s="19" t="s">
        <v>146</v>
      </c>
      <c r="BE99" s="192">
        <f>IF(N99="základní",J99,0)</f>
        <v>0</v>
      </c>
      <c r="BF99" s="192">
        <f>IF(N99="snížená",J99,0)</f>
        <v>0</v>
      </c>
      <c r="BG99" s="192">
        <f>IF(N99="zákl. přenesená",J99,0)</f>
        <v>0</v>
      </c>
      <c r="BH99" s="192">
        <f>IF(N99="sníž. přenesená",J99,0)</f>
        <v>0</v>
      </c>
      <c r="BI99" s="192">
        <f>IF(N99="nulová",J99,0)</f>
        <v>0</v>
      </c>
      <c r="BJ99" s="19" t="s">
        <v>84</v>
      </c>
      <c r="BK99" s="192">
        <f>ROUND(I99*H99,2)</f>
        <v>0</v>
      </c>
      <c r="BL99" s="19" t="s">
        <v>1586</v>
      </c>
      <c r="BM99" s="191" t="s">
        <v>84</v>
      </c>
    </row>
    <row r="100" spans="1:65" s="2" customFormat="1" ht="11.25">
      <c r="A100" s="36"/>
      <c r="B100" s="37"/>
      <c r="C100" s="38"/>
      <c r="D100" s="193" t="s">
        <v>156</v>
      </c>
      <c r="E100" s="38"/>
      <c r="F100" s="194" t="s">
        <v>1587</v>
      </c>
      <c r="G100" s="38"/>
      <c r="H100" s="38"/>
      <c r="I100" s="195"/>
      <c r="J100" s="38"/>
      <c r="K100" s="38"/>
      <c r="L100" s="41"/>
      <c r="M100" s="196"/>
      <c r="N100" s="197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156</v>
      </c>
      <c r="AU100" s="19" t="s">
        <v>84</v>
      </c>
    </row>
    <row r="101" spans="1:65" s="2" customFormat="1" ht="24.2" customHeight="1">
      <c r="A101" s="36"/>
      <c r="B101" s="37"/>
      <c r="C101" s="180" t="s">
        <v>84</v>
      </c>
      <c r="D101" s="180" t="s">
        <v>149</v>
      </c>
      <c r="E101" s="181" t="s">
        <v>1588</v>
      </c>
      <c r="F101" s="182" t="s">
        <v>1589</v>
      </c>
      <c r="G101" s="183" t="s">
        <v>1397</v>
      </c>
      <c r="H101" s="184">
        <v>8</v>
      </c>
      <c r="I101" s="185"/>
      <c r="J101" s="186">
        <f>ROUND(I101*H101,2)</f>
        <v>0</v>
      </c>
      <c r="K101" s="182" t="s">
        <v>153</v>
      </c>
      <c r="L101" s="41"/>
      <c r="M101" s="187" t="s">
        <v>19</v>
      </c>
      <c r="N101" s="188" t="s">
        <v>43</v>
      </c>
      <c r="O101" s="66"/>
      <c r="P101" s="189">
        <f>O101*H101</f>
        <v>0</v>
      </c>
      <c r="Q101" s="189">
        <v>0</v>
      </c>
      <c r="R101" s="189">
        <f>Q101*H101</f>
        <v>0</v>
      </c>
      <c r="S101" s="189">
        <v>0</v>
      </c>
      <c r="T101" s="190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1586</v>
      </c>
      <c r="AT101" s="191" t="s">
        <v>149</v>
      </c>
      <c r="AU101" s="191" t="s">
        <v>84</v>
      </c>
      <c r="AY101" s="19" t="s">
        <v>146</v>
      </c>
      <c r="BE101" s="192">
        <f>IF(N101="základní",J101,0)</f>
        <v>0</v>
      </c>
      <c r="BF101" s="192">
        <f>IF(N101="snížená",J101,0)</f>
        <v>0</v>
      </c>
      <c r="BG101" s="192">
        <f>IF(N101="zákl. přenesená",J101,0)</f>
        <v>0</v>
      </c>
      <c r="BH101" s="192">
        <f>IF(N101="sníž. přenesená",J101,0)</f>
        <v>0</v>
      </c>
      <c r="BI101" s="192">
        <f>IF(N101="nulová",J101,0)</f>
        <v>0</v>
      </c>
      <c r="BJ101" s="19" t="s">
        <v>84</v>
      </c>
      <c r="BK101" s="192">
        <f>ROUND(I101*H101,2)</f>
        <v>0</v>
      </c>
      <c r="BL101" s="19" t="s">
        <v>1586</v>
      </c>
      <c r="BM101" s="191" t="s">
        <v>154</v>
      </c>
    </row>
    <row r="102" spans="1:65" s="2" customFormat="1" ht="11.25">
      <c r="A102" s="36"/>
      <c r="B102" s="37"/>
      <c r="C102" s="38"/>
      <c r="D102" s="193" t="s">
        <v>156</v>
      </c>
      <c r="E102" s="38"/>
      <c r="F102" s="194" t="s">
        <v>1590</v>
      </c>
      <c r="G102" s="38"/>
      <c r="H102" s="38"/>
      <c r="I102" s="195"/>
      <c r="J102" s="38"/>
      <c r="K102" s="38"/>
      <c r="L102" s="41"/>
      <c r="M102" s="196"/>
      <c r="N102" s="197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156</v>
      </c>
      <c r="AU102" s="19" t="s">
        <v>84</v>
      </c>
    </row>
    <row r="103" spans="1:65" s="2" customFormat="1" ht="24.2" customHeight="1">
      <c r="A103" s="36"/>
      <c r="B103" s="37"/>
      <c r="C103" s="180" t="s">
        <v>165</v>
      </c>
      <c r="D103" s="180" t="s">
        <v>149</v>
      </c>
      <c r="E103" s="181" t="s">
        <v>1591</v>
      </c>
      <c r="F103" s="182" t="s">
        <v>1592</v>
      </c>
      <c r="G103" s="183" t="s">
        <v>1397</v>
      </c>
      <c r="H103" s="184">
        <v>2</v>
      </c>
      <c r="I103" s="185"/>
      <c r="J103" s="186">
        <f>ROUND(I103*H103,2)</f>
        <v>0</v>
      </c>
      <c r="K103" s="182" t="s">
        <v>153</v>
      </c>
      <c r="L103" s="41"/>
      <c r="M103" s="187" t="s">
        <v>19</v>
      </c>
      <c r="N103" s="188" t="s">
        <v>43</v>
      </c>
      <c r="O103" s="66"/>
      <c r="P103" s="189">
        <f>O103*H103</f>
        <v>0</v>
      </c>
      <c r="Q103" s="189">
        <v>0</v>
      </c>
      <c r="R103" s="189">
        <f>Q103*H103</f>
        <v>0</v>
      </c>
      <c r="S103" s="189">
        <v>0</v>
      </c>
      <c r="T103" s="190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1586</v>
      </c>
      <c r="AT103" s="191" t="s">
        <v>149</v>
      </c>
      <c r="AU103" s="191" t="s">
        <v>84</v>
      </c>
      <c r="AY103" s="19" t="s">
        <v>146</v>
      </c>
      <c r="BE103" s="192">
        <f>IF(N103="základní",J103,0)</f>
        <v>0</v>
      </c>
      <c r="BF103" s="192">
        <f>IF(N103="snížená",J103,0)</f>
        <v>0</v>
      </c>
      <c r="BG103" s="192">
        <f>IF(N103="zákl. přenesená",J103,0)</f>
        <v>0</v>
      </c>
      <c r="BH103" s="192">
        <f>IF(N103="sníž. přenesená",J103,0)</f>
        <v>0</v>
      </c>
      <c r="BI103" s="192">
        <f>IF(N103="nulová",J103,0)</f>
        <v>0</v>
      </c>
      <c r="BJ103" s="19" t="s">
        <v>84</v>
      </c>
      <c r="BK103" s="192">
        <f>ROUND(I103*H103,2)</f>
        <v>0</v>
      </c>
      <c r="BL103" s="19" t="s">
        <v>1586</v>
      </c>
      <c r="BM103" s="191" t="s">
        <v>187</v>
      </c>
    </row>
    <row r="104" spans="1:65" s="2" customFormat="1" ht="11.25">
      <c r="A104" s="36"/>
      <c r="B104" s="37"/>
      <c r="C104" s="38"/>
      <c r="D104" s="193" t="s">
        <v>156</v>
      </c>
      <c r="E104" s="38"/>
      <c r="F104" s="194" t="s">
        <v>1593</v>
      </c>
      <c r="G104" s="38"/>
      <c r="H104" s="38"/>
      <c r="I104" s="195"/>
      <c r="J104" s="38"/>
      <c r="K104" s="38"/>
      <c r="L104" s="41"/>
      <c r="M104" s="196"/>
      <c r="N104" s="197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156</v>
      </c>
      <c r="AU104" s="19" t="s">
        <v>84</v>
      </c>
    </row>
    <row r="105" spans="1:65" s="12" customFormat="1" ht="22.9" customHeight="1">
      <c r="B105" s="164"/>
      <c r="C105" s="165"/>
      <c r="D105" s="166" t="s">
        <v>70</v>
      </c>
      <c r="E105" s="178" t="s">
        <v>1594</v>
      </c>
      <c r="F105" s="178" t="s">
        <v>1595</v>
      </c>
      <c r="G105" s="165"/>
      <c r="H105" s="165"/>
      <c r="I105" s="168"/>
      <c r="J105" s="179">
        <f>BK105</f>
        <v>0</v>
      </c>
      <c r="K105" s="165"/>
      <c r="L105" s="170"/>
      <c r="M105" s="171"/>
      <c r="N105" s="172"/>
      <c r="O105" s="172"/>
      <c r="P105" s="173">
        <v>0</v>
      </c>
      <c r="Q105" s="172"/>
      <c r="R105" s="173">
        <v>0</v>
      </c>
      <c r="S105" s="172"/>
      <c r="T105" s="174">
        <v>0</v>
      </c>
      <c r="AR105" s="175" t="s">
        <v>78</v>
      </c>
      <c r="AT105" s="176" t="s">
        <v>70</v>
      </c>
      <c r="AU105" s="176" t="s">
        <v>78</v>
      </c>
      <c r="AY105" s="175" t="s">
        <v>146</v>
      </c>
      <c r="BK105" s="177">
        <v>0</v>
      </c>
    </row>
    <row r="106" spans="1:65" s="12" customFormat="1" ht="25.9" customHeight="1">
      <c r="B106" s="164"/>
      <c r="C106" s="165"/>
      <c r="D106" s="166" t="s">
        <v>70</v>
      </c>
      <c r="E106" s="167" t="s">
        <v>144</v>
      </c>
      <c r="F106" s="167" t="s">
        <v>145</v>
      </c>
      <c r="G106" s="165"/>
      <c r="H106" s="165"/>
      <c r="I106" s="168"/>
      <c r="J106" s="169">
        <f>BK106</f>
        <v>0</v>
      </c>
      <c r="K106" s="165"/>
      <c r="L106" s="170"/>
      <c r="M106" s="171"/>
      <c r="N106" s="172"/>
      <c r="O106" s="172"/>
      <c r="P106" s="173">
        <f>P107+P112+P121</f>
        <v>0</v>
      </c>
      <c r="Q106" s="172"/>
      <c r="R106" s="173">
        <f>R107+R112+R121</f>
        <v>0.38059999999999994</v>
      </c>
      <c r="S106" s="172"/>
      <c r="T106" s="174">
        <f>T107+T112+T121</f>
        <v>0.21800000000000003</v>
      </c>
      <c r="AR106" s="175" t="s">
        <v>78</v>
      </c>
      <c r="AT106" s="176" t="s">
        <v>70</v>
      </c>
      <c r="AU106" s="176" t="s">
        <v>71</v>
      </c>
      <c r="AY106" s="175" t="s">
        <v>146</v>
      </c>
      <c r="BK106" s="177">
        <f>BK107+BK112+BK121</f>
        <v>0</v>
      </c>
    </row>
    <row r="107" spans="1:65" s="12" customFormat="1" ht="22.9" customHeight="1">
      <c r="B107" s="164"/>
      <c r="C107" s="165"/>
      <c r="D107" s="166" t="s">
        <v>70</v>
      </c>
      <c r="E107" s="178" t="s">
        <v>187</v>
      </c>
      <c r="F107" s="178" t="s">
        <v>330</v>
      </c>
      <c r="G107" s="165"/>
      <c r="H107" s="165"/>
      <c r="I107" s="168"/>
      <c r="J107" s="179">
        <f>BK107</f>
        <v>0</v>
      </c>
      <c r="K107" s="165"/>
      <c r="L107" s="170"/>
      <c r="M107" s="171"/>
      <c r="N107" s="172"/>
      <c r="O107" s="172"/>
      <c r="P107" s="173">
        <f>SUM(P108:P111)</f>
        <v>0</v>
      </c>
      <c r="Q107" s="172"/>
      <c r="R107" s="173">
        <f>SUM(R108:R111)</f>
        <v>0.38059999999999994</v>
      </c>
      <c r="S107" s="172"/>
      <c r="T107" s="174">
        <f>SUM(T108:T111)</f>
        <v>0</v>
      </c>
      <c r="AR107" s="175" t="s">
        <v>78</v>
      </c>
      <c r="AT107" s="176" t="s">
        <v>70</v>
      </c>
      <c r="AU107" s="176" t="s">
        <v>78</v>
      </c>
      <c r="AY107" s="175" t="s">
        <v>146</v>
      </c>
      <c r="BK107" s="177">
        <f>SUM(BK108:BK111)</f>
        <v>0</v>
      </c>
    </row>
    <row r="108" spans="1:65" s="2" customFormat="1" ht="24.2" customHeight="1">
      <c r="A108" s="36"/>
      <c r="B108" s="37"/>
      <c r="C108" s="180" t="s">
        <v>154</v>
      </c>
      <c r="D108" s="180" t="s">
        <v>149</v>
      </c>
      <c r="E108" s="181" t="s">
        <v>1596</v>
      </c>
      <c r="F108" s="182" t="s">
        <v>1597</v>
      </c>
      <c r="G108" s="183" t="s">
        <v>168</v>
      </c>
      <c r="H108" s="184">
        <v>2.5</v>
      </c>
      <c r="I108" s="185"/>
      <c r="J108" s="186">
        <f>ROUND(I108*H108,2)</f>
        <v>0</v>
      </c>
      <c r="K108" s="182" t="s">
        <v>153</v>
      </c>
      <c r="L108" s="41"/>
      <c r="M108" s="187" t="s">
        <v>19</v>
      </c>
      <c r="N108" s="188" t="s">
        <v>43</v>
      </c>
      <c r="O108" s="66"/>
      <c r="P108" s="189">
        <f>O108*H108</f>
        <v>0</v>
      </c>
      <c r="Q108" s="189">
        <v>3.7999999999999999E-2</v>
      </c>
      <c r="R108" s="189">
        <f>Q108*H108</f>
        <v>9.5000000000000001E-2</v>
      </c>
      <c r="S108" s="189">
        <v>0</v>
      </c>
      <c r="T108" s="190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154</v>
      </c>
      <c r="AT108" s="191" t="s">
        <v>149</v>
      </c>
      <c r="AU108" s="191" t="s">
        <v>84</v>
      </c>
      <c r="AY108" s="19" t="s">
        <v>146</v>
      </c>
      <c r="BE108" s="192">
        <f>IF(N108="základní",J108,0)</f>
        <v>0</v>
      </c>
      <c r="BF108" s="192">
        <f>IF(N108="snížená",J108,0)</f>
        <v>0</v>
      </c>
      <c r="BG108" s="192">
        <f>IF(N108="zákl. přenesená",J108,0)</f>
        <v>0</v>
      </c>
      <c r="BH108" s="192">
        <f>IF(N108="sníž. přenesená",J108,0)</f>
        <v>0</v>
      </c>
      <c r="BI108" s="192">
        <f>IF(N108="nulová",J108,0)</f>
        <v>0</v>
      </c>
      <c r="BJ108" s="19" t="s">
        <v>84</v>
      </c>
      <c r="BK108" s="192">
        <f>ROUND(I108*H108,2)</f>
        <v>0</v>
      </c>
      <c r="BL108" s="19" t="s">
        <v>154</v>
      </c>
      <c r="BM108" s="191" t="s">
        <v>201</v>
      </c>
    </row>
    <row r="109" spans="1:65" s="2" customFormat="1" ht="11.25">
      <c r="A109" s="36"/>
      <c r="B109" s="37"/>
      <c r="C109" s="38"/>
      <c r="D109" s="193" t="s">
        <v>156</v>
      </c>
      <c r="E109" s="38"/>
      <c r="F109" s="194" t="s">
        <v>1598</v>
      </c>
      <c r="G109" s="38"/>
      <c r="H109" s="38"/>
      <c r="I109" s="195"/>
      <c r="J109" s="38"/>
      <c r="K109" s="38"/>
      <c r="L109" s="41"/>
      <c r="M109" s="196"/>
      <c r="N109" s="197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156</v>
      </c>
      <c r="AU109" s="19" t="s">
        <v>84</v>
      </c>
    </row>
    <row r="110" spans="1:65" s="2" customFormat="1" ht="24.2" customHeight="1">
      <c r="A110" s="36"/>
      <c r="B110" s="37"/>
      <c r="C110" s="180" t="s">
        <v>179</v>
      </c>
      <c r="D110" s="180" t="s">
        <v>149</v>
      </c>
      <c r="E110" s="181" t="s">
        <v>1599</v>
      </c>
      <c r="F110" s="182" t="s">
        <v>1600</v>
      </c>
      <c r="G110" s="183" t="s">
        <v>162</v>
      </c>
      <c r="H110" s="184">
        <v>84</v>
      </c>
      <c r="I110" s="185"/>
      <c r="J110" s="186">
        <f>ROUND(I110*H110,2)</f>
        <v>0</v>
      </c>
      <c r="K110" s="182" t="s">
        <v>153</v>
      </c>
      <c r="L110" s="41"/>
      <c r="M110" s="187" t="s">
        <v>19</v>
      </c>
      <c r="N110" s="188" t="s">
        <v>43</v>
      </c>
      <c r="O110" s="66"/>
      <c r="P110" s="189">
        <f>O110*H110</f>
        <v>0</v>
      </c>
      <c r="Q110" s="189">
        <v>3.3999999999999998E-3</v>
      </c>
      <c r="R110" s="189">
        <f>Q110*H110</f>
        <v>0.28559999999999997</v>
      </c>
      <c r="S110" s="189">
        <v>0</v>
      </c>
      <c r="T110" s="19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154</v>
      </c>
      <c r="AT110" s="191" t="s">
        <v>149</v>
      </c>
      <c r="AU110" s="191" t="s">
        <v>84</v>
      </c>
      <c r="AY110" s="19" t="s">
        <v>146</v>
      </c>
      <c r="BE110" s="192">
        <f>IF(N110="základní",J110,0)</f>
        <v>0</v>
      </c>
      <c r="BF110" s="192">
        <f>IF(N110="snížená",J110,0)</f>
        <v>0</v>
      </c>
      <c r="BG110" s="192">
        <f>IF(N110="zákl. přenesená",J110,0)</f>
        <v>0</v>
      </c>
      <c r="BH110" s="192">
        <f>IF(N110="sníž. přenesená",J110,0)</f>
        <v>0</v>
      </c>
      <c r="BI110" s="192">
        <f>IF(N110="nulová",J110,0)</f>
        <v>0</v>
      </c>
      <c r="BJ110" s="19" t="s">
        <v>84</v>
      </c>
      <c r="BK110" s="192">
        <f>ROUND(I110*H110,2)</f>
        <v>0</v>
      </c>
      <c r="BL110" s="19" t="s">
        <v>154</v>
      </c>
      <c r="BM110" s="191" t="s">
        <v>210</v>
      </c>
    </row>
    <row r="111" spans="1:65" s="2" customFormat="1" ht="11.25">
      <c r="A111" s="36"/>
      <c r="B111" s="37"/>
      <c r="C111" s="38"/>
      <c r="D111" s="193" t="s">
        <v>156</v>
      </c>
      <c r="E111" s="38"/>
      <c r="F111" s="194" t="s">
        <v>1601</v>
      </c>
      <c r="G111" s="38"/>
      <c r="H111" s="38"/>
      <c r="I111" s="195"/>
      <c r="J111" s="38"/>
      <c r="K111" s="38"/>
      <c r="L111" s="41"/>
      <c r="M111" s="196"/>
      <c r="N111" s="197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156</v>
      </c>
      <c r="AU111" s="19" t="s">
        <v>84</v>
      </c>
    </row>
    <row r="112" spans="1:65" s="12" customFormat="1" ht="22.9" customHeight="1">
      <c r="B112" s="164"/>
      <c r="C112" s="165"/>
      <c r="D112" s="166" t="s">
        <v>70</v>
      </c>
      <c r="E112" s="178" t="s">
        <v>147</v>
      </c>
      <c r="F112" s="178" t="s">
        <v>148</v>
      </c>
      <c r="G112" s="165"/>
      <c r="H112" s="165"/>
      <c r="I112" s="168"/>
      <c r="J112" s="179">
        <f>BK112</f>
        <v>0</v>
      </c>
      <c r="K112" s="165"/>
      <c r="L112" s="170"/>
      <c r="M112" s="171"/>
      <c r="N112" s="172"/>
      <c r="O112" s="172"/>
      <c r="P112" s="173">
        <f>SUM(P113:P120)</f>
        <v>0</v>
      </c>
      <c r="Q112" s="172"/>
      <c r="R112" s="173">
        <f>SUM(R113:R120)</f>
        <v>0</v>
      </c>
      <c r="S112" s="172"/>
      <c r="T112" s="174">
        <f>SUM(T113:T120)</f>
        <v>0.21800000000000003</v>
      </c>
      <c r="AR112" s="175" t="s">
        <v>78</v>
      </c>
      <c r="AT112" s="176" t="s">
        <v>70</v>
      </c>
      <c r="AU112" s="176" t="s">
        <v>78</v>
      </c>
      <c r="AY112" s="175" t="s">
        <v>146</v>
      </c>
      <c r="BK112" s="177">
        <f>SUM(BK113:BK120)</f>
        <v>0</v>
      </c>
    </row>
    <row r="113" spans="1:65" s="2" customFormat="1" ht="55.5" customHeight="1">
      <c r="A113" s="36"/>
      <c r="B113" s="37"/>
      <c r="C113" s="180" t="s">
        <v>187</v>
      </c>
      <c r="D113" s="180" t="s">
        <v>149</v>
      </c>
      <c r="E113" s="181" t="s">
        <v>1602</v>
      </c>
      <c r="F113" s="182" t="s">
        <v>1603</v>
      </c>
      <c r="G113" s="183" t="s">
        <v>162</v>
      </c>
      <c r="H113" s="184">
        <v>16</v>
      </c>
      <c r="I113" s="185"/>
      <c r="J113" s="186">
        <f>ROUND(I113*H113,2)</f>
        <v>0</v>
      </c>
      <c r="K113" s="182" t="s">
        <v>153</v>
      </c>
      <c r="L113" s="41"/>
      <c r="M113" s="187" t="s">
        <v>19</v>
      </c>
      <c r="N113" s="188" t="s">
        <v>43</v>
      </c>
      <c r="O113" s="66"/>
      <c r="P113" s="189">
        <f>O113*H113</f>
        <v>0</v>
      </c>
      <c r="Q113" s="189">
        <v>0</v>
      </c>
      <c r="R113" s="189">
        <f>Q113*H113</f>
        <v>0</v>
      </c>
      <c r="S113" s="189">
        <v>1E-3</v>
      </c>
      <c r="T113" s="190">
        <f>S113*H113</f>
        <v>1.6E-2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154</v>
      </c>
      <c r="AT113" s="191" t="s">
        <v>149</v>
      </c>
      <c r="AU113" s="191" t="s">
        <v>84</v>
      </c>
      <c r="AY113" s="19" t="s">
        <v>146</v>
      </c>
      <c r="BE113" s="192">
        <f>IF(N113="základní",J113,0)</f>
        <v>0</v>
      </c>
      <c r="BF113" s="192">
        <f>IF(N113="snížená",J113,0)</f>
        <v>0</v>
      </c>
      <c r="BG113" s="192">
        <f>IF(N113="zákl. přenesená",J113,0)</f>
        <v>0</v>
      </c>
      <c r="BH113" s="192">
        <f>IF(N113="sníž. přenesená",J113,0)</f>
        <v>0</v>
      </c>
      <c r="BI113" s="192">
        <f>IF(N113="nulová",J113,0)</f>
        <v>0</v>
      </c>
      <c r="BJ113" s="19" t="s">
        <v>84</v>
      </c>
      <c r="BK113" s="192">
        <f>ROUND(I113*H113,2)</f>
        <v>0</v>
      </c>
      <c r="BL113" s="19" t="s">
        <v>154</v>
      </c>
      <c r="BM113" s="191" t="s">
        <v>8</v>
      </c>
    </row>
    <row r="114" spans="1:65" s="2" customFormat="1" ht="11.25">
      <c r="A114" s="36"/>
      <c r="B114" s="37"/>
      <c r="C114" s="38"/>
      <c r="D114" s="193" t="s">
        <v>156</v>
      </c>
      <c r="E114" s="38"/>
      <c r="F114" s="194" t="s">
        <v>1604</v>
      </c>
      <c r="G114" s="38"/>
      <c r="H114" s="38"/>
      <c r="I114" s="195"/>
      <c r="J114" s="38"/>
      <c r="K114" s="38"/>
      <c r="L114" s="41"/>
      <c r="M114" s="196"/>
      <c r="N114" s="197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156</v>
      </c>
      <c r="AU114" s="19" t="s">
        <v>84</v>
      </c>
    </row>
    <row r="115" spans="1:65" s="2" customFormat="1" ht="44.25" customHeight="1">
      <c r="A115" s="36"/>
      <c r="B115" s="37"/>
      <c r="C115" s="180" t="s">
        <v>195</v>
      </c>
      <c r="D115" s="180" t="s">
        <v>149</v>
      </c>
      <c r="E115" s="181" t="s">
        <v>1608</v>
      </c>
      <c r="F115" s="182" t="s">
        <v>1609</v>
      </c>
      <c r="G115" s="183" t="s">
        <v>162</v>
      </c>
      <c r="H115" s="184">
        <v>84</v>
      </c>
      <c r="I115" s="185"/>
      <c r="J115" s="186">
        <f>ROUND(I115*H115,2)</f>
        <v>0</v>
      </c>
      <c r="K115" s="182" t="s">
        <v>153</v>
      </c>
      <c r="L115" s="41"/>
      <c r="M115" s="187" t="s">
        <v>19</v>
      </c>
      <c r="N115" s="188" t="s">
        <v>43</v>
      </c>
      <c r="O115" s="66"/>
      <c r="P115" s="189">
        <f>O115*H115</f>
        <v>0</v>
      </c>
      <c r="Q115" s="189">
        <v>0</v>
      </c>
      <c r="R115" s="189">
        <f>Q115*H115</f>
        <v>0</v>
      </c>
      <c r="S115" s="189">
        <v>1E-3</v>
      </c>
      <c r="T115" s="190">
        <f>S115*H115</f>
        <v>8.4000000000000005E-2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154</v>
      </c>
      <c r="AT115" s="191" t="s">
        <v>149</v>
      </c>
      <c r="AU115" s="191" t="s">
        <v>84</v>
      </c>
      <c r="AY115" s="19" t="s">
        <v>146</v>
      </c>
      <c r="BE115" s="192">
        <f>IF(N115="základní",J115,0)</f>
        <v>0</v>
      </c>
      <c r="BF115" s="192">
        <f>IF(N115="snížená",J115,0)</f>
        <v>0</v>
      </c>
      <c r="BG115" s="192">
        <f>IF(N115="zákl. přenesená",J115,0)</f>
        <v>0</v>
      </c>
      <c r="BH115" s="192">
        <f>IF(N115="sníž. přenesená",J115,0)</f>
        <v>0</v>
      </c>
      <c r="BI115" s="192">
        <f>IF(N115="nulová",J115,0)</f>
        <v>0</v>
      </c>
      <c r="BJ115" s="19" t="s">
        <v>84</v>
      </c>
      <c r="BK115" s="192">
        <f>ROUND(I115*H115,2)</f>
        <v>0</v>
      </c>
      <c r="BL115" s="19" t="s">
        <v>154</v>
      </c>
      <c r="BM115" s="191" t="s">
        <v>242</v>
      </c>
    </row>
    <row r="116" spans="1:65" s="2" customFormat="1" ht="11.25">
      <c r="A116" s="36"/>
      <c r="B116" s="37"/>
      <c r="C116" s="38"/>
      <c r="D116" s="193" t="s">
        <v>156</v>
      </c>
      <c r="E116" s="38"/>
      <c r="F116" s="194" t="s">
        <v>1610</v>
      </c>
      <c r="G116" s="38"/>
      <c r="H116" s="38"/>
      <c r="I116" s="195"/>
      <c r="J116" s="38"/>
      <c r="K116" s="38"/>
      <c r="L116" s="41"/>
      <c r="M116" s="196"/>
      <c r="N116" s="197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156</v>
      </c>
      <c r="AU116" s="19" t="s">
        <v>84</v>
      </c>
    </row>
    <row r="117" spans="1:65" s="2" customFormat="1" ht="37.9" customHeight="1">
      <c r="A117" s="36"/>
      <c r="B117" s="37"/>
      <c r="C117" s="180" t="s">
        <v>201</v>
      </c>
      <c r="D117" s="180" t="s">
        <v>149</v>
      </c>
      <c r="E117" s="181" t="s">
        <v>1611</v>
      </c>
      <c r="F117" s="182" t="s">
        <v>1612</v>
      </c>
      <c r="G117" s="183" t="s">
        <v>152</v>
      </c>
      <c r="H117" s="184">
        <v>51</v>
      </c>
      <c r="I117" s="185"/>
      <c r="J117" s="186">
        <f>ROUND(I117*H117,2)</f>
        <v>0</v>
      </c>
      <c r="K117" s="182" t="s">
        <v>153</v>
      </c>
      <c r="L117" s="41"/>
      <c r="M117" s="187" t="s">
        <v>19</v>
      </c>
      <c r="N117" s="188" t="s">
        <v>43</v>
      </c>
      <c r="O117" s="66"/>
      <c r="P117" s="189">
        <f>O117*H117</f>
        <v>0</v>
      </c>
      <c r="Q117" s="189">
        <v>0</v>
      </c>
      <c r="R117" s="189">
        <f>Q117*H117</f>
        <v>0</v>
      </c>
      <c r="S117" s="189">
        <v>2E-3</v>
      </c>
      <c r="T117" s="190">
        <f>S117*H117</f>
        <v>0.10200000000000001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154</v>
      </c>
      <c r="AT117" s="191" t="s">
        <v>149</v>
      </c>
      <c r="AU117" s="191" t="s">
        <v>84</v>
      </c>
      <c r="AY117" s="19" t="s">
        <v>146</v>
      </c>
      <c r="BE117" s="192">
        <f>IF(N117="základní",J117,0)</f>
        <v>0</v>
      </c>
      <c r="BF117" s="192">
        <f>IF(N117="snížená",J117,0)</f>
        <v>0</v>
      </c>
      <c r="BG117" s="192">
        <f>IF(N117="zákl. přenesená",J117,0)</f>
        <v>0</v>
      </c>
      <c r="BH117" s="192">
        <f>IF(N117="sníž. přenesená",J117,0)</f>
        <v>0</v>
      </c>
      <c r="BI117" s="192">
        <f>IF(N117="nulová",J117,0)</f>
        <v>0</v>
      </c>
      <c r="BJ117" s="19" t="s">
        <v>84</v>
      </c>
      <c r="BK117" s="192">
        <f>ROUND(I117*H117,2)</f>
        <v>0</v>
      </c>
      <c r="BL117" s="19" t="s">
        <v>154</v>
      </c>
      <c r="BM117" s="191" t="s">
        <v>229</v>
      </c>
    </row>
    <row r="118" spans="1:65" s="2" customFormat="1" ht="11.25">
      <c r="A118" s="36"/>
      <c r="B118" s="37"/>
      <c r="C118" s="38"/>
      <c r="D118" s="193" t="s">
        <v>156</v>
      </c>
      <c r="E118" s="38"/>
      <c r="F118" s="194" t="s">
        <v>1613</v>
      </c>
      <c r="G118" s="38"/>
      <c r="H118" s="38"/>
      <c r="I118" s="195"/>
      <c r="J118" s="38"/>
      <c r="K118" s="38"/>
      <c r="L118" s="41"/>
      <c r="M118" s="196"/>
      <c r="N118" s="197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156</v>
      </c>
      <c r="AU118" s="19" t="s">
        <v>84</v>
      </c>
    </row>
    <row r="119" spans="1:65" s="2" customFormat="1" ht="37.9" customHeight="1">
      <c r="A119" s="36"/>
      <c r="B119" s="37"/>
      <c r="C119" s="180" t="s">
        <v>147</v>
      </c>
      <c r="D119" s="180" t="s">
        <v>149</v>
      </c>
      <c r="E119" s="181" t="s">
        <v>1614</v>
      </c>
      <c r="F119" s="182" t="s">
        <v>1615</v>
      </c>
      <c r="G119" s="183" t="s">
        <v>152</v>
      </c>
      <c r="H119" s="184">
        <v>4</v>
      </c>
      <c r="I119" s="185"/>
      <c r="J119" s="186">
        <f>ROUND(I119*H119,2)</f>
        <v>0</v>
      </c>
      <c r="K119" s="182" t="s">
        <v>153</v>
      </c>
      <c r="L119" s="41"/>
      <c r="M119" s="187" t="s">
        <v>19</v>
      </c>
      <c r="N119" s="188" t="s">
        <v>43</v>
      </c>
      <c r="O119" s="66"/>
      <c r="P119" s="189">
        <f>O119*H119</f>
        <v>0</v>
      </c>
      <c r="Q119" s="189">
        <v>0</v>
      </c>
      <c r="R119" s="189">
        <f>Q119*H119</f>
        <v>0</v>
      </c>
      <c r="S119" s="189">
        <v>4.0000000000000001E-3</v>
      </c>
      <c r="T119" s="190">
        <f>S119*H119</f>
        <v>1.6E-2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154</v>
      </c>
      <c r="AT119" s="191" t="s">
        <v>149</v>
      </c>
      <c r="AU119" s="191" t="s">
        <v>84</v>
      </c>
      <c r="AY119" s="19" t="s">
        <v>146</v>
      </c>
      <c r="BE119" s="192">
        <f>IF(N119="základní",J119,0)</f>
        <v>0</v>
      </c>
      <c r="BF119" s="192">
        <f>IF(N119="snížená",J119,0)</f>
        <v>0</v>
      </c>
      <c r="BG119" s="192">
        <f>IF(N119="zákl. přenesená",J119,0)</f>
        <v>0</v>
      </c>
      <c r="BH119" s="192">
        <f>IF(N119="sníž. přenesená",J119,0)</f>
        <v>0</v>
      </c>
      <c r="BI119" s="192">
        <f>IF(N119="nulová",J119,0)</f>
        <v>0</v>
      </c>
      <c r="BJ119" s="19" t="s">
        <v>84</v>
      </c>
      <c r="BK119" s="192">
        <f>ROUND(I119*H119,2)</f>
        <v>0</v>
      </c>
      <c r="BL119" s="19" t="s">
        <v>154</v>
      </c>
      <c r="BM119" s="191" t="s">
        <v>372</v>
      </c>
    </row>
    <row r="120" spans="1:65" s="2" customFormat="1" ht="11.25">
      <c r="A120" s="36"/>
      <c r="B120" s="37"/>
      <c r="C120" s="38"/>
      <c r="D120" s="193" t="s">
        <v>156</v>
      </c>
      <c r="E120" s="38"/>
      <c r="F120" s="194" t="s">
        <v>1616</v>
      </c>
      <c r="G120" s="38"/>
      <c r="H120" s="38"/>
      <c r="I120" s="195"/>
      <c r="J120" s="38"/>
      <c r="K120" s="38"/>
      <c r="L120" s="41"/>
      <c r="M120" s="196"/>
      <c r="N120" s="197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156</v>
      </c>
      <c r="AU120" s="19" t="s">
        <v>84</v>
      </c>
    </row>
    <row r="121" spans="1:65" s="12" customFormat="1" ht="22.9" customHeight="1">
      <c r="B121" s="164"/>
      <c r="C121" s="165"/>
      <c r="D121" s="166" t="s">
        <v>70</v>
      </c>
      <c r="E121" s="178" t="s">
        <v>193</v>
      </c>
      <c r="F121" s="178" t="s">
        <v>194</v>
      </c>
      <c r="G121" s="165"/>
      <c r="H121" s="165"/>
      <c r="I121" s="168"/>
      <c r="J121" s="179">
        <f>BK121</f>
        <v>0</v>
      </c>
      <c r="K121" s="165"/>
      <c r="L121" s="170"/>
      <c r="M121" s="171"/>
      <c r="N121" s="172"/>
      <c r="O121" s="172"/>
      <c r="P121" s="173">
        <f>SUM(P122:P130)</f>
        <v>0</v>
      </c>
      <c r="Q121" s="172"/>
      <c r="R121" s="173">
        <f>SUM(R122:R130)</f>
        <v>0</v>
      </c>
      <c r="S121" s="172"/>
      <c r="T121" s="174">
        <f>SUM(T122:T130)</f>
        <v>0</v>
      </c>
      <c r="AR121" s="175" t="s">
        <v>78</v>
      </c>
      <c r="AT121" s="176" t="s">
        <v>70</v>
      </c>
      <c r="AU121" s="176" t="s">
        <v>78</v>
      </c>
      <c r="AY121" s="175" t="s">
        <v>146</v>
      </c>
      <c r="BK121" s="177">
        <f>SUM(BK122:BK130)</f>
        <v>0</v>
      </c>
    </row>
    <row r="122" spans="1:65" s="2" customFormat="1" ht="37.9" customHeight="1">
      <c r="A122" s="36"/>
      <c r="B122" s="37"/>
      <c r="C122" s="180" t="s">
        <v>210</v>
      </c>
      <c r="D122" s="180" t="s">
        <v>149</v>
      </c>
      <c r="E122" s="181" t="s">
        <v>1617</v>
      </c>
      <c r="F122" s="182" t="s">
        <v>1618</v>
      </c>
      <c r="G122" s="183" t="s">
        <v>198</v>
      </c>
      <c r="H122" s="184">
        <v>0.218</v>
      </c>
      <c r="I122" s="185"/>
      <c r="J122" s="186">
        <f>ROUND(I122*H122,2)</f>
        <v>0</v>
      </c>
      <c r="K122" s="182" t="s">
        <v>153</v>
      </c>
      <c r="L122" s="41"/>
      <c r="M122" s="187" t="s">
        <v>19</v>
      </c>
      <c r="N122" s="188" t="s">
        <v>43</v>
      </c>
      <c r="O122" s="66"/>
      <c r="P122" s="189">
        <f>O122*H122</f>
        <v>0</v>
      </c>
      <c r="Q122" s="189">
        <v>0</v>
      </c>
      <c r="R122" s="189">
        <f>Q122*H122</f>
        <v>0</v>
      </c>
      <c r="S122" s="189">
        <v>0</v>
      </c>
      <c r="T122" s="190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154</v>
      </c>
      <c r="AT122" s="191" t="s">
        <v>149</v>
      </c>
      <c r="AU122" s="191" t="s">
        <v>84</v>
      </c>
      <c r="AY122" s="19" t="s">
        <v>146</v>
      </c>
      <c r="BE122" s="192">
        <f>IF(N122="základní",J122,0)</f>
        <v>0</v>
      </c>
      <c r="BF122" s="192">
        <f>IF(N122="snížená",J122,0)</f>
        <v>0</v>
      </c>
      <c r="BG122" s="192">
        <f>IF(N122="zákl. přenesená",J122,0)</f>
        <v>0</v>
      </c>
      <c r="BH122" s="192">
        <f>IF(N122="sníž. přenesená",J122,0)</f>
        <v>0</v>
      </c>
      <c r="BI122" s="192">
        <f>IF(N122="nulová",J122,0)</f>
        <v>0</v>
      </c>
      <c r="BJ122" s="19" t="s">
        <v>84</v>
      </c>
      <c r="BK122" s="192">
        <f>ROUND(I122*H122,2)</f>
        <v>0</v>
      </c>
      <c r="BL122" s="19" t="s">
        <v>154</v>
      </c>
      <c r="BM122" s="191" t="s">
        <v>383</v>
      </c>
    </row>
    <row r="123" spans="1:65" s="2" customFormat="1" ht="11.25">
      <c r="A123" s="36"/>
      <c r="B123" s="37"/>
      <c r="C123" s="38"/>
      <c r="D123" s="193" t="s">
        <v>156</v>
      </c>
      <c r="E123" s="38"/>
      <c r="F123" s="194" t="s">
        <v>1619</v>
      </c>
      <c r="G123" s="38"/>
      <c r="H123" s="38"/>
      <c r="I123" s="195"/>
      <c r="J123" s="38"/>
      <c r="K123" s="38"/>
      <c r="L123" s="41"/>
      <c r="M123" s="196"/>
      <c r="N123" s="197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156</v>
      </c>
      <c r="AU123" s="19" t="s">
        <v>84</v>
      </c>
    </row>
    <row r="124" spans="1:65" s="2" customFormat="1" ht="33" customHeight="1">
      <c r="A124" s="36"/>
      <c r="B124" s="37"/>
      <c r="C124" s="180" t="s">
        <v>218</v>
      </c>
      <c r="D124" s="180" t="s">
        <v>149</v>
      </c>
      <c r="E124" s="181" t="s">
        <v>206</v>
      </c>
      <c r="F124" s="182" t="s">
        <v>207</v>
      </c>
      <c r="G124" s="183" t="s">
        <v>198</v>
      </c>
      <c r="H124" s="184">
        <v>0.218</v>
      </c>
      <c r="I124" s="185"/>
      <c r="J124" s="186">
        <f>ROUND(I124*H124,2)</f>
        <v>0</v>
      </c>
      <c r="K124" s="182" t="s">
        <v>153</v>
      </c>
      <c r="L124" s="41"/>
      <c r="M124" s="187" t="s">
        <v>19</v>
      </c>
      <c r="N124" s="188" t="s">
        <v>43</v>
      </c>
      <c r="O124" s="66"/>
      <c r="P124" s="189">
        <f>O124*H124</f>
        <v>0</v>
      </c>
      <c r="Q124" s="189">
        <v>0</v>
      </c>
      <c r="R124" s="189">
        <f>Q124*H124</f>
        <v>0</v>
      </c>
      <c r="S124" s="189">
        <v>0</v>
      </c>
      <c r="T124" s="19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154</v>
      </c>
      <c r="AT124" s="191" t="s">
        <v>149</v>
      </c>
      <c r="AU124" s="191" t="s">
        <v>84</v>
      </c>
      <c r="AY124" s="19" t="s">
        <v>146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9" t="s">
        <v>84</v>
      </c>
      <c r="BK124" s="192">
        <f>ROUND(I124*H124,2)</f>
        <v>0</v>
      </c>
      <c r="BL124" s="19" t="s">
        <v>154</v>
      </c>
      <c r="BM124" s="191" t="s">
        <v>395</v>
      </c>
    </row>
    <row r="125" spans="1:65" s="2" customFormat="1" ht="11.25">
      <c r="A125" s="36"/>
      <c r="B125" s="37"/>
      <c r="C125" s="38"/>
      <c r="D125" s="193" t="s">
        <v>156</v>
      </c>
      <c r="E125" s="38"/>
      <c r="F125" s="194" t="s">
        <v>209</v>
      </c>
      <c r="G125" s="38"/>
      <c r="H125" s="38"/>
      <c r="I125" s="195"/>
      <c r="J125" s="38"/>
      <c r="K125" s="38"/>
      <c r="L125" s="41"/>
      <c r="M125" s="196"/>
      <c r="N125" s="197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156</v>
      </c>
      <c r="AU125" s="19" t="s">
        <v>84</v>
      </c>
    </row>
    <row r="126" spans="1:65" s="2" customFormat="1" ht="44.25" customHeight="1">
      <c r="A126" s="36"/>
      <c r="B126" s="37"/>
      <c r="C126" s="180" t="s">
        <v>8</v>
      </c>
      <c r="D126" s="180" t="s">
        <v>149</v>
      </c>
      <c r="E126" s="181" t="s">
        <v>211</v>
      </c>
      <c r="F126" s="182" t="s">
        <v>212</v>
      </c>
      <c r="G126" s="183" t="s">
        <v>198</v>
      </c>
      <c r="H126" s="184">
        <v>2.1800000000000002</v>
      </c>
      <c r="I126" s="185"/>
      <c r="J126" s="186">
        <f>ROUND(I126*H126,2)</f>
        <v>0</v>
      </c>
      <c r="K126" s="182" t="s">
        <v>153</v>
      </c>
      <c r="L126" s="41"/>
      <c r="M126" s="187" t="s">
        <v>19</v>
      </c>
      <c r="N126" s="188" t="s">
        <v>43</v>
      </c>
      <c r="O126" s="66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154</v>
      </c>
      <c r="AT126" s="191" t="s">
        <v>149</v>
      </c>
      <c r="AU126" s="191" t="s">
        <v>84</v>
      </c>
      <c r="AY126" s="19" t="s">
        <v>146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84</v>
      </c>
      <c r="BK126" s="192">
        <f>ROUND(I126*H126,2)</f>
        <v>0</v>
      </c>
      <c r="BL126" s="19" t="s">
        <v>154</v>
      </c>
      <c r="BM126" s="191" t="s">
        <v>406</v>
      </c>
    </row>
    <row r="127" spans="1:65" s="2" customFormat="1" ht="11.25">
      <c r="A127" s="36"/>
      <c r="B127" s="37"/>
      <c r="C127" s="38"/>
      <c r="D127" s="193" t="s">
        <v>156</v>
      </c>
      <c r="E127" s="38"/>
      <c r="F127" s="194" t="s">
        <v>214</v>
      </c>
      <c r="G127" s="38"/>
      <c r="H127" s="38"/>
      <c r="I127" s="195"/>
      <c r="J127" s="38"/>
      <c r="K127" s="38"/>
      <c r="L127" s="41"/>
      <c r="M127" s="196"/>
      <c r="N127" s="197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156</v>
      </c>
      <c r="AU127" s="19" t="s">
        <v>84</v>
      </c>
    </row>
    <row r="128" spans="1:65" s="2" customFormat="1" ht="37.9" customHeight="1">
      <c r="A128" s="36"/>
      <c r="B128" s="37"/>
      <c r="C128" s="180" t="s">
        <v>236</v>
      </c>
      <c r="D128" s="180" t="s">
        <v>149</v>
      </c>
      <c r="E128" s="181" t="s">
        <v>1620</v>
      </c>
      <c r="F128" s="182" t="s">
        <v>1621</v>
      </c>
      <c r="G128" s="183" t="s">
        <v>198</v>
      </c>
      <c r="H128" s="184">
        <v>0.218</v>
      </c>
      <c r="I128" s="185"/>
      <c r="J128" s="186">
        <f>ROUND(I128*H128,2)</f>
        <v>0</v>
      </c>
      <c r="K128" s="182" t="s">
        <v>153</v>
      </c>
      <c r="L128" s="41"/>
      <c r="M128" s="187" t="s">
        <v>19</v>
      </c>
      <c r="N128" s="188" t="s">
        <v>43</v>
      </c>
      <c r="O128" s="66"/>
      <c r="P128" s="189">
        <f>O128*H128</f>
        <v>0</v>
      </c>
      <c r="Q128" s="189">
        <v>0</v>
      </c>
      <c r="R128" s="189">
        <f>Q128*H128</f>
        <v>0</v>
      </c>
      <c r="S128" s="189">
        <v>0</v>
      </c>
      <c r="T128" s="19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154</v>
      </c>
      <c r="AT128" s="191" t="s">
        <v>149</v>
      </c>
      <c r="AU128" s="191" t="s">
        <v>84</v>
      </c>
      <c r="AY128" s="19" t="s">
        <v>146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84</v>
      </c>
      <c r="BK128" s="192">
        <f>ROUND(I128*H128,2)</f>
        <v>0</v>
      </c>
      <c r="BL128" s="19" t="s">
        <v>154</v>
      </c>
      <c r="BM128" s="191" t="s">
        <v>417</v>
      </c>
    </row>
    <row r="129" spans="1:65" s="2" customFormat="1" ht="11.25">
      <c r="A129" s="36"/>
      <c r="B129" s="37"/>
      <c r="C129" s="38"/>
      <c r="D129" s="193" t="s">
        <v>156</v>
      </c>
      <c r="E129" s="38"/>
      <c r="F129" s="194" t="s">
        <v>1622</v>
      </c>
      <c r="G129" s="38"/>
      <c r="H129" s="38"/>
      <c r="I129" s="195"/>
      <c r="J129" s="38"/>
      <c r="K129" s="38"/>
      <c r="L129" s="41"/>
      <c r="M129" s="196"/>
      <c r="N129" s="197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156</v>
      </c>
      <c r="AU129" s="19" t="s">
        <v>84</v>
      </c>
    </row>
    <row r="130" spans="1:65" s="2" customFormat="1" ht="24.2" customHeight="1">
      <c r="A130" s="36"/>
      <c r="B130" s="37"/>
      <c r="C130" s="180" t="s">
        <v>242</v>
      </c>
      <c r="D130" s="180" t="s">
        <v>149</v>
      </c>
      <c r="E130" s="181" t="s">
        <v>1623</v>
      </c>
      <c r="F130" s="182" t="s">
        <v>1624</v>
      </c>
      <c r="G130" s="183" t="s">
        <v>198</v>
      </c>
      <c r="H130" s="184">
        <v>0.218</v>
      </c>
      <c r="I130" s="185"/>
      <c r="J130" s="186">
        <f>ROUND(I130*H130,2)</f>
        <v>0</v>
      </c>
      <c r="K130" s="182" t="s">
        <v>19</v>
      </c>
      <c r="L130" s="41"/>
      <c r="M130" s="187" t="s">
        <v>19</v>
      </c>
      <c r="N130" s="188" t="s">
        <v>43</v>
      </c>
      <c r="O130" s="66"/>
      <c r="P130" s="189">
        <f>O130*H130</f>
        <v>0</v>
      </c>
      <c r="Q130" s="189">
        <v>0</v>
      </c>
      <c r="R130" s="189">
        <f>Q130*H130</f>
        <v>0</v>
      </c>
      <c r="S130" s="189">
        <v>0</v>
      </c>
      <c r="T130" s="19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1" t="s">
        <v>154</v>
      </c>
      <c r="AT130" s="191" t="s">
        <v>149</v>
      </c>
      <c r="AU130" s="191" t="s">
        <v>84</v>
      </c>
      <c r="AY130" s="19" t="s">
        <v>146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9" t="s">
        <v>84</v>
      </c>
      <c r="BK130" s="192">
        <f>ROUND(I130*H130,2)</f>
        <v>0</v>
      </c>
      <c r="BL130" s="19" t="s">
        <v>154</v>
      </c>
      <c r="BM130" s="191" t="s">
        <v>427</v>
      </c>
    </row>
    <row r="131" spans="1:65" s="12" customFormat="1" ht="25.9" customHeight="1">
      <c r="B131" s="164"/>
      <c r="C131" s="165"/>
      <c r="D131" s="166" t="s">
        <v>70</v>
      </c>
      <c r="E131" s="167" t="s">
        <v>223</v>
      </c>
      <c r="F131" s="167" t="s">
        <v>224</v>
      </c>
      <c r="G131" s="165"/>
      <c r="H131" s="165"/>
      <c r="I131" s="168"/>
      <c r="J131" s="169">
        <f>BK131</f>
        <v>0</v>
      </c>
      <c r="K131" s="165"/>
      <c r="L131" s="170"/>
      <c r="M131" s="171"/>
      <c r="N131" s="172"/>
      <c r="O131" s="172"/>
      <c r="P131" s="173">
        <f>P132+P227+P241</f>
        <v>0</v>
      </c>
      <c r="Q131" s="172"/>
      <c r="R131" s="173">
        <f>R132+R227+R241</f>
        <v>7.7119999999999994E-2</v>
      </c>
      <c r="S131" s="172"/>
      <c r="T131" s="174">
        <f>T132+T227+T241</f>
        <v>0</v>
      </c>
      <c r="AR131" s="175" t="s">
        <v>84</v>
      </c>
      <c r="AT131" s="176" t="s">
        <v>70</v>
      </c>
      <c r="AU131" s="176" t="s">
        <v>71</v>
      </c>
      <c r="AY131" s="175" t="s">
        <v>146</v>
      </c>
      <c r="BK131" s="177">
        <f>BK132+BK227+BK241</f>
        <v>0</v>
      </c>
    </row>
    <row r="132" spans="1:65" s="12" customFormat="1" ht="22.9" customHeight="1">
      <c r="B132" s="164"/>
      <c r="C132" s="165"/>
      <c r="D132" s="166" t="s">
        <v>70</v>
      </c>
      <c r="E132" s="178" t="s">
        <v>1625</v>
      </c>
      <c r="F132" s="178" t="s">
        <v>1626</v>
      </c>
      <c r="G132" s="165"/>
      <c r="H132" s="165"/>
      <c r="I132" s="168"/>
      <c r="J132" s="179">
        <f>BK132</f>
        <v>0</v>
      </c>
      <c r="K132" s="165"/>
      <c r="L132" s="170"/>
      <c r="M132" s="171"/>
      <c r="N132" s="172"/>
      <c r="O132" s="172"/>
      <c r="P132" s="173">
        <f>SUM(P133:P226)</f>
        <v>0</v>
      </c>
      <c r="Q132" s="172"/>
      <c r="R132" s="173">
        <f>SUM(R133:R226)</f>
        <v>6.606999999999999E-2</v>
      </c>
      <c r="S132" s="172"/>
      <c r="T132" s="174">
        <f>SUM(T133:T226)</f>
        <v>0</v>
      </c>
      <c r="AR132" s="175" t="s">
        <v>84</v>
      </c>
      <c r="AT132" s="176" t="s">
        <v>70</v>
      </c>
      <c r="AU132" s="176" t="s">
        <v>78</v>
      </c>
      <c r="AY132" s="175" t="s">
        <v>146</v>
      </c>
      <c r="BK132" s="177">
        <f>SUM(BK133:BK226)</f>
        <v>0</v>
      </c>
    </row>
    <row r="133" spans="1:65" s="2" customFormat="1" ht="49.15" customHeight="1">
      <c r="A133" s="36"/>
      <c r="B133" s="37"/>
      <c r="C133" s="180" t="s">
        <v>349</v>
      </c>
      <c r="D133" s="180" t="s">
        <v>149</v>
      </c>
      <c r="E133" s="181" t="s">
        <v>1627</v>
      </c>
      <c r="F133" s="182" t="s">
        <v>1628</v>
      </c>
      <c r="G133" s="183" t="s">
        <v>162</v>
      </c>
      <c r="H133" s="184">
        <v>3</v>
      </c>
      <c r="I133" s="185"/>
      <c r="J133" s="186">
        <f>ROUND(I133*H133,2)</f>
        <v>0</v>
      </c>
      <c r="K133" s="182" t="s">
        <v>153</v>
      </c>
      <c r="L133" s="41"/>
      <c r="M133" s="187" t="s">
        <v>19</v>
      </c>
      <c r="N133" s="188" t="s">
        <v>43</v>
      </c>
      <c r="O133" s="66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229</v>
      </c>
      <c r="AT133" s="191" t="s">
        <v>149</v>
      </c>
      <c r="AU133" s="191" t="s">
        <v>84</v>
      </c>
      <c r="AY133" s="19" t="s">
        <v>146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84</v>
      </c>
      <c r="BK133" s="192">
        <f>ROUND(I133*H133,2)</f>
        <v>0</v>
      </c>
      <c r="BL133" s="19" t="s">
        <v>229</v>
      </c>
      <c r="BM133" s="191" t="s">
        <v>441</v>
      </c>
    </row>
    <row r="134" spans="1:65" s="2" customFormat="1" ht="11.25">
      <c r="A134" s="36"/>
      <c r="B134" s="37"/>
      <c r="C134" s="38"/>
      <c r="D134" s="193" t="s">
        <v>156</v>
      </c>
      <c r="E134" s="38"/>
      <c r="F134" s="194" t="s">
        <v>1629</v>
      </c>
      <c r="G134" s="38"/>
      <c r="H134" s="38"/>
      <c r="I134" s="195"/>
      <c r="J134" s="38"/>
      <c r="K134" s="38"/>
      <c r="L134" s="41"/>
      <c r="M134" s="196"/>
      <c r="N134" s="197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156</v>
      </c>
      <c r="AU134" s="19" t="s">
        <v>84</v>
      </c>
    </row>
    <row r="135" spans="1:65" s="2" customFormat="1" ht="24.2" customHeight="1">
      <c r="A135" s="36"/>
      <c r="B135" s="37"/>
      <c r="C135" s="235" t="s">
        <v>229</v>
      </c>
      <c r="D135" s="235" t="s">
        <v>288</v>
      </c>
      <c r="E135" s="236" t="s">
        <v>1630</v>
      </c>
      <c r="F135" s="237" t="s">
        <v>1631</v>
      </c>
      <c r="G135" s="238" t="s">
        <v>162</v>
      </c>
      <c r="H135" s="239">
        <v>3</v>
      </c>
      <c r="I135" s="240"/>
      <c r="J135" s="241">
        <f>ROUND(I135*H135,2)</f>
        <v>0</v>
      </c>
      <c r="K135" s="237" t="s">
        <v>19</v>
      </c>
      <c r="L135" s="242"/>
      <c r="M135" s="243" t="s">
        <v>19</v>
      </c>
      <c r="N135" s="244" t="s">
        <v>43</v>
      </c>
      <c r="O135" s="66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1" t="s">
        <v>455</v>
      </c>
      <c r="AT135" s="191" t="s">
        <v>288</v>
      </c>
      <c r="AU135" s="191" t="s">
        <v>84</v>
      </c>
      <c r="AY135" s="19" t="s">
        <v>146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84</v>
      </c>
      <c r="BK135" s="192">
        <f>ROUND(I135*H135,2)</f>
        <v>0</v>
      </c>
      <c r="BL135" s="19" t="s">
        <v>229</v>
      </c>
      <c r="BM135" s="191" t="s">
        <v>455</v>
      </c>
    </row>
    <row r="136" spans="1:65" s="2" customFormat="1" ht="55.5" customHeight="1">
      <c r="A136" s="36"/>
      <c r="B136" s="37"/>
      <c r="C136" s="180" t="s">
        <v>366</v>
      </c>
      <c r="D136" s="180" t="s">
        <v>149</v>
      </c>
      <c r="E136" s="181" t="s">
        <v>1632</v>
      </c>
      <c r="F136" s="182" t="s">
        <v>1633</v>
      </c>
      <c r="G136" s="183" t="s">
        <v>162</v>
      </c>
      <c r="H136" s="184">
        <v>16</v>
      </c>
      <c r="I136" s="185"/>
      <c r="J136" s="186">
        <f>ROUND(I136*H136,2)</f>
        <v>0</v>
      </c>
      <c r="K136" s="182" t="s">
        <v>153</v>
      </c>
      <c r="L136" s="41"/>
      <c r="M136" s="187" t="s">
        <v>19</v>
      </c>
      <c r="N136" s="188" t="s">
        <v>43</v>
      </c>
      <c r="O136" s="66"/>
      <c r="P136" s="189">
        <f>O136*H136</f>
        <v>0</v>
      </c>
      <c r="Q136" s="189">
        <v>0</v>
      </c>
      <c r="R136" s="189">
        <f>Q136*H136</f>
        <v>0</v>
      </c>
      <c r="S136" s="189">
        <v>0</v>
      </c>
      <c r="T136" s="19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1" t="s">
        <v>229</v>
      </c>
      <c r="AT136" s="191" t="s">
        <v>149</v>
      </c>
      <c r="AU136" s="191" t="s">
        <v>84</v>
      </c>
      <c r="AY136" s="19" t="s">
        <v>146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9" t="s">
        <v>84</v>
      </c>
      <c r="BK136" s="192">
        <f>ROUND(I136*H136,2)</f>
        <v>0</v>
      </c>
      <c r="BL136" s="19" t="s">
        <v>229</v>
      </c>
      <c r="BM136" s="191" t="s">
        <v>468</v>
      </c>
    </row>
    <row r="137" spans="1:65" s="2" customFormat="1" ht="11.25">
      <c r="A137" s="36"/>
      <c r="B137" s="37"/>
      <c r="C137" s="38"/>
      <c r="D137" s="193" t="s">
        <v>156</v>
      </c>
      <c r="E137" s="38"/>
      <c r="F137" s="194" t="s">
        <v>1634</v>
      </c>
      <c r="G137" s="38"/>
      <c r="H137" s="38"/>
      <c r="I137" s="195"/>
      <c r="J137" s="38"/>
      <c r="K137" s="38"/>
      <c r="L137" s="41"/>
      <c r="M137" s="196"/>
      <c r="N137" s="197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156</v>
      </c>
      <c r="AU137" s="19" t="s">
        <v>84</v>
      </c>
    </row>
    <row r="138" spans="1:65" s="2" customFormat="1" ht="24.2" customHeight="1">
      <c r="A138" s="36"/>
      <c r="B138" s="37"/>
      <c r="C138" s="235" t="s">
        <v>372</v>
      </c>
      <c r="D138" s="235" t="s">
        <v>288</v>
      </c>
      <c r="E138" s="236" t="s">
        <v>1635</v>
      </c>
      <c r="F138" s="237" t="s">
        <v>1636</v>
      </c>
      <c r="G138" s="238" t="s">
        <v>162</v>
      </c>
      <c r="H138" s="239">
        <v>15</v>
      </c>
      <c r="I138" s="240"/>
      <c r="J138" s="241">
        <f>ROUND(I138*H138,2)</f>
        <v>0</v>
      </c>
      <c r="K138" s="237" t="s">
        <v>19</v>
      </c>
      <c r="L138" s="242"/>
      <c r="M138" s="243" t="s">
        <v>19</v>
      </c>
      <c r="N138" s="244" t="s">
        <v>43</v>
      </c>
      <c r="O138" s="66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455</v>
      </c>
      <c r="AT138" s="191" t="s">
        <v>288</v>
      </c>
      <c r="AU138" s="191" t="s">
        <v>84</v>
      </c>
      <c r="AY138" s="19" t="s">
        <v>146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84</v>
      </c>
      <c r="BK138" s="192">
        <f>ROUND(I138*H138,2)</f>
        <v>0</v>
      </c>
      <c r="BL138" s="19" t="s">
        <v>229</v>
      </c>
      <c r="BM138" s="191" t="s">
        <v>477</v>
      </c>
    </row>
    <row r="139" spans="1:65" s="2" customFormat="1" ht="24.2" customHeight="1">
      <c r="A139" s="36"/>
      <c r="B139" s="37"/>
      <c r="C139" s="235" t="s">
        <v>377</v>
      </c>
      <c r="D139" s="235" t="s">
        <v>288</v>
      </c>
      <c r="E139" s="236" t="s">
        <v>1637</v>
      </c>
      <c r="F139" s="237" t="s">
        <v>1638</v>
      </c>
      <c r="G139" s="238" t="s">
        <v>162</v>
      </c>
      <c r="H139" s="239">
        <v>1</v>
      </c>
      <c r="I139" s="240"/>
      <c r="J139" s="241">
        <f>ROUND(I139*H139,2)</f>
        <v>0</v>
      </c>
      <c r="K139" s="237" t="s">
        <v>19</v>
      </c>
      <c r="L139" s="242"/>
      <c r="M139" s="243" t="s">
        <v>19</v>
      </c>
      <c r="N139" s="244" t="s">
        <v>43</v>
      </c>
      <c r="O139" s="66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1" t="s">
        <v>455</v>
      </c>
      <c r="AT139" s="191" t="s">
        <v>288</v>
      </c>
      <c r="AU139" s="191" t="s">
        <v>84</v>
      </c>
      <c r="AY139" s="19" t="s">
        <v>146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84</v>
      </c>
      <c r="BK139" s="192">
        <f>ROUND(I139*H139,2)</f>
        <v>0</v>
      </c>
      <c r="BL139" s="19" t="s">
        <v>229</v>
      </c>
      <c r="BM139" s="191" t="s">
        <v>487</v>
      </c>
    </row>
    <row r="140" spans="1:65" s="2" customFormat="1" ht="49.15" customHeight="1">
      <c r="A140" s="36"/>
      <c r="B140" s="37"/>
      <c r="C140" s="180" t="s">
        <v>383</v>
      </c>
      <c r="D140" s="180" t="s">
        <v>149</v>
      </c>
      <c r="E140" s="181" t="s">
        <v>1639</v>
      </c>
      <c r="F140" s="182" t="s">
        <v>1640</v>
      </c>
      <c r="G140" s="183" t="s">
        <v>162</v>
      </c>
      <c r="H140" s="184">
        <v>14</v>
      </c>
      <c r="I140" s="185"/>
      <c r="J140" s="186">
        <f>ROUND(I140*H140,2)</f>
        <v>0</v>
      </c>
      <c r="K140" s="182" t="s">
        <v>153</v>
      </c>
      <c r="L140" s="41"/>
      <c r="M140" s="187" t="s">
        <v>19</v>
      </c>
      <c r="N140" s="188" t="s">
        <v>43</v>
      </c>
      <c r="O140" s="66"/>
      <c r="P140" s="189">
        <f>O140*H140</f>
        <v>0</v>
      </c>
      <c r="Q140" s="189">
        <v>0</v>
      </c>
      <c r="R140" s="189">
        <f>Q140*H140</f>
        <v>0</v>
      </c>
      <c r="S140" s="189">
        <v>0</v>
      </c>
      <c r="T140" s="19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1" t="s">
        <v>229</v>
      </c>
      <c r="AT140" s="191" t="s">
        <v>149</v>
      </c>
      <c r="AU140" s="191" t="s">
        <v>84</v>
      </c>
      <c r="AY140" s="19" t="s">
        <v>146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84</v>
      </c>
      <c r="BK140" s="192">
        <f>ROUND(I140*H140,2)</f>
        <v>0</v>
      </c>
      <c r="BL140" s="19" t="s">
        <v>229</v>
      </c>
      <c r="BM140" s="191" t="s">
        <v>496</v>
      </c>
    </row>
    <row r="141" spans="1:65" s="2" customFormat="1" ht="11.25">
      <c r="A141" s="36"/>
      <c r="B141" s="37"/>
      <c r="C141" s="38"/>
      <c r="D141" s="193" t="s">
        <v>156</v>
      </c>
      <c r="E141" s="38"/>
      <c r="F141" s="194" t="s">
        <v>1641</v>
      </c>
      <c r="G141" s="38"/>
      <c r="H141" s="38"/>
      <c r="I141" s="195"/>
      <c r="J141" s="38"/>
      <c r="K141" s="38"/>
      <c r="L141" s="41"/>
      <c r="M141" s="196"/>
      <c r="N141" s="197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156</v>
      </c>
      <c r="AU141" s="19" t="s">
        <v>84</v>
      </c>
    </row>
    <row r="142" spans="1:65" s="2" customFormat="1" ht="16.5" customHeight="1">
      <c r="A142" s="36"/>
      <c r="B142" s="37"/>
      <c r="C142" s="235" t="s">
        <v>7</v>
      </c>
      <c r="D142" s="235" t="s">
        <v>288</v>
      </c>
      <c r="E142" s="236" t="s">
        <v>1642</v>
      </c>
      <c r="F142" s="237" t="s">
        <v>1643</v>
      </c>
      <c r="G142" s="238" t="s">
        <v>162</v>
      </c>
      <c r="H142" s="239">
        <v>14</v>
      </c>
      <c r="I142" s="240"/>
      <c r="J142" s="241">
        <f>ROUND(I142*H142,2)</f>
        <v>0</v>
      </c>
      <c r="K142" s="237" t="s">
        <v>19</v>
      </c>
      <c r="L142" s="242"/>
      <c r="M142" s="243" t="s">
        <v>19</v>
      </c>
      <c r="N142" s="244" t="s">
        <v>43</v>
      </c>
      <c r="O142" s="66"/>
      <c r="P142" s="189">
        <f>O142*H142</f>
        <v>0</v>
      </c>
      <c r="Q142" s="189">
        <v>0</v>
      </c>
      <c r="R142" s="189">
        <f>Q142*H142</f>
        <v>0</v>
      </c>
      <c r="S142" s="189">
        <v>0</v>
      </c>
      <c r="T142" s="19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1" t="s">
        <v>455</v>
      </c>
      <c r="AT142" s="191" t="s">
        <v>288</v>
      </c>
      <c r="AU142" s="191" t="s">
        <v>84</v>
      </c>
      <c r="AY142" s="19" t="s">
        <v>146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84</v>
      </c>
      <c r="BK142" s="192">
        <f>ROUND(I142*H142,2)</f>
        <v>0</v>
      </c>
      <c r="BL142" s="19" t="s">
        <v>229</v>
      </c>
      <c r="BM142" s="191" t="s">
        <v>507</v>
      </c>
    </row>
    <row r="143" spans="1:65" s="2" customFormat="1" ht="49.15" customHeight="1">
      <c r="A143" s="36"/>
      <c r="B143" s="37"/>
      <c r="C143" s="180" t="s">
        <v>395</v>
      </c>
      <c r="D143" s="180" t="s">
        <v>149</v>
      </c>
      <c r="E143" s="181" t="s">
        <v>1644</v>
      </c>
      <c r="F143" s="182" t="s">
        <v>1645</v>
      </c>
      <c r="G143" s="183" t="s">
        <v>162</v>
      </c>
      <c r="H143" s="184">
        <v>51</v>
      </c>
      <c r="I143" s="185"/>
      <c r="J143" s="186">
        <f>ROUND(I143*H143,2)</f>
        <v>0</v>
      </c>
      <c r="K143" s="182" t="s">
        <v>153</v>
      </c>
      <c r="L143" s="41"/>
      <c r="M143" s="187" t="s">
        <v>19</v>
      </c>
      <c r="N143" s="188" t="s">
        <v>43</v>
      </c>
      <c r="O143" s="66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229</v>
      </c>
      <c r="AT143" s="191" t="s">
        <v>149</v>
      </c>
      <c r="AU143" s="191" t="s">
        <v>84</v>
      </c>
      <c r="AY143" s="19" t="s">
        <v>146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84</v>
      </c>
      <c r="BK143" s="192">
        <f>ROUND(I143*H143,2)</f>
        <v>0</v>
      </c>
      <c r="BL143" s="19" t="s">
        <v>229</v>
      </c>
      <c r="BM143" s="191" t="s">
        <v>517</v>
      </c>
    </row>
    <row r="144" spans="1:65" s="2" customFormat="1" ht="11.25">
      <c r="A144" s="36"/>
      <c r="B144" s="37"/>
      <c r="C144" s="38"/>
      <c r="D144" s="193" t="s">
        <v>156</v>
      </c>
      <c r="E144" s="38"/>
      <c r="F144" s="194" t="s">
        <v>1646</v>
      </c>
      <c r="G144" s="38"/>
      <c r="H144" s="38"/>
      <c r="I144" s="195"/>
      <c r="J144" s="38"/>
      <c r="K144" s="38"/>
      <c r="L144" s="41"/>
      <c r="M144" s="196"/>
      <c r="N144" s="197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156</v>
      </c>
      <c r="AU144" s="19" t="s">
        <v>84</v>
      </c>
    </row>
    <row r="145" spans="1:65" s="2" customFormat="1" ht="16.5" customHeight="1">
      <c r="A145" s="36"/>
      <c r="B145" s="37"/>
      <c r="C145" s="235" t="s">
        <v>401</v>
      </c>
      <c r="D145" s="235" t="s">
        <v>288</v>
      </c>
      <c r="E145" s="236" t="s">
        <v>1647</v>
      </c>
      <c r="F145" s="237" t="s">
        <v>1648</v>
      </c>
      <c r="G145" s="238" t="s">
        <v>162</v>
      </c>
      <c r="H145" s="239">
        <v>25</v>
      </c>
      <c r="I145" s="240"/>
      <c r="J145" s="241">
        <f>ROUND(I145*H145,2)</f>
        <v>0</v>
      </c>
      <c r="K145" s="237" t="s">
        <v>153</v>
      </c>
      <c r="L145" s="242"/>
      <c r="M145" s="243" t="s">
        <v>19</v>
      </c>
      <c r="N145" s="244" t="s">
        <v>43</v>
      </c>
      <c r="O145" s="66"/>
      <c r="P145" s="189">
        <f>O145*H145</f>
        <v>0</v>
      </c>
      <c r="Q145" s="189">
        <v>1.7099999999999999E-3</v>
      </c>
      <c r="R145" s="189">
        <f>Q145*H145</f>
        <v>4.2749999999999996E-2</v>
      </c>
      <c r="S145" s="189">
        <v>0</v>
      </c>
      <c r="T145" s="19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1" t="s">
        <v>455</v>
      </c>
      <c r="AT145" s="191" t="s">
        <v>288</v>
      </c>
      <c r="AU145" s="191" t="s">
        <v>84</v>
      </c>
      <c r="AY145" s="19" t="s">
        <v>146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84</v>
      </c>
      <c r="BK145" s="192">
        <f>ROUND(I145*H145,2)</f>
        <v>0</v>
      </c>
      <c r="BL145" s="19" t="s">
        <v>229</v>
      </c>
      <c r="BM145" s="191" t="s">
        <v>528</v>
      </c>
    </row>
    <row r="146" spans="1:65" s="2" customFormat="1" ht="16.5" customHeight="1">
      <c r="A146" s="36"/>
      <c r="B146" s="37"/>
      <c r="C146" s="235" t="s">
        <v>406</v>
      </c>
      <c r="D146" s="235" t="s">
        <v>288</v>
      </c>
      <c r="E146" s="236" t="s">
        <v>1649</v>
      </c>
      <c r="F146" s="237" t="s">
        <v>1650</v>
      </c>
      <c r="G146" s="238" t="s">
        <v>162</v>
      </c>
      <c r="H146" s="239">
        <v>9</v>
      </c>
      <c r="I146" s="240"/>
      <c r="J146" s="241">
        <f>ROUND(I146*H146,2)</f>
        <v>0</v>
      </c>
      <c r="K146" s="237" t="s">
        <v>153</v>
      </c>
      <c r="L146" s="242"/>
      <c r="M146" s="243" t="s">
        <v>19</v>
      </c>
      <c r="N146" s="244" t="s">
        <v>43</v>
      </c>
      <c r="O146" s="66"/>
      <c r="P146" s="189">
        <f>O146*H146</f>
        <v>0</v>
      </c>
      <c r="Q146" s="189">
        <v>1.33E-3</v>
      </c>
      <c r="R146" s="189">
        <f>Q146*H146</f>
        <v>1.197E-2</v>
      </c>
      <c r="S146" s="189">
        <v>0</v>
      </c>
      <c r="T146" s="19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1" t="s">
        <v>455</v>
      </c>
      <c r="AT146" s="191" t="s">
        <v>288</v>
      </c>
      <c r="AU146" s="191" t="s">
        <v>84</v>
      </c>
      <c r="AY146" s="19" t="s">
        <v>146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84</v>
      </c>
      <c r="BK146" s="192">
        <f>ROUND(I146*H146,2)</f>
        <v>0</v>
      </c>
      <c r="BL146" s="19" t="s">
        <v>229</v>
      </c>
      <c r="BM146" s="191" t="s">
        <v>538</v>
      </c>
    </row>
    <row r="147" spans="1:65" s="2" customFormat="1" ht="24.2" customHeight="1">
      <c r="A147" s="36"/>
      <c r="B147" s="37"/>
      <c r="C147" s="235" t="s">
        <v>412</v>
      </c>
      <c r="D147" s="235" t="s">
        <v>288</v>
      </c>
      <c r="E147" s="236" t="s">
        <v>1912</v>
      </c>
      <c r="F147" s="237" t="s">
        <v>1913</v>
      </c>
      <c r="G147" s="238" t="s">
        <v>162</v>
      </c>
      <c r="H147" s="239">
        <v>1</v>
      </c>
      <c r="I147" s="240"/>
      <c r="J147" s="241">
        <f>ROUND(I147*H147,2)</f>
        <v>0</v>
      </c>
      <c r="K147" s="237" t="s">
        <v>153</v>
      </c>
      <c r="L147" s="242"/>
      <c r="M147" s="243" t="s">
        <v>19</v>
      </c>
      <c r="N147" s="244" t="s">
        <v>43</v>
      </c>
      <c r="O147" s="66"/>
      <c r="P147" s="189">
        <f>O147*H147</f>
        <v>0</v>
      </c>
      <c r="Q147" s="189">
        <v>8.4000000000000003E-4</v>
      </c>
      <c r="R147" s="189">
        <f>Q147*H147</f>
        <v>8.4000000000000003E-4</v>
      </c>
      <c r="S147" s="189">
        <v>0</v>
      </c>
      <c r="T147" s="19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1" t="s">
        <v>455</v>
      </c>
      <c r="AT147" s="191" t="s">
        <v>288</v>
      </c>
      <c r="AU147" s="191" t="s">
        <v>84</v>
      </c>
      <c r="AY147" s="19" t="s">
        <v>146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84</v>
      </c>
      <c r="BK147" s="192">
        <f>ROUND(I147*H147,2)</f>
        <v>0</v>
      </c>
      <c r="BL147" s="19" t="s">
        <v>229</v>
      </c>
      <c r="BM147" s="191" t="s">
        <v>548</v>
      </c>
    </row>
    <row r="148" spans="1:65" s="2" customFormat="1" ht="16.5" customHeight="1">
      <c r="A148" s="36"/>
      <c r="B148" s="37"/>
      <c r="C148" s="235" t="s">
        <v>417</v>
      </c>
      <c r="D148" s="235" t="s">
        <v>288</v>
      </c>
      <c r="E148" s="236" t="s">
        <v>1651</v>
      </c>
      <c r="F148" s="237" t="s">
        <v>1652</v>
      </c>
      <c r="G148" s="238" t="s">
        <v>162</v>
      </c>
      <c r="H148" s="239">
        <v>1</v>
      </c>
      <c r="I148" s="240"/>
      <c r="J148" s="241">
        <f>ROUND(I148*H148,2)</f>
        <v>0</v>
      </c>
      <c r="K148" s="237" t="s">
        <v>19</v>
      </c>
      <c r="L148" s="242"/>
      <c r="M148" s="243" t="s">
        <v>19</v>
      </c>
      <c r="N148" s="244" t="s">
        <v>43</v>
      </c>
      <c r="O148" s="66"/>
      <c r="P148" s="189">
        <f>O148*H148</f>
        <v>0</v>
      </c>
      <c r="Q148" s="189">
        <v>0</v>
      </c>
      <c r="R148" s="189">
        <f>Q148*H148</f>
        <v>0</v>
      </c>
      <c r="S148" s="189">
        <v>0</v>
      </c>
      <c r="T148" s="19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1" t="s">
        <v>455</v>
      </c>
      <c r="AT148" s="191" t="s">
        <v>288</v>
      </c>
      <c r="AU148" s="191" t="s">
        <v>84</v>
      </c>
      <c r="AY148" s="19" t="s">
        <v>146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84</v>
      </c>
      <c r="BK148" s="192">
        <f>ROUND(I148*H148,2)</f>
        <v>0</v>
      </c>
      <c r="BL148" s="19" t="s">
        <v>229</v>
      </c>
      <c r="BM148" s="191" t="s">
        <v>562</v>
      </c>
    </row>
    <row r="149" spans="1:65" s="2" customFormat="1" ht="44.25" customHeight="1">
      <c r="A149" s="36"/>
      <c r="B149" s="37"/>
      <c r="C149" s="180" t="s">
        <v>422</v>
      </c>
      <c r="D149" s="180" t="s">
        <v>149</v>
      </c>
      <c r="E149" s="181" t="s">
        <v>1653</v>
      </c>
      <c r="F149" s="182" t="s">
        <v>1654</v>
      </c>
      <c r="G149" s="183" t="s">
        <v>152</v>
      </c>
      <c r="H149" s="184">
        <v>510</v>
      </c>
      <c r="I149" s="185"/>
      <c r="J149" s="186">
        <f>ROUND(I149*H149,2)</f>
        <v>0</v>
      </c>
      <c r="K149" s="182" t="s">
        <v>153</v>
      </c>
      <c r="L149" s="41"/>
      <c r="M149" s="187" t="s">
        <v>19</v>
      </c>
      <c r="N149" s="188" t="s">
        <v>43</v>
      </c>
      <c r="O149" s="66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1" t="s">
        <v>229</v>
      </c>
      <c r="AT149" s="191" t="s">
        <v>149</v>
      </c>
      <c r="AU149" s="191" t="s">
        <v>84</v>
      </c>
      <c r="AY149" s="19" t="s">
        <v>146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84</v>
      </c>
      <c r="BK149" s="192">
        <f>ROUND(I149*H149,2)</f>
        <v>0</v>
      </c>
      <c r="BL149" s="19" t="s">
        <v>229</v>
      </c>
      <c r="BM149" s="191" t="s">
        <v>571</v>
      </c>
    </row>
    <row r="150" spans="1:65" s="2" customFormat="1" ht="11.25">
      <c r="A150" s="36"/>
      <c r="B150" s="37"/>
      <c r="C150" s="38"/>
      <c r="D150" s="193" t="s">
        <v>156</v>
      </c>
      <c r="E150" s="38"/>
      <c r="F150" s="194" t="s">
        <v>1655</v>
      </c>
      <c r="G150" s="38"/>
      <c r="H150" s="38"/>
      <c r="I150" s="195"/>
      <c r="J150" s="38"/>
      <c r="K150" s="38"/>
      <c r="L150" s="41"/>
      <c r="M150" s="196"/>
      <c r="N150" s="197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156</v>
      </c>
      <c r="AU150" s="19" t="s">
        <v>84</v>
      </c>
    </row>
    <row r="151" spans="1:65" s="2" customFormat="1" ht="16.5" customHeight="1">
      <c r="A151" s="36"/>
      <c r="B151" s="37"/>
      <c r="C151" s="235" t="s">
        <v>427</v>
      </c>
      <c r="D151" s="235" t="s">
        <v>288</v>
      </c>
      <c r="E151" s="236" t="s">
        <v>1656</v>
      </c>
      <c r="F151" s="237" t="s">
        <v>1657</v>
      </c>
      <c r="G151" s="238" t="s">
        <v>152</v>
      </c>
      <c r="H151" s="239">
        <v>179</v>
      </c>
      <c r="I151" s="240"/>
      <c r="J151" s="241">
        <f>ROUND(I151*H151,2)</f>
        <v>0</v>
      </c>
      <c r="K151" s="237" t="s">
        <v>19</v>
      </c>
      <c r="L151" s="242"/>
      <c r="M151" s="243" t="s">
        <v>19</v>
      </c>
      <c r="N151" s="244" t="s">
        <v>43</v>
      </c>
      <c r="O151" s="66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1" t="s">
        <v>455</v>
      </c>
      <c r="AT151" s="191" t="s">
        <v>288</v>
      </c>
      <c r="AU151" s="191" t="s">
        <v>84</v>
      </c>
      <c r="AY151" s="19" t="s">
        <v>146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84</v>
      </c>
      <c r="BK151" s="192">
        <f>ROUND(I151*H151,2)</f>
        <v>0</v>
      </c>
      <c r="BL151" s="19" t="s">
        <v>229</v>
      </c>
      <c r="BM151" s="191" t="s">
        <v>581</v>
      </c>
    </row>
    <row r="152" spans="1:65" s="2" customFormat="1" ht="16.5" customHeight="1">
      <c r="A152" s="36"/>
      <c r="B152" s="37"/>
      <c r="C152" s="235" t="s">
        <v>433</v>
      </c>
      <c r="D152" s="235" t="s">
        <v>288</v>
      </c>
      <c r="E152" s="236" t="s">
        <v>1658</v>
      </c>
      <c r="F152" s="237" t="s">
        <v>1659</v>
      </c>
      <c r="G152" s="238" t="s">
        <v>152</v>
      </c>
      <c r="H152" s="239">
        <v>52</v>
      </c>
      <c r="I152" s="240"/>
      <c r="J152" s="241">
        <f>ROUND(I152*H152,2)</f>
        <v>0</v>
      </c>
      <c r="K152" s="237" t="s">
        <v>19</v>
      </c>
      <c r="L152" s="242"/>
      <c r="M152" s="243" t="s">
        <v>19</v>
      </c>
      <c r="N152" s="244" t="s">
        <v>43</v>
      </c>
      <c r="O152" s="66"/>
      <c r="P152" s="189">
        <f>O152*H152</f>
        <v>0</v>
      </c>
      <c r="Q152" s="189">
        <v>0</v>
      </c>
      <c r="R152" s="189">
        <f>Q152*H152</f>
        <v>0</v>
      </c>
      <c r="S152" s="189">
        <v>0</v>
      </c>
      <c r="T152" s="19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1" t="s">
        <v>455</v>
      </c>
      <c r="AT152" s="191" t="s">
        <v>288</v>
      </c>
      <c r="AU152" s="191" t="s">
        <v>84</v>
      </c>
      <c r="AY152" s="19" t="s">
        <v>146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84</v>
      </c>
      <c r="BK152" s="192">
        <f>ROUND(I152*H152,2)</f>
        <v>0</v>
      </c>
      <c r="BL152" s="19" t="s">
        <v>229</v>
      </c>
      <c r="BM152" s="191" t="s">
        <v>591</v>
      </c>
    </row>
    <row r="153" spans="1:65" s="2" customFormat="1" ht="16.5" customHeight="1">
      <c r="A153" s="36"/>
      <c r="B153" s="37"/>
      <c r="C153" s="235" t="s">
        <v>441</v>
      </c>
      <c r="D153" s="235" t="s">
        <v>288</v>
      </c>
      <c r="E153" s="236" t="s">
        <v>1660</v>
      </c>
      <c r="F153" s="237" t="s">
        <v>1661</v>
      </c>
      <c r="G153" s="238" t="s">
        <v>152</v>
      </c>
      <c r="H153" s="239">
        <v>279</v>
      </c>
      <c r="I153" s="240"/>
      <c r="J153" s="241">
        <f>ROUND(I153*H153,2)</f>
        <v>0</v>
      </c>
      <c r="K153" s="237" t="s">
        <v>19</v>
      </c>
      <c r="L153" s="242"/>
      <c r="M153" s="243" t="s">
        <v>19</v>
      </c>
      <c r="N153" s="244" t="s">
        <v>43</v>
      </c>
      <c r="O153" s="66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91" t="s">
        <v>455</v>
      </c>
      <c r="AT153" s="191" t="s">
        <v>288</v>
      </c>
      <c r="AU153" s="191" t="s">
        <v>84</v>
      </c>
      <c r="AY153" s="19" t="s">
        <v>146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84</v>
      </c>
      <c r="BK153" s="192">
        <f>ROUND(I153*H153,2)</f>
        <v>0</v>
      </c>
      <c r="BL153" s="19" t="s">
        <v>229</v>
      </c>
      <c r="BM153" s="191" t="s">
        <v>607</v>
      </c>
    </row>
    <row r="154" spans="1:65" s="2" customFormat="1" ht="44.25" customHeight="1">
      <c r="A154" s="36"/>
      <c r="B154" s="37"/>
      <c r="C154" s="180" t="s">
        <v>449</v>
      </c>
      <c r="D154" s="180" t="s">
        <v>149</v>
      </c>
      <c r="E154" s="181" t="s">
        <v>1662</v>
      </c>
      <c r="F154" s="182" t="s">
        <v>1663</v>
      </c>
      <c r="G154" s="183" t="s">
        <v>152</v>
      </c>
      <c r="H154" s="184">
        <v>6</v>
      </c>
      <c r="I154" s="185"/>
      <c r="J154" s="186">
        <f>ROUND(I154*H154,2)</f>
        <v>0</v>
      </c>
      <c r="K154" s="182" t="s">
        <v>153</v>
      </c>
      <c r="L154" s="41"/>
      <c r="M154" s="187" t="s">
        <v>19</v>
      </c>
      <c r="N154" s="188" t="s">
        <v>43</v>
      </c>
      <c r="O154" s="66"/>
      <c r="P154" s="189">
        <f>O154*H154</f>
        <v>0</v>
      </c>
      <c r="Q154" s="189">
        <v>0</v>
      </c>
      <c r="R154" s="189">
        <f>Q154*H154</f>
        <v>0</v>
      </c>
      <c r="S154" s="189">
        <v>0</v>
      </c>
      <c r="T154" s="19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1" t="s">
        <v>229</v>
      </c>
      <c r="AT154" s="191" t="s">
        <v>149</v>
      </c>
      <c r="AU154" s="191" t="s">
        <v>84</v>
      </c>
      <c r="AY154" s="19" t="s">
        <v>146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84</v>
      </c>
      <c r="BK154" s="192">
        <f>ROUND(I154*H154,2)</f>
        <v>0</v>
      </c>
      <c r="BL154" s="19" t="s">
        <v>229</v>
      </c>
      <c r="BM154" s="191" t="s">
        <v>617</v>
      </c>
    </row>
    <row r="155" spans="1:65" s="2" customFormat="1" ht="11.25">
      <c r="A155" s="36"/>
      <c r="B155" s="37"/>
      <c r="C155" s="38"/>
      <c r="D155" s="193" t="s">
        <v>156</v>
      </c>
      <c r="E155" s="38"/>
      <c r="F155" s="194" t="s">
        <v>1664</v>
      </c>
      <c r="G155" s="38"/>
      <c r="H155" s="38"/>
      <c r="I155" s="195"/>
      <c r="J155" s="38"/>
      <c r="K155" s="38"/>
      <c r="L155" s="41"/>
      <c r="M155" s="196"/>
      <c r="N155" s="197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156</v>
      </c>
      <c r="AU155" s="19" t="s">
        <v>84</v>
      </c>
    </row>
    <row r="156" spans="1:65" s="2" customFormat="1" ht="24.2" customHeight="1">
      <c r="A156" s="36"/>
      <c r="B156" s="37"/>
      <c r="C156" s="235" t="s">
        <v>455</v>
      </c>
      <c r="D156" s="235" t="s">
        <v>288</v>
      </c>
      <c r="E156" s="236" t="s">
        <v>1665</v>
      </c>
      <c r="F156" s="237" t="s">
        <v>1666</v>
      </c>
      <c r="G156" s="238" t="s">
        <v>152</v>
      </c>
      <c r="H156" s="239">
        <v>6</v>
      </c>
      <c r="I156" s="240"/>
      <c r="J156" s="241">
        <f>ROUND(I156*H156,2)</f>
        <v>0</v>
      </c>
      <c r="K156" s="237" t="s">
        <v>153</v>
      </c>
      <c r="L156" s="242"/>
      <c r="M156" s="243" t="s">
        <v>19</v>
      </c>
      <c r="N156" s="244" t="s">
        <v>43</v>
      </c>
      <c r="O156" s="66"/>
      <c r="P156" s="189">
        <f>O156*H156</f>
        <v>0</v>
      </c>
      <c r="Q156" s="189">
        <v>1.3999999999999999E-4</v>
      </c>
      <c r="R156" s="189">
        <f>Q156*H156</f>
        <v>8.3999999999999993E-4</v>
      </c>
      <c r="S156" s="189">
        <v>0</v>
      </c>
      <c r="T156" s="19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1" t="s">
        <v>455</v>
      </c>
      <c r="AT156" s="191" t="s">
        <v>288</v>
      </c>
      <c r="AU156" s="191" t="s">
        <v>84</v>
      </c>
      <c r="AY156" s="19" t="s">
        <v>146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84</v>
      </c>
      <c r="BK156" s="192">
        <f>ROUND(I156*H156,2)</f>
        <v>0</v>
      </c>
      <c r="BL156" s="19" t="s">
        <v>229</v>
      </c>
      <c r="BM156" s="191" t="s">
        <v>630</v>
      </c>
    </row>
    <row r="157" spans="1:65" s="2" customFormat="1" ht="44.25" customHeight="1">
      <c r="A157" s="36"/>
      <c r="B157" s="37"/>
      <c r="C157" s="180" t="s">
        <v>463</v>
      </c>
      <c r="D157" s="180" t="s">
        <v>149</v>
      </c>
      <c r="E157" s="181" t="s">
        <v>1667</v>
      </c>
      <c r="F157" s="182" t="s">
        <v>1668</v>
      </c>
      <c r="G157" s="183" t="s">
        <v>152</v>
      </c>
      <c r="H157" s="184">
        <v>25</v>
      </c>
      <c r="I157" s="185"/>
      <c r="J157" s="186">
        <f>ROUND(I157*H157,2)</f>
        <v>0</v>
      </c>
      <c r="K157" s="182" t="s">
        <v>153</v>
      </c>
      <c r="L157" s="41"/>
      <c r="M157" s="187" t="s">
        <v>19</v>
      </c>
      <c r="N157" s="188" t="s">
        <v>43</v>
      </c>
      <c r="O157" s="66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1" t="s">
        <v>229</v>
      </c>
      <c r="AT157" s="191" t="s">
        <v>149</v>
      </c>
      <c r="AU157" s="191" t="s">
        <v>84</v>
      </c>
      <c r="AY157" s="19" t="s">
        <v>146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84</v>
      </c>
      <c r="BK157" s="192">
        <f>ROUND(I157*H157,2)</f>
        <v>0</v>
      </c>
      <c r="BL157" s="19" t="s">
        <v>229</v>
      </c>
      <c r="BM157" s="191" t="s">
        <v>641</v>
      </c>
    </row>
    <row r="158" spans="1:65" s="2" customFormat="1" ht="11.25">
      <c r="A158" s="36"/>
      <c r="B158" s="37"/>
      <c r="C158" s="38"/>
      <c r="D158" s="193" t="s">
        <v>156</v>
      </c>
      <c r="E158" s="38"/>
      <c r="F158" s="194" t="s">
        <v>1669</v>
      </c>
      <c r="G158" s="38"/>
      <c r="H158" s="38"/>
      <c r="I158" s="195"/>
      <c r="J158" s="38"/>
      <c r="K158" s="38"/>
      <c r="L158" s="41"/>
      <c r="M158" s="196"/>
      <c r="N158" s="197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156</v>
      </c>
      <c r="AU158" s="19" t="s">
        <v>84</v>
      </c>
    </row>
    <row r="159" spans="1:65" s="2" customFormat="1" ht="24.2" customHeight="1">
      <c r="A159" s="36"/>
      <c r="B159" s="37"/>
      <c r="C159" s="235" t="s">
        <v>468</v>
      </c>
      <c r="D159" s="235" t="s">
        <v>288</v>
      </c>
      <c r="E159" s="236" t="s">
        <v>1670</v>
      </c>
      <c r="F159" s="237" t="s">
        <v>1671</v>
      </c>
      <c r="G159" s="238" t="s">
        <v>152</v>
      </c>
      <c r="H159" s="239">
        <v>15</v>
      </c>
      <c r="I159" s="240"/>
      <c r="J159" s="241">
        <f>ROUND(I159*H159,2)</f>
        <v>0</v>
      </c>
      <c r="K159" s="237" t="s">
        <v>153</v>
      </c>
      <c r="L159" s="242"/>
      <c r="M159" s="243" t="s">
        <v>19</v>
      </c>
      <c r="N159" s="244" t="s">
        <v>43</v>
      </c>
      <c r="O159" s="66"/>
      <c r="P159" s="189">
        <f>O159*H159</f>
        <v>0</v>
      </c>
      <c r="Q159" s="189">
        <v>2.5000000000000001E-4</v>
      </c>
      <c r="R159" s="189">
        <f>Q159*H159</f>
        <v>3.7499999999999999E-3</v>
      </c>
      <c r="S159" s="189">
        <v>0</v>
      </c>
      <c r="T159" s="19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1" t="s">
        <v>455</v>
      </c>
      <c r="AT159" s="191" t="s">
        <v>288</v>
      </c>
      <c r="AU159" s="191" t="s">
        <v>84</v>
      </c>
      <c r="AY159" s="19" t="s">
        <v>146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84</v>
      </c>
      <c r="BK159" s="192">
        <f>ROUND(I159*H159,2)</f>
        <v>0</v>
      </c>
      <c r="BL159" s="19" t="s">
        <v>229</v>
      </c>
      <c r="BM159" s="191" t="s">
        <v>652</v>
      </c>
    </row>
    <row r="160" spans="1:65" s="2" customFormat="1" ht="24.2" customHeight="1">
      <c r="A160" s="36"/>
      <c r="B160" s="37"/>
      <c r="C160" s="235" t="s">
        <v>472</v>
      </c>
      <c r="D160" s="235" t="s">
        <v>288</v>
      </c>
      <c r="E160" s="236" t="s">
        <v>1672</v>
      </c>
      <c r="F160" s="237" t="s">
        <v>1673</v>
      </c>
      <c r="G160" s="238" t="s">
        <v>152</v>
      </c>
      <c r="H160" s="239">
        <v>10</v>
      </c>
      <c r="I160" s="240"/>
      <c r="J160" s="241">
        <f>ROUND(I160*H160,2)</f>
        <v>0</v>
      </c>
      <c r="K160" s="237" t="s">
        <v>153</v>
      </c>
      <c r="L160" s="242"/>
      <c r="M160" s="243" t="s">
        <v>19</v>
      </c>
      <c r="N160" s="244" t="s">
        <v>43</v>
      </c>
      <c r="O160" s="66"/>
      <c r="P160" s="189">
        <f>O160*H160</f>
        <v>0</v>
      </c>
      <c r="Q160" s="189">
        <v>1.6000000000000001E-4</v>
      </c>
      <c r="R160" s="189">
        <f>Q160*H160</f>
        <v>1.6000000000000001E-3</v>
      </c>
      <c r="S160" s="189">
        <v>0</v>
      </c>
      <c r="T160" s="19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91" t="s">
        <v>455</v>
      </c>
      <c r="AT160" s="191" t="s">
        <v>288</v>
      </c>
      <c r="AU160" s="191" t="s">
        <v>84</v>
      </c>
      <c r="AY160" s="19" t="s">
        <v>146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9" t="s">
        <v>84</v>
      </c>
      <c r="BK160" s="192">
        <f>ROUND(I160*H160,2)</f>
        <v>0</v>
      </c>
      <c r="BL160" s="19" t="s">
        <v>229</v>
      </c>
      <c r="BM160" s="191" t="s">
        <v>663</v>
      </c>
    </row>
    <row r="161" spans="1:65" s="2" customFormat="1" ht="33" customHeight="1">
      <c r="A161" s="36"/>
      <c r="B161" s="37"/>
      <c r="C161" s="180" t="s">
        <v>477</v>
      </c>
      <c r="D161" s="180" t="s">
        <v>149</v>
      </c>
      <c r="E161" s="181" t="s">
        <v>1674</v>
      </c>
      <c r="F161" s="182" t="s">
        <v>1675</v>
      </c>
      <c r="G161" s="183" t="s">
        <v>162</v>
      </c>
      <c r="H161" s="184">
        <v>18</v>
      </c>
      <c r="I161" s="185"/>
      <c r="J161" s="186">
        <f>ROUND(I161*H161,2)</f>
        <v>0</v>
      </c>
      <c r="K161" s="182" t="s">
        <v>153</v>
      </c>
      <c r="L161" s="41"/>
      <c r="M161" s="187" t="s">
        <v>19</v>
      </c>
      <c r="N161" s="188" t="s">
        <v>43</v>
      </c>
      <c r="O161" s="66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1" t="s">
        <v>229</v>
      </c>
      <c r="AT161" s="191" t="s">
        <v>149</v>
      </c>
      <c r="AU161" s="191" t="s">
        <v>84</v>
      </c>
      <c r="AY161" s="19" t="s">
        <v>146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84</v>
      </c>
      <c r="BK161" s="192">
        <f>ROUND(I161*H161,2)</f>
        <v>0</v>
      </c>
      <c r="BL161" s="19" t="s">
        <v>229</v>
      </c>
      <c r="BM161" s="191" t="s">
        <v>673</v>
      </c>
    </row>
    <row r="162" spans="1:65" s="2" customFormat="1" ht="11.25">
      <c r="A162" s="36"/>
      <c r="B162" s="37"/>
      <c r="C162" s="38"/>
      <c r="D162" s="193" t="s">
        <v>156</v>
      </c>
      <c r="E162" s="38"/>
      <c r="F162" s="194" t="s">
        <v>1676</v>
      </c>
      <c r="G162" s="38"/>
      <c r="H162" s="38"/>
      <c r="I162" s="195"/>
      <c r="J162" s="38"/>
      <c r="K162" s="38"/>
      <c r="L162" s="41"/>
      <c r="M162" s="196"/>
      <c r="N162" s="197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156</v>
      </c>
      <c r="AU162" s="19" t="s">
        <v>84</v>
      </c>
    </row>
    <row r="163" spans="1:65" s="2" customFormat="1" ht="16.5" customHeight="1">
      <c r="A163" s="36"/>
      <c r="B163" s="37"/>
      <c r="C163" s="235" t="s">
        <v>482</v>
      </c>
      <c r="D163" s="235" t="s">
        <v>288</v>
      </c>
      <c r="E163" s="236" t="s">
        <v>1677</v>
      </c>
      <c r="F163" s="237" t="s">
        <v>1678</v>
      </c>
      <c r="G163" s="238" t="s">
        <v>162</v>
      </c>
      <c r="H163" s="239">
        <v>18</v>
      </c>
      <c r="I163" s="240"/>
      <c r="J163" s="241">
        <f>ROUND(I163*H163,2)</f>
        <v>0</v>
      </c>
      <c r="K163" s="237" t="s">
        <v>19</v>
      </c>
      <c r="L163" s="242"/>
      <c r="M163" s="243" t="s">
        <v>19</v>
      </c>
      <c r="N163" s="244" t="s">
        <v>43</v>
      </c>
      <c r="O163" s="66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1" t="s">
        <v>455</v>
      </c>
      <c r="AT163" s="191" t="s">
        <v>288</v>
      </c>
      <c r="AU163" s="191" t="s">
        <v>84</v>
      </c>
      <c r="AY163" s="19" t="s">
        <v>146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84</v>
      </c>
      <c r="BK163" s="192">
        <f>ROUND(I163*H163,2)</f>
        <v>0</v>
      </c>
      <c r="BL163" s="19" t="s">
        <v>229</v>
      </c>
      <c r="BM163" s="191" t="s">
        <v>683</v>
      </c>
    </row>
    <row r="164" spans="1:65" s="2" customFormat="1" ht="33" customHeight="1">
      <c r="A164" s="36"/>
      <c r="B164" s="37"/>
      <c r="C164" s="180" t="s">
        <v>487</v>
      </c>
      <c r="D164" s="180" t="s">
        <v>149</v>
      </c>
      <c r="E164" s="181" t="s">
        <v>1679</v>
      </c>
      <c r="F164" s="182" t="s">
        <v>1680</v>
      </c>
      <c r="G164" s="183" t="s">
        <v>162</v>
      </c>
      <c r="H164" s="184">
        <v>41</v>
      </c>
      <c r="I164" s="185"/>
      <c r="J164" s="186">
        <f>ROUND(I164*H164,2)</f>
        <v>0</v>
      </c>
      <c r="K164" s="182" t="s">
        <v>153</v>
      </c>
      <c r="L164" s="41"/>
      <c r="M164" s="187" t="s">
        <v>19</v>
      </c>
      <c r="N164" s="188" t="s">
        <v>43</v>
      </c>
      <c r="O164" s="66"/>
      <c r="P164" s="189">
        <f>O164*H164</f>
        <v>0</v>
      </c>
      <c r="Q164" s="189">
        <v>0</v>
      </c>
      <c r="R164" s="189">
        <f>Q164*H164</f>
        <v>0</v>
      </c>
      <c r="S164" s="189">
        <v>0</v>
      </c>
      <c r="T164" s="19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1" t="s">
        <v>229</v>
      </c>
      <c r="AT164" s="191" t="s">
        <v>149</v>
      </c>
      <c r="AU164" s="191" t="s">
        <v>84</v>
      </c>
      <c r="AY164" s="19" t="s">
        <v>146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84</v>
      </c>
      <c r="BK164" s="192">
        <f>ROUND(I164*H164,2)</f>
        <v>0</v>
      </c>
      <c r="BL164" s="19" t="s">
        <v>229</v>
      </c>
      <c r="BM164" s="191" t="s">
        <v>694</v>
      </c>
    </row>
    <row r="165" spans="1:65" s="2" customFormat="1" ht="11.25">
      <c r="A165" s="36"/>
      <c r="B165" s="37"/>
      <c r="C165" s="38"/>
      <c r="D165" s="193" t="s">
        <v>156</v>
      </c>
      <c r="E165" s="38"/>
      <c r="F165" s="194" t="s">
        <v>1681</v>
      </c>
      <c r="G165" s="38"/>
      <c r="H165" s="38"/>
      <c r="I165" s="195"/>
      <c r="J165" s="38"/>
      <c r="K165" s="38"/>
      <c r="L165" s="41"/>
      <c r="M165" s="196"/>
      <c r="N165" s="197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156</v>
      </c>
      <c r="AU165" s="19" t="s">
        <v>84</v>
      </c>
    </row>
    <row r="166" spans="1:65" s="2" customFormat="1" ht="33" customHeight="1">
      <c r="A166" s="36"/>
      <c r="B166" s="37"/>
      <c r="C166" s="180" t="s">
        <v>492</v>
      </c>
      <c r="D166" s="180" t="s">
        <v>149</v>
      </c>
      <c r="E166" s="181" t="s">
        <v>1682</v>
      </c>
      <c r="F166" s="182" t="s">
        <v>1683</v>
      </c>
      <c r="G166" s="183" t="s">
        <v>162</v>
      </c>
      <c r="H166" s="184">
        <v>5</v>
      </c>
      <c r="I166" s="185"/>
      <c r="J166" s="186">
        <f>ROUND(I166*H166,2)</f>
        <v>0</v>
      </c>
      <c r="K166" s="182" t="s">
        <v>153</v>
      </c>
      <c r="L166" s="41"/>
      <c r="M166" s="187" t="s">
        <v>19</v>
      </c>
      <c r="N166" s="188" t="s">
        <v>43</v>
      </c>
      <c r="O166" s="66"/>
      <c r="P166" s="189">
        <f>O166*H166</f>
        <v>0</v>
      </c>
      <c r="Q166" s="189">
        <v>0</v>
      </c>
      <c r="R166" s="189">
        <f>Q166*H166</f>
        <v>0</v>
      </c>
      <c r="S166" s="189">
        <v>0</v>
      </c>
      <c r="T166" s="190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91" t="s">
        <v>229</v>
      </c>
      <c r="AT166" s="191" t="s">
        <v>149</v>
      </c>
      <c r="AU166" s="191" t="s">
        <v>84</v>
      </c>
      <c r="AY166" s="19" t="s">
        <v>146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9" t="s">
        <v>84</v>
      </c>
      <c r="BK166" s="192">
        <f>ROUND(I166*H166,2)</f>
        <v>0</v>
      </c>
      <c r="BL166" s="19" t="s">
        <v>229</v>
      </c>
      <c r="BM166" s="191" t="s">
        <v>702</v>
      </c>
    </row>
    <row r="167" spans="1:65" s="2" customFormat="1" ht="11.25">
      <c r="A167" s="36"/>
      <c r="B167" s="37"/>
      <c r="C167" s="38"/>
      <c r="D167" s="193" t="s">
        <v>156</v>
      </c>
      <c r="E167" s="38"/>
      <c r="F167" s="194" t="s">
        <v>1684</v>
      </c>
      <c r="G167" s="38"/>
      <c r="H167" s="38"/>
      <c r="I167" s="195"/>
      <c r="J167" s="38"/>
      <c r="K167" s="38"/>
      <c r="L167" s="41"/>
      <c r="M167" s="196"/>
      <c r="N167" s="197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156</v>
      </c>
      <c r="AU167" s="19" t="s">
        <v>84</v>
      </c>
    </row>
    <row r="168" spans="1:65" s="2" customFormat="1" ht="37.9" customHeight="1">
      <c r="A168" s="36"/>
      <c r="B168" s="37"/>
      <c r="C168" s="180" t="s">
        <v>496</v>
      </c>
      <c r="D168" s="180" t="s">
        <v>149</v>
      </c>
      <c r="E168" s="181" t="s">
        <v>1685</v>
      </c>
      <c r="F168" s="182" t="s">
        <v>1686</v>
      </c>
      <c r="G168" s="183" t="s">
        <v>162</v>
      </c>
      <c r="H168" s="184">
        <v>8</v>
      </c>
      <c r="I168" s="185"/>
      <c r="J168" s="186">
        <f>ROUND(I168*H168,2)</f>
        <v>0</v>
      </c>
      <c r="K168" s="182" t="s">
        <v>153</v>
      </c>
      <c r="L168" s="41"/>
      <c r="M168" s="187" t="s">
        <v>19</v>
      </c>
      <c r="N168" s="188" t="s">
        <v>43</v>
      </c>
      <c r="O168" s="66"/>
      <c r="P168" s="189">
        <f>O168*H168</f>
        <v>0</v>
      </c>
      <c r="Q168" s="189">
        <v>0</v>
      </c>
      <c r="R168" s="189">
        <f>Q168*H168</f>
        <v>0</v>
      </c>
      <c r="S168" s="189">
        <v>0</v>
      </c>
      <c r="T168" s="19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91" t="s">
        <v>229</v>
      </c>
      <c r="AT168" s="191" t="s">
        <v>149</v>
      </c>
      <c r="AU168" s="191" t="s">
        <v>84</v>
      </c>
      <c r="AY168" s="19" t="s">
        <v>146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84</v>
      </c>
      <c r="BK168" s="192">
        <f>ROUND(I168*H168,2)</f>
        <v>0</v>
      </c>
      <c r="BL168" s="19" t="s">
        <v>229</v>
      </c>
      <c r="BM168" s="191" t="s">
        <v>714</v>
      </c>
    </row>
    <row r="169" spans="1:65" s="2" customFormat="1" ht="11.25">
      <c r="A169" s="36"/>
      <c r="B169" s="37"/>
      <c r="C169" s="38"/>
      <c r="D169" s="193" t="s">
        <v>156</v>
      </c>
      <c r="E169" s="38"/>
      <c r="F169" s="194" t="s">
        <v>1687</v>
      </c>
      <c r="G169" s="38"/>
      <c r="H169" s="38"/>
      <c r="I169" s="195"/>
      <c r="J169" s="38"/>
      <c r="K169" s="38"/>
      <c r="L169" s="41"/>
      <c r="M169" s="196"/>
      <c r="N169" s="197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156</v>
      </c>
      <c r="AU169" s="19" t="s">
        <v>84</v>
      </c>
    </row>
    <row r="170" spans="1:65" s="2" customFormat="1" ht="37.9" customHeight="1">
      <c r="A170" s="36"/>
      <c r="B170" s="37"/>
      <c r="C170" s="180" t="s">
        <v>502</v>
      </c>
      <c r="D170" s="180" t="s">
        <v>149</v>
      </c>
      <c r="E170" s="181" t="s">
        <v>1688</v>
      </c>
      <c r="F170" s="182" t="s">
        <v>1689</v>
      </c>
      <c r="G170" s="183" t="s">
        <v>162</v>
      </c>
      <c r="H170" s="184">
        <v>5</v>
      </c>
      <c r="I170" s="185"/>
      <c r="J170" s="186">
        <f>ROUND(I170*H170,2)</f>
        <v>0</v>
      </c>
      <c r="K170" s="182" t="s">
        <v>153</v>
      </c>
      <c r="L170" s="41"/>
      <c r="M170" s="187" t="s">
        <v>19</v>
      </c>
      <c r="N170" s="188" t="s">
        <v>43</v>
      </c>
      <c r="O170" s="66"/>
      <c r="P170" s="189">
        <f>O170*H170</f>
        <v>0</v>
      </c>
      <c r="Q170" s="189">
        <v>0</v>
      </c>
      <c r="R170" s="189">
        <f>Q170*H170</f>
        <v>0</v>
      </c>
      <c r="S170" s="189">
        <v>0</v>
      </c>
      <c r="T170" s="19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1" t="s">
        <v>229</v>
      </c>
      <c r="AT170" s="191" t="s">
        <v>149</v>
      </c>
      <c r="AU170" s="191" t="s">
        <v>84</v>
      </c>
      <c r="AY170" s="19" t="s">
        <v>146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84</v>
      </c>
      <c r="BK170" s="192">
        <f>ROUND(I170*H170,2)</f>
        <v>0</v>
      </c>
      <c r="BL170" s="19" t="s">
        <v>229</v>
      </c>
      <c r="BM170" s="191" t="s">
        <v>728</v>
      </c>
    </row>
    <row r="171" spans="1:65" s="2" customFormat="1" ht="11.25">
      <c r="A171" s="36"/>
      <c r="B171" s="37"/>
      <c r="C171" s="38"/>
      <c r="D171" s="193" t="s">
        <v>156</v>
      </c>
      <c r="E171" s="38"/>
      <c r="F171" s="194" t="s">
        <v>1690</v>
      </c>
      <c r="G171" s="38"/>
      <c r="H171" s="38"/>
      <c r="I171" s="195"/>
      <c r="J171" s="38"/>
      <c r="K171" s="38"/>
      <c r="L171" s="41"/>
      <c r="M171" s="196"/>
      <c r="N171" s="197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156</v>
      </c>
      <c r="AU171" s="19" t="s">
        <v>84</v>
      </c>
    </row>
    <row r="172" spans="1:65" s="2" customFormat="1" ht="37.9" customHeight="1">
      <c r="A172" s="36"/>
      <c r="B172" s="37"/>
      <c r="C172" s="180" t="s">
        <v>507</v>
      </c>
      <c r="D172" s="180" t="s">
        <v>149</v>
      </c>
      <c r="E172" s="181" t="s">
        <v>1691</v>
      </c>
      <c r="F172" s="182" t="s">
        <v>1692</v>
      </c>
      <c r="G172" s="183" t="s">
        <v>162</v>
      </c>
      <c r="H172" s="184">
        <v>19</v>
      </c>
      <c r="I172" s="185"/>
      <c r="J172" s="186">
        <f>ROUND(I172*H172,2)</f>
        <v>0</v>
      </c>
      <c r="K172" s="182" t="s">
        <v>153</v>
      </c>
      <c r="L172" s="41"/>
      <c r="M172" s="187" t="s">
        <v>19</v>
      </c>
      <c r="N172" s="188" t="s">
        <v>43</v>
      </c>
      <c r="O172" s="66"/>
      <c r="P172" s="189">
        <f>O172*H172</f>
        <v>0</v>
      </c>
      <c r="Q172" s="189">
        <v>0</v>
      </c>
      <c r="R172" s="189">
        <f>Q172*H172</f>
        <v>0</v>
      </c>
      <c r="S172" s="189">
        <v>0</v>
      </c>
      <c r="T172" s="19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91" t="s">
        <v>229</v>
      </c>
      <c r="AT172" s="191" t="s">
        <v>149</v>
      </c>
      <c r="AU172" s="191" t="s">
        <v>84</v>
      </c>
      <c r="AY172" s="19" t="s">
        <v>146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9" t="s">
        <v>84</v>
      </c>
      <c r="BK172" s="192">
        <f>ROUND(I172*H172,2)</f>
        <v>0</v>
      </c>
      <c r="BL172" s="19" t="s">
        <v>229</v>
      </c>
      <c r="BM172" s="191" t="s">
        <v>738</v>
      </c>
    </row>
    <row r="173" spans="1:65" s="2" customFormat="1" ht="11.25">
      <c r="A173" s="36"/>
      <c r="B173" s="37"/>
      <c r="C173" s="38"/>
      <c r="D173" s="193" t="s">
        <v>156</v>
      </c>
      <c r="E173" s="38"/>
      <c r="F173" s="194" t="s">
        <v>1693</v>
      </c>
      <c r="G173" s="38"/>
      <c r="H173" s="38"/>
      <c r="I173" s="195"/>
      <c r="J173" s="38"/>
      <c r="K173" s="38"/>
      <c r="L173" s="41"/>
      <c r="M173" s="196"/>
      <c r="N173" s="197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156</v>
      </c>
      <c r="AU173" s="19" t="s">
        <v>84</v>
      </c>
    </row>
    <row r="174" spans="1:65" s="2" customFormat="1" ht="37.9" customHeight="1">
      <c r="A174" s="36"/>
      <c r="B174" s="37"/>
      <c r="C174" s="180" t="s">
        <v>513</v>
      </c>
      <c r="D174" s="180" t="s">
        <v>149</v>
      </c>
      <c r="E174" s="181" t="s">
        <v>1694</v>
      </c>
      <c r="F174" s="182" t="s">
        <v>1695</v>
      </c>
      <c r="G174" s="183" t="s">
        <v>162</v>
      </c>
      <c r="H174" s="184">
        <v>2</v>
      </c>
      <c r="I174" s="185"/>
      <c r="J174" s="186">
        <f>ROUND(I174*H174,2)</f>
        <v>0</v>
      </c>
      <c r="K174" s="182" t="s">
        <v>153</v>
      </c>
      <c r="L174" s="41"/>
      <c r="M174" s="187" t="s">
        <v>19</v>
      </c>
      <c r="N174" s="188" t="s">
        <v>43</v>
      </c>
      <c r="O174" s="66"/>
      <c r="P174" s="189">
        <f>O174*H174</f>
        <v>0</v>
      </c>
      <c r="Q174" s="189">
        <v>0</v>
      </c>
      <c r="R174" s="189">
        <f>Q174*H174</f>
        <v>0</v>
      </c>
      <c r="S174" s="189">
        <v>0</v>
      </c>
      <c r="T174" s="19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91" t="s">
        <v>229</v>
      </c>
      <c r="AT174" s="191" t="s">
        <v>149</v>
      </c>
      <c r="AU174" s="191" t="s">
        <v>84</v>
      </c>
      <c r="AY174" s="19" t="s">
        <v>146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9" t="s">
        <v>84</v>
      </c>
      <c r="BK174" s="192">
        <f>ROUND(I174*H174,2)</f>
        <v>0</v>
      </c>
      <c r="BL174" s="19" t="s">
        <v>229</v>
      </c>
      <c r="BM174" s="191" t="s">
        <v>752</v>
      </c>
    </row>
    <row r="175" spans="1:65" s="2" customFormat="1" ht="11.25">
      <c r="A175" s="36"/>
      <c r="B175" s="37"/>
      <c r="C175" s="38"/>
      <c r="D175" s="193" t="s">
        <v>156</v>
      </c>
      <c r="E175" s="38"/>
      <c r="F175" s="194" t="s">
        <v>1696</v>
      </c>
      <c r="G175" s="38"/>
      <c r="H175" s="38"/>
      <c r="I175" s="195"/>
      <c r="J175" s="38"/>
      <c r="K175" s="38"/>
      <c r="L175" s="41"/>
      <c r="M175" s="196"/>
      <c r="N175" s="197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156</v>
      </c>
      <c r="AU175" s="19" t="s">
        <v>84</v>
      </c>
    </row>
    <row r="176" spans="1:65" s="2" customFormat="1" ht="33" customHeight="1">
      <c r="A176" s="36"/>
      <c r="B176" s="37"/>
      <c r="C176" s="180" t="s">
        <v>517</v>
      </c>
      <c r="D176" s="180" t="s">
        <v>149</v>
      </c>
      <c r="E176" s="181" t="s">
        <v>1697</v>
      </c>
      <c r="F176" s="182" t="s">
        <v>1698</v>
      </c>
      <c r="G176" s="183" t="s">
        <v>162</v>
      </c>
      <c r="H176" s="184">
        <v>1</v>
      </c>
      <c r="I176" s="185"/>
      <c r="J176" s="186">
        <f>ROUND(I176*H176,2)</f>
        <v>0</v>
      </c>
      <c r="K176" s="182" t="s">
        <v>153</v>
      </c>
      <c r="L176" s="41"/>
      <c r="M176" s="187" t="s">
        <v>19</v>
      </c>
      <c r="N176" s="188" t="s">
        <v>43</v>
      </c>
      <c r="O176" s="66"/>
      <c r="P176" s="189">
        <f>O176*H176</f>
        <v>0</v>
      </c>
      <c r="Q176" s="189">
        <v>0</v>
      </c>
      <c r="R176" s="189">
        <f>Q176*H176</f>
        <v>0</v>
      </c>
      <c r="S176" s="189">
        <v>0</v>
      </c>
      <c r="T176" s="19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1" t="s">
        <v>229</v>
      </c>
      <c r="AT176" s="191" t="s">
        <v>149</v>
      </c>
      <c r="AU176" s="191" t="s">
        <v>84</v>
      </c>
      <c r="AY176" s="19" t="s">
        <v>146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84</v>
      </c>
      <c r="BK176" s="192">
        <f>ROUND(I176*H176,2)</f>
        <v>0</v>
      </c>
      <c r="BL176" s="19" t="s">
        <v>229</v>
      </c>
      <c r="BM176" s="191" t="s">
        <v>760</v>
      </c>
    </row>
    <row r="177" spans="1:65" s="2" customFormat="1" ht="11.25">
      <c r="A177" s="36"/>
      <c r="B177" s="37"/>
      <c r="C177" s="38"/>
      <c r="D177" s="193" t="s">
        <v>156</v>
      </c>
      <c r="E177" s="38"/>
      <c r="F177" s="194" t="s">
        <v>1699</v>
      </c>
      <c r="G177" s="38"/>
      <c r="H177" s="38"/>
      <c r="I177" s="195"/>
      <c r="J177" s="38"/>
      <c r="K177" s="38"/>
      <c r="L177" s="41"/>
      <c r="M177" s="196"/>
      <c r="N177" s="197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156</v>
      </c>
      <c r="AU177" s="19" t="s">
        <v>84</v>
      </c>
    </row>
    <row r="178" spans="1:65" s="2" customFormat="1" ht="33" customHeight="1">
      <c r="A178" s="36"/>
      <c r="B178" s="37"/>
      <c r="C178" s="180" t="s">
        <v>523</v>
      </c>
      <c r="D178" s="180" t="s">
        <v>149</v>
      </c>
      <c r="E178" s="181" t="s">
        <v>1700</v>
      </c>
      <c r="F178" s="182" t="s">
        <v>1701</v>
      </c>
      <c r="G178" s="183" t="s">
        <v>162</v>
      </c>
      <c r="H178" s="184">
        <v>1</v>
      </c>
      <c r="I178" s="185"/>
      <c r="J178" s="186">
        <f>ROUND(I178*H178,2)</f>
        <v>0</v>
      </c>
      <c r="K178" s="182" t="s">
        <v>153</v>
      </c>
      <c r="L178" s="41"/>
      <c r="M178" s="187" t="s">
        <v>19</v>
      </c>
      <c r="N178" s="188" t="s">
        <v>43</v>
      </c>
      <c r="O178" s="66"/>
      <c r="P178" s="189">
        <f>O178*H178</f>
        <v>0</v>
      </c>
      <c r="Q178" s="189">
        <v>0</v>
      </c>
      <c r="R178" s="189">
        <f>Q178*H178</f>
        <v>0</v>
      </c>
      <c r="S178" s="189">
        <v>0</v>
      </c>
      <c r="T178" s="19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91" t="s">
        <v>229</v>
      </c>
      <c r="AT178" s="191" t="s">
        <v>149</v>
      </c>
      <c r="AU178" s="191" t="s">
        <v>84</v>
      </c>
      <c r="AY178" s="19" t="s">
        <v>146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9" t="s">
        <v>84</v>
      </c>
      <c r="BK178" s="192">
        <f>ROUND(I178*H178,2)</f>
        <v>0</v>
      </c>
      <c r="BL178" s="19" t="s">
        <v>229</v>
      </c>
      <c r="BM178" s="191" t="s">
        <v>768</v>
      </c>
    </row>
    <row r="179" spans="1:65" s="2" customFormat="1" ht="11.25">
      <c r="A179" s="36"/>
      <c r="B179" s="37"/>
      <c r="C179" s="38"/>
      <c r="D179" s="193" t="s">
        <v>156</v>
      </c>
      <c r="E179" s="38"/>
      <c r="F179" s="194" t="s">
        <v>1702</v>
      </c>
      <c r="G179" s="38"/>
      <c r="H179" s="38"/>
      <c r="I179" s="195"/>
      <c r="J179" s="38"/>
      <c r="K179" s="38"/>
      <c r="L179" s="41"/>
      <c r="M179" s="196"/>
      <c r="N179" s="197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156</v>
      </c>
      <c r="AU179" s="19" t="s">
        <v>84</v>
      </c>
    </row>
    <row r="180" spans="1:65" s="2" customFormat="1" ht="49.15" customHeight="1">
      <c r="A180" s="36"/>
      <c r="B180" s="37"/>
      <c r="C180" s="180" t="s">
        <v>528</v>
      </c>
      <c r="D180" s="180" t="s">
        <v>149</v>
      </c>
      <c r="E180" s="181" t="s">
        <v>1703</v>
      </c>
      <c r="F180" s="182" t="s">
        <v>1704</v>
      </c>
      <c r="G180" s="183" t="s">
        <v>162</v>
      </c>
      <c r="H180" s="184">
        <v>3</v>
      </c>
      <c r="I180" s="185"/>
      <c r="J180" s="186">
        <f>ROUND(I180*H180,2)</f>
        <v>0</v>
      </c>
      <c r="K180" s="182" t="s">
        <v>153</v>
      </c>
      <c r="L180" s="41"/>
      <c r="M180" s="187" t="s">
        <v>19</v>
      </c>
      <c r="N180" s="188" t="s">
        <v>43</v>
      </c>
      <c r="O180" s="66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91" t="s">
        <v>229</v>
      </c>
      <c r="AT180" s="191" t="s">
        <v>149</v>
      </c>
      <c r="AU180" s="191" t="s">
        <v>84</v>
      </c>
      <c r="AY180" s="19" t="s">
        <v>146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84</v>
      </c>
      <c r="BK180" s="192">
        <f>ROUND(I180*H180,2)</f>
        <v>0</v>
      </c>
      <c r="BL180" s="19" t="s">
        <v>229</v>
      </c>
      <c r="BM180" s="191" t="s">
        <v>779</v>
      </c>
    </row>
    <row r="181" spans="1:65" s="2" customFormat="1" ht="11.25">
      <c r="A181" s="36"/>
      <c r="B181" s="37"/>
      <c r="C181" s="38"/>
      <c r="D181" s="193" t="s">
        <v>156</v>
      </c>
      <c r="E181" s="38"/>
      <c r="F181" s="194" t="s">
        <v>1705</v>
      </c>
      <c r="G181" s="38"/>
      <c r="H181" s="38"/>
      <c r="I181" s="195"/>
      <c r="J181" s="38"/>
      <c r="K181" s="38"/>
      <c r="L181" s="41"/>
      <c r="M181" s="196"/>
      <c r="N181" s="197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156</v>
      </c>
      <c r="AU181" s="19" t="s">
        <v>84</v>
      </c>
    </row>
    <row r="182" spans="1:65" s="2" customFormat="1" ht="24.2" customHeight="1">
      <c r="A182" s="36"/>
      <c r="B182" s="37"/>
      <c r="C182" s="235" t="s">
        <v>533</v>
      </c>
      <c r="D182" s="235" t="s">
        <v>288</v>
      </c>
      <c r="E182" s="236" t="s">
        <v>1706</v>
      </c>
      <c r="F182" s="237" t="s">
        <v>1707</v>
      </c>
      <c r="G182" s="238" t="s">
        <v>162</v>
      </c>
      <c r="H182" s="239">
        <v>3</v>
      </c>
      <c r="I182" s="240"/>
      <c r="J182" s="241">
        <f>ROUND(I182*H182,2)</f>
        <v>0</v>
      </c>
      <c r="K182" s="237" t="s">
        <v>19</v>
      </c>
      <c r="L182" s="242"/>
      <c r="M182" s="243" t="s">
        <v>19</v>
      </c>
      <c r="N182" s="244" t="s">
        <v>43</v>
      </c>
      <c r="O182" s="66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1" t="s">
        <v>455</v>
      </c>
      <c r="AT182" s="191" t="s">
        <v>288</v>
      </c>
      <c r="AU182" s="191" t="s">
        <v>84</v>
      </c>
      <c r="AY182" s="19" t="s">
        <v>146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84</v>
      </c>
      <c r="BK182" s="192">
        <f>ROUND(I182*H182,2)</f>
        <v>0</v>
      </c>
      <c r="BL182" s="19" t="s">
        <v>229</v>
      </c>
      <c r="BM182" s="191" t="s">
        <v>789</v>
      </c>
    </row>
    <row r="183" spans="1:65" s="2" customFormat="1" ht="49.15" customHeight="1">
      <c r="A183" s="36"/>
      <c r="B183" s="37"/>
      <c r="C183" s="180" t="s">
        <v>538</v>
      </c>
      <c r="D183" s="180" t="s">
        <v>149</v>
      </c>
      <c r="E183" s="181" t="s">
        <v>1708</v>
      </c>
      <c r="F183" s="182" t="s">
        <v>1709</v>
      </c>
      <c r="G183" s="183" t="s">
        <v>162</v>
      </c>
      <c r="H183" s="184">
        <v>5</v>
      </c>
      <c r="I183" s="185"/>
      <c r="J183" s="186">
        <f>ROUND(I183*H183,2)</f>
        <v>0</v>
      </c>
      <c r="K183" s="182" t="s">
        <v>153</v>
      </c>
      <c r="L183" s="41"/>
      <c r="M183" s="187" t="s">
        <v>19</v>
      </c>
      <c r="N183" s="188" t="s">
        <v>43</v>
      </c>
      <c r="O183" s="66"/>
      <c r="P183" s="189">
        <f>O183*H183</f>
        <v>0</v>
      </c>
      <c r="Q183" s="189">
        <v>0</v>
      </c>
      <c r="R183" s="189">
        <f>Q183*H183</f>
        <v>0</v>
      </c>
      <c r="S183" s="189">
        <v>0</v>
      </c>
      <c r="T183" s="190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91" t="s">
        <v>229</v>
      </c>
      <c r="AT183" s="191" t="s">
        <v>149</v>
      </c>
      <c r="AU183" s="191" t="s">
        <v>84</v>
      </c>
      <c r="AY183" s="19" t="s">
        <v>146</v>
      </c>
      <c r="BE183" s="192">
        <f>IF(N183="základní",J183,0)</f>
        <v>0</v>
      </c>
      <c r="BF183" s="192">
        <f>IF(N183="snížená",J183,0)</f>
        <v>0</v>
      </c>
      <c r="BG183" s="192">
        <f>IF(N183="zákl. přenesená",J183,0)</f>
        <v>0</v>
      </c>
      <c r="BH183" s="192">
        <f>IF(N183="sníž. přenesená",J183,0)</f>
        <v>0</v>
      </c>
      <c r="BI183" s="192">
        <f>IF(N183="nulová",J183,0)</f>
        <v>0</v>
      </c>
      <c r="BJ183" s="19" t="s">
        <v>84</v>
      </c>
      <c r="BK183" s="192">
        <f>ROUND(I183*H183,2)</f>
        <v>0</v>
      </c>
      <c r="BL183" s="19" t="s">
        <v>229</v>
      </c>
      <c r="BM183" s="191" t="s">
        <v>798</v>
      </c>
    </row>
    <row r="184" spans="1:65" s="2" customFormat="1" ht="11.25">
      <c r="A184" s="36"/>
      <c r="B184" s="37"/>
      <c r="C184" s="38"/>
      <c r="D184" s="193" t="s">
        <v>156</v>
      </c>
      <c r="E184" s="38"/>
      <c r="F184" s="194" t="s">
        <v>1710</v>
      </c>
      <c r="G184" s="38"/>
      <c r="H184" s="38"/>
      <c r="I184" s="195"/>
      <c r="J184" s="38"/>
      <c r="K184" s="38"/>
      <c r="L184" s="41"/>
      <c r="M184" s="196"/>
      <c r="N184" s="197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156</v>
      </c>
      <c r="AU184" s="19" t="s">
        <v>84</v>
      </c>
    </row>
    <row r="185" spans="1:65" s="2" customFormat="1" ht="24.2" customHeight="1">
      <c r="A185" s="36"/>
      <c r="B185" s="37"/>
      <c r="C185" s="235" t="s">
        <v>543</v>
      </c>
      <c r="D185" s="235" t="s">
        <v>288</v>
      </c>
      <c r="E185" s="236" t="s">
        <v>1711</v>
      </c>
      <c r="F185" s="237" t="s">
        <v>1712</v>
      </c>
      <c r="G185" s="238" t="s">
        <v>162</v>
      </c>
      <c r="H185" s="239">
        <v>5</v>
      </c>
      <c r="I185" s="240"/>
      <c r="J185" s="241">
        <f>ROUND(I185*H185,2)</f>
        <v>0</v>
      </c>
      <c r="K185" s="237" t="s">
        <v>19</v>
      </c>
      <c r="L185" s="242"/>
      <c r="M185" s="243" t="s">
        <v>19</v>
      </c>
      <c r="N185" s="244" t="s">
        <v>43</v>
      </c>
      <c r="O185" s="66"/>
      <c r="P185" s="189">
        <f>O185*H185</f>
        <v>0</v>
      </c>
      <c r="Q185" s="189">
        <v>0</v>
      </c>
      <c r="R185" s="189">
        <f>Q185*H185</f>
        <v>0</v>
      </c>
      <c r="S185" s="189">
        <v>0</v>
      </c>
      <c r="T185" s="190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91" t="s">
        <v>455</v>
      </c>
      <c r="AT185" s="191" t="s">
        <v>288</v>
      </c>
      <c r="AU185" s="191" t="s">
        <v>84</v>
      </c>
      <c r="AY185" s="19" t="s">
        <v>146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84</v>
      </c>
      <c r="BK185" s="192">
        <f>ROUND(I185*H185,2)</f>
        <v>0</v>
      </c>
      <c r="BL185" s="19" t="s">
        <v>229</v>
      </c>
      <c r="BM185" s="191" t="s">
        <v>813</v>
      </c>
    </row>
    <row r="186" spans="1:65" s="2" customFormat="1" ht="49.15" customHeight="1">
      <c r="A186" s="36"/>
      <c r="B186" s="37"/>
      <c r="C186" s="180" t="s">
        <v>548</v>
      </c>
      <c r="D186" s="180" t="s">
        <v>149</v>
      </c>
      <c r="E186" s="181" t="s">
        <v>1713</v>
      </c>
      <c r="F186" s="182" t="s">
        <v>1714</v>
      </c>
      <c r="G186" s="183" t="s">
        <v>162</v>
      </c>
      <c r="H186" s="184">
        <v>4</v>
      </c>
      <c r="I186" s="185"/>
      <c r="J186" s="186">
        <f>ROUND(I186*H186,2)</f>
        <v>0</v>
      </c>
      <c r="K186" s="182" t="s">
        <v>153</v>
      </c>
      <c r="L186" s="41"/>
      <c r="M186" s="187" t="s">
        <v>19</v>
      </c>
      <c r="N186" s="188" t="s">
        <v>43</v>
      </c>
      <c r="O186" s="66"/>
      <c r="P186" s="189">
        <f>O186*H186</f>
        <v>0</v>
      </c>
      <c r="Q186" s="189">
        <v>0</v>
      </c>
      <c r="R186" s="189">
        <f>Q186*H186</f>
        <v>0</v>
      </c>
      <c r="S186" s="189">
        <v>0</v>
      </c>
      <c r="T186" s="19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1" t="s">
        <v>229</v>
      </c>
      <c r="AT186" s="191" t="s">
        <v>149</v>
      </c>
      <c r="AU186" s="191" t="s">
        <v>84</v>
      </c>
      <c r="AY186" s="19" t="s">
        <v>146</v>
      </c>
      <c r="BE186" s="192">
        <f>IF(N186="základní",J186,0)</f>
        <v>0</v>
      </c>
      <c r="BF186" s="192">
        <f>IF(N186="snížená",J186,0)</f>
        <v>0</v>
      </c>
      <c r="BG186" s="192">
        <f>IF(N186="zákl. přenesená",J186,0)</f>
        <v>0</v>
      </c>
      <c r="BH186" s="192">
        <f>IF(N186="sníž. přenesená",J186,0)</f>
        <v>0</v>
      </c>
      <c r="BI186" s="192">
        <f>IF(N186="nulová",J186,0)</f>
        <v>0</v>
      </c>
      <c r="BJ186" s="19" t="s">
        <v>84</v>
      </c>
      <c r="BK186" s="192">
        <f>ROUND(I186*H186,2)</f>
        <v>0</v>
      </c>
      <c r="BL186" s="19" t="s">
        <v>229</v>
      </c>
      <c r="BM186" s="191" t="s">
        <v>822</v>
      </c>
    </row>
    <row r="187" spans="1:65" s="2" customFormat="1" ht="11.25">
      <c r="A187" s="36"/>
      <c r="B187" s="37"/>
      <c r="C187" s="38"/>
      <c r="D187" s="193" t="s">
        <v>156</v>
      </c>
      <c r="E187" s="38"/>
      <c r="F187" s="194" t="s">
        <v>1715</v>
      </c>
      <c r="G187" s="38"/>
      <c r="H187" s="38"/>
      <c r="I187" s="195"/>
      <c r="J187" s="38"/>
      <c r="K187" s="38"/>
      <c r="L187" s="41"/>
      <c r="M187" s="196"/>
      <c r="N187" s="197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156</v>
      </c>
      <c r="AU187" s="19" t="s">
        <v>84</v>
      </c>
    </row>
    <row r="188" spans="1:65" s="2" customFormat="1" ht="24.2" customHeight="1">
      <c r="A188" s="36"/>
      <c r="B188" s="37"/>
      <c r="C188" s="235" t="s">
        <v>555</v>
      </c>
      <c r="D188" s="235" t="s">
        <v>288</v>
      </c>
      <c r="E188" s="236" t="s">
        <v>1716</v>
      </c>
      <c r="F188" s="237" t="s">
        <v>1717</v>
      </c>
      <c r="G188" s="238" t="s">
        <v>162</v>
      </c>
      <c r="H188" s="239">
        <v>4</v>
      </c>
      <c r="I188" s="240"/>
      <c r="J188" s="241">
        <f>ROUND(I188*H188,2)</f>
        <v>0</v>
      </c>
      <c r="K188" s="237" t="s">
        <v>19</v>
      </c>
      <c r="L188" s="242"/>
      <c r="M188" s="243" t="s">
        <v>19</v>
      </c>
      <c r="N188" s="244" t="s">
        <v>43</v>
      </c>
      <c r="O188" s="66"/>
      <c r="P188" s="189">
        <f>O188*H188</f>
        <v>0</v>
      </c>
      <c r="Q188" s="189">
        <v>0</v>
      </c>
      <c r="R188" s="189">
        <f>Q188*H188</f>
        <v>0</v>
      </c>
      <c r="S188" s="189">
        <v>0</v>
      </c>
      <c r="T188" s="19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1" t="s">
        <v>455</v>
      </c>
      <c r="AT188" s="191" t="s">
        <v>288</v>
      </c>
      <c r="AU188" s="191" t="s">
        <v>84</v>
      </c>
      <c r="AY188" s="19" t="s">
        <v>146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84</v>
      </c>
      <c r="BK188" s="192">
        <f>ROUND(I188*H188,2)</f>
        <v>0</v>
      </c>
      <c r="BL188" s="19" t="s">
        <v>229</v>
      </c>
      <c r="BM188" s="191" t="s">
        <v>831</v>
      </c>
    </row>
    <row r="189" spans="1:65" s="2" customFormat="1" ht="49.15" customHeight="1">
      <c r="A189" s="36"/>
      <c r="B189" s="37"/>
      <c r="C189" s="180" t="s">
        <v>562</v>
      </c>
      <c r="D189" s="180" t="s">
        <v>149</v>
      </c>
      <c r="E189" s="181" t="s">
        <v>1718</v>
      </c>
      <c r="F189" s="182" t="s">
        <v>1719</v>
      </c>
      <c r="G189" s="183" t="s">
        <v>162</v>
      </c>
      <c r="H189" s="184">
        <v>2</v>
      </c>
      <c r="I189" s="185"/>
      <c r="J189" s="186">
        <f>ROUND(I189*H189,2)</f>
        <v>0</v>
      </c>
      <c r="K189" s="182" t="s">
        <v>153</v>
      </c>
      <c r="L189" s="41"/>
      <c r="M189" s="187" t="s">
        <v>19</v>
      </c>
      <c r="N189" s="188" t="s">
        <v>43</v>
      </c>
      <c r="O189" s="66"/>
      <c r="P189" s="189">
        <f>O189*H189</f>
        <v>0</v>
      </c>
      <c r="Q189" s="189">
        <v>0</v>
      </c>
      <c r="R189" s="189">
        <f>Q189*H189</f>
        <v>0</v>
      </c>
      <c r="S189" s="189">
        <v>0</v>
      </c>
      <c r="T189" s="19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91" t="s">
        <v>229</v>
      </c>
      <c r="AT189" s="191" t="s">
        <v>149</v>
      </c>
      <c r="AU189" s="191" t="s">
        <v>84</v>
      </c>
      <c r="AY189" s="19" t="s">
        <v>146</v>
      </c>
      <c r="BE189" s="192">
        <f>IF(N189="základní",J189,0)</f>
        <v>0</v>
      </c>
      <c r="BF189" s="192">
        <f>IF(N189="snížená",J189,0)</f>
        <v>0</v>
      </c>
      <c r="BG189" s="192">
        <f>IF(N189="zákl. přenesená",J189,0)</f>
        <v>0</v>
      </c>
      <c r="BH189" s="192">
        <f>IF(N189="sníž. přenesená",J189,0)</f>
        <v>0</v>
      </c>
      <c r="BI189" s="192">
        <f>IF(N189="nulová",J189,0)</f>
        <v>0</v>
      </c>
      <c r="BJ189" s="19" t="s">
        <v>84</v>
      </c>
      <c r="BK189" s="192">
        <f>ROUND(I189*H189,2)</f>
        <v>0</v>
      </c>
      <c r="BL189" s="19" t="s">
        <v>229</v>
      </c>
      <c r="BM189" s="191" t="s">
        <v>841</v>
      </c>
    </row>
    <row r="190" spans="1:65" s="2" customFormat="1" ht="11.25">
      <c r="A190" s="36"/>
      <c r="B190" s="37"/>
      <c r="C190" s="38"/>
      <c r="D190" s="193" t="s">
        <v>156</v>
      </c>
      <c r="E190" s="38"/>
      <c r="F190" s="194" t="s">
        <v>1720</v>
      </c>
      <c r="G190" s="38"/>
      <c r="H190" s="38"/>
      <c r="I190" s="195"/>
      <c r="J190" s="38"/>
      <c r="K190" s="38"/>
      <c r="L190" s="41"/>
      <c r="M190" s="196"/>
      <c r="N190" s="197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156</v>
      </c>
      <c r="AU190" s="19" t="s">
        <v>84</v>
      </c>
    </row>
    <row r="191" spans="1:65" s="2" customFormat="1" ht="24.2" customHeight="1">
      <c r="A191" s="36"/>
      <c r="B191" s="37"/>
      <c r="C191" s="235" t="s">
        <v>567</v>
      </c>
      <c r="D191" s="235" t="s">
        <v>288</v>
      </c>
      <c r="E191" s="236" t="s">
        <v>1721</v>
      </c>
      <c r="F191" s="237" t="s">
        <v>1722</v>
      </c>
      <c r="G191" s="238" t="s">
        <v>162</v>
      </c>
      <c r="H191" s="239">
        <v>2</v>
      </c>
      <c r="I191" s="240"/>
      <c r="J191" s="241">
        <f>ROUND(I191*H191,2)</f>
        <v>0</v>
      </c>
      <c r="K191" s="237" t="s">
        <v>19</v>
      </c>
      <c r="L191" s="242"/>
      <c r="M191" s="243" t="s">
        <v>19</v>
      </c>
      <c r="N191" s="244" t="s">
        <v>43</v>
      </c>
      <c r="O191" s="66"/>
      <c r="P191" s="189">
        <f>O191*H191</f>
        <v>0</v>
      </c>
      <c r="Q191" s="189">
        <v>0</v>
      </c>
      <c r="R191" s="189">
        <f>Q191*H191</f>
        <v>0</v>
      </c>
      <c r="S191" s="189">
        <v>0</v>
      </c>
      <c r="T191" s="190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91" t="s">
        <v>455</v>
      </c>
      <c r="AT191" s="191" t="s">
        <v>288</v>
      </c>
      <c r="AU191" s="191" t="s">
        <v>84</v>
      </c>
      <c r="AY191" s="19" t="s">
        <v>146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9" t="s">
        <v>84</v>
      </c>
      <c r="BK191" s="192">
        <f>ROUND(I191*H191,2)</f>
        <v>0</v>
      </c>
      <c r="BL191" s="19" t="s">
        <v>229</v>
      </c>
      <c r="BM191" s="191" t="s">
        <v>850</v>
      </c>
    </row>
    <row r="192" spans="1:65" s="2" customFormat="1" ht="24.2" customHeight="1">
      <c r="A192" s="36"/>
      <c r="B192" s="37"/>
      <c r="C192" s="180" t="s">
        <v>571</v>
      </c>
      <c r="D192" s="180" t="s">
        <v>149</v>
      </c>
      <c r="E192" s="181" t="s">
        <v>1723</v>
      </c>
      <c r="F192" s="182" t="s">
        <v>1724</v>
      </c>
      <c r="G192" s="183" t="s">
        <v>162</v>
      </c>
      <c r="H192" s="184">
        <v>1</v>
      </c>
      <c r="I192" s="185"/>
      <c r="J192" s="186">
        <f>ROUND(I192*H192,2)</f>
        <v>0</v>
      </c>
      <c r="K192" s="182" t="s">
        <v>153</v>
      </c>
      <c r="L192" s="41"/>
      <c r="M192" s="187" t="s">
        <v>19</v>
      </c>
      <c r="N192" s="188" t="s">
        <v>43</v>
      </c>
      <c r="O192" s="66"/>
      <c r="P192" s="189">
        <f>O192*H192</f>
        <v>0</v>
      </c>
      <c r="Q192" s="189">
        <v>0</v>
      </c>
      <c r="R192" s="189">
        <f>Q192*H192</f>
        <v>0</v>
      </c>
      <c r="S192" s="189">
        <v>0</v>
      </c>
      <c r="T192" s="19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1" t="s">
        <v>229</v>
      </c>
      <c r="AT192" s="191" t="s">
        <v>149</v>
      </c>
      <c r="AU192" s="191" t="s">
        <v>84</v>
      </c>
      <c r="AY192" s="19" t="s">
        <v>146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84</v>
      </c>
      <c r="BK192" s="192">
        <f>ROUND(I192*H192,2)</f>
        <v>0</v>
      </c>
      <c r="BL192" s="19" t="s">
        <v>229</v>
      </c>
      <c r="BM192" s="191" t="s">
        <v>859</v>
      </c>
    </row>
    <row r="193" spans="1:65" s="2" customFormat="1" ht="11.25">
      <c r="A193" s="36"/>
      <c r="B193" s="37"/>
      <c r="C193" s="38"/>
      <c r="D193" s="193" t="s">
        <v>156</v>
      </c>
      <c r="E193" s="38"/>
      <c r="F193" s="194" t="s">
        <v>1725</v>
      </c>
      <c r="G193" s="38"/>
      <c r="H193" s="38"/>
      <c r="I193" s="195"/>
      <c r="J193" s="38"/>
      <c r="K193" s="38"/>
      <c r="L193" s="41"/>
      <c r="M193" s="196"/>
      <c r="N193" s="197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156</v>
      </c>
      <c r="AU193" s="19" t="s">
        <v>84</v>
      </c>
    </row>
    <row r="194" spans="1:65" s="2" customFormat="1" ht="37.9" customHeight="1">
      <c r="A194" s="36"/>
      <c r="B194" s="37"/>
      <c r="C194" s="235" t="s">
        <v>576</v>
      </c>
      <c r="D194" s="235" t="s">
        <v>288</v>
      </c>
      <c r="E194" s="236" t="s">
        <v>1726</v>
      </c>
      <c r="F194" s="237" t="s">
        <v>1727</v>
      </c>
      <c r="G194" s="238" t="s">
        <v>162</v>
      </c>
      <c r="H194" s="239">
        <v>1</v>
      </c>
      <c r="I194" s="240"/>
      <c r="J194" s="241">
        <f>ROUND(I194*H194,2)</f>
        <v>0</v>
      </c>
      <c r="K194" s="237" t="s">
        <v>19</v>
      </c>
      <c r="L194" s="242"/>
      <c r="M194" s="243" t="s">
        <v>19</v>
      </c>
      <c r="N194" s="244" t="s">
        <v>43</v>
      </c>
      <c r="O194" s="66"/>
      <c r="P194" s="189">
        <f>O194*H194</f>
        <v>0</v>
      </c>
      <c r="Q194" s="189">
        <v>0</v>
      </c>
      <c r="R194" s="189">
        <f>Q194*H194</f>
        <v>0</v>
      </c>
      <c r="S194" s="189">
        <v>0</v>
      </c>
      <c r="T194" s="190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91" t="s">
        <v>455</v>
      </c>
      <c r="AT194" s="191" t="s">
        <v>288</v>
      </c>
      <c r="AU194" s="191" t="s">
        <v>84</v>
      </c>
      <c r="AY194" s="19" t="s">
        <v>146</v>
      </c>
      <c r="BE194" s="192">
        <f>IF(N194="základní",J194,0)</f>
        <v>0</v>
      </c>
      <c r="BF194" s="192">
        <f>IF(N194="snížená",J194,0)</f>
        <v>0</v>
      </c>
      <c r="BG194" s="192">
        <f>IF(N194="zákl. přenesená",J194,0)</f>
        <v>0</v>
      </c>
      <c r="BH194" s="192">
        <f>IF(N194="sníž. přenesená",J194,0)</f>
        <v>0</v>
      </c>
      <c r="BI194" s="192">
        <f>IF(N194="nulová",J194,0)</f>
        <v>0</v>
      </c>
      <c r="BJ194" s="19" t="s">
        <v>84</v>
      </c>
      <c r="BK194" s="192">
        <f>ROUND(I194*H194,2)</f>
        <v>0</v>
      </c>
      <c r="BL194" s="19" t="s">
        <v>229</v>
      </c>
      <c r="BM194" s="191" t="s">
        <v>870</v>
      </c>
    </row>
    <row r="195" spans="1:65" s="2" customFormat="1" ht="49.15" customHeight="1">
      <c r="A195" s="36"/>
      <c r="B195" s="37"/>
      <c r="C195" s="180" t="s">
        <v>581</v>
      </c>
      <c r="D195" s="180" t="s">
        <v>149</v>
      </c>
      <c r="E195" s="181" t="s">
        <v>1728</v>
      </c>
      <c r="F195" s="182" t="s">
        <v>1729</v>
      </c>
      <c r="G195" s="183" t="s">
        <v>162</v>
      </c>
      <c r="H195" s="184">
        <v>48</v>
      </c>
      <c r="I195" s="185"/>
      <c r="J195" s="186">
        <f>ROUND(I195*H195,2)</f>
        <v>0</v>
      </c>
      <c r="K195" s="182" t="s">
        <v>153</v>
      </c>
      <c r="L195" s="41"/>
      <c r="M195" s="187" t="s">
        <v>19</v>
      </c>
      <c r="N195" s="188" t="s">
        <v>43</v>
      </c>
      <c r="O195" s="66"/>
      <c r="P195" s="189">
        <f>O195*H195</f>
        <v>0</v>
      </c>
      <c r="Q195" s="189">
        <v>0</v>
      </c>
      <c r="R195" s="189">
        <f>Q195*H195</f>
        <v>0</v>
      </c>
      <c r="S195" s="189">
        <v>0</v>
      </c>
      <c r="T195" s="190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91" t="s">
        <v>229</v>
      </c>
      <c r="AT195" s="191" t="s">
        <v>149</v>
      </c>
      <c r="AU195" s="191" t="s">
        <v>84</v>
      </c>
      <c r="AY195" s="19" t="s">
        <v>146</v>
      </c>
      <c r="BE195" s="192">
        <f>IF(N195="základní",J195,0)</f>
        <v>0</v>
      </c>
      <c r="BF195" s="192">
        <f>IF(N195="snížená",J195,0)</f>
        <v>0</v>
      </c>
      <c r="BG195" s="192">
        <f>IF(N195="zákl. přenesená",J195,0)</f>
        <v>0</v>
      </c>
      <c r="BH195" s="192">
        <f>IF(N195="sníž. přenesená",J195,0)</f>
        <v>0</v>
      </c>
      <c r="BI195" s="192">
        <f>IF(N195="nulová",J195,0)</f>
        <v>0</v>
      </c>
      <c r="BJ195" s="19" t="s">
        <v>84</v>
      </c>
      <c r="BK195" s="192">
        <f>ROUND(I195*H195,2)</f>
        <v>0</v>
      </c>
      <c r="BL195" s="19" t="s">
        <v>229</v>
      </c>
      <c r="BM195" s="191" t="s">
        <v>881</v>
      </c>
    </row>
    <row r="196" spans="1:65" s="2" customFormat="1" ht="11.25">
      <c r="A196" s="36"/>
      <c r="B196" s="37"/>
      <c r="C196" s="38"/>
      <c r="D196" s="193" t="s">
        <v>156</v>
      </c>
      <c r="E196" s="38"/>
      <c r="F196" s="194" t="s">
        <v>1730</v>
      </c>
      <c r="G196" s="38"/>
      <c r="H196" s="38"/>
      <c r="I196" s="195"/>
      <c r="J196" s="38"/>
      <c r="K196" s="38"/>
      <c r="L196" s="41"/>
      <c r="M196" s="196"/>
      <c r="N196" s="197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156</v>
      </c>
      <c r="AU196" s="19" t="s">
        <v>84</v>
      </c>
    </row>
    <row r="197" spans="1:65" s="2" customFormat="1" ht="24.2" customHeight="1">
      <c r="A197" s="36"/>
      <c r="B197" s="37"/>
      <c r="C197" s="235" t="s">
        <v>586</v>
      </c>
      <c r="D197" s="235" t="s">
        <v>288</v>
      </c>
      <c r="E197" s="236" t="s">
        <v>1731</v>
      </c>
      <c r="F197" s="237" t="s">
        <v>1732</v>
      </c>
      <c r="G197" s="238" t="s">
        <v>162</v>
      </c>
      <c r="H197" s="239">
        <v>45</v>
      </c>
      <c r="I197" s="240"/>
      <c r="J197" s="241">
        <f t="shared" ref="J197:J203" si="0">ROUND(I197*H197,2)</f>
        <v>0</v>
      </c>
      <c r="K197" s="237" t="s">
        <v>19</v>
      </c>
      <c r="L197" s="242"/>
      <c r="M197" s="243" t="s">
        <v>19</v>
      </c>
      <c r="N197" s="244" t="s">
        <v>43</v>
      </c>
      <c r="O197" s="66"/>
      <c r="P197" s="189">
        <f t="shared" ref="P197:P203" si="1">O197*H197</f>
        <v>0</v>
      </c>
      <c r="Q197" s="189">
        <v>0</v>
      </c>
      <c r="R197" s="189">
        <f t="shared" ref="R197:R203" si="2">Q197*H197</f>
        <v>0</v>
      </c>
      <c r="S197" s="189">
        <v>0</v>
      </c>
      <c r="T197" s="190">
        <f t="shared" ref="T197:T203" si="3"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91" t="s">
        <v>455</v>
      </c>
      <c r="AT197" s="191" t="s">
        <v>288</v>
      </c>
      <c r="AU197" s="191" t="s">
        <v>84</v>
      </c>
      <c r="AY197" s="19" t="s">
        <v>146</v>
      </c>
      <c r="BE197" s="192">
        <f t="shared" ref="BE197:BE203" si="4">IF(N197="základní",J197,0)</f>
        <v>0</v>
      </c>
      <c r="BF197" s="192">
        <f t="shared" ref="BF197:BF203" si="5">IF(N197="snížená",J197,0)</f>
        <v>0</v>
      </c>
      <c r="BG197" s="192">
        <f t="shared" ref="BG197:BG203" si="6">IF(N197="zákl. přenesená",J197,0)</f>
        <v>0</v>
      </c>
      <c r="BH197" s="192">
        <f t="shared" ref="BH197:BH203" si="7">IF(N197="sníž. přenesená",J197,0)</f>
        <v>0</v>
      </c>
      <c r="BI197" s="192">
        <f t="shared" ref="BI197:BI203" si="8">IF(N197="nulová",J197,0)</f>
        <v>0</v>
      </c>
      <c r="BJ197" s="19" t="s">
        <v>84</v>
      </c>
      <c r="BK197" s="192">
        <f t="shared" ref="BK197:BK203" si="9">ROUND(I197*H197,2)</f>
        <v>0</v>
      </c>
      <c r="BL197" s="19" t="s">
        <v>229</v>
      </c>
      <c r="BM197" s="191" t="s">
        <v>894</v>
      </c>
    </row>
    <row r="198" spans="1:65" s="2" customFormat="1" ht="37.9" customHeight="1">
      <c r="A198" s="36"/>
      <c r="B198" s="37"/>
      <c r="C198" s="235" t="s">
        <v>591</v>
      </c>
      <c r="D198" s="235" t="s">
        <v>288</v>
      </c>
      <c r="E198" s="236" t="s">
        <v>1733</v>
      </c>
      <c r="F198" s="237" t="s">
        <v>1734</v>
      </c>
      <c r="G198" s="238" t="s">
        <v>162</v>
      </c>
      <c r="H198" s="239">
        <v>3</v>
      </c>
      <c r="I198" s="240"/>
      <c r="J198" s="241">
        <f t="shared" si="0"/>
        <v>0</v>
      </c>
      <c r="K198" s="237" t="s">
        <v>19</v>
      </c>
      <c r="L198" s="242"/>
      <c r="M198" s="243" t="s">
        <v>19</v>
      </c>
      <c r="N198" s="244" t="s">
        <v>43</v>
      </c>
      <c r="O198" s="66"/>
      <c r="P198" s="189">
        <f t="shared" si="1"/>
        <v>0</v>
      </c>
      <c r="Q198" s="189">
        <v>0</v>
      </c>
      <c r="R198" s="189">
        <f t="shared" si="2"/>
        <v>0</v>
      </c>
      <c r="S198" s="189">
        <v>0</v>
      </c>
      <c r="T198" s="190">
        <f t="shared" si="3"/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91" t="s">
        <v>455</v>
      </c>
      <c r="AT198" s="191" t="s">
        <v>288</v>
      </c>
      <c r="AU198" s="191" t="s">
        <v>84</v>
      </c>
      <c r="AY198" s="19" t="s">
        <v>146</v>
      </c>
      <c r="BE198" s="192">
        <f t="shared" si="4"/>
        <v>0</v>
      </c>
      <c r="BF198" s="192">
        <f t="shared" si="5"/>
        <v>0</v>
      </c>
      <c r="BG198" s="192">
        <f t="shared" si="6"/>
        <v>0</v>
      </c>
      <c r="BH198" s="192">
        <f t="shared" si="7"/>
        <v>0</v>
      </c>
      <c r="BI198" s="192">
        <f t="shared" si="8"/>
        <v>0</v>
      </c>
      <c r="BJ198" s="19" t="s">
        <v>84</v>
      </c>
      <c r="BK198" s="192">
        <f t="shared" si="9"/>
        <v>0</v>
      </c>
      <c r="BL198" s="19" t="s">
        <v>229</v>
      </c>
      <c r="BM198" s="191" t="s">
        <v>904</v>
      </c>
    </row>
    <row r="199" spans="1:65" s="2" customFormat="1" ht="16.5" customHeight="1">
      <c r="A199" s="36"/>
      <c r="B199" s="37"/>
      <c r="C199" s="235" t="s">
        <v>601</v>
      </c>
      <c r="D199" s="235" t="s">
        <v>288</v>
      </c>
      <c r="E199" s="236" t="s">
        <v>1735</v>
      </c>
      <c r="F199" s="237" t="s">
        <v>1736</v>
      </c>
      <c r="G199" s="238" t="s">
        <v>162</v>
      </c>
      <c r="H199" s="239">
        <v>29</v>
      </c>
      <c r="I199" s="240"/>
      <c r="J199" s="241">
        <f t="shared" si="0"/>
        <v>0</v>
      </c>
      <c r="K199" s="237" t="s">
        <v>19</v>
      </c>
      <c r="L199" s="242"/>
      <c r="M199" s="243" t="s">
        <v>19</v>
      </c>
      <c r="N199" s="244" t="s">
        <v>43</v>
      </c>
      <c r="O199" s="66"/>
      <c r="P199" s="189">
        <f t="shared" si="1"/>
        <v>0</v>
      </c>
      <c r="Q199" s="189">
        <v>0</v>
      </c>
      <c r="R199" s="189">
        <f t="shared" si="2"/>
        <v>0</v>
      </c>
      <c r="S199" s="189">
        <v>0</v>
      </c>
      <c r="T199" s="190">
        <f t="shared" si="3"/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91" t="s">
        <v>455</v>
      </c>
      <c r="AT199" s="191" t="s">
        <v>288</v>
      </c>
      <c r="AU199" s="191" t="s">
        <v>84</v>
      </c>
      <c r="AY199" s="19" t="s">
        <v>146</v>
      </c>
      <c r="BE199" s="192">
        <f t="shared" si="4"/>
        <v>0</v>
      </c>
      <c r="BF199" s="192">
        <f t="shared" si="5"/>
        <v>0</v>
      </c>
      <c r="BG199" s="192">
        <f t="shared" si="6"/>
        <v>0</v>
      </c>
      <c r="BH199" s="192">
        <f t="shared" si="7"/>
        <v>0</v>
      </c>
      <c r="BI199" s="192">
        <f t="shared" si="8"/>
        <v>0</v>
      </c>
      <c r="BJ199" s="19" t="s">
        <v>84</v>
      </c>
      <c r="BK199" s="192">
        <f t="shared" si="9"/>
        <v>0</v>
      </c>
      <c r="BL199" s="19" t="s">
        <v>229</v>
      </c>
      <c r="BM199" s="191" t="s">
        <v>914</v>
      </c>
    </row>
    <row r="200" spans="1:65" s="2" customFormat="1" ht="16.5" customHeight="1">
      <c r="A200" s="36"/>
      <c r="B200" s="37"/>
      <c r="C200" s="235" t="s">
        <v>607</v>
      </c>
      <c r="D200" s="235" t="s">
        <v>288</v>
      </c>
      <c r="E200" s="236" t="s">
        <v>1737</v>
      </c>
      <c r="F200" s="237" t="s">
        <v>1738</v>
      </c>
      <c r="G200" s="238" t="s">
        <v>162</v>
      </c>
      <c r="H200" s="239">
        <v>14</v>
      </c>
      <c r="I200" s="240"/>
      <c r="J200" s="241">
        <f t="shared" si="0"/>
        <v>0</v>
      </c>
      <c r="K200" s="237" t="s">
        <v>19</v>
      </c>
      <c r="L200" s="242"/>
      <c r="M200" s="243" t="s">
        <v>19</v>
      </c>
      <c r="N200" s="244" t="s">
        <v>43</v>
      </c>
      <c r="O200" s="66"/>
      <c r="P200" s="189">
        <f t="shared" si="1"/>
        <v>0</v>
      </c>
      <c r="Q200" s="189">
        <v>0</v>
      </c>
      <c r="R200" s="189">
        <f t="shared" si="2"/>
        <v>0</v>
      </c>
      <c r="S200" s="189">
        <v>0</v>
      </c>
      <c r="T200" s="190">
        <f t="shared" si="3"/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91" t="s">
        <v>455</v>
      </c>
      <c r="AT200" s="191" t="s">
        <v>288</v>
      </c>
      <c r="AU200" s="191" t="s">
        <v>84</v>
      </c>
      <c r="AY200" s="19" t="s">
        <v>146</v>
      </c>
      <c r="BE200" s="192">
        <f t="shared" si="4"/>
        <v>0</v>
      </c>
      <c r="BF200" s="192">
        <f t="shared" si="5"/>
        <v>0</v>
      </c>
      <c r="BG200" s="192">
        <f t="shared" si="6"/>
        <v>0</v>
      </c>
      <c r="BH200" s="192">
        <f t="shared" si="7"/>
        <v>0</v>
      </c>
      <c r="BI200" s="192">
        <f t="shared" si="8"/>
        <v>0</v>
      </c>
      <c r="BJ200" s="19" t="s">
        <v>84</v>
      </c>
      <c r="BK200" s="192">
        <f t="shared" si="9"/>
        <v>0</v>
      </c>
      <c r="BL200" s="19" t="s">
        <v>229</v>
      </c>
      <c r="BM200" s="191" t="s">
        <v>924</v>
      </c>
    </row>
    <row r="201" spans="1:65" s="2" customFormat="1" ht="16.5" customHeight="1">
      <c r="A201" s="36"/>
      <c r="B201" s="37"/>
      <c r="C201" s="235" t="s">
        <v>611</v>
      </c>
      <c r="D201" s="235" t="s">
        <v>288</v>
      </c>
      <c r="E201" s="236" t="s">
        <v>1914</v>
      </c>
      <c r="F201" s="237" t="s">
        <v>1915</v>
      </c>
      <c r="G201" s="238" t="s">
        <v>162</v>
      </c>
      <c r="H201" s="239">
        <v>1</v>
      </c>
      <c r="I201" s="240"/>
      <c r="J201" s="241">
        <f t="shared" si="0"/>
        <v>0</v>
      </c>
      <c r="K201" s="237" t="s">
        <v>19</v>
      </c>
      <c r="L201" s="242"/>
      <c r="M201" s="243" t="s">
        <v>19</v>
      </c>
      <c r="N201" s="244" t="s">
        <v>43</v>
      </c>
      <c r="O201" s="66"/>
      <c r="P201" s="189">
        <f t="shared" si="1"/>
        <v>0</v>
      </c>
      <c r="Q201" s="189">
        <v>0</v>
      </c>
      <c r="R201" s="189">
        <f t="shared" si="2"/>
        <v>0</v>
      </c>
      <c r="S201" s="189">
        <v>0</v>
      </c>
      <c r="T201" s="190">
        <f t="shared" si="3"/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91" t="s">
        <v>455</v>
      </c>
      <c r="AT201" s="191" t="s">
        <v>288</v>
      </c>
      <c r="AU201" s="191" t="s">
        <v>84</v>
      </c>
      <c r="AY201" s="19" t="s">
        <v>146</v>
      </c>
      <c r="BE201" s="192">
        <f t="shared" si="4"/>
        <v>0</v>
      </c>
      <c r="BF201" s="192">
        <f t="shared" si="5"/>
        <v>0</v>
      </c>
      <c r="BG201" s="192">
        <f t="shared" si="6"/>
        <v>0</v>
      </c>
      <c r="BH201" s="192">
        <f t="shared" si="7"/>
        <v>0</v>
      </c>
      <c r="BI201" s="192">
        <f t="shared" si="8"/>
        <v>0</v>
      </c>
      <c r="BJ201" s="19" t="s">
        <v>84</v>
      </c>
      <c r="BK201" s="192">
        <f t="shared" si="9"/>
        <v>0</v>
      </c>
      <c r="BL201" s="19" t="s">
        <v>229</v>
      </c>
      <c r="BM201" s="191" t="s">
        <v>936</v>
      </c>
    </row>
    <row r="202" spans="1:65" s="2" customFormat="1" ht="16.5" customHeight="1">
      <c r="A202" s="36"/>
      <c r="B202" s="37"/>
      <c r="C202" s="235" t="s">
        <v>617</v>
      </c>
      <c r="D202" s="235" t="s">
        <v>288</v>
      </c>
      <c r="E202" s="236" t="s">
        <v>1739</v>
      </c>
      <c r="F202" s="237" t="s">
        <v>1740</v>
      </c>
      <c r="G202" s="238" t="s">
        <v>162</v>
      </c>
      <c r="H202" s="239">
        <v>1</v>
      </c>
      <c r="I202" s="240"/>
      <c r="J202" s="241">
        <f t="shared" si="0"/>
        <v>0</v>
      </c>
      <c r="K202" s="237" t="s">
        <v>19</v>
      </c>
      <c r="L202" s="242"/>
      <c r="M202" s="243" t="s">
        <v>19</v>
      </c>
      <c r="N202" s="244" t="s">
        <v>43</v>
      </c>
      <c r="O202" s="66"/>
      <c r="P202" s="189">
        <f t="shared" si="1"/>
        <v>0</v>
      </c>
      <c r="Q202" s="189">
        <v>0</v>
      </c>
      <c r="R202" s="189">
        <f t="shared" si="2"/>
        <v>0</v>
      </c>
      <c r="S202" s="189">
        <v>0</v>
      </c>
      <c r="T202" s="190">
        <f t="shared" si="3"/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91" t="s">
        <v>455</v>
      </c>
      <c r="AT202" s="191" t="s">
        <v>288</v>
      </c>
      <c r="AU202" s="191" t="s">
        <v>84</v>
      </c>
      <c r="AY202" s="19" t="s">
        <v>146</v>
      </c>
      <c r="BE202" s="192">
        <f t="shared" si="4"/>
        <v>0</v>
      </c>
      <c r="BF202" s="192">
        <f t="shared" si="5"/>
        <v>0</v>
      </c>
      <c r="BG202" s="192">
        <f t="shared" si="6"/>
        <v>0</v>
      </c>
      <c r="BH202" s="192">
        <f t="shared" si="7"/>
        <v>0</v>
      </c>
      <c r="BI202" s="192">
        <f t="shared" si="8"/>
        <v>0</v>
      </c>
      <c r="BJ202" s="19" t="s">
        <v>84</v>
      </c>
      <c r="BK202" s="192">
        <f t="shared" si="9"/>
        <v>0</v>
      </c>
      <c r="BL202" s="19" t="s">
        <v>229</v>
      </c>
      <c r="BM202" s="191" t="s">
        <v>946</v>
      </c>
    </row>
    <row r="203" spans="1:65" s="2" customFormat="1" ht="44.25" customHeight="1">
      <c r="A203" s="36"/>
      <c r="B203" s="37"/>
      <c r="C203" s="180" t="s">
        <v>622</v>
      </c>
      <c r="D203" s="180" t="s">
        <v>149</v>
      </c>
      <c r="E203" s="181" t="s">
        <v>1746</v>
      </c>
      <c r="F203" s="182" t="s">
        <v>1747</v>
      </c>
      <c r="G203" s="183" t="s">
        <v>162</v>
      </c>
      <c r="H203" s="184">
        <v>16</v>
      </c>
      <c r="I203" s="185"/>
      <c r="J203" s="186">
        <f t="shared" si="0"/>
        <v>0</v>
      </c>
      <c r="K203" s="182" t="s">
        <v>153</v>
      </c>
      <c r="L203" s="41"/>
      <c r="M203" s="187" t="s">
        <v>19</v>
      </c>
      <c r="N203" s="188" t="s">
        <v>43</v>
      </c>
      <c r="O203" s="66"/>
      <c r="P203" s="189">
        <f t="shared" si="1"/>
        <v>0</v>
      </c>
      <c r="Q203" s="189">
        <v>0</v>
      </c>
      <c r="R203" s="189">
        <f t="shared" si="2"/>
        <v>0</v>
      </c>
      <c r="S203" s="189">
        <v>0</v>
      </c>
      <c r="T203" s="190">
        <f t="shared" si="3"/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91" t="s">
        <v>229</v>
      </c>
      <c r="AT203" s="191" t="s">
        <v>149</v>
      </c>
      <c r="AU203" s="191" t="s">
        <v>84</v>
      </c>
      <c r="AY203" s="19" t="s">
        <v>146</v>
      </c>
      <c r="BE203" s="192">
        <f t="shared" si="4"/>
        <v>0</v>
      </c>
      <c r="BF203" s="192">
        <f t="shared" si="5"/>
        <v>0</v>
      </c>
      <c r="BG203" s="192">
        <f t="shared" si="6"/>
        <v>0</v>
      </c>
      <c r="BH203" s="192">
        <f t="shared" si="7"/>
        <v>0</v>
      </c>
      <c r="BI203" s="192">
        <f t="shared" si="8"/>
        <v>0</v>
      </c>
      <c r="BJ203" s="19" t="s">
        <v>84</v>
      </c>
      <c r="BK203" s="192">
        <f t="shared" si="9"/>
        <v>0</v>
      </c>
      <c r="BL203" s="19" t="s">
        <v>229</v>
      </c>
      <c r="BM203" s="191" t="s">
        <v>954</v>
      </c>
    </row>
    <row r="204" spans="1:65" s="2" customFormat="1" ht="11.25">
      <c r="A204" s="36"/>
      <c r="B204" s="37"/>
      <c r="C204" s="38"/>
      <c r="D204" s="193" t="s">
        <v>156</v>
      </c>
      <c r="E204" s="38"/>
      <c r="F204" s="194" t="s">
        <v>1748</v>
      </c>
      <c r="G204" s="38"/>
      <c r="H204" s="38"/>
      <c r="I204" s="195"/>
      <c r="J204" s="38"/>
      <c r="K204" s="38"/>
      <c r="L204" s="41"/>
      <c r="M204" s="196"/>
      <c r="N204" s="197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156</v>
      </c>
      <c r="AU204" s="19" t="s">
        <v>84</v>
      </c>
    </row>
    <row r="205" spans="1:65" s="2" customFormat="1" ht="49.15" customHeight="1">
      <c r="A205" s="36"/>
      <c r="B205" s="37"/>
      <c r="C205" s="235" t="s">
        <v>630</v>
      </c>
      <c r="D205" s="235" t="s">
        <v>288</v>
      </c>
      <c r="E205" s="236" t="s">
        <v>1751</v>
      </c>
      <c r="F205" s="237" t="s">
        <v>1752</v>
      </c>
      <c r="G205" s="238" t="s">
        <v>162</v>
      </c>
      <c r="H205" s="239">
        <v>6</v>
      </c>
      <c r="I205" s="240"/>
      <c r="J205" s="241">
        <f>ROUND(I205*H205,2)</f>
        <v>0</v>
      </c>
      <c r="K205" s="237" t="s">
        <v>19</v>
      </c>
      <c r="L205" s="242"/>
      <c r="M205" s="243" t="s">
        <v>19</v>
      </c>
      <c r="N205" s="244" t="s">
        <v>43</v>
      </c>
      <c r="O205" s="66"/>
      <c r="P205" s="189">
        <f>O205*H205</f>
        <v>0</v>
      </c>
      <c r="Q205" s="189">
        <v>0</v>
      </c>
      <c r="R205" s="189">
        <f>Q205*H205</f>
        <v>0</v>
      </c>
      <c r="S205" s="189">
        <v>0</v>
      </c>
      <c r="T205" s="190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91" t="s">
        <v>455</v>
      </c>
      <c r="AT205" s="191" t="s">
        <v>288</v>
      </c>
      <c r="AU205" s="191" t="s">
        <v>84</v>
      </c>
      <c r="AY205" s="19" t="s">
        <v>146</v>
      </c>
      <c r="BE205" s="192">
        <f>IF(N205="základní",J205,0)</f>
        <v>0</v>
      </c>
      <c r="BF205" s="192">
        <f>IF(N205="snížená",J205,0)</f>
        <v>0</v>
      </c>
      <c r="BG205" s="192">
        <f>IF(N205="zákl. přenesená",J205,0)</f>
        <v>0</v>
      </c>
      <c r="BH205" s="192">
        <f>IF(N205="sníž. přenesená",J205,0)</f>
        <v>0</v>
      </c>
      <c r="BI205" s="192">
        <f>IF(N205="nulová",J205,0)</f>
        <v>0</v>
      </c>
      <c r="BJ205" s="19" t="s">
        <v>84</v>
      </c>
      <c r="BK205" s="192">
        <f>ROUND(I205*H205,2)</f>
        <v>0</v>
      </c>
      <c r="BL205" s="19" t="s">
        <v>229</v>
      </c>
      <c r="BM205" s="191" t="s">
        <v>966</v>
      </c>
    </row>
    <row r="206" spans="1:65" s="2" customFormat="1" ht="55.5" customHeight="1">
      <c r="A206" s="36"/>
      <c r="B206" s="37"/>
      <c r="C206" s="235" t="s">
        <v>635</v>
      </c>
      <c r="D206" s="235" t="s">
        <v>288</v>
      </c>
      <c r="E206" s="236" t="s">
        <v>1753</v>
      </c>
      <c r="F206" s="237" t="s">
        <v>1754</v>
      </c>
      <c r="G206" s="238" t="s">
        <v>162</v>
      </c>
      <c r="H206" s="239">
        <v>9</v>
      </c>
      <c r="I206" s="240"/>
      <c r="J206" s="241">
        <f>ROUND(I206*H206,2)</f>
        <v>0</v>
      </c>
      <c r="K206" s="237" t="s">
        <v>19</v>
      </c>
      <c r="L206" s="242"/>
      <c r="M206" s="243" t="s">
        <v>19</v>
      </c>
      <c r="N206" s="244" t="s">
        <v>43</v>
      </c>
      <c r="O206" s="66"/>
      <c r="P206" s="189">
        <f>O206*H206</f>
        <v>0</v>
      </c>
      <c r="Q206" s="189">
        <v>0</v>
      </c>
      <c r="R206" s="189">
        <f>Q206*H206</f>
        <v>0</v>
      </c>
      <c r="S206" s="189">
        <v>0</v>
      </c>
      <c r="T206" s="190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91" t="s">
        <v>455</v>
      </c>
      <c r="AT206" s="191" t="s">
        <v>288</v>
      </c>
      <c r="AU206" s="191" t="s">
        <v>84</v>
      </c>
      <c r="AY206" s="19" t="s">
        <v>146</v>
      </c>
      <c r="BE206" s="192">
        <f>IF(N206="základní",J206,0)</f>
        <v>0</v>
      </c>
      <c r="BF206" s="192">
        <f>IF(N206="snížená",J206,0)</f>
        <v>0</v>
      </c>
      <c r="BG206" s="192">
        <f>IF(N206="zákl. přenesená",J206,0)</f>
        <v>0</v>
      </c>
      <c r="BH206" s="192">
        <f>IF(N206="sníž. přenesená",J206,0)</f>
        <v>0</v>
      </c>
      <c r="BI206" s="192">
        <f>IF(N206="nulová",J206,0)</f>
        <v>0</v>
      </c>
      <c r="BJ206" s="19" t="s">
        <v>84</v>
      </c>
      <c r="BK206" s="192">
        <f>ROUND(I206*H206,2)</f>
        <v>0</v>
      </c>
      <c r="BL206" s="19" t="s">
        <v>229</v>
      </c>
      <c r="BM206" s="191" t="s">
        <v>976</v>
      </c>
    </row>
    <row r="207" spans="1:65" s="2" customFormat="1" ht="44.25" customHeight="1">
      <c r="A207" s="36"/>
      <c r="B207" s="37"/>
      <c r="C207" s="235" t="s">
        <v>641</v>
      </c>
      <c r="D207" s="235" t="s">
        <v>288</v>
      </c>
      <c r="E207" s="236" t="s">
        <v>1755</v>
      </c>
      <c r="F207" s="237" t="s">
        <v>1756</v>
      </c>
      <c r="G207" s="238" t="s">
        <v>162</v>
      </c>
      <c r="H207" s="239">
        <v>1</v>
      </c>
      <c r="I207" s="240"/>
      <c r="J207" s="241">
        <f>ROUND(I207*H207,2)</f>
        <v>0</v>
      </c>
      <c r="K207" s="237" t="s">
        <v>19</v>
      </c>
      <c r="L207" s="242"/>
      <c r="M207" s="243" t="s">
        <v>19</v>
      </c>
      <c r="N207" s="244" t="s">
        <v>43</v>
      </c>
      <c r="O207" s="66"/>
      <c r="P207" s="189">
        <f>O207*H207</f>
        <v>0</v>
      </c>
      <c r="Q207" s="189">
        <v>0</v>
      </c>
      <c r="R207" s="189">
        <f>Q207*H207</f>
        <v>0</v>
      </c>
      <c r="S207" s="189">
        <v>0</v>
      </c>
      <c r="T207" s="190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91" t="s">
        <v>455</v>
      </c>
      <c r="AT207" s="191" t="s">
        <v>288</v>
      </c>
      <c r="AU207" s="191" t="s">
        <v>84</v>
      </c>
      <c r="AY207" s="19" t="s">
        <v>146</v>
      </c>
      <c r="BE207" s="192">
        <f>IF(N207="základní",J207,0)</f>
        <v>0</v>
      </c>
      <c r="BF207" s="192">
        <f>IF(N207="snížená",J207,0)</f>
        <v>0</v>
      </c>
      <c r="BG207" s="192">
        <f>IF(N207="zákl. přenesená",J207,0)</f>
        <v>0</v>
      </c>
      <c r="BH207" s="192">
        <f>IF(N207="sníž. přenesená",J207,0)</f>
        <v>0</v>
      </c>
      <c r="BI207" s="192">
        <f>IF(N207="nulová",J207,0)</f>
        <v>0</v>
      </c>
      <c r="BJ207" s="19" t="s">
        <v>84</v>
      </c>
      <c r="BK207" s="192">
        <f>ROUND(I207*H207,2)</f>
        <v>0</v>
      </c>
      <c r="BL207" s="19" t="s">
        <v>229</v>
      </c>
      <c r="BM207" s="191" t="s">
        <v>986</v>
      </c>
    </row>
    <row r="208" spans="1:65" s="2" customFormat="1" ht="49.15" customHeight="1">
      <c r="A208" s="36"/>
      <c r="B208" s="37"/>
      <c r="C208" s="180" t="s">
        <v>647</v>
      </c>
      <c r="D208" s="180" t="s">
        <v>149</v>
      </c>
      <c r="E208" s="181" t="s">
        <v>1759</v>
      </c>
      <c r="F208" s="182" t="s">
        <v>1760</v>
      </c>
      <c r="G208" s="183" t="s">
        <v>152</v>
      </c>
      <c r="H208" s="184">
        <v>72</v>
      </c>
      <c r="I208" s="185"/>
      <c r="J208" s="186">
        <f>ROUND(I208*H208,2)</f>
        <v>0</v>
      </c>
      <c r="K208" s="182" t="s">
        <v>153</v>
      </c>
      <c r="L208" s="41"/>
      <c r="M208" s="187" t="s">
        <v>19</v>
      </c>
      <c r="N208" s="188" t="s">
        <v>43</v>
      </c>
      <c r="O208" s="66"/>
      <c r="P208" s="189">
        <f>O208*H208</f>
        <v>0</v>
      </c>
      <c r="Q208" s="189">
        <v>0</v>
      </c>
      <c r="R208" s="189">
        <f>Q208*H208</f>
        <v>0</v>
      </c>
      <c r="S208" s="189">
        <v>0</v>
      </c>
      <c r="T208" s="190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91" t="s">
        <v>229</v>
      </c>
      <c r="AT208" s="191" t="s">
        <v>149</v>
      </c>
      <c r="AU208" s="191" t="s">
        <v>84</v>
      </c>
      <c r="AY208" s="19" t="s">
        <v>146</v>
      </c>
      <c r="BE208" s="192">
        <f>IF(N208="základní",J208,0)</f>
        <v>0</v>
      </c>
      <c r="BF208" s="192">
        <f>IF(N208="snížená",J208,0)</f>
        <v>0</v>
      </c>
      <c r="BG208" s="192">
        <f>IF(N208="zákl. přenesená",J208,0)</f>
        <v>0</v>
      </c>
      <c r="BH208" s="192">
        <f>IF(N208="sníž. přenesená",J208,0)</f>
        <v>0</v>
      </c>
      <c r="BI208" s="192">
        <f>IF(N208="nulová",J208,0)</f>
        <v>0</v>
      </c>
      <c r="BJ208" s="19" t="s">
        <v>84</v>
      </c>
      <c r="BK208" s="192">
        <f>ROUND(I208*H208,2)</f>
        <v>0</v>
      </c>
      <c r="BL208" s="19" t="s">
        <v>229</v>
      </c>
      <c r="BM208" s="191" t="s">
        <v>996</v>
      </c>
    </row>
    <row r="209" spans="1:65" s="2" customFormat="1" ht="11.25">
      <c r="A209" s="36"/>
      <c r="B209" s="37"/>
      <c r="C209" s="38"/>
      <c r="D209" s="193" t="s">
        <v>156</v>
      </c>
      <c r="E209" s="38"/>
      <c r="F209" s="194" t="s">
        <v>1761</v>
      </c>
      <c r="G209" s="38"/>
      <c r="H209" s="38"/>
      <c r="I209" s="195"/>
      <c r="J209" s="38"/>
      <c r="K209" s="38"/>
      <c r="L209" s="41"/>
      <c r="M209" s="196"/>
      <c r="N209" s="197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156</v>
      </c>
      <c r="AU209" s="19" t="s">
        <v>84</v>
      </c>
    </row>
    <row r="210" spans="1:65" s="2" customFormat="1" ht="24.2" customHeight="1">
      <c r="A210" s="36"/>
      <c r="B210" s="37"/>
      <c r="C210" s="235" t="s">
        <v>652</v>
      </c>
      <c r="D210" s="235" t="s">
        <v>288</v>
      </c>
      <c r="E210" s="236" t="s">
        <v>1762</v>
      </c>
      <c r="F210" s="237" t="s">
        <v>1763</v>
      </c>
      <c r="G210" s="238" t="s">
        <v>152</v>
      </c>
      <c r="H210" s="239">
        <v>36</v>
      </c>
      <c r="I210" s="240"/>
      <c r="J210" s="241">
        <f>ROUND(I210*H210,2)</f>
        <v>0</v>
      </c>
      <c r="K210" s="237" t="s">
        <v>153</v>
      </c>
      <c r="L210" s="242"/>
      <c r="M210" s="243" t="s">
        <v>19</v>
      </c>
      <c r="N210" s="244" t="s">
        <v>43</v>
      </c>
      <c r="O210" s="66"/>
      <c r="P210" s="189">
        <f>O210*H210</f>
        <v>0</v>
      </c>
      <c r="Q210" s="189">
        <v>6.9999999999999994E-5</v>
      </c>
      <c r="R210" s="189">
        <f>Q210*H210</f>
        <v>2.5199999999999997E-3</v>
      </c>
      <c r="S210" s="189">
        <v>0</v>
      </c>
      <c r="T210" s="190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91" t="s">
        <v>455</v>
      </c>
      <c r="AT210" s="191" t="s">
        <v>288</v>
      </c>
      <c r="AU210" s="191" t="s">
        <v>84</v>
      </c>
      <c r="AY210" s="19" t="s">
        <v>146</v>
      </c>
      <c r="BE210" s="192">
        <f>IF(N210="základní",J210,0)</f>
        <v>0</v>
      </c>
      <c r="BF210" s="192">
        <f>IF(N210="snížená",J210,0)</f>
        <v>0</v>
      </c>
      <c r="BG210" s="192">
        <f>IF(N210="zákl. přenesená",J210,0)</f>
        <v>0</v>
      </c>
      <c r="BH210" s="192">
        <f>IF(N210="sníž. přenesená",J210,0)</f>
        <v>0</v>
      </c>
      <c r="BI210" s="192">
        <f>IF(N210="nulová",J210,0)</f>
        <v>0</v>
      </c>
      <c r="BJ210" s="19" t="s">
        <v>84</v>
      </c>
      <c r="BK210" s="192">
        <f>ROUND(I210*H210,2)</f>
        <v>0</v>
      </c>
      <c r="BL210" s="19" t="s">
        <v>229</v>
      </c>
      <c r="BM210" s="191" t="s">
        <v>1006</v>
      </c>
    </row>
    <row r="211" spans="1:65" s="2" customFormat="1" ht="24.2" customHeight="1">
      <c r="A211" s="36"/>
      <c r="B211" s="37"/>
      <c r="C211" s="235" t="s">
        <v>658</v>
      </c>
      <c r="D211" s="235" t="s">
        <v>288</v>
      </c>
      <c r="E211" s="236" t="s">
        <v>1764</v>
      </c>
      <c r="F211" s="237" t="s">
        <v>1765</v>
      </c>
      <c r="G211" s="238" t="s">
        <v>152</v>
      </c>
      <c r="H211" s="239">
        <v>36</v>
      </c>
      <c r="I211" s="240"/>
      <c r="J211" s="241">
        <f>ROUND(I211*H211,2)</f>
        <v>0</v>
      </c>
      <c r="K211" s="237" t="s">
        <v>153</v>
      </c>
      <c r="L211" s="242"/>
      <c r="M211" s="243" t="s">
        <v>19</v>
      </c>
      <c r="N211" s="244" t="s">
        <v>43</v>
      </c>
      <c r="O211" s="66"/>
      <c r="P211" s="189">
        <f>O211*H211</f>
        <v>0</v>
      </c>
      <c r="Q211" s="189">
        <v>5.0000000000000002E-5</v>
      </c>
      <c r="R211" s="189">
        <f>Q211*H211</f>
        <v>1.8000000000000002E-3</v>
      </c>
      <c r="S211" s="189">
        <v>0</v>
      </c>
      <c r="T211" s="190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91" t="s">
        <v>455</v>
      </c>
      <c r="AT211" s="191" t="s">
        <v>288</v>
      </c>
      <c r="AU211" s="191" t="s">
        <v>84</v>
      </c>
      <c r="AY211" s="19" t="s">
        <v>146</v>
      </c>
      <c r="BE211" s="192">
        <f>IF(N211="základní",J211,0)</f>
        <v>0</v>
      </c>
      <c r="BF211" s="192">
        <f>IF(N211="snížená",J211,0)</f>
        <v>0</v>
      </c>
      <c r="BG211" s="192">
        <f>IF(N211="zákl. přenesená",J211,0)</f>
        <v>0</v>
      </c>
      <c r="BH211" s="192">
        <f>IF(N211="sníž. přenesená",J211,0)</f>
        <v>0</v>
      </c>
      <c r="BI211" s="192">
        <f>IF(N211="nulová",J211,0)</f>
        <v>0</v>
      </c>
      <c r="BJ211" s="19" t="s">
        <v>84</v>
      </c>
      <c r="BK211" s="192">
        <f>ROUND(I211*H211,2)</f>
        <v>0</v>
      </c>
      <c r="BL211" s="19" t="s">
        <v>229</v>
      </c>
      <c r="BM211" s="191" t="s">
        <v>1020</v>
      </c>
    </row>
    <row r="212" spans="1:65" s="2" customFormat="1" ht="21.75" customHeight="1">
      <c r="A212" s="36"/>
      <c r="B212" s="37"/>
      <c r="C212" s="180" t="s">
        <v>663</v>
      </c>
      <c r="D212" s="180" t="s">
        <v>149</v>
      </c>
      <c r="E212" s="181" t="s">
        <v>1766</v>
      </c>
      <c r="F212" s="182" t="s">
        <v>1767</v>
      </c>
      <c r="G212" s="183" t="s">
        <v>162</v>
      </c>
      <c r="H212" s="184">
        <v>3</v>
      </c>
      <c r="I212" s="185"/>
      <c r="J212" s="186">
        <f>ROUND(I212*H212,2)</f>
        <v>0</v>
      </c>
      <c r="K212" s="182" t="s">
        <v>153</v>
      </c>
      <c r="L212" s="41"/>
      <c r="M212" s="187" t="s">
        <v>19</v>
      </c>
      <c r="N212" s="188" t="s">
        <v>43</v>
      </c>
      <c r="O212" s="66"/>
      <c r="P212" s="189">
        <f>O212*H212</f>
        <v>0</v>
      </c>
      <c r="Q212" s="189">
        <v>0</v>
      </c>
      <c r="R212" s="189">
        <f>Q212*H212</f>
        <v>0</v>
      </c>
      <c r="S212" s="189">
        <v>0</v>
      </c>
      <c r="T212" s="190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91" t="s">
        <v>229</v>
      </c>
      <c r="AT212" s="191" t="s">
        <v>149</v>
      </c>
      <c r="AU212" s="191" t="s">
        <v>84</v>
      </c>
      <c r="AY212" s="19" t="s">
        <v>146</v>
      </c>
      <c r="BE212" s="192">
        <f>IF(N212="základní",J212,0)</f>
        <v>0</v>
      </c>
      <c r="BF212" s="192">
        <f>IF(N212="snížená",J212,0)</f>
        <v>0</v>
      </c>
      <c r="BG212" s="192">
        <f>IF(N212="zákl. přenesená",J212,0)</f>
        <v>0</v>
      </c>
      <c r="BH212" s="192">
        <f>IF(N212="sníž. přenesená",J212,0)</f>
        <v>0</v>
      </c>
      <c r="BI212" s="192">
        <f>IF(N212="nulová",J212,0)</f>
        <v>0</v>
      </c>
      <c r="BJ212" s="19" t="s">
        <v>84</v>
      </c>
      <c r="BK212" s="192">
        <f>ROUND(I212*H212,2)</f>
        <v>0</v>
      </c>
      <c r="BL212" s="19" t="s">
        <v>229</v>
      </c>
      <c r="BM212" s="191" t="s">
        <v>1034</v>
      </c>
    </row>
    <row r="213" spans="1:65" s="2" customFormat="1" ht="11.25">
      <c r="A213" s="36"/>
      <c r="B213" s="37"/>
      <c r="C213" s="38"/>
      <c r="D213" s="193" t="s">
        <v>156</v>
      </c>
      <c r="E213" s="38"/>
      <c r="F213" s="194" t="s">
        <v>1768</v>
      </c>
      <c r="G213" s="38"/>
      <c r="H213" s="38"/>
      <c r="I213" s="195"/>
      <c r="J213" s="38"/>
      <c r="K213" s="38"/>
      <c r="L213" s="41"/>
      <c r="M213" s="196"/>
      <c r="N213" s="197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156</v>
      </c>
      <c r="AU213" s="19" t="s">
        <v>84</v>
      </c>
    </row>
    <row r="214" spans="1:65" s="2" customFormat="1" ht="16.5" customHeight="1">
      <c r="A214" s="36"/>
      <c r="B214" s="37"/>
      <c r="C214" s="235" t="s">
        <v>669</v>
      </c>
      <c r="D214" s="235" t="s">
        <v>288</v>
      </c>
      <c r="E214" s="236" t="s">
        <v>1769</v>
      </c>
      <c r="F214" s="237" t="s">
        <v>1770</v>
      </c>
      <c r="G214" s="238" t="s">
        <v>162</v>
      </c>
      <c r="H214" s="239">
        <v>3</v>
      </c>
      <c r="I214" s="240"/>
      <c r="J214" s="241">
        <f>ROUND(I214*H214,2)</f>
        <v>0</v>
      </c>
      <c r="K214" s="237" t="s">
        <v>19</v>
      </c>
      <c r="L214" s="242"/>
      <c r="M214" s="243" t="s">
        <v>19</v>
      </c>
      <c r="N214" s="244" t="s">
        <v>43</v>
      </c>
      <c r="O214" s="66"/>
      <c r="P214" s="189">
        <f>O214*H214</f>
        <v>0</v>
      </c>
      <c r="Q214" s="189">
        <v>0</v>
      </c>
      <c r="R214" s="189">
        <f>Q214*H214</f>
        <v>0</v>
      </c>
      <c r="S214" s="189">
        <v>0</v>
      </c>
      <c r="T214" s="190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91" t="s">
        <v>455</v>
      </c>
      <c r="AT214" s="191" t="s">
        <v>288</v>
      </c>
      <c r="AU214" s="191" t="s">
        <v>84</v>
      </c>
      <c r="AY214" s="19" t="s">
        <v>146</v>
      </c>
      <c r="BE214" s="192">
        <f>IF(N214="základní",J214,0)</f>
        <v>0</v>
      </c>
      <c r="BF214" s="192">
        <f>IF(N214="snížená",J214,0)</f>
        <v>0</v>
      </c>
      <c r="BG214" s="192">
        <f>IF(N214="zákl. přenesená",J214,0)</f>
        <v>0</v>
      </c>
      <c r="BH214" s="192">
        <f>IF(N214="sníž. přenesená",J214,0)</f>
        <v>0</v>
      </c>
      <c r="BI214" s="192">
        <f>IF(N214="nulová",J214,0)</f>
        <v>0</v>
      </c>
      <c r="BJ214" s="19" t="s">
        <v>84</v>
      </c>
      <c r="BK214" s="192">
        <f>ROUND(I214*H214,2)</f>
        <v>0</v>
      </c>
      <c r="BL214" s="19" t="s">
        <v>229</v>
      </c>
      <c r="BM214" s="191" t="s">
        <v>1044</v>
      </c>
    </row>
    <row r="215" spans="1:65" s="2" customFormat="1" ht="24.2" customHeight="1">
      <c r="A215" s="36"/>
      <c r="B215" s="37"/>
      <c r="C215" s="180" t="s">
        <v>673</v>
      </c>
      <c r="D215" s="180" t="s">
        <v>149</v>
      </c>
      <c r="E215" s="181" t="s">
        <v>1771</v>
      </c>
      <c r="F215" s="182" t="s">
        <v>1772</v>
      </c>
      <c r="G215" s="183" t="s">
        <v>162</v>
      </c>
      <c r="H215" s="184">
        <v>2</v>
      </c>
      <c r="I215" s="185"/>
      <c r="J215" s="186">
        <f>ROUND(I215*H215,2)</f>
        <v>0</v>
      </c>
      <c r="K215" s="182" t="s">
        <v>153</v>
      </c>
      <c r="L215" s="41"/>
      <c r="M215" s="187" t="s">
        <v>19</v>
      </c>
      <c r="N215" s="188" t="s">
        <v>43</v>
      </c>
      <c r="O215" s="66"/>
      <c r="P215" s="189">
        <f>O215*H215</f>
        <v>0</v>
      </c>
      <c r="Q215" s="189">
        <v>0</v>
      </c>
      <c r="R215" s="189">
        <f>Q215*H215</f>
        <v>0</v>
      </c>
      <c r="S215" s="189">
        <v>0</v>
      </c>
      <c r="T215" s="190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91" t="s">
        <v>229</v>
      </c>
      <c r="AT215" s="191" t="s">
        <v>149</v>
      </c>
      <c r="AU215" s="191" t="s">
        <v>84</v>
      </c>
      <c r="AY215" s="19" t="s">
        <v>146</v>
      </c>
      <c r="BE215" s="192">
        <f>IF(N215="základní",J215,0)</f>
        <v>0</v>
      </c>
      <c r="BF215" s="192">
        <f>IF(N215="snížená",J215,0)</f>
        <v>0</v>
      </c>
      <c r="BG215" s="192">
        <f>IF(N215="zákl. přenesená",J215,0)</f>
        <v>0</v>
      </c>
      <c r="BH215" s="192">
        <f>IF(N215="sníž. přenesená",J215,0)</f>
        <v>0</v>
      </c>
      <c r="BI215" s="192">
        <f>IF(N215="nulová",J215,0)</f>
        <v>0</v>
      </c>
      <c r="BJ215" s="19" t="s">
        <v>84</v>
      </c>
      <c r="BK215" s="192">
        <f>ROUND(I215*H215,2)</f>
        <v>0</v>
      </c>
      <c r="BL215" s="19" t="s">
        <v>229</v>
      </c>
      <c r="BM215" s="191" t="s">
        <v>1054</v>
      </c>
    </row>
    <row r="216" spans="1:65" s="2" customFormat="1" ht="11.25">
      <c r="A216" s="36"/>
      <c r="B216" s="37"/>
      <c r="C216" s="38"/>
      <c r="D216" s="193" t="s">
        <v>156</v>
      </c>
      <c r="E216" s="38"/>
      <c r="F216" s="194" t="s">
        <v>1773</v>
      </c>
      <c r="G216" s="38"/>
      <c r="H216" s="38"/>
      <c r="I216" s="195"/>
      <c r="J216" s="38"/>
      <c r="K216" s="38"/>
      <c r="L216" s="41"/>
      <c r="M216" s="196"/>
      <c r="N216" s="197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156</v>
      </c>
      <c r="AU216" s="19" t="s">
        <v>84</v>
      </c>
    </row>
    <row r="217" spans="1:65" s="2" customFormat="1" ht="16.5" customHeight="1">
      <c r="A217" s="36"/>
      <c r="B217" s="37"/>
      <c r="C217" s="235" t="s">
        <v>678</v>
      </c>
      <c r="D217" s="235" t="s">
        <v>288</v>
      </c>
      <c r="E217" s="236" t="s">
        <v>1774</v>
      </c>
      <c r="F217" s="237" t="s">
        <v>1775</v>
      </c>
      <c r="G217" s="238" t="s">
        <v>162</v>
      </c>
      <c r="H217" s="239">
        <v>2</v>
      </c>
      <c r="I217" s="240"/>
      <c r="J217" s="241">
        <f>ROUND(I217*H217,2)</f>
        <v>0</v>
      </c>
      <c r="K217" s="237" t="s">
        <v>19</v>
      </c>
      <c r="L217" s="242"/>
      <c r="M217" s="243" t="s">
        <v>19</v>
      </c>
      <c r="N217" s="244" t="s">
        <v>43</v>
      </c>
      <c r="O217" s="66"/>
      <c r="P217" s="189">
        <f>O217*H217</f>
        <v>0</v>
      </c>
      <c r="Q217" s="189">
        <v>0</v>
      </c>
      <c r="R217" s="189">
        <f>Q217*H217</f>
        <v>0</v>
      </c>
      <c r="S217" s="189">
        <v>0</v>
      </c>
      <c r="T217" s="190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91" t="s">
        <v>455</v>
      </c>
      <c r="AT217" s="191" t="s">
        <v>288</v>
      </c>
      <c r="AU217" s="191" t="s">
        <v>84</v>
      </c>
      <c r="AY217" s="19" t="s">
        <v>146</v>
      </c>
      <c r="BE217" s="192">
        <f>IF(N217="základní",J217,0)</f>
        <v>0</v>
      </c>
      <c r="BF217" s="192">
        <f>IF(N217="snížená",J217,0)</f>
        <v>0</v>
      </c>
      <c r="BG217" s="192">
        <f>IF(N217="zákl. přenesená",J217,0)</f>
        <v>0</v>
      </c>
      <c r="BH217" s="192">
        <f>IF(N217="sníž. přenesená",J217,0)</f>
        <v>0</v>
      </c>
      <c r="BI217" s="192">
        <f>IF(N217="nulová",J217,0)</f>
        <v>0</v>
      </c>
      <c r="BJ217" s="19" t="s">
        <v>84</v>
      </c>
      <c r="BK217" s="192">
        <f>ROUND(I217*H217,2)</f>
        <v>0</v>
      </c>
      <c r="BL217" s="19" t="s">
        <v>229</v>
      </c>
      <c r="BM217" s="191" t="s">
        <v>1064</v>
      </c>
    </row>
    <row r="218" spans="1:65" s="2" customFormat="1" ht="16.5" customHeight="1">
      <c r="A218" s="36"/>
      <c r="B218" s="37"/>
      <c r="C218" s="235" t="s">
        <v>683</v>
      </c>
      <c r="D218" s="235" t="s">
        <v>288</v>
      </c>
      <c r="E218" s="236" t="s">
        <v>1776</v>
      </c>
      <c r="F218" s="237" t="s">
        <v>1777</v>
      </c>
      <c r="G218" s="238" t="s">
        <v>162</v>
      </c>
      <c r="H218" s="239">
        <v>1</v>
      </c>
      <c r="I218" s="240"/>
      <c r="J218" s="241">
        <f>ROUND(I218*H218,2)</f>
        <v>0</v>
      </c>
      <c r="K218" s="237" t="s">
        <v>19</v>
      </c>
      <c r="L218" s="242"/>
      <c r="M218" s="243" t="s">
        <v>19</v>
      </c>
      <c r="N218" s="244" t="s">
        <v>43</v>
      </c>
      <c r="O218" s="66"/>
      <c r="P218" s="189">
        <f>O218*H218</f>
        <v>0</v>
      </c>
      <c r="Q218" s="189">
        <v>0</v>
      </c>
      <c r="R218" s="189">
        <f>Q218*H218</f>
        <v>0</v>
      </c>
      <c r="S218" s="189">
        <v>0</v>
      </c>
      <c r="T218" s="190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91" t="s">
        <v>455</v>
      </c>
      <c r="AT218" s="191" t="s">
        <v>288</v>
      </c>
      <c r="AU218" s="191" t="s">
        <v>84</v>
      </c>
      <c r="AY218" s="19" t="s">
        <v>146</v>
      </c>
      <c r="BE218" s="192">
        <f>IF(N218="základní",J218,0)</f>
        <v>0</v>
      </c>
      <c r="BF218" s="192">
        <f>IF(N218="snížená",J218,0)</f>
        <v>0</v>
      </c>
      <c r="BG218" s="192">
        <f>IF(N218="zákl. přenesená",J218,0)</f>
        <v>0</v>
      </c>
      <c r="BH218" s="192">
        <f>IF(N218="sníž. přenesená",J218,0)</f>
        <v>0</v>
      </c>
      <c r="BI218" s="192">
        <f>IF(N218="nulová",J218,0)</f>
        <v>0</v>
      </c>
      <c r="BJ218" s="19" t="s">
        <v>84</v>
      </c>
      <c r="BK218" s="192">
        <f>ROUND(I218*H218,2)</f>
        <v>0</v>
      </c>
      <c r="BL218" s="19" t="s">
        <v>229</v>
      </c>
      <c r="BM218" s="191" t="s">
        <v>1076</v>
      </c>
    </row>
    <row r="219" spans="1:65" s="2" customFormat="1" ht="44.25" customHeight="1">
      <c r="A219" s="36"/>
      <c r="B219" s="37"/>
      <c r="C219" s="180" t="s">
        <v>689</v>
      </c>
      <c r="D219" s="180" t="s">
        <v>149</v>
      </c>
      <c r="E219" s="181" t="s">
        <v>1778</v>
      </c>
      <c r="F219" s="182" t="s">
        <v>1779</v>
      </c>
      <c r="G219" s="183" t="s">
        <v>162</v>
      </c>
      <c r="H219" s="184">
        <v>1</v>
      </c>
      <c r="I219" s="185"/>
      <c r="J219" s="186">
        <f>ROUND(I219*H219,2)</f>
        <v>0</v>
      </c>
      <c r="K219" s="182" t="s">
        <v>153</v>
      </c>
      <c r="L219" s="41"/>
      <c r="M219" s="187" t="s">
        <v>19</v>
      </c>
      <c r="N219" s="188" t="s">
        <v>43</v>
      </c>
      <c r="O219" s="66"/>
      <c r="P219" s="189">
        <f>O219*H219</f>
        <v>0</v>
      </c>
      <c r="Q219" s="189">
        <v>0</v>
      </c>
      <c r="R219" s="189">
        <f>Q219*H219</f>
        <v>0</v>
      </c>
      <c r="S219" s="189">
        <v>0</v>
      </c>
      <c r="T219" s="190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91" t="s">
        <v>229</v>
      </c>
      <c r="AT219" s="191" t="s">
        <v>149</v>
      </c>
      <c r="AU219" s="191" t="s">
        <v>84</v>
      </c>
      <c r="AY219" s="19" t="s">
        <v>146</v>
      </c>
      <c r="BE219" s="192">
        <f>IF(N219="základní",J219,0)</f>
        <v>0</v>
      </c>
      <c r="BF219" s="192">
        <f>IF(N219="snížená",J219,0)</f>
        <v>0</v>
      </c>
      <c r="BG219" s="192">
        <f>IF(N219="zákl. přenesená",J219,0)</f>
        <v>0</v>
      </c>
      <c r="BH219" s="192">
        <f>IF(N219="sníž. přenesená",J219,0)</f>
        <v>0</v>
      </c>
      <c r="BI219" s="192">
        <f>IF(N219="nulová",J219,0)</f>
        <v>0</v>
      </c>
      <c r="BJ219" s="19" t="s">
        <v>84</v>
      </c>
      <c r="BK219" s="192">
        <f>ROUND(I219*H219,2)</f>
        <v>0</v>
      </c>
      <c r="BL219" s="19" t="s">
        <v>229</v>
      </c>
      <c r="BM219" s="191" t="s">
        <v>1086</v>
      </c>
    </row>
    <row r="220" spans="1:65" s="2" customFormat="1" ht="11.25">
      <c r="A220" s="36"/>
      <c r="B220" s="37"/>
      <c r="C220" s="38"/>
      <c r="D220" s="193" t="s">
        <v>156</v>
      </c>
      <c r="E220" s="38"/>
      <c r="F220" s="194" t="s">
        <v>1780</v>
      </c>
      <c r="G220" s="38"/>
      <c r="H220" s="38"/>
      <c r="I220" s="195"/>
      <c r="J220" s="38"/>
      <c r="K220" s="38"/>
      <c r="L220" s="41"/>
      <c r="M220" s="196"/>
      <c r="N220" s="197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156</v>
      </c>
      <c r="AU220" s="19" t="s">
        <v>84</v>
      </c>
    </row>
    <row r="221" spans="1:65" s="2" customFormat="1" ht="37.9" customHeight="1">
      <c r="A221" s="36"/>
      <c r="B221" s="37"/>
      <c r="C221" s="180" t="s">
        <v>694</v>
      </c>
      <c r="D221" s="180" t="s">
        <v>149</v>
      </c>
      <c r="E221" s="181" t="s">
        <v>1781</v>
      </c>
      <c r="F221" s="182" t="s">
        <v>1782</v>
      </c>
      <c r="G221" s="183" t="s">
        <v>162</v>
      </c>
      <c r="H221" s="184">
        <v>1</v>
      </c>
      <c r="I221" s="185"/>
      <c r="J221" s="186">
        <f>ROUND(I221*H221,2)</f>
        <v>0</v>
      </c>
      <c r="K221" s="182" t="s">
        <v>153</v>
      </c>
      <c r="L221" s="41"/>
      <c r="M221" s="187" t="s">
        <v>19</v>
      </c>
      <c r="N221" s="188" t="s">
        <v>43</v>
      </c>
      <c r="O221" s="66"/>
      <c r="P221" s="189">
        <f>O221*H221</f>
        <v>0</v>
      </c>
      <c r="Q221" s="189">
        <v>0</v>
      </c>
      <c r="R221" s="189">
        <f>Q221*H221</f>
        <v>0</v>
      </c>
      <c r="S221" s="189">
        <v>0</v>
      </c>
      <c r="T221" s="190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91" t="s">
        <v>229</v>
      </c>
      <c r="AT221" s="191" t="s">
        <v>149</v>
      </c>
      <c r="AU221" s="191" t="s">
        <v>84</v>
      </c>
      <c r="AY221" s="19" t="s">
        <v>146</v>
      </c>
      <c r="BE221" s="192">
        <f>IF(N221="základní",J221,0)</f>
        <v>0</v>
      </c>
      <c r="BF221" s="192">
        <f>IF(N221="snížená",J221,0)</f>
        <v>0</v>
      </c>
      <c r="BG221" s="192">
        <f>IF(N221="zákl. přenesená",J221,0)</f>
        <v>0</v>
      </c>
      <c r="BH221" s="192">
        <f>IF(N221="sníž. přenesená",J221,0)</f>
        <v>0</v>
      </c>
      <c r="BI221" s="192">
        <f>IF(N221="nulová",J221,0)</f>
        <v>0</v>
      </c>
      <c r="BJ221" s="19" t="s">
        <v>84</v>
      </c>
      <c r="BK221" s="192">
        <f>ROUND(I221*H221,2)</f>
        <v>0</v>
      </c>
      <c r="BL221" s="19" t="s">
        <v>229</v>
      </c>
      <c r="BM221" s="191" t="s">
        <v>1102</v>
      </c>
    </row>
    <row r="222" spans="1:65" s="2" customFormat="1" ht="11.25">
      <c r="A222" s="36"/>
      <c r="B222" s="37"/>
      <c r="C222" s="38"/>
      <c r="D222" s="193" t="s">
        <v>156</v>
      </c>
      <c r="E222" s="38"/>
      <c r="F222" s="194" t="s">
        <v>1784</v>
      </c>
      <c r="G222" s="38"/>
      <c r="H222" s="38"/>
      <c r="I222" s="195"/>
      <c r="J222" s="38"/>
      <c r="K222" s="38"/>
      <c r="L222" s="41"/>
      <c r="M222" s="196"/>
      <c r="N222" s="197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156</v>
      </c>
      <c r="AU222" s="19" t="s">
        <v>84</v>
      </c>
    </row>
    <row r="223" spans="1:65" s="2" customFormat="1" ht="21.75" customHeight="1">
      <c r="A223" s="36"/>
      <c r="B223" s="37"/>
      <c r="C223" s="235" t="s">
        <v>698</v>
      </c>
      <c r="D223" s="235" t="s">
        <v>288</v>
      </c>
      <c r="E223" s="236" t="s">
        <v>1785</v>
      </c>
      <c r="F223" s="237" t="s">
        <v>1786</v>
      </c>
      <c r="G223" s="238" t="s">
        <v>162</v>
      </c>
      <c r="H223" s="239">
        <v>1</v>
      </c>
      <c r="I223" s="240"/>
      <c r="J223" s="241">
        <f>ROUND(I223*H223,2)</f>
        <v>0</v>
      </c>
      <c r="K223" s="237" t="s">
        <v>19</v>
      </c>
      <c r="L223" s="242"/>
      <c r="M223" s="243" t="s">
        <v>19</v>
      </c>
      <c r="N223" s="244" t="s">
        <v>43</v>
      </c>
      <c r="O223" s="66"/>
      <c r="P223" s="189">
        <f>O223*H223</f>
        <v>0</v>
      </c>
      <c r="Q223" s="189">
        <v>0</v>
      </c>
      <c r="R223" s="189">
        <f>Q223*H223</f>
        <v>0</v>
      </c>
      <c r="S223" s="189">
        <v>0</v>
      </c>
      <c r="T223" s="190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91" t="s">
        <v>455</v>
      </c>
      <c r="AT223" s="191" t="s">
        <v>288</v>
      </c>
      <c r="AU223" s="191" t="s">
        <v>84</v>
      </c>
      <c r="AY223" s="19" t="s">
        <v>146</v>
      </c>
      <c r="BE223" s="192">
        <f>IF(N223="základní",J223,0)</f>
        <v>0</v>
      </c>
      <c r="BF223" s="192">
        <f>IF(N223="snížená",J223,0)</f>
        <v>0</v>
      </c>
      <c r="BG223" s="192">
        <f>IF(N223="zákl. přenesená",J223,0)</f>
        <v>0</v>
      </c>
      <c r="BH223" s="192">
        <f>IF(N223="sníž. přenesená",J223,0)</f>
        <v>0</v>
      </c>
      <c r="BI223" s="192">
        <f>IF(N223="nulová",J223,0)</f>
        <v>0</v>
      </c>
      <c r="BJ223" s="19" t="s">
        <v>84</v>
      </c>
      <c r="BK223" s="192">
        <f>ROUND(I223*H223,2)</f>
        <v>0</v>
      </c>
      <c r="BL223" s="19" t="s">
        <v>229</v>
      </c>
      <c r="BM223" s="191" t="s">
        <v>1115</v>
      </c>
    </row>
    <row r="224" spans="1:65" s="2" customFormat="1" ht="24.2" customHeight="1">
      <c r="A224" s="36"/>
      <c r="B224" s="37"/>
      <c r="C224" s="180" t="s">
        <v>702</v>
      </c>
      <c r="D224" s="180" t="s">
        <v>149</v>
      </c>
      <c r="E224" s="181" t="s">
        <v>1788</v>
      </c>
      <c r="F224" s="182" t="s">
        <v>1789</v>
      </c>
      <c r="G224" s="183" t="s">
        <v>168</v>
      </c>
      <c r="H224" s="184">
        <v>0.25</v>
      </c>
      <c r="I224" s="185"/>
      <c r="J224" s="186">
        <f>ROUND(I224*H224,2)</f>
        <v>0</v>
      </c>
      <c r="K224" s="182" t="s">
        <v>19</v>
      </c>
      <c r="L224" s="41"/>
      <c r="M224" s="187" t="s">
        <v>19</v>
      </c>
      <c r="N224" s="188" t="s">
        <v>43</v>
      </c>
      <c r="O224" s="66"/>
      <c r="P224" s="189">
        <f>O224*H224</f>
        <v>0</v>
      </c>
      <c r="Q224" s="189">
        <v>0</v>
      </c>
      <c r="R224" s="189">
        <f>Q224*H224</f>
        <v>0</v>
      </c>
      <c r="S224" s="189">
        <v>0</v>
      </c>
      <c r="T224" s="190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91" t="s">
        <v>229</v>
      </c>
      <c r="AT224" s="191" t="s">
        <v>149</v>
      </c>
      <c r="AU224" s="191" t="s">
        <v>84</v>
      </c>
      <c r="AY224" s="19" t="s">
        <v>146</v>
      </c>
      <c r="BE224" s="192">
        <f>IF(N224="základní",J224,0)</f>
        <v>0</v>
      </c>
      <c r="BF224" s="192">
        <f>IF(N224="snížená",J224,0)</f>
        <v>0</v>
      </c>
      <c r="BG224" s="192">
        <f>IF(N224="zákl. přenesená",J224,0)</f>
        <v>0</v>
      </c>
      <c r="BH224" s="192">
        <f>IF(N224="sníž. přenesená",J224,0)</f>
        <v>0</v>
      </c>
      <c r="BI224" s="192">
        <f>IF(N224="nulová",J224,0)</f>
        <v>0</v>
      </c>
      <c r="BJ224" s="19" t="s">
        <v>84</v>
      </c>
      <c r="BK224" s="192">
        <f>ROUND(I224*H224,2)</f>
        <v>0</v>
      </c>
      <c r="BL224" s="19" t="s">
        <v>229</v>
      </c>
      <c r="BM224" s="191" t="s">
        <v>1125</v>
      </c>
    </row>
    <row r="225" spans="1:65" s="2" customFormat="1" ht="24.2" customHeight="1">
      <c r="A225" s="36"/>
      <c r="B225" s="37"/>
      <c r="C225" s="235" t="s">
        <v>707</v>
      </c>
      <c r="D225" s="235" t="s">
        <v>288</v>
      </c>
      <c r="E225" s="236" t="s">
        <v>1791</v>
      </c>
      <c r="F225" s="237" t="s">
        <v>1792</v>
      </c>
      <c r="G225" s="238" t="s">
        <v>162</v>
      </c>
      <c r="H225" s="239">
        <v>2</v>
      </c>
      <c r="I225" s="240"/>
      <c r="J225" s="241">
        <f>ROUND(I225*H225,2)</f>
        <v>0</v>
      </c>
      <c r="K225" s="237" t="s">
        <v>19</v>
      </c>
      <c r="L225" s="242"/>
      <c r="M225" s="243" t="s">
        <v>19</v>
      </c>
      <c r="N225" s="244" t="s">
        <v>43</v>
      </c>
      <c r="O225" s="66"/>
      <c r="P225" s="189">
        <f>O225*H225</f>
        <v>0</v>
      </c>
      <c r="Q225" s="189">
        <v>0</v>
      </c>
      <c r="R225" s="189">
        <f>Q225*H225</f>
        <v>0</v>
      </c>
      <c r="S225" s="189">
        <v>0</v>
      </c>
      <c r="T225" s="190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91" t="s">
        <v>455</v>
      </c>
      <c r="AT225" s="191" t="s">
        <v>288</v>
      </c>
      <c r="AU225" s="191" t="s">
        <v>84</v>
      </c>
      <c r="AY225" s="19" t="s">
        <v>146</v>
      </c>
      <c r="BE225" s="192">
        <f>IF(N225="základní",J225,0)</f>
        <v>0</v>
      </c>
      <c r="BF225" s="192">
        <f>IF(N225="snížená",J225,0)</f>
        <v>0</v>
      </c>
      <c r="BG225" s="192">
        <f>IF(N225="zákl. přenesená",J225,0)</f>
        <v>0</v>
      </c>
      <c r="BH225" s="192">
        <f>IF(N225="sníž. přenesená",J225,0)</f>
        <v>0</v>
      </c>
      <c r="BI225" s="192">
        <f>IF(N225="nulová",J225,0)</f>
        <v>0</v>
      </c>
      <c r="BJ225" s="19" t="s">
        <v>84</v>
      </c>
      <c r="BK225" s="192">
        <f>ROUND(I225*H225,2)</f>
        <v>0</v>
      </c>
      <c r="BL225" s="19" t="s">
        <v>229</v>
      </c>
      <c r="BM225" s="191" t="s">
        <v>1783</v>
      </c>
    </row>
    <row r="226" spans="1:65" s="2" customFormat="1" ht="24.2" customHeight="1">
      <c r="A226" s="36"/>
      <c r="B226" s="37"/>
      <c r="C226" s="235" t="s">
        <v>714</v>
      </c>
      <c r="D226" s="235" t="s">
        <v>288</v>
      </c>
      <c r="E226" s="236" t="s">
        <v>1794</v>
      </c>
      <c r="F226" s="237" t="s">
        <v>1795</v>
      </c>
      <c r="G226" s="238" t="s">
        <v>162</v>
      </c>
      <c r="H226" s="239">
        <v>1</v>
      </c>
      <c r="I226" s="240"/>
      <c r="J226" s="241">
        <f>ROUND(I226*H226,2)</f>
        <v>0</v>
      </c>
      <c r="K226" s="237" t="s">
        <v>19</v>
      </c>
      <c r="L226" s="242"/>
      <c r="M226" s="243" t="s">
        <v>19</v>
      </c>
      <c r="N226" s="244" t="s">
        <v>43</v>
      </c>
      <c r="O226" s="66"/>
      <c r="P226" s="189">
        <f>O226*H226</f>
        <v>0</v>
      </c>
      <c r="Q226" s="189">
        <v>0</v>
      </c>
      <c r="R226" s="189">
        <f>Q226*H226</f>
        <v>0</v>
      </c>
      <c r="S226" s="189">
        <v>0</v>
      </c>
      <c r="T226" s="190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91" t="s">
        <v>455</v>
      </c>
      <c r="AT226" s="191" t="s">
        <v>288</v>
      </c>
      <c r="AU226" s="191" t="s">
        <v>84</v>
      </c>
      <c r="AY226" s="19" t="s">
        <v>146</v>
      </c>
      <c r="BE226" s="192">
        <f>IF(N226="základní",J226,0)</f>
        <v>0</v>
      </c>
      <c r="BF226" s="192">
        <f>IF(N226="snížená",J226,0)</f>
        <v>0</v>
      </c>
      <c r="BG226" s="192">
        <f>IF(N226="zákl. přenesená",J226,0)</f>
        <v>0</v>
      </c>
      <c r="BH226" s="192">
        <f>IF(N226="sníž. přenesená",J226,0)</f>
        <v>0</v>
      </c>
      <c r="BI226" s="192">
        <f>IF(N226="nulová",J226,0)</f>
        <v>0</v>
      </c>
      <c r="BJ226" s="19" t="s">
        <v>84</v>
      </c>
      <c r="BK226" s="192">
        <f>ROUND(I226*H226,2)</f>
        <v>0</v>
      </c>
      <c r="BL226" s="19" t="s">
        <v>229</v>
      </c>
      <c r="BM226" s="191" t="s">
        <v>1787</v>
      </c>
    </row>
    <row r="227" spans="1:65" s="12" customFormat="1" ht="22.9" customHeight="1">
      <c r="B227" s="164"/>
      <c r="C227" s="165"/>
      <c r="D227" s="166" t="s">
        <v>70</v>
      </c>
      <c r="E227" s="178" t="s">
        <v>1797</v>
      </c>
      <c r="F227" s="178" t="s">
        <v>1916</v>
      </c>
      <c r="G227" s="165"/>
      <c r="H227" s="165"/>
      <c r="I227" s="168"/>
      <c r="J227" s="179">
        <f>BK227</f>
        <v>0</v>
      </c>
      <c r="K227" s="165"/>
      <c r="L227" s="170"/>
      <c r="M227" s="171"/>
      <c r="N227" s="172"/>
      <c r="O227" s="172"/>
      <c r="P227" s="173">
        <f>SUM(P228:P240)</f>
        <v>0</v>
      </c>
      <c r="Q227" s="172"/>
      <c r="R227" s="173">
        <f>SUM(R228:R240)</f>
        <v>0</v>
      </c>
      <c r="S227" s="172"/>
      <c r="T227" s="174">
        <f>SUM(T228:T240)</f>
        <v>0</v>
      </c>
      <c r="AR227" s="175" t="s">
        <v>78</v>
      </c>
      <c r="AT227" s="176" t="s">
        <v>70</v>
      </c>
      <c r="AU227" s="176" t="s">
        <v>78</v>
      </c>
      <c r="AY227" s="175" t="s">
        <v>146</v>
      </c>
      <c r="BK227" s="177">
        <f>SUM(BK228:BK240)</f>
        <v>0</v>
      </c>
    </row>
    <row r="228" spans="1:65" s="2" customFormat="1" ht="66.75" customHeight="1">
      <c r="A228" s="36"/>
      <c r="B228" s="37"/>
      <c r="C228" s="235" t="s">
        <v>721</v>
      </c>
      <c r="D228" s="235" t="s">
        <v>288</v>
      </c>
      <c r="E228" s="236" t="s">
        <v>1799</v>
      </c>
      <c r="F228" s="237" t="s">
        <v>1800</v>
      </c>
      <c r="G228" s="238" t="s">
        <v>162</v>
      </c>
      <c r="H228" s="239">
        <v>1</v>
      </c>
      <c r="I228" s="240"/>
      <c r="J228" s="241">
        <f t="shared" ref="J228:J240" si="10">ROUND(I228*H228,2)</f>
        <v>0</v>
      </c>
      <c r="K228" s="237" t="s">
        <v>19</v>
      </c>
      <c r="L228" s="242"/>
      <c r="M228" s="243" t="s">
        <v>19</v>
      </c>
      <c r="N228" s="244" t="s">
        <v>43</v>
      </c>
      <c r="O228" s="66"/>
      <c r="P228" s="189">
        <f t="shared" ref="P228:P240" si="11">O228*H228</f>
        <v>0</v>
      </c>
      <c r="Q228" s="189">
        <v>0</v>
      </c>
      <c r="R228" s="189">
        <f t="shared" ref="R228:R240" si="12">Q228*H228</f>
        <v>0</v>
      </c>
      <c r="S228" s="189">
        <v>0</v>
      </c>
      <c r="T228" s="190">
        <f t="shared" ref="T228:T240" si="13"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91" t="s">
        <v>201</v>
      </c>
      <c r="AT228" s="191" t="s">
        <v>288</v>
      </c>
      <c r="AU228" s="191" t="s">
        <v>84</v>
      </c>
      <c r="AY228" s="19" t="s">
        <v>146</v>
      </c>
      <c r="BE228" s="192">
        <f t="shared" ref="BE228:BE240" si="14">IF(N228="základní",J228,0)</f>
        <v>0</v>
      </c>
      <c r="BF228" s="192">
        <f t="shared" ref="BF228:BF240" si="15">IF(N228="snížená",J228,0)</f>
        <v>0</v>
      </c>
      <c r="BG228" s="192">
        <f t="shared" ref="BG228:BG240" si="16">IF(N228="zákl. přenesená",J228,0)</f>
        <v>0</v>
      </c>
      <c r="BH228" s="192">
        <f t="shared" ref="BH228:BH240" si="17">IF(N228="sníž. přenesená",J228,0)</f>
        <v>0</v>
      </c>
      <c r="BI228" s="192">
        <f t="shared" ref="BI228:BI240" si="18">IF(N228="nulová",J228,0)</f>
        <v>0</v>
      </c>
      <c r="BJ228" s="19" t="s">
        <v>84</v>
      </c>
      <c r="BK228" s="192">
        <f t="shared" ref="BK228:BK240" si="19">ROUND(I228*H228,2)</f>
        <v>0</v>
      </c>
      <c r="BL228" s="19" t="s">
        <v>154</v>
      </c>
      <c r="BM228" s="191" t="s">
        <v>1790</v>
      </c>
    </row>
    <row r="229" spans="1:65" s="2" customFormat="1" ht="21.75" customHeight="1">
      <c r="A229" s="36"/>
      <c r="B229" s="37"/>
      <c r="C229" s="235" t="s">
        <v>728</v>
      </c>
      <c r="D229" s="235" t="s">
        <v>288</v>
      </c>
      <c r="E229" s="236" t="s">
        <v>1802</v>
      </c>
      <c r="F229" s="237" t="s">
        <v>1803</v>
      </c>
      <c r="G229" s="238" t="s">
        <v>162</v>
      </c>
      <c r="H229" s="239">
        <v>1</v>
      </c>
      <c r="I229" s="240"/>
      <c r="J229" s="241">
        <f t="shared" si="10"/>
        <v>0</v>
      </c>
      <c r="K229" s="237" t="s">
        <v>19</v>
      </c>
      <c r="L229" s="242"/>
      <c r="M229" s="243" t="s">
        <v>19</v>
      </c>
      <c r="N229" s="244" t="s">
        <v>43</v>
      </c>
      <c r="O229" s="66"/>
      <c r="P229" s="189">
        <f t="shared" si="11"/>
        <v>0</v>
      </c>
      <c r="Q229" s="189">
        <v>0</v>
      </c>
      <c r="R229" s="189">
        <f t="shared" si="12"/>
        <v>0</v>
      </c>
      <c r="S229" s="189">
        <v>0</v>
      </c>
      <c r="T229" s="190">
        <f t="shared" si="13"/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91" t="s">
        <v>201</v>
      </c>
      <c r="AT229" s="191" t="s">
        <v>288</v>
      </c>
      <c r="AU229" s="191" t="s">
        <v>84</v>
      </c>
      <c r="AY229" s="19" t="s">
        <v>146</v>
      </c>
      <c r="BE229" s="192">
        <f t="shared" si="14"/>
        <v>0</v>
      </c>
      <c r="BF229" s="192">
        <f t="shared" si="15"/>
        <v>0</v>
      </c>
      <c r="BG229" s="192">
        <f t="shared" si="16"/>
        <v>0</v>
      </c>
      <c r="BH229" s="192">
        <f t="shared" si="17"/>
        <v>0</v>
      </c>
      <c r="BI229" s="192">
        <f t="shared" si="18"/>
        <v>0</v>
      </c>
      <c r="BJ229" s="19" t="s">
        <v>84</v>
      </c>
      <c r="BK229" s="192">
        <f t="shared" si="19"/>
        <v>0</v>
      </c>
      <c r="BL229" s="19" t="s">
        <v>154</v>
      </c>
      <c r="BM229" s="191" t="s">
        <v>1793</v>
      </c>
    </row>
    <row r="230" spans="1:65" s="2" customFormat="1" ht="16.5" customHeight="1">
      <c r="A230" s="36"/>
      <c r="B230" s="37"/>
      <c r="C230" s="235" t="s">
        <v>733</v>
      </c>
      <c r="D230" s="235" t="s">
        <v>288</v>
      </c>
      <c r="E230" s="236" t="s">
        <v>1805</v>
      </c>
      <c r="F230" s="237" t="s">
        <v>1806</v>
      </c>
      <c r="G230" s="238" t="s">
        <v>162</v>
      </c>
      <c r="H230" s="239">
        <v>1</v>
      </c>
      <c r="I230" s="240"/>
      <c r="J230" s="241">
        <f t="shared" si="10"/>
        <v>0</v>
      </c>
      <c r="K230" s="237" t="s">
        <v>19</v>
      </c>
      <c r="L230" s="242"/>
      <c r="M230" s="243" t="s">
        <v>19</v>
      </c>
      <c r="N230" s="244" t="s">
        <v>43</v>
      </c>
      <c r="O230" s="66"/>
      <c r="P230" s="189">
        <f t="shared" si="11"/>
        <v>0</v>
      </c>
      <c r="Q230" s="189">
        <v>0</v>
      </c>
      <c r="R230" s="189">
        <f t="shared" si="12"/>
        <v>0</v>
      </c>
      <c r="S230" s="189">
        <v>0</v>
      </c>
      <c r="T230" s="190">
        <f t="shared" si="13"/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91" t="s">
        <v>201</v>
      </c>
      <c r="AT230" s="191" t="s">
        <v>288</v>
      </c>
      <c r="AU230" s="191" t="s">
        <v>84</v>
      </c>
      <c r="AY230" s="19" t="s">
        <v>146</v>
      </c>
      <c r="BE230" s="192">
        <f t="shared" si="14"/>
        <v>0</v>
      </c>
      <c r="BF230" s="192">
        <f t="shared" si="15"/>
        <v>0</v>
      </c>
      <c r="BG230" s="192">
        <f t="shared" si="16"/>
        <v>0</v>
      </c>
      <c r="BH230" s="192">
        <f t="shared" si="17"/>
        <v>0</v>
      </c>
      <c r="BI230" s="192">
        <f t="shared" si="18"/>
        <v>0</v>
      </c>
      <c r="BJ230" s="19" t="s">
        <v>84</v>
      </c>
      <c r="BK230" s="192">
        <f t="shared" si="19"/>
        <v>0</v>
      </c>
      <c r="BL230" s="19" t="s">
        <v>154</v>
      </c>
      <c r="BM230" s="191" t="s">
        <v>1796</v>
      </c>
    </row>
    <row r="231" spans="1:65" s="2" customFormat="1" ht="16.5" customHeight="1">
      <c r="A231" s="36"/>
      <c r="B231" s="37"/>
      <c r="C231" s="235" t="s">
        <v>738</v>
      </c>
      <c r="D231" s="235" t="s">
        <v>288</v>
      </c>
      <c r="E231" s="236" t="s">
        <v>1808</v>
      </c>
      <c r="F231" s="237" t="s">
        <v>1809</v>
      </c>
      <c r="G231" s="238" t="s">
        <v>162</v>
      </c>
      <c r="H231" s="239">
        <v>8</v>
      </c>
      <c r="I231" s="240"/>
      <c r="J231" s="241">
        <f t="shared" si="10"/>
        <v>0</v>
      </c>
      <c r="K231" s="237" t="s">
        <v>19</v>
      </c>
      <c r="L231" s="242"/>
      <c r="M231" s="243" t="s">
        <v>19</v>
      </c>
      <c r="N231" s="244" t="s">
        <v>43</v>
      </c>
      <c r="O231" s="66"/>
      <c r="P231" s="189">
        <f t="shared" si="11"/>
        <v>0</v>
      </c>
      <c r="Q231" s="189">
        <v>0</v>
      </c>
      <c r="R231" s="189">
        <f t="shared" si="12"/>
        <v>0</v>
      </c>
      <c r="S231" s="189">
        <v>0</v>
      </c>
      <c r="T231" s="190">
        <f t="shared" si="13"/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91" t="s">
        <v>201</v>
      </c>
      <c r="AT231" s="191" t="s">
        <v>288</v>
      </c>
      <c r="AU231" s="191" t="s">
        <v>84</v>
      </c>
      <c r="AY231" s="19" t="s">
        <v>146</v>
      </c>
      <c r="BE231" s="192">
        <f t="shared" si="14"/>
        <v>0</v>
      </c>
      <c r="BF231" s="192">
        <f t="shared" si="15"/>
        <v>0</v>
      </c>
      <c r="BG231" s="192">
        <f t="shared" si="16"/>
        <v>0</v>
      </c>
      <c r="BH231" s="192">
        <f t="shared" si="17"/>
        <v>0</v>
      </c>
      <c r="BI231" s="192">
        <f t="shared" si="18"/>
        <v>0</v>
      </c>
      <c r="BJ231" s="19" t="s">
        <v>84</v>
      </c>
      <c r="BK231" s="192">
        <f t="shared" si="19"/>
        <v>0</v>
      </c>
      <c r="BL231" s="19" t="s">
        <v>154</v>
      </c>
      <c r="BM231" s="191" t="s">
        <v>1801</v>
      </c>
    </row>
    <row r="232" spans="1:65" s="2" customFormat="1" ht="16.5" customHeight="1">
      <c r="A232" s="36"/>
      <c r="B232" s="37"/>
      <c r="C232" s="235" t="s">
        <v>748</v>
      </c>
      <c r="D232" s="235" t="s">
        <v>288</v>
      </c>
      <c r="E232" s="236" t="s">
        <v>1811</v>
      </c>
      <c r="F232" s="237" t="s">
        <v>1812</v>
      </c>
      <c r="G232" s="238" t="s">
        <v>162</v>
      </c>
      <c r="H232" s="239">
        <v>1</v>
      </c>
      <c r="I232" s="240"/>
      <c r="J232" s="241">
        <f t="shared" si="10"/>
        <v>0</v>
      </c>
      <c r="K232" s="237" t="s">
        <v>19</v>
      </c>
      <c r="L232" s="242"/>
      <c r="M232" s="243" t="s">
        <v>19</v>
      </c>
      <c r="N232" s="244" t="s">
        <v>43</v>
      </c>
      <c r="O232" s="66"/>
      <c r="P232" s="189">
        <f t="shared" si="11"/>
        <v>0</v>
      </c>
      <c r="Q232" s="189">
        <v>0</v>
      </c>
      <c r="R232" s="189">
        <f t="shared" si="12"/>
        <v>0</v>
      </c>
      <c r="S232" s="189">
        <v>0</v>
      </c>
      <c r="T232" s="190">
        <f t="shared" si="13"/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91" t="s">
        <v>201</v>
      </c>
      <c r="AT232" s="191" t="s">
        <v>288</v>
      </c>
      <c r="AU232" s="191" t="s">
        <v>84</v>
      </c>
      <c r="AY232" s="19" t="s">
        <v>146</v>
      </c>
      <c r="BE232" s="192">
        <f t="shared" si="14"/>
        <v>0</v>
      </c>
      <c r="BF232" s="192">
        <f t="shared" si="15"/>
        <v>0</v>
      </c>
      <c r="BG232" s="192">
        <f t="shared" si="16"/>
        <v>0</v>
      </c>
      <c r="BH232" s="192">
        <f t="shared" si="17"/>
        <v>0</v>
      </c>
      <c r="BI232" s="192">
        <f t="shared" si="18"/>
        <v>0</v>
      </c>
      <c r="BJ232" s="19" t="s">
        <v>84</v>
      </c>
      <c r="BK232" s="192">
        <f t="shared" si="19"/>
        <v>0</v>
      </c>
      <c r="BL232" s="19" t="s">
        <v>154</v>
      </c>
      <c r="BM232" s="191" t="s">
        <v>1804</v>
      </c>
    </row>
    <row r="233" spans="1:65" s="2" customFormat="1" ht="16.5" customHeight="1">
      <c r="A233" s="36"/>
      <c r="B233" s="37"/>
      <c r="C233" s="235" t="s">
        <v>752</v>
      </c>
      <c r="D233" s="235" t="s">
        <v>288</v>
      </c>
      <c r="E233" s="236" t="s">
        <v>1814</v>
      </c>
      <c r="F233" s="237" t="s">
        <v>1815</v>
      </c>
      <c r="G233" s="238" t="s">
        <v>162</v>
      </c>
      <c r="H233" s="239">
        <v>1</v>
      </c>
      <c r="I233" s="240"/>
      <c r="J233" s="241">
        <f t="shared" si="10"/>
        <v>0</v>
      </c>
      <c r="K233" s="237" t="s">
        <v>19</v>
      </c>
      <c r="L233" s="242"/>
      <c r="M233" s="243" t="s">
        <v>19</v>
      </c>
      <c r="N233" s="244" t="s">
        <v>43</v>
      </c>
      <c r="O233" s="66"/>
      <c r="P233" s="189">
        <f t="shared" si="11"/>
        <v>0</v>
      </c>
      <c r="Q233" s="189">
        <v>0</v>
      </c>
      <c r="R233" s="189">
        <f t="shared" si="12"/>
        <v>0</v>
      </c>
      <c r="S233" s="189">
        <v>0</v>
      </c>
      <c r="T233" s="190">
        <f t="shared" si="13"/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91" t="s">
        <v>201</v>
      </c>
      <c r="AT233" s="191" t="s">
        <v>288</v>
      </c>
      <c r="AU233" s="191" t="s">
        <v>84</v>
      </c>
      <c r="AY233" s="19" t="s">
        <v>146</v>
      </c>
      <c r="BE233" s="192">
        <f t="shared" si="14"/>
        <v>0</v>
      </c>
      <c r="BF233" s="192">
        <f t="shared" si="15"/>
        <v>0</v>
      </c>
      <c r="BG233" s="192">
        <f t="shared" si="16"/>
        <v>0</v>
      </c>
      <c r="BH233" s="192">
        <f t="shared" si="17"/>
        <v>0</v>
      </c>
      <c r="BI233" s="192">
        <f t="shared" si="18"/>
        <v>0</v>
      </c>
      <c r="BJ233" s="19" t="s">
        <v>84</v>
      </c>
      <c r="BK233" s="192">
        <f t="shared" si="19"/>
        <v>0</v>
      </c>
      <c r="BL233" s="19" t="s">
        <v>154</v>
      </c>
      <c r="BM233" s="191" t="s">
        <v>1807</v>
      </c>
    </row>
    <row r="234" spans="1:65" s="2" customFormat="1" ht="16.5" customHeight="1">
      <c r="A234" s="36"/>
      <c r="B234" s="37"/>
      <c r="C234" s="235" t="s">
        <v>756</v>
      </c>
      <c r="D234" s="235" t="s">
        <v>288</v>
      </c>
      <c r="E234" s="236" t="s">
        <v>1817</v>
      </c>
      <c r="F234" s="237" t="s">
        <v>1818</v>
      </c>
      <c r="G234" s="238" t="s">
        <v>162</v>
      </c>
      <c r="H234" s="239">
        <v>2</v>
      </c>
      <c r="I234" s="240"/>
      <c r="J234" s="241">
        <f t="shared" si="10"/>
        <v>0</v>
      </c>
      <c r="K234" s="237" t="s">
        <v>19</v>
      </c>
      <c r="L234" s="242"/>
      <c r="M234" s="243" t="s">
        <v>19</v>
      </c>
      <c r="N234" s="244" t="s">
        <v>43</v>
      </c>
      <c r="O234" s="66"/>
      <c r="P234" s="189">
        <f t="shared" si="11"/>
        <v>0</v>
      </c>
      <c r="Q234" s="189">
        <v>0</v>
      </c>
      <c r="R234" s="189">
        <f t="shared" si="12"/>
        <v>0</v>
      </c>
      <c r="S234" s="189">
        <v>0</v>
      </c>
      <c r="T234" s="190">
        <f t="shared" si="13"/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91" t="s">
        <v>201</v>
      </c>
      <c r="AT234" s="191" t="s">
        <v>288</v>
      </c>
      <c r="AU234" s="191" t="s">
        <v>84</v>
      </c>
      <c r="AY234" s="19" t="s">
        <v>146</v>
      </c>
      <c r="BE234" s="192">
        <f t="shared" si="14"/>
        <v>0</v>
      </c>
      <c r="BF234" s="192">
        <f t="shared" si="15"/>
        <v>0</v>
      </c>
      <c r="BG234" s="192">
        <f t="shared" si="16"/>
        <v>0</v>
      </c>
      <c r="BH234" s="192">
        <f t="shared" si="17"/>
        <v>0</v>
      </c>
      <c r="BI234" s="192">
        <f t="shared" si="18"/>
        <v>0</v>
      </c>
      <c r="BJ234" s="19" t="s">
        <v>84</v>
      </c>
      <c r="BK234" s="192">
        <f t="shared" si="19"/>
        <v>0</v>
      </c>
      <c r="BL234" s="19" t="s">
        <v>154</v>
      </c>
      <c r="BM234" s="191" t="s">
        <v>1810</v>
      </c>
    </row>
    <row r="235" spans="1:65" s="2" customFormat="1" ht="16.5" customHeight="1">
      <c r="A235" s="36"/>
      <c r="B235" s="37"/>
      <c r="C235" s="235" t="s">
        <v>760</v>
      </c>
      <c r="D235" s="235" t="s">
        <v>288</v>
      </c>
      <c r="E235" s="236" t="s">
        <v>1820</v>
      </c>
      <c r="F235" s="237" t="s">
        <v>1821</v>
      </c>
      <c r="G235" s="238" t="s">
        <v>162</v>
      </c>
      <c r="H235" s="239">
        <v>1</v>
      </c>
      <c r="I235" s="240"/>
      <c r="J235" s="241">
        <f t="shared" si="10"/>
        <v>0</v>
      </c>
      <c r="K235" s="237" t="s">
        <v>19</v>
      </c>
      <c r="L235" s="242"/>
      <c r="M235" s="243" t="s">
        <v>19</v>
      </c>
      <c r="N235" s="244" t="s">
        <v>43</v>
      </c>
      <c r="O235" s="66"/>
      <c r="P235" s="189">
        <f t="shared" si="11"/>
        <v>0</v>
      </c>
      <c r="Q235" s="189">
        <v>0</v>
      </c>
      <c r="R235" s="189">
        <f t="shared" si="12"/>
        <v>0</v>
      </c>
      <c r="S235" s="189">
        <v>0</v>
      </c>
      <c r="T235" s="190">
        <f t="shared" si="13"/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91" t="s">
        <v>201</v>
      </c>
      <c r="AT235" s="191" t="s">
        <v>288</v>
      </c>
      <c r="AU235" s="191" t="s">
        <v>84</v>
      </c>
      <c r="AY235" s="19" t="s">
        <v>146</v>
      </c>
      <c r="BE235" s="192">
        <f t="shared" si="14"/>
        <v>0</v>
      </c>
      <c r="BF235" s="192">
        <f t="shared" si="15"/>
        <v>0</v>
      </c>
      <c r="BG235" s="192">
        <f t="shared" si="16"/>
        <v>0</v>
      </c>
      <c r="BH235" s="192">
        <f t="shared" si="17"/>
        <v>0</v>
      </c>
      <c r="BI235" s="192">
        <f t="shared" si="18"/>
        <v>0</v>
      </c>
      <c r="BJ235" s="19" t="s">
        <v>84</v>
      </c>
      <c r="BK235" s="192">
        <f t="shared" si="19"/>
        <v>0</v>
      </c>
      <c r="BL235" s="19" t="s">
        <v>154</v>
      </c>
      <c r="BM235" s="191" t="s">
        <v>1813</v>
      </c>
    </row>
    <row r="236" spans="1:65" s="2" customFormat="1" ht="16.5" customHeight="1">
      <c r="A236" s="36"/>
      <c r="B236" s="37"/>
      <c r="C236" s="235" t="s">
        <v>764</v>
      </c>
      <c r="D236" s="235" t="s">
        <v>288</v>
      </c>
      <c r="E236" s="236" t="s">
        <v>1823</v>
      </c>
      <c r="F236" s="237" t="s">
        <v>1824</v>
      </c>
      <c r="G236" s="238" t="s">
        <v>162</v>
      </c>
      <c r="H236" s="239">
        <v>2</v>
      </c>
      <c r="I236" s="240"/>
      <c r="J236" s="241">
        <f t="shared" si="10"/>
        <v>0</v>
      </c>
      <c r="K236" s="237" t="s">
        <v>19</v>
      </c>
      <c r="L236" s="242"/>
      <c r="M236" s="243" t="s">
        <v>19</v>
      </c>
      <c r="N236" s="244" t="s">
        <v>43</v>
      </c>
      <c r="O236" s="66"/>
      <c r="P236" s="189">
        <f t="shared" si="11"/>
        <v>0</v>
      </c>
      <c r="Q236" s="189">
        <v>0</v>
      </c>
      <c r="R236" s="189">
        <f t="shared" si="12"/>
        <v>0</v>
      </c>
      <c r="S236" s="189">
        <v>0</v>
      </c>
      <c r="T236" s="190">
        <f t="shared" si="13"/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91" t="s">
        <v>201</v>
      </c>
      <c r="AT236" s="191" t="s">
        <v>288</v>
      </c>
      <c r="AU236" s="191" t="s">
        <v>84</v>
      </c>
      <c r="AY236" s="19" t="s">
        <v>146</v>
      </c>
      <c r="BE236" s="192">
        <f t="shared" si="14"/>
        <v>0</v>
      </c>
      <c r="BF236" s="192">
        <f t="shared" si="15"/>
        <v>0</v>
      </c>
      <c r="BG236" s="192">
        <f t="shared" si="16"/>
        <v>0</v>
      </c>
      <c r="BH236" s="192">
        <f t="shared" si="17"/>
        <v>0</v>
      </c>
      <c r="BI236" s="192">
        <f t="shared" si="18"/>
        <v>0</v>
      </c>
      <c r="BJ236" s="19" t="s">
        <v>84</v>
      </c>
      <c r="BK236" s="192">
        <f t="shared" si="19"/>
        <v>0</v>
      </c>
      <c r="BL236" s="19" t="s">
        <v>154</v>
      </c>
      <c r="BM236" s="191" t="s">
        <v>1816</v>
      </c>
    </row>
    <row r="237" spans="1:65" s="2" customFormat="1" ht="16.5" customHeight="1">
      <c r="A237" s="36"/>
      <c r="B237" s="37"/>
      <c r="C237" s="235" t="s">
        <v>768</v>
      </c>
      <c r="D237" s="235" t="s">
        <v>288</v>
      </c>
      <c r="E237" s="236" t="s">
        <v>1826</v>
      </c>
      <c r="F237" s="237" t="s">
        <v>1827</v>
      </c>
      <c r="G237" s="238" t="s">
        <v>162</v>
      </c>
      <c r="H237" s="239">
        <v>2</v>
      </c>
      <c r="I237" s="240"/>
      <c r="J237" s="241">
        <f t="shared" si="10"/>
        <v>0</v>
      </c>
      <c r="K237" s="237" t="s">
        <v>19</v>
      </c>
      <c r="L237" s="242"/>
      <c r="M237" s="243" t="s">
        <v>19</v>
      </c>
      <c r="N237" s="244" t="s">
        <v>43</v>
      </c>
      <c r="O237" s="66"/>
      <c r="P237" s="189">
        <f t="shared" si="11"/>
        <v>0</v>
      </c>
      <c r="Q237" s="189">
        <v>0</v>
      </c>
      <c r="R237" s="189">
        <f t="shared" si="12"/>
        <v>0</v>
      </c>
      <c r="S237" s="189">
        <v>0</v>
      </c>
      <c r="T237" s="190">
        <f t="shared" si="13"/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91" t="s">
        <v>201</v>
      </c>
      <c r="AT237" s="191" t="s">
        <v>288</v>
      </c>
      <c r="AU237" s="191" t="s">
        <v>84</v>
      </c>
      <c r="AY237" s="19" t="s">
        <v>146</v>
      </c>
      <c r="BE237" s="192">
        <f t="shared" si="14"/>
        <v>0</v>
      </c>
      <c r="BF237" s="192">
        <f t="shared" si="15"/>
        <v>0</v>
      </c>
      <c r="BG237" s="192">
        <f t="shared" si="16"/>
        <v>0</v>
      </c>
      <c r="BH237" s="192">
        <f t="shared" si="17"/>
        <v>0</v>
      </c>
      <c r="BI237" s="192">
        <f t="shared" si="18"/>
        <v>0</v>
      </c>
      <c r="BJ237" s="19" t="s">
        <v>84</v>
      </c>
      <c r="BK237" s="192">
        <f t="shared" si="19"/>
        <v>0</v>
      </c>
      <c r="BL237" s="19" t="s">
        <v>154</v>
      </c>
      <c r="BM237" s="191" t="s">
        <v>1819</v>
      </c>
    </row>
    <row r="238" spans="1:65" s="2" customFormat="1" ht="16.5" customHeight="1">
      <c r="A238" s="36"/>
      <c r="B238" s="37"/>
      <c r="C238" s="235" t="s">
        <v>774</v>
      </c>
      <c r="D238" s="235" t="s">
        <v>288</v>
      </c>
      <c r="E238" s="236" t="s">
        <v>1829</v>
      </c>
      <c r="F238" s="237" t="s">
        <v>1830</v>
      </c>
      <c r="G238" s="238" t="s">
        <v>162</v>
      </c>
      <c r="H238" s="239">
        <v>3</v>
      </c>
      <c r="I238" s="240"/>
      <c r="J238" s="241">
        <f t="shared" si="10"/>
        <v>0</v>
      </c>
      <c r="K238" s="237" t="s">
        <v>19</v>
      </c>
      <c r="L238" s="242"/>
      <c r="M238" s="243" t="s">
        <v>19</v>
      </c>
      <c r="N238" s="244" t="s">
        <v>43</v>
      </c>
      <c r="O238" s="66"/>
      <c r="P238" s="189">
        <f t="shared" si="11"/>
        <v>0</v>
      </c>
      <c r="Q238" s="189">
        <v>0</v>
      </c>
      <c r="R238" s="189">
        <f t="shared" si="12"/>
        <v>0</v>
      </c>
      <c r="S238" s="189">
        <v>0</v>
      </c>
      <c r="T238" s="190">
        <f t="shared" si="13"/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91" t="s">
        <v>201</v>
      </c>
      <c r="AT238" s="191" t="s">
        <v>288</v>
      </c>
      <c r="AU238" s="191" t="s">
        <v>84</v>
      </c>
      <c r="AY238" s="19" t="s">
        <v>146</v>
      </c>
      <c r="BE238" s="192">
        <f t="shared" si="14"/>
        <v>0</v>
      </c>
      <c r="BF238" s="192">
        <f t="shared" si="15"/>
        <v>0</v>
      </c>
      <c r="BG238" s="192">
        <f t="shared" si="16"/>
        <v>0</v>
      </c>
      <c r="BH238" s="192">
        <f t="shared" si="17"/>
        <v>0</v>
      </c>
      <c r="BI238" s="192">
        <f t="shared" si="18"/>
        <v>0</v>
      </c>
      <c r="BJ238" s="19" t="s">
        <v>84</v>
      </c>
      <c r="BK238" s="192">
        <f t="shared" si="19"/>
        <v>0</v>
      </c>
      <c r="BL238" s="19" t="s">
        <v>154</v>
      </c>
      <c r="BM238" s="191" t="s">
        <v>1822</v>
      </c>
    </row>
    <row r="239" spans="1:65" s="2" customFormat="1" ht="16.5" customHeight="1">
      <c r="A239" s="36"/>
      <c r="B239" s="37"/>
      <c r="C239" s="235" t="s">
        <v>779</v>
      </c>
      <c r="D239" s="235" t="s">
        <v>288</v>
      </c>
      <c r="E239" s="236" t="s">
        <v>1832</v>
      </c>
      <c r="F239" s="237" t="s">
        <v>1833</v>
      </c>
      <c r="G239" s="238" t="s">
        <v>162</v>
      </c>
      <c r="H239" s="239">
        <v>1</v>
      </c>
      <c r="I239" s="240"/>
      <c r="J239" s="241">
        <f t="shared" si="10"/>
        <v>0</v>
      </c>
      <c r="K239" s="237" t="s">
        <v>19</v>
      </c>
      <c r="L239" s="242"/>
      <c r="M239" s="243" t="s">
        <v>19</v>
      </c>
      <c r="N239" s="244" t="s">
        <v>43</v>
      </c>
      <c r="O239" s="66"/>
      <c r="P239" s="189">
        <f t="shared" si="11"/>
        <v>0</v>
      </c>
      <c r="Q239" s="189">
        <v>0</v>
      </c>
      <c r="R239" s="189">
        <f t="shared" si="12"/>
        <v>0</v>
      </c>
      <c r="S239" s="189">
        <v>0</v>
      </c>
      <c r="T239" s="190">
        <f t="shared" si="13"/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91" t="s">
        <v>201</v>
      </c>
      <c r="AT239" s="191" t="s">
        <v>288</v>
      </c>
      <c r="AU239" s="191" t="s">
        <v>84</v>
      </c>
      <c r="AY239" s="19" t="s">
        <v>146</v>
      </c>
      <c r="BE239" s="192">
        <f t="shared" si="14"/>
        <v>0</v>
      </c>
      <c r="BF239" s="192">
        <f t="shared" si="15"/>
        <v>0</v>
      </c>
      <c r="BG239" s="192">
        <f t="shared" si="16"/>
        <v>0</v>
      </c>
      <c r="BH239" s="192">
        <f t="shared" si="17"/>
        <v>0</v>
      </c>
      <c r="BI239" s="192">
        <f t="shared" si="18"/>
        <v>0</v>
      </c>
      <c r="BJ239" s="19" t="s">
        <v>84</v>
      </c>
      <c r="BK239" s="192">
        <f t="shared" si="19"/>
        <v>0</v>
      </c>
      <c r="BL239" s="19" t="s">
        <v>154</v>
      </c>
      <c r="BM239" s="191" t="s">
        <v>1825</v>
      </c>
    </row>
    <row r="240" spans="1:65" s="2" customFormat="1" ht="16.5" customHeight="1">
      <c r="A240" s="36"/>
      <c r="B240" s="37"/>
      <c r="C240" s="180" t="s">
        <v>784</v>
      </c>
      <c r="D240" s="180" t="s">
        <v>149</v>
      </c>
      <c r="E240" s="181" t="s">
        <v>1835</v>
      </c>
      <c r="F240" s="182" t="s">
        <v>1836</v>
      </c>
      <c r="G240" s="183" t="s">
        <v>162</v>
      </c>
      <c r="H240" s="184">
        <v>1</v>
      </c>
      <c r="I240" s="185"/>
      <c r="J240" s="186">
        <f t="shared" si="10"/>
        <v>0</v>
      </c>
      <c r="K240" s="182" t="s">
        <v>19</v>
      </c>
      <c r="L240" s="41"/>
      <c r="M240" s="187" t="s">
        <v>19</v>
      </c>
      <c r="N240" s="188" t="s">
        <v>43</v>
      </c>
      <c r="O240" s="66"/>
      <c r="P240" s="189">
        <f t="shared" si="11"/>
        <v>0</v>
      </c>
      <c r="Q240" s="189">
        <v>0</v>
      </c>
      <c r="R240" s="189">
        <f t="shared" si="12"/>
        <v>0</v>
      </c>
      <c r="S240" s="189">
        <v>0</v>
      </c>
      <c r="T240" s="190">
        <f t="shared" si="13"/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91" t="s">
        <v>154</v>
      </c>
      <c r="AT240" s="191" t="s">
        <v>149</v>
      </c>
      <c r="AU240" s="191" t="s">
        <v>84</v>
      </c>
      <c r="AY240" s="19" t="s">
        <v>146</v>
      </c>
      <c r="BE240" s="192">
        <f t="shared" si="14"/>
        <v>0</v>
      </c>
      <c r="BF240" s="192">
        <f t="shared" si="15"/>
        <v>0</v>
      </c>
      <c r="BG240" s="192">
        <f t="shared" si="16"/>
        <v>0</v>
      </c>
      <c r="BH240" s="192">
        <f t="shared" si="17"/>
        <v>0</v>
      </c>
      <c r="BI240" s="192">
        <f t="shared" si="18"/>
        <v>0</v>
      </c>
      <c r="BJ240" s="19" t="s">
        <v>84</v>
      </c>
      <c r="BK240" s="192">
        <f t="shared" si="19"/>
        <v>0</v>
      </c>
      <c r="BL240" s="19" t="s">
        <v>154</v>
      </c>
      <c r="BM240" s="191" t="s">
        <v>1828</v>
      </c>
    </row>
    <row r="241" spans="1:65" s="12" customFormat="1" ht="22.9" customHeight="1">
      <c r="B241" s="164"/>
      <c r="C241" s="165"/>
      <c r="D241" s="166" t="s">
        <v>70</v>
      </c>
      <c r="E241" s="178" t="s">
        <v>1838</v>
      </c>
      <c r="F241" s="178" t="s">
        <v>1839</v>
      </c>
      <c r="G241" s="165"/>
      <c r="H241" s="165"/>
      <c r="I241" s="168"/>
      <c r="J241" s="179">
        <f>BK241</f>
        <v>0</v>
      </c>
      <c r="K241" s="165"/>
      <c r="L241" s="170"/>
      <c r="M241" s="171"/>
      <c r="N241" s="172"/>
      <c r="O241" s="172"/>
      <c r="P241" s="173">
        <f>SUM(P242:P271)</f>
        <v>0</v>
      </c>
      <c r="Q241" s="172"/>
      <c r="R241" s="173">
        <f>SUM(R242:R271)</f>
        <v>1.1049999999999999E-2</v>
      </c>
      <c r="S241" s="172"/>
      <c r="T241" s="174">
        <f>SUM(T242:T271)</f>
        <v>0</v>
      </c>
      <c r="AR241" s="175" t="s">
        <v>84</v>
      </c>
      <c r="AT241" s="176" t="s">
        <v>70</v>
      </c>
      <c r="AU241" s="176" t="s">
        <v>78</v>
      </c>
      <c r="AY241" s="175" t="s">
        <v>146</v>
      </c>
      <c r="BK241" s="177">
        <f>SUM(BK242:BK271)</f>
        <v>0</v>
      </c>
    </row>
    <row r="242" spans="1:65" s="2" customFormat="1" ht="49.15" customHeight="1">
      <c r="A242" s="36"/>
      <c r="B242" s="37"/>
      <c r="C242" s="180" t="s">
        <v>789</v>
      </c>
      <c r="D242" s="180" t="s">
        <v>149</v>
      </c>
      <c r="E242" s="181" t="s">
        <v>1840</v>
      </c>
      <c r="F242" s="182" t="s">
        <v>1841</v>
      </c>
      <c r="G242" s="183" t="s">
        <v>162</v>
      </c>
      <c r="H242" s="184">
        <v>1</v>
      </c>
      <c r="I242" s="185"/>
      <c r="J242" s="186">
        <f>ROUND(I242*H242,2)</f>
        <v>0</v>
      </c>
      <c r="K242" s="182" t="s">
        <v>153</v>
      </c>
      <c r="L242" s="41"/>
      <c r="M242" s="187" t="s">
        <v>19</v>
      </c>
      <c r="N242" s="188" t="s">
        <v>43</v>
      </c>
      <c r="O242" s="66"/>
      <c r="P242" s="189">
        <f>O242*H242</f>
        <v>0</v>
      </c>
      <c r="Q242" s="189">
        <v>0</v>
      </c>
      <c r="R242" s="189">
        <f>Q242*H242</f>
        <v>0</v>
      </c>
      <c r="S242" s="189">
        <v>0</v>
      </c>
      <c r="T242" s="190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91" t="s">
        <v>229</v>
      </c>
      <c r="AT242" s="191" t="s">
        <v>149</v>
      </c>
      <c r="AU242" s="191" t="s">
        <v>84</v>
      </c>
      <c r="AY242" s="19" t="s">
        <v>146</v>
      </c>
      <c r="BE242" s="192">
        <f>IF(N242="základní",J242,0)</f>
        <v>0</v>
      </c>
      <c r="BF242" s="192">
        <f>IF(N242="snížená",J242,0)</f>
        <v>0</v>
      </c>
      <c r="BG242" s="192">
        <f>IF(N242="zákl. přenesená",J242,0)</f>
        <v>0</v>
      </c>
      <c r="BH242" s="192">
        <f>IF(N242="sníž. přenesená",J242,0)</f>
        <v>0</v>
      </c>
      <c r="BI242" s="192">
        <f>IF(N242="nulová",J242,0)</f>
        <v>0</v>
      </c>
      <c r="BJ242" s="19" t="s">
        <v>84</v>
      </c>
      <c r="BK242" s="192">
        <f>ROUND(I242*H242,2)</f>
        <v>0</v>
      </c>
      <c r="BL242" s="19" t="s">
        <v>229</v>
      </c>
      <c r="BM242" s="191" t="s">
        <v>1831</v>
      </c>
    </row>
    <row r="243" spans="1:65" s="2" customFormat="1" ht="11.25">
      <c r="A243" s="36"/>
      <c r="B243" s="37"/>
      <c r="C243" s="38"/>
      <c r="D243" s="193" t="s">
        <v>156</v>
      </c>
      <c r="E243" s="38"/>
      <c r="F243" s="194" t="s">
        <v>1843</v>
      </c>
      <c r="G243" s="38"/>
      <c r="H243" s="38"/>
      <c r="I243" s="195"/>
      <c r="J243" s="38"/>
      <c r="K243" s="38"/>
      <c r="L243" s="41"/>
      <c r="M243" s="196"/>
      <c r="N243" s="197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156</v>
      </c>
      <c r="AU243" s="19" t="s">
        <v>84</v>
      </c>
    </row>
    <row r="244" spans="1:65" s="2" customFormat="1" ht="24.2" customHeight="1">
      <c r="A244" s="36"/>
      <c r="B244" s="37"/>
      <c r="C244" s="235" t="s">
        <v>794</v>
      </c>
      <c r="D244" s="235" t="s">
        <v>288</v>
      </c>
      <c r="E244" s="236" t="s">
        <v>1844</v>
      </c>
      <c r="F244" s="237" t="s">
        <v>1845</v>
      </c>
      <c r="G244" s="238" t="s">
        <v>162</v>
      </c>
      <c r="H244" s="239">
        <v>1</v>
      </c>
      <c r="I244" s="240"/>
      <c r="J244" s="241">
        <f>ROUND(I244*H244,2)</f>
        <v>0</v>
      </c>
      <c r="K244" s="237" t="s">
        <v>19</v>
      </c>
      <c r="L244" s="242"/>
      <c r="M244" s="243" t="s">
        <v>19</v>
      </c>
      <c r="N244" s="244" t="s">
        <v>43</v>
      </c>
      <c r="O244" s="66"/>
      <c r="P244" s="189">
        <f>O244*H244</f>
        <v>0</v>
      </c>
      <c r="Q244" s="189">
        <v>0</v>
      </c>
      <c r="R244" s="189">
        <f>Q244*H244</f>
        <v>0</v>
      </c>
      <c r="S244" s="189">
        <v>0</v>
      </c>
      <c r="T244" s="190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91" t="s">
        <v>455</v>
      </c>
      <c r="AT244" s="191" t="s">
        <v>288</v>
      </c>
      <c r="AU244" s="191" t="s">
        <v>84</v>
      </c>
      <c r="AY244" s="19" t="s">
        <v>146</v>
      </c>
      <c r="BE244" s="192">
        <f>IF(N244="základní",J244,0)</f>
        <v>0</v>
      </c>
      <c r="BF244" s="192">
        <f>IF(N244="snížená",J244,0)</f>
        <v>0</v>
      </c>
      <c r="BG244" s="192">
        <f>IF(N244="zákl. přenesená",J244,0)</f>
        <v>0</v>
      </c>
      <c r="BH244" s="192">
        <f>IF(N244="sníž. přenesená",J244,0)</f>
        <v>0</v>
      </c>
      <c r="BI244" s="192">
        <f>IF(N244="nulová",J244,0)</f>
        <v>0</v>
      </c>
      <c r="BJ244" s="19" t="s">
        <v>84</v>
      </c>
      <c r="BK244" s="192">
        <f>ROUND(I244*H244,2)</f>
        <v>0</v>
      </c>
      <c r="BL244" s="19" t="s">
        <v>229</v>
      </c>
      <c r="BM244" s="191" t="s">
        <v>1834</v>
      </c>
    </row>
    <row r="245" spans="1:65" s="2" customFormat="1" ht="16.5" customHeight="1">
      <c r="A245" s="36"/>
      <c r="B245" s="37"/>
      <c r="C245" s="235" t="s">
        <v>798</v>
      </c>
      <c r="D245" s="235" t="s">
        <v>288</v>
      </c>
      <c r="E245" s="236" t="s">
        <v>1735</v>
      </c>
      <c r="F245" s="237" t="s">
        <v>1736</v>
      </c>
      <c r="G245" s="238" t="s">
        <v>162</v>
      </c>
      <c r="H245" s="239">
        <v>1</v>
      </c>
      <c r="I245" s="240"/>
      <c r="J245" s="241">
        <f>ROUND(I245*H245,2)</f>
        <v>0</v>
      </c>
      <c r="K245" s="237" t="s">
        <v>19</v>
      </c>
      <c r="L245" s="242"/>
      <c r="M245" s="243" t="s">
        <v>19</v>
      </c>
      <c r="N245" s="244" t="s">
        <v>43</v>
      </c>
      <c r="O245" s="66"/>
      <c r="P245" s="189">
        <f>O245*H245</f>
        <v>0</v>
      </c>
      <c r="Q245" s="189">
        <v>0</v>
      </c>
      <c r="R245" s="189">
        <f>Q245*H245</f>
        <v>0</v>
      </c>
      <c r="S245" s="189">
        <v>0</v>
      </c>
      <c r="T245" s="190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91" t="s">
        <v>455</v>
      </c>
      <c r="AT245" s="191" t="s">
        <v>288</v>
      </c>
      <c r="AU245" s="191" t="s">
        <v>84</v>
      </c>
      <c r="AY245" s="19" t="s">
        <v>146</v>
      </c>
      <c r="BE245" s="192">
        <f>IF(N245="základní",J245,0)</f>
        <v>0</v>
      </c>
      <c r="BF245" s="192">
        <f>IF(N245="snížená",J245,0)</f>
        <v>0</v>
      </c>
      <c r="BG245" s="192">
        <f>IF(N245="zákl. přenesená",J245,0)</f>
        <v>0</v>
      </c>
      <c r="BH245" s="192">
        <f>IF(N245="sníž. přenesená",J245,0)</f>
        <v>0</v>
      </c>
      <c r="BI245" s="192">
        <f>IF(N245="nulová",J245,0)</f>
        <v>0</v>
      </c>
      <c r="BJ245" s="19" t="s">
        <v>84</v>
      </c>
      <c r="BK245" s="192">
        <f>ROUND(I245*H245,2)</f>
        <v>0</v>
      </c>
      <c r="BL245" s="19" t="s">
        <v>229</v>
      </c>
      <c r="BM245" s="191" t="s">
        <v>1837</v>
      </c>
    </row>
    <row r="246" spans="1:65" s="2" customFormat="1" ht="24.2" customHeight="1">
      <c r="A246" s="36"/>
      <c r="B246" s="37"/>
      <c r="C246" s="180" t="s">
        <v>807</v>
      </c>
      <c r="D246" s="180" t="s">
        <v>149</v>
      </c>
      <c r="E246" s="181" t="s">
        <v>1848</v>
      </c>
      <c r="F246" s="182" t="s">
        <v>1849</v>
      </c>
      <c r="G246" s="183" t="s">
        <v>152</v>
      </c>
      <c r="H246" s="184">
        <v>48</v>
      </c>
      <c r="I246" s="185"/>
      <c r="J246" s="186">
        <f>ROUND(I246*H246,2)</f>
        <v>0</v>
      </c>
      <c r="K246" s="182" t="s">
        <v>153</v>
      </c>
      <c r="L246" s="41"/>
      <c r="M246" s="187" t="s">
        <v>19</v>
      </c>
      <c r="N246" s="188" t="s">
        <v>43</v>
      </c>
      <c r="O246" s="66"/>
      <c r="P246" s="189">
        <f>O246*H246</f>
        <v>0</v>
      </c>
      <c r="Q246" s="189">
        <v>0</v>
      </c>
      <c r="R246" s="189">
        <f>Q246*H246</f>
        <v>0</v>
      </c>
      <c r="S246" s="189">
        <v>0</v>
      </c>
      <c r="T246" s="190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91" t="s">
        <v>229</v>
      </c>
      <c r="AT246" s="191" t="s">
        <v>149</v>
      </c>
      <c r="AU246" s="191" t="s">
        <v>84</v>
      </c>
      <c r="AY246" s="19" t="s">
        <v>146</v>
      </c>
      <c r="BE246" s="192">
        <f>IF(N246="základní",J246,0)</f>
        <v>0</v>
      </c>
      <c r="BF246" s="192">
        <f>IF(N246="snížená",J246,0)</f>
        <v>0</v>
      </c>
      <c r="BG246" s="192">
        <f>IF(N246="zákl. přenesená",J246,0)</f>
        <v>0</v>
      </c>
      <c r="BH246" s="192">
        <f>IF(N246="sníž. přenesená",J246,0)</f>
        <v>0</v>
      </c>
      <c r="BI246" s="192">
        <f>IF(N246="nulová",J246,0)</f>
        <v>0</v>
      </c>
      <c r="BJ246" s="19" t="s">
        <v>84</v>
      </c>
      <c r="BK246" s="192">
        <f>ROUND(I246*H246,2)</f>
        <v>0</v>
      </c>
      <c r="BL246" s="19" t="s">
        <v>229</v>
      </c>
      <c r="BM246" s="191" t="s">
        <v>1842</v>
      </c>
    </row>
    <row r="247" spans="1:65" s="2" customFormat="1" ht="11.25">
      <c r="A247" s="36"/>
      <c r="B247" s="37"/>
      <c r="C247" s="38"/>
      <c r="D247" s="193" t="s">
        <v>156</v>
      </c>
      <c r="E247" s="38"/>
      <c r="F247" s="194" t="s">
        <v>1851</v>
      </c>
      <c r="G247" s="38"/>
      <c r="H247" s="38"/>
      <c r="I247" s="195"/>
      <c r="J247" s="38"/>
      <c r="K247" s="38"/>
      <c r="L247" s="41"/>
      <c r="M247" s="196"/>
      <c r="N247" s="197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156</v>
      </c>
      <c r="AU247" s="19" t="s">
        <v>84</v>
      </c>
    </row>
    <row r="248" spans="1:65" s="2" customFormat="1" ht="21.75" customHeight="1">
      <c r="A248" s="36"/>
      <c r="B248" s="37"/>
      <c r="C248" s="235" t="s">
        <v>813</v>
      </c>
      <c r="D248" s="235" t="s">
        <v>288</v>
      </c>
      <c r="E248" s="236" t="s">
        <v>1852</v>
      </c>
      <c r="F248" s="237" t="s">
        <v>1853</v>
      </c>
      <c r="G248" s="238" t="s">
        <v>152</v>
      </c>
      <c r="H248" s="239">
        <v>48</v>
      </c>
      <c r="I248" s="240"/>
      <c r="J248" s="241">
        <f>ROUND(I248*H248,2)</f>
        <v>0</v>
      </c>
      <c r="K248" s="237" t="s">
        <v>153</v>
      </c>
      <c r="L248" s="242"/>
      <c r="M248" s="243" t="s">
        <v>19</v>
      </c>
      <c r="N248" s="244" t="s">
        <v>43</v>
      </c>
      <c r="O248" s="66"/>
      <c r="P248" s="189">
        <f>O248*H248</f>
        <v>0</v>
      </c>
      <c r="Q248" s="189">
        <v>1E-4</v>
      </c>
      <c r="R248" s="189">
        <f>Q248*H248</f>
        <v>4.8000000000000004E-3</v>
      </c>
      <c r="S248" s="189">
        <v>0</v>
      </c>
      <c r="T248" s="190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91" t="s">
        <v>455</v>
      </c>
      <c r="AT248" s="191" t="s">
        <v>288</v>
      </c>
      <c r="AU248" s="191" t="s">
        <v>84</v>
      </c>
      <c r="AY248" s="19" t="s">
        <v>146</v>
      </c>
      <c r="BE248" s="192">
        <f>IF(N248="základní",J248,0)</f>
        <v>0</v>
      </c>
      <c r="BF248" s="192">
        <f>IF(N248="snížená",J248,0)</f>
        <v>0</v>
      </c>
      <c r="BG248" s="192">
        <f>IF(N248="zákl. přenesená",J248,0)</f>
        <v>0</v>
      </c>
      <c r="BH248" s="192">
        <f>IF(N248="sníž. přenesená",J248,0)</f>
        <v>0</v>
      </c>
      <c r="BI248" s="192">
        <f>IF(N248="nulová",J248,0)</f>
        <v>0</v>
      </c>
      <c r="BJ248" s="19" t="s">
        <v>84</v>
      </c>
      <c r="BK248" s="192">
        <f>ROUND(I248*H248,2)</f>
        <v>0</v>
      </c>
      <c r="BL248" s="19" t="s">
        <v>229</v>
      </c>
      <c r="BM248" s="191" t="s">
        <v>1846</v>
      </c>
    </row>
    <row r="249" spans="1:65" s="2" customFormat="1" ht="24.2" customHeight="1">
      <c r="A249" s="36"/>
      <c r="B249" s="37"/>
      <c r="C249" s="180" t="s">
        <v>818</v>
      </c>
      <c r="D249" s="180" t="s">
        <v>149</v>
      </c>
      <c r="E249" s="181" t="s">
        <v>1855</v>
      </c>
      <c r="F249" s="182" t="s">
        <v>1856</v>
      </c>
      <c r="G249" s="183" t="s">
        <v>162</v>
      </c>
      <c r="H249" s="184">
        <v>26</v>
      </c>
      <c r="I249" s="185"/>
      <c r="J249" s="186">
        <f>ROUND(I249*H249,2)</f>
        <v>0</v>
      </c>
      <c r="K249" s="182" t="s">
        <v>153</v>
      </c>
      <c r="L249" s="41"/>
      <c r="M249" s="187" t="s">
        <v>19</v>
      </c>
      <c r="N249" s="188" t="s">
        <v>43</v>
      </c>
      <c r="O249" s="66"/>
      <c r="P249" s="189">
        <f>O249*H249</f>
        <v>0</v>
      </c>
      <c r="Q249" s="189">
        <v>0</v>
      </c>
      <c r="R249" s="189">
        <f>Q249*H249</f>
        <v>0</v>
      </c>
      <c r="S249" s="189">
        <v>0</v>
      </c>
      <c r="T249" s="190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91" t="s">
        <v>229</v>
      </c>
      <c r="AT249" s="191" t="s">
        <v>149</v>
      </c>
      <c r="AU249" s="191" t="s">
        <v>84</v>
      </c>
      <c r="AY249" s="19" t="s">
        <v>146</v>
      </c>
      <c r="BE249" s="192">
        <f>IF(N249="základní",J249,0)</f>
        <v>0</v>
      </c>
      <c r="BF249" s="192">
        <f>IF(N249="snížená",J249,0)</f>
        <v>0</v>
      </c>
      <c r="BG249" s="192">
        <f>IF(N249="zákl. přenesená",J249,0)</f>
        <v>0</v>
      </c>
      <c r="BH249" s="192">
        <f>IF(N249="sníž. přenesená",J249,0)</f>
        <v>0</v>
      </c>
      <c r="BI249" s="192">
        <f>IF(N249="nulová",J249,0)</f>
        <v>0</v>
      </c>
      <c r="BJ249" s="19" t="s">
        <v>84</v>
      </c>
      <c r="BK249" s="192">
        <f>ROUND(I249*H249,2)</f>
        <v>0</v>
      </c>
      <c r="BL249" s="19" t="s">
        <v>229</v>
      </c>
      <c r="BM249" s="191" t="s">
        <v>1847</v>
      </c>
    </row>
    <row r="250" spans="1:65" s="2" customFormat="1" ht="11.25">
      <c r="A250" s="36"/>
      <c r="B250" s="37"/>
      <c r="C250" s="38"/>
      <c r="D250" s="193" t="s">
        <v>156</v>
      </c>
      <c r="E250" s="38"/>
      <c r="F250" s="194" t="s">
        <v>1858</v>
      </c>
      <c r="G250" s="38"/>
      <c r="H250" s="38"/>
      <c r="I250" s="195"/>
      <c r="J250" s="38"/>
      <c r="K250" s="38"/>
      <c r="L250" s="41"/>
      <c r="M250" s="196"/>
      <c r="N250" s="197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156</v>
      </c>
      <c r="AU250" s="19" t="s">
        <v>84</v>
      </c>
    </row>
    <row r="251" spans="1:65" s="2" customFormat="1" ht="16.5" customHeight="1">
      <c r="A251" s="36"/>
      <c r="B251" s="37"/>
      <c r="C251" s="235" t="s">
        <v>822</v>
      </c>
      <c r="D251" s="235" t="s">
        <v>288</v>
      </c>
      <c r="E251" s="236" t="s">
        <v>1859</v>
      </c>
      <c r="F251" s="237" t="s">
        <v>1860</v>
      </c>
      <c r="G251" s="238" t="s">
        <v>162</v>
      </c>
      <c r="H251" s="239">
        <v>26</v>
      </c>
      <c r="I251" s="240"/>
      <c r="J251" s="241">
        <f>ROUND(I251*H251,2)</f>
        <v>0</v>
      </c>
      <c r="K251" s="237" t="s">
        <v>19</v>
      </c>
      <c r="L251" s="242"/>
      <c r="M251" s="243" t="s">
        <v>19</v>
      </c>
      <c r="N251" s="244" t="s">
        <v>43</v>
      </c>
      <c r="O251" s="66"/>
      <c r="P251" s="189">
        <f>O251*H251</f>
        <v>0</v>
      </c>
      <c r="Q251" s="189">
        <v>0</v>
      </c>
      <c r="R251" s="189">
        <f>Q251*H251</f>
        <v>0</v>
      </c>
      <c r="S251" s="189">
        <v>0</v>
      </c>
      <c r="T251" s="190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91" t="s">
        <v>455</v>
      </c>
      <c r="AT251" s="191" t="s">
        <v>288</v>
      </c>
      <c r="AU251" s="191" t="s">
        <v>84</v>
      </c>
      <c r="AY251" s="19" t="s">
        <v>146</v>
      </c>
      <c r="BE251" s="192">
        <f>IF(N251="základní",J251,0)</f>
        <v>0</v>
      </c>
      <c r="BF251" s="192">
        <f>IF(N251="snížená",J251,0)</f>
        <v>0</v>
      </c>
      <c r="BG251" s="192">
        <f>IF(N251="zákl. přenesená",J251,0)</f>
        <v>0</v>
      </c>
      <c r="BH251" s="192">
        <f>IF(N251="sníž. přenesená",J251,0)</f>
        <v>0</v>
      </c>
      <c r="BI251" s="192">
        <f>IF(N251="nulová",J251,0)</f>
        <v>0</v>
      </c>
      <c r="BJ251" s="19" t="s">
        <v>84</v>
      </c>
      <c r="BK251" s="192">
        <f>ROUND(I251*H251,2)</f>
        <v>0</v>
      </c>
      <c r="BL251" s="19" t="s">
        <v>229</v>
      </c>
      <c r="BM251" s="191" t="s">
        <v>1850</v>
      </c>
    </row>
    <row r="252" spans="1:65" s="2" customFormat="1" ht="24.2" customHeight="1">
      <c r="A252" s="36"/>
      <c r="B252" s="37"/>
      <c r="C252" s="180" t="s">
        <v>827</v>
      </c>
      <c r="D252" s="180" t="s">
        <v>149</v>
      </c>
      <c r="E252" s="181" t="s">
        <v>1862</v>
      </c>
      <c r="F252" s="182" t="s">
        <v>1863</v>
      </c>
      <c r="G252" s="183" t="s">
        <v>152</v>
      </c>
      <c r="H252" s="184">
        <v>48</v>
      </c>
      <c r="I252" s="185"/>
      <c r="J252" s="186">
        <f>ROUND(I252*H252,2)</f>
        <v>0</v>
      </c>
      <c r="K252" s="182" t="s">
        <v>153</v>
      </c>
      <c r="L252" s="41"/>
      <c r="M252" s="187" t="s">
        <v>19</v>
      </c>
      <c r="N252" s="188" t="s">
        <v>43</v>
      </c>
      <c r="O252" s="66"/>
      <c r="P252" s="189">
        <f>O252*H252</f>
        <v>0</v>
      </c>
      <c r="Q252" s="189">
        <v>0</v>
      </c>
      <c r="R252" s="189">
        <f>Q252*H252</f>
        <v>0</v>
      </c>
      <c r="S252" s="189">
        <v>0</v>
      </c>
      <c r="T252" s="190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91" t="s">
        <v>229</v>
      </c>
      <c r="AT252" s="191" t="s">
        <v>149</v>
      </c>
      <c r="AU252" s="191" t="s">
        <v>84</v>
      </c>
      <c r="AY252" s="19" t="s">
        <v>146</v>
      </c>
      <c r="BE252" s="192">
        <f>IF(N252="základní",J252,0)</f>
        <v>0</v>
      </c>
      <c r="BF252" s="192">
        <f>IF(N252="snížená",J252,0)</f>
        <v>0</v>
      </c>
      <c r="BG252" s="192">
        <f>IF(N252="zákl. přenesená",J252,0)</f>
        <v>0</v>
      </c>
      <c r="BH252" s="192">
        <f>IF(N252="sníž. přenesená",J252,0)</f>
        <v>0</v>
      </c>
      <c r="BI252" s="192">
        <f>IF(N252="nulová",J252,0)</f>
        <v>0</v>
      </c>
      <c r="BJ252" s="19" t="s">
        <v>84</v>
      </c>
      <c r="BK252" s="192">
        <f>ROUND(I252*H252,2)</f>
        <v>0</v>
      </c>
      <c r="BL252" s="19" t="s">
        <v>229</v>
      </c>
      <c r="BM252" s="191" t="s">
        <v>1854</v>
      </c>
    </row>
    <row r="253" spans="1:65" s="2" customFormat="1" ht="11.25">
      <c r="A253" s="36"/>
      <c r="B253" s="37"/>
      <c r="C253" s="38"/>
      <c r="D253" s="193" t="s">
        <v>156</v>
      </c>
      <c r="E253" s="38"/>
      <c r="F253" s="194" t="s">
        <v>1865</v>
      </c>
      <c r="G253" s="38"/>
      <c r="H253" s="38"/>
      <c r="I253" s="195"/>
      <c r="J253" s="38"/>
      <c r="K253" s="38"/>
      <c r="L253" s="41"/>
      <c r="M253" s="196"/>
      <c r="N253" s="197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156</v>
      </c>
      <c r="AU253" s="19" t="s">
        <v>84</v>
      </c>
    </row>
    <row r="254" spans="1:65" s="2" customFormat="1" ht="16.5" customHeight="1">
      <c r="A254" s="36"/>
      <c r="B254" s="37"/>
      <c r="C254" s="235" t="s">
        <v>831</v>
      </c>
      <c r="D254" s="235" t="s">
        <v>288</v>
      </c>
      <c r="E254" s="236" t="s">
        <v>1866</v>
      </c>
      <c r="F254" s="237" t="s">
        <v>1867</v>
      </c>
      <c r="G254" s="238" t="s">
        <v>152</v>
      </c>
      <c r="H254" s="239">
        <v>48</v>
      </c>
      <c r="I254" s="240"/>
      <c r="J254" s="241">
        <f>ROUND(I254*H254,2)</f>
        <v>0</v>
      </c>
      <c r="K254" s="237" t="s">
        <v>19</v>
      </c>
      <c r="L254" s="242"/>
      <c r="M254" s="243" t="s">
        <v>19</v>
      </c>
      <c r="N254" s="244" t="s">
        <v>43</v>
      </c>
      <c r="O254" s="66"/>
      <c r="P254" s="189">
        <f>O254*H254</f>
        <v>0</v>
      </c>
      <c r="Q254" s="189">
        <v>0</v>
      </c>
      <c r="R254" s="189">
        <f>Q254*H254</f>
        <v>0</v>
      </c>
      <c r="S254" s="189">
        <v>0</v>
      </c>
      <c r="T254" s="190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91" t="s">
        <v>455</v>
      </c>
      <c r="AT254" s="191" t="s">
        <v>288</v>
      </c>
      <c r="AU254" s="191" t="s">
        <v>84</v>
      </c>
      <c r="AY254" s="19" t="s">
        <v>146</v>
      </c>
      <c r="BE254" s="192">
        <f>IF(N254="základní",J254,0)</f>
        <v>0</v>
      </c>
      <c r="BF254" s="192">
        <f>IF(N254="snížená",J254,0)</f>
        <v>0</v>
      </c>
      <c r="BG254" s="192">
        <f>IF(N254="zákl. přenesená",J254,0)</f>
        <v>0</v>
      </c>
      <c r="BH254" s="192">
        <f>IF(N254="sníž. přenesená",J254,0)</f>
        <v>0</v>
      </c>
      <c r="BI254" s="192">
        <f>IF(N254="nulová",J254,0)</f>
        <v>0</v>
      </c>
      <c r="BJ254" s="19" t="s">
        <v>84</v>
      </c>
      <c r="BK254" s="192">
        <f>ROUND(I254*H254,2)</f>
        <v>0</v>
      </c>
      <c r="BL254" s="19" t="s">
        <v>229</v>
      </c>
      <c r="BM254" s="191" t="s">
        <v>1857</v>
      </c>
    </row>
    <row r="255" spans="1:65" s="2" customFormat="1" ht="24.2" customHeight="1">
      <c r="A255" s="36"/>
      <c r="B255" s="37"/>
      <c r="C255" s="180" t="s">
        <v>836</v>
      </c>
      <c r="D255" s="180" t="s">
        <v>149</v>
      </c>
      <c r="E255" s="181" t="s">
        <v>1869</v>
      </c>
      <c r="F255" s="182" t="s">
        <v>1870</v>
      </c>
      <c r="G255" s="183" t="s">
        <v>152</v>
      </c>
      <c r="H255" s="184">
        <v>86</v>
      </c>
      <c r="I255" s="185"/>
      <c r="J255" s="186">
        <f>ROUND(I255*H255,2)</f>
        <v>0</v>
      </c>
      <c r="K255" s="182" t="s">
        <v>153</v>
      </c>
      <c r="L255" s="41"/>
      <c r="M255" s="187" t="s">
        <v>19</v>
      </c>
      <c r="N255" s="188" t="s">
        <v>43</v>
      </c>
      <c r="O255" s="66"/>
      <c r="P255" s="189">
        <f>O255*H255</f>
        <v>0</v>
      </c>
      <c r="Q255" s="189">
        <v>0</v>
      </c>
      <c r="R255" s="189">
        <f>Q255*H255</f>
        <v>0</v>
      </c>
      <c r="S255" s="189">
        <v>0</v>
      </c>
      <c r="T255" s="190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91" t="s">
        <v>229</v>
      </c>
      <c r="AT255" s="191" t="s">
        <v>149</v>
      </c>
      <c r="AU255" s="191" t="s">
        <v>84</v>
      </c>
      <c r="AY255" s="19" t="s">
        <v>146</v>
      </c>
      <c r="BE255" s="192">
        <f>IF(N255="základní",J255,0)</f>
        <v>0</v>
      </c>
      <c r="BF255" s="192">
        <f>IF(N255="snížená",J255,0)</f>
        <v>0</v>
      </c>
      <c r="BG255" s="192">
        <f>IF(N255="zákl. přenesená",J255,0)</f>
        <v>0</v>
      </c>
      <c r="BH255" s="192">
        <f>IF(N255="sníž. přenesená",J255,0)</f>
        <v>0</v>
      </c>
      <c r="BI255" s="192">
        <f>IF(N255="nulová",J255,0)</f>
        <v>0</v>
      </c>
      <c r="BJ255" s="19" t="s">
        <v>84</v>
      </c>
      <c r="BK255" s="192">
        <f>ROUND(I255*H255,2)</f>
        <v>0</v>
      </c>
      <c r="BL255" s="19" t="s">
        <v>229</v>
      </c>
      <c r="BM255" s="191" t="s">
        <v>1861</v>
      </c>
    </row>
    <row r="256" spans="1:65" s="2" customFormat="1" ht="11.25">
      <c r="A256" s="36"/>
      <c r="B256" s="37"/>
      <c r="C256" s="38"/>
      <c r="D256" s="193" t="s">
        <v>156</v>
      </c>
      <c r="E256" s="38"/>
      <c r="F256" s="194" t="s">
        <v>1872</v>
      </c>
      <c r="G256" s="38"/>
      <c r="H256" s="38"/>
      <c r="I256" s="195"/>
      <c r="J256" s="38"/>
      <c r="K256" s="38"/>
      <c r="L256" s="41"/>
      <c r="M256" s="196"/>
      <c r="N256" s="197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156</v>
      </c>
      <c r="AU256" s="19" t="s">
        <v>84</v>
      </c>
    </row>
    <row r="257" spans="1:65" s="2" customFormat="1" ht="24.2" customHeight="1">
      <c r="A257" s="36"/>
      <c r="B257" s="37"/>
      <c r="C257" s="235" t="s">
        <v>841</v>
      </c>
      <c r="D257" s="235" t="s">
        <v>288</v>
      </c>
      <c r="E257" s="236" t="s">
        <v>1873</v>
      </c>
      <c r="F257" s="237" t="s">
        <v>1874</v>
      </c>
      <c r="G257" s="238" t="s">
        <v>152</v>
      </c>
      <c r="H257" s="239">
        <v>86</v>
      </c>
      <c r="I257" s="240"/>
      <c r="J257" s="241">
        <f>ROUND(I257*H257,2)</f>
        <v>0</v>
      </c>
      <c r="K257" s="237" t="s">
        <v>153</v>
      </c>
      <c r="L257" s="242"/>
      <c r="M257" s="243" t="s">
        <v>19</v>
      </c>
      <c r="N257" s="244" t="s">
        <v>43</v>
      </c>
      <c r="O257" s="66"/>
      <c r="P257" s="189">
        <f>O257*H257</f>
        <v>0</v>
      </c>
      <c r="Q257" s="189">
        <v>6.0000000000000002E-5</v>
      </c>
      <c r="R257" s="189">
        <f>Q257*H257</f>
        <v>5.1600000000000005E-3</v>
      </c>
      <c r="S257" s="189">
        <v>0</v>
      </c>
      <c r="T257" s="190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91" t="s">
        <v>455</v>
      </c>
      <c r="AT257" s="191" t="s">
        <v>288</v>
      </c>
      <c r="AU257" s="191" t="s">
        <v>84</v>
      </c>
      <c r="AY257" s="19" t="s">
        <v>146</v>
      </c>
      <c r="BE257" s="192">
        <f>IF(N257="základní",J257,0)</f>
        <v>0</v>
      </c>
      <c r="BF257" s="192">
        <f>IF(N257="snížená",J257,0)</f>
        <v>0</v>
      </c>
      <c r="BG257" s="192">
        <f>IF(N257="zákl. přenesená",J257,0)</f>
        <v>0</v>
      </c>
      <c r="BH257" s="192">
        <f>IF(N257="sníž. přenesená",J257,0)</f>
        <v>0</v>
      </c>
      <c r="BI257" s="192">
        <f>IF(N257="nulová",J257,0)</f>
        <v>0</v>
      </c>
      <c r="BJ257" s="19" t="s">
        <v>84</v>
      </c>
      <c r="BK257" s="192">
        <f>ROUND(I257*H257,2)</f>
        <v>0</v>
      </c>
      <c r="BL257" s="19" t="s">
        <v>229</v>
      </c>
      <c r="BM257" s="191" t="s">
        <v>1864</v>
      </c>
    </row>
    <row r="258" spans="1:65" s="2" customFormat="1" ht="24.2" customHeight="1">
      <c r="A258" s="36"/>
      <c r="B258" s="37"/>
      <c r="C258" s="180" t="s">
        <v>845</v>
      </c>
      <c r="D258" s="180" t="s">
        <v>149</v>
      </c>
      <c r="E258" s="181" t="s">
        <v>1876</v>
      </c>
      <c r="F258" s="182" t="s">
        <v>1877</v>
      </c>
      <c r="G258" s="183" t="s">
        <v>162</v>
      </c>
      <c r="H258" s="184">
        <v>2</v>
      </c>
      <c r="I258" s="185"/>
      <c r="J258" s="186">
        <f>ROUND(I258*H258,2)</f>
        <v>0</v>
      </c>
      <c r="K258" s="182" t="s">
        <v>153</v>
      </c>
      <c r="L258" s="41"/>
      <c r="M258" s="187" t="s">
        <v>19</v>
      </c>
      <c r="N258" s="188" t="s">
        <v>43</v>
      </c>
      <c r="O258" s="66"/>
      <c r="P258" s="189">
        <f>O258*H258</f>
        <v>0</v>
      </c>
      <c r="Q258" s="189">
        <v>0</v>
      </c>
      <c r="R258" s="189">
        <f>Q258*H258</f>
        <v>0</v>
      </c>
      <c r="S258" s="189">
        <v>0</v>
      </c>
      <c r="T258" s="190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91" t="s">
        <v>229</v>
      </c>
      <c r="AT258" s="191" t="s">
        <v>149</v>
      </c>
      <c r="AU258" s="191" t="s">
        <v>84</v>
      </c>
      <c r="AY258" s="19" t="s">
        <v>146</v>
      </c>
      <c r="BE258" s="192">
        <f>IF(N258="základní",J258,0)</f>
        <v>0</v>
      </c>
      <c r="BF258" s="192">
        <f>IF(N258="snížená",J258,0)</f>
        <v>0</v>
      </c>
      <c r="BG258" s="192">
        <f>IF(N258="zákl. přenesená",J258,0)</f>
        <v>0</v>
      </c>
      <c r="BH258" s="192">
        <f>IF(N258="sníž. přenesená",J258,0)</f>
        <v>0</v>
      </c>
      <c r="BI258" s="192">
        <f>IF(N258="nulová",J258,0)</f>
        <v>0</v>
      </c>
      <c r="BJ258" s="19" t="s">
        <v>84</v>
      </c>
      <c r="BK258" s="192">
        <f>ROUND(I258*H258,2)</f>
        <v>0</v>
      </c>
      <c r="BL258" s="19" t="s">
        <v>229</v>
      </c>
      <c r="BM258" s="191" t="s">
        <v>1868</v>
      </c>
    </row>
    <row r="259" spans="1:65" s="2" customFormat="1" ht="11.25">
      <c r="A259" s="36"/>
      <c r="B259" s="37"/>
      <c r="C259" s="38"/>
      <c r="D259" s="193" t="s">
        <v>156</v>
      </c>
      <c r="E259" s="38"/>
      <c r="F259" s="194" t="s">
        <v>1879</v>
      </c>
      <c r="G259" s="38"/>
      <c r="H259" s="38"/>
      <c r="I259" s="195"/>
      <c r="J259" s="38"/>
      <c r="K259" s="38"/>
      <c r="L259" s="41"/>
      <c r="M259" s="196"/>
      <c r="N259" s="197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156</v>
      </c>
      <c r="AU259" s="19" t="s">
        <v>84</v>
      </c>
    </row>
    <row r="260" spans="1:65" s="2" customFormat="1" ht="24.2" customHeight="1">
      <c r="A260" s="36"/>
      <c r="B260" s="37"/>
      <c r="C260" s="235" t="s">
        <v>850</v>
      </c>
      <c r="D260" s="235" t="s">
        <v>288</v>
      </c>
      <c r="E260" s="236" t="s">
        <v>1880</v>
      </c>
      <c r="F260" s="237" t="s">
        <v>1881</v>
      </c>
      <c r="G260" s="238" t="s">
        <v>162</v>
      </c>
      <c r="H260" s="239">
        <v>2</v>
      </c>
      <c r="I260" s="240"/>
      <c r="J260" s="241">
        <f>ROUND(I260*H260,2)</f>
        <v>0</v>
      </c>
      <c r="K260" s="237" t="s">
        <v>153</v>
      </c>
      <c r="L260" s="242"/>
      <c r="M260" s="243" t="s">
        <v>19</v>
      </c>
      <c r="N260" s="244" t="s">
        <v>43</v>
      </c>
      <c r="O260" s="66"/>
      <c r="P260" s="189">
        <f>O260*H260</f>
        <v>0</v>
      </c>
      <c r="Q260" s="189">
        <v>5.0000000000000002E-5</v>
      </c>
      <c r="R260" s="189">
        <f>Q260*H260</f>
        <v>1E-4</v>
      </c>
      <c r="S260" s="189">
        <v>0</v>
      </c>
      <c r="T260" s="190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91" t="s">
        <v>455</v>
      </c>
      <c r="AT260" s="191" t="s">
        <v>288</v>
      </c>
      <c r="AU260" s="191" t="s">
        <v>84</v>
      </c>
      <c r="AY260" s="19" t="s">
        <v>146</v>
      </c>
      <c r="BE260" s="192">
        <f>IF(N260="základní",J260,0)</f>
        <v>0</v>
      </c>
      <c r="BF260" s="192">
        <f>IF(N260="snížená",J260,0)</f>
        <v>0</v>
      </c>
      <c r="BG260" s="192">
        <f>IF(N260="zákl. přenesená",J260,0)</f>
        <v>0</v>
      </c>
      <c r="BH260" s="192">
        <f>IF(N260="sníž. přenesená",J260,0)</f>
        <v>0</v>
      </c>
      <c r="BI260" s="192">
        <f>IF(N260="nulová",J260,0)</f>
        <v>0</v>
      </c>
      <c r="BJ260" s="19" t="s">
        <v>84</v>
      </c>
      <c r="BK260" s="192">
        <f>ROUND(I260*H260,2)</f>
        <v>0</v>
      </c>
      <c r="BL260" s="19" t="s">
        <v>229</v>
      </c>
      <c r="BM260" s="191" t="s">
        <v>1871</v>
      </c>
    </row>
    <row r="261" spans="1:65" s="2" customFormat="1" ht="16.5" customHeight="1">
      <c r="A261" s="36"/>
      <c r="B261" s="37"/>
      <c r="C261" s="180" t="s">
        <v>854</v>
      </c>
      <c r="D261" s="180" t="s">
        <v>149</v>
      </c>
      <c r="E261" s="181" t="s">
        <v>1883</v>
      </c>
      <c r="F261" s="182" t="s">
        <v>1884</v>
      </c>
      <c r="G261" s="183" t="s">
        <v>162</v>
      </c>
      <c r="H261" s="184">
        <v>2</v>
      </c>
      <c r="I261" s="185"/>
      <c r="J261" s="186">
        <f>ROUND(I261*H261,2)</f>
        <v>0</v>
      </c>
      <c r="K261" s="182" t="s">
        <v>19</v>
      </c>
      <c r="L261" s="41"/>
      <c r="M261" s="187" t="s">
        <v>19</v>
      </c>
      <c r="N261" s="188" t="s">
        <v>43</v>
      </c>
      <c r="O261" s="66"/>
      <c r="P261" s="189">
        <f>O261*H261</f>
        <v>0</v>
      </c>
      <c r="Q261" s="189">
        <v>0</v>
      </c>
      <c r="R261" s="189">
        <f>Q261*H261</f>
        <v>0</v>
      </c>
      <c r="S261" s="189">
        <v>0</v>
      </c>
      <c r="T261" s="190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91" t="s">
        <v>229</v>
      </c>
      <c r="AT261" s="191" t="s">
        <v>149</v>
      </c>
      <c r="AU261" s="191" t="s">
        <v>84</v>
      </c>
      <c r="AY261" s="19" t="s">
        <v>146</v>
      </c>
      <c r="BE261" s="192">
        <f>IF(N261="základní",J261,0)</f>
        <v>0</v>
      </c>
      <c r="BF261" s="192">
        <f>IF(N261="snížená",J261,0)</f>
        <v>0</v>
      </c>
      <c r="BG261" s="192">
        <f>IF(N261="zákl. přenesená",J261,0)</f>
        <v>0</v>
      </c>
      <c r="BH261" s="192">
        <f>IF(N261="sníž. přenesená",J261,0)</f>
        <v>0</v>
      </c>
      <c r="BI261" s="192">
        <f>IF(N261="nulová",J261,0)</f>
        <v>0</v>
      </c>
      <c r="BJ261" s="19" t="s">
        <v>84</v>
      </c>
      <c r="BK261" s="192">
        <f>ROUND(I261*H261,2)</f>
        <v>0</v>
      </c>
      <c r="BL261" s="19" t="s">
        <v>229</v>
      </c>
      <c r="BM261" s="191" t="s">
        <v>1875</v>
      </c>
    </row>
    <row r="262" spans="1:65" s="2" customFormat="1" ht="24.2" customHeight="1">
      <c r="A262" s="36"/>
      <c r="B262" s="37"/>
      <c r="C262" s="180" t="s">
        <v>859</v>
      </c>
      <c r="D262" s="180" t="s">
        <v>149</v>
      </c>
      <c r="E262" s="181" t="s">
        <v>1886</v>
      </c>
      <c r="F262" s="182" t="s">
        <v>1887</v>
      </c>
      <c r="G262" s="183" t="s">
        <v>162</v>
      </c>
      <c r="H262" s="184">
        <v>1</v>
      </c>
      <c r="I262" s="185"/>
      <c r="J262" s="186">
        <f>ROUND(I262*H262,2)</f>
        <v>0</v>
      </c>
      <c r="K262" s="182" t="s">
        <v>153</v>
      </c>
      <c r="L262" s="41"/>
      <c r="M262" s="187" t="s">
        <v>19</v>
      </c>
      <c r="N262" s="188" t="s">
        <v>43</v>
      </c>
      <c r="O262" s="66"/>
      <c r="P262" s="189">
        <f>O262*H262</f>
        <v>0</v>
      </c>
      <c r="Q262" s="189">
        <v>0</v>
      </c>
      <c r="R262" s="189">
        <f>Q262*H262</f>
        <v>0</v>
      </c>
      <c r="S262" s="189">
        <v>0</v>
      </c>
      <c r="T262" s="190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91" t="s">
        <v>229</v>
      </c>
      <c r="AT262" s="191" t="s">
        <v>149</v>
      </c>
      <c r="AU262" s="191" t="s">
        <v>84</v>
      </c>
      <c r="AY262" s="19" t="s">
        <v>146</v>
      </c>
      <c r="BE262" s="192">
        <f>IF(N262="základní",J262,0)</f>
        <v>0</v>
      </c>
      <c r="BF262" s="192">
        <f>IF(N262="snížená",J262,0)</f>
        <v>0</v>
      </c>
      <c r="BG262" s="192">
        <f>IF(N262="zákl. přenesená",J262,0)</f>
        <v>0</v>
      </c>
      <c r="BH262" s="192">
        <f>IF(N262="sníž. přenesená",J262,0)</f>
        <v>0</v>
      </c>
      <c r="BI262" s="192">
        <f>IF(N262="nulová",J262,0)</f>
        <v>0</v>
      </c>
      <c r="BJ262" s="19" t="s">
        <v>84</v>
      </c>
      <c r="BK262" s="192">
        <f>ROUND(I262*H262,2)</f>
        <v>0</v>
      </c>
      <c r="BL262" s="19" t="s">
        <v>229</v>
      </c>
      <c r="BM262" s="191" t="s">
        <v>1878</v>
      </c>
    </row>
    <row r="263" spans="1:65" s="2" customFormat="1" ht="11.25">
      <c r="A263" s="36"/>
      <c r="B263" s="37"/>
      <c r="C263" s="38"/>
      <c r="D263" s="193" t="s">
        <v>156</v>
      </c>
      <c r="E263" s="38"/>
      <c r="F263" s="194" t="s">
        <v>1889</v>
      </c>
      <c r="G263" s="38"/>
      <c r="H263" s="38"/>
      <c r="I263" s="195"/>
      <c r="J263" s="38"/>
      <c r="K263" s="38"/>
      <c r="L263" s="41"/>
      <c r="M263" s="196"/>
      <c r="N263" s="197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156</v>
      </c>
      <c r="AU263" s="19" t="s">
        <v>84</v>
      </c>
    </row>
    <row r="264" spans="1:65" s="2" customFormat="1" ht="24.2" customHeight="1">
      <c r="A264" s="36"/>
      <c r="B264" s="37"/>
      <c r="C264" s="235" t="s">
        <v>863</v>
      </c>
      <c r="D264" s="235" t="s">
        <v>288</v>
      </c>
      <c r="E264" s="236" t="s">
        <v>1890</v>
      </c>
      <c r="F264" s="237" t="s">
        <v>1891</v>
      </c>
      <c r="G264" s="238" t="s">
        <v>162</v>
      </c>
      <c r="H264" s="239">
        <v>1</v>
      </c>
      <c r="I264" s="240"/>
      <c r="J264" s="241">
        <f>ROUND(I264*H264,2)</f>
        <v>0</v>
      </c>
      <c r="K264" s="237" t="s">
        <v>153</v>
      </c>
      <c r="L264" s="242"/>
      <c r="M264" s="243" t="s">
        <v>19</v>
      </c>
      <c r="N264" s="244" t="s">
        <v>43</v>
      </c>
      <c r="O264" s="66"/>
      <c r="P264" s="189">
        <f>O264*H264</f>
        <v>0</v>
      </c>
      <c r="Q264" s="189">
        <v>8.0000000000000004E-4</v>
      </c>
      <c r="R264" s="189">
        <f>Q264*H264</f>
        <v>8.0000000000000004E-4</v>
      </c>
      <c r="S264" s="189">
        <v>0</v>
      </c>
      <c r="T264" s="190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91" t="s">
        <v>455</v>
      </c>
      <c r="AT264" s="191" t="s">
        <v>288</v>
      </c>
      <c r="AU264" s="191" t="s">
        <v>84</v>
      </c>
      <c r="AY264" s="19" t="s">
        <v>146</v>
      </c>
      <c r="BE264" s="192">
        <f>IF(N264="základní",J264,0)</f>
        <v>0</v>
      </c>
      <c r="BF264" s="192">
        <f>IF(N264="snížená",J264,0)</f>
        <v>0</v>
      </c>
      <c r="BG264" s="192">
        <f>IF(N264="zákl. přenesená",J264,0)</f>
        <v>0</v>
      </c>
      <c r="BH264" s="192">
        <f>IF(N264="sníž. přenesená",J264,0)</f>
        <v>0</v>
      </c>
      <c r="BI264" s="192">
        <f>IF(N264="nulová",J264,0)</f>
        <v>0</v>
      </c>
      <c r="BJ264" s="19" t="s">
        <v>84</v>
      </c>
      <c r="BK264" s="192">
        <f>ROUND(I264*H264,2)</f>
        <v>0</v>
      </c>
      <c r="BL264" s="19" t="s">
        <v>229</v>
      </c>
      <c r="BM264" s="191" t="s">
        <v>1882</v>
      </c>
    </row>
    <row r="265" spans="1:65" s="2" customFormat="1" ht="24.2" customHeight="1">
      <c r="A265" s="36"/>
      <c r="B265" s="37"/>
      <c r="C265" s="180" t="s">
        <v>870</v>
      </c>
      <c r="D265" s="180" t="s">
        <v>149</v>
      </c>
      <c r="E265" s="181" t="s">
        <v>1893</v>
      </c>
      <c r="F265" s="182" t="s">
        <v>1894</v>
      </c>
      <c r="G265" s="183" t="s">
        <v>162</v>
      </c>
      <c r="H265" s="184">
        <v>1</v>
      </c>
      <c r="I265" s="185"/>
      <c r="J265" s="186">
        <f>ROUND(I265*H265,2)</f>
        <v>0</v>
      </c>
      <c r="K265" s="182" t="s">
        <v>153</v>
      </c>
      <c r="L265" s="41"/>
      <c r="M265" s="187" t="s">
        <v>19</v>
      </c>
      <c r="N265" s="188" t="s">
        <v>43</v>
      </c>
      <c r="O265" s="66"/>
      <c r="P265" s="189">
        <f>O265*H265</f>
        <v>0</v>
      </c>
      <c r="Q265" s="189">
        <v>0</v>
      </c>
      <c r="R265" s="189">
        <f>Q265*H265</f>
        <v>0</v>
      </c>
      <c r="S265" s="189">
        <v>0</v>
      </c>
      <c r="T265" s="190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91" t="s">
        <v>229</v>
      </c>
      <c r="AT265" s="191" t="s">
        <v>149</v>
      </c>
      <c r="AU265" s="191" t="s">
        <v>84</v>
      </c>
      <c r="AY265" s="19" t="s">
        <v>146</v>
      </c>
      <c r="BE265" s="192">
        <f>IF(N265="základní",J265,0)</f>
        <v>0</v>
      </c>
      <c r="BF265" s="192">
        <f>IF(N265="snížená",J265,0)</f>
        <v>0</v>
      </c>
      <c r="BG265" s="192">
        <f>IF(N265="zákl. přenesená",J265,0)</f>
        <v>0</v>
      </c>
      <c r="BH265" s="192">
        <f>IF(N265="sníž. přenesená",J265,0)</f>
        <v>0</v>
      </c>
      <c r="BI265" s="192">
        <f>IF(N265="nulová",J265,0)</f>
        <v>0</v>
      </c>
      <c r="BJ265" s="19" t="s">
        <v>84</v>
      </c>
      <c r="BK265" s="192">
        <f>ROUND(I265*H265,2)</f>
        <v>0</v>
      </c>
      <c r="BL265" s="19" t="s">
        <v>229</v>
      </c>
      <c r="BM265" s="191" t="s">
        <v>1885</v>
      </c>
    </row>
    <row r="266" spans="1:65" s="2" customFormat="1" ht="11.25">
      <c r="A266" s="36"/>
      <c r="B266" s="37"/>
      <c r="C266" s="38"/>
      <c r="D266" s="193" t="s">
        <v>156</v>
      </c>
      <c r="E266" s="38"/>
      <c r="F266" s="194" t="s">
        <v>1896</v>
      </c>
      <c r="G266" s="38"/>
      <c r="H266" s="38"/>
      <c r="I266" s="195"/>
      <c r="J266" s="38"/>
      <c r="K266" s="38"/>
      <c r="L266" s="41"/>
      <c r="M266" s="196"/>
      <c r="N266" s="197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9" t="s">
        <v>156</v>
      </c>
      <c r="AU266" s="19" t="s">
        <v>84</v>
      </c>
    </row>
    <row r="267" spans="1:65" s="2" customFormat="1" ht="24.2" customHeight="1">
      <c r="A267" s="36"/>
      <c r="B267" s="37"/>
      <c r="C267" s="235" t="s">
        <v>876</v>
      </c>
      <c r="D267" s="235" t="s">
        <v>288</v>
      </c>
      <c r="E267" s="236" t="s">
        <v>1897</v>
      </c>
      <c r="F267" s="237" t="s">
        <v>1898</v>
      </c>
      <c r="G267" s="238" t="s">
        <v>162</v>
      </c>
      <c r="H267" s="239">
        <v>1</v>
      </c>
      <c r="I267" s="240"/>
      <c r="J267" s="241">
        <f>ROUND(I267*H267,2)</f>
        <v>0</v>
      </c>
      <c r="K267" s="237" t="s">
        <v>153</v>
      </c>
      <c r="L267" s="242"/>
      <c r="M267" s="243" t="s">
        <v>19</v>
      </c>
      <c r="N267" s="244" t="s">
        <v>43</v>
      </c>
      <c r="O267" s="66"/>
      <c r="P267" s="189">
        <f>O267*H267</f>
        <v>0</v>
      </c>
      <c r="Q267" s="189">
        <v>1E-4</v>
      </c>
      <c r="R267" s="189">
        <f>Q267*H267</f>
        <v>1E-4</v>
      </c>
      <c r="S267" s="189">
        <v>0</v>
      </c>
      <c r="T267" s="190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91" t="s">
        <v>455</v>
      </c>
      <c r="AT267" s="191" t="s">
        <v>288</v>
      </c>
      <c r="AU267" s="191" t="s">
        <v>84</v>
      </c>
      <c r="AY267" s="19" t="s">
        <v>146</v>
      </c>
      <c r="BE267" s="192">
        <f>IF(N267="základní",J267,0)</f>
        <v>0</v>
      </c>
      <c r="BF267" s="192">
        <f>IF(N267="snížená",J267,0)</f>
        <v>0</v>
      </c>
      <c r="BG267" s="192">
        <f>IF(N267="zákl. přenesená",J267,0)</f>
        <v>0</v>
      </c>
      <c r="BH267" s="192">
        <f>IF(N267="sníž. přenesená",J267,0)</f>
        <v>0</v>
      </c>
      <c r="BI267" s="192">
        <f>IF(N267="nulová",J267,0)</f>
        <v>0</v>
      </c>
      <c r="BJ267" s="19" t="s">
        <v>84</v>
      </c>
      <c r="BK267" s="192">
        <f>ROUND(I267*H267,2)</f>
        <v>0</v>
      </c>
      <c r="BL267" s="19" t="s">
        <v>229</v>
      </c>
      <c r="BM267" s="191" t="s">
        <v>1888</v>
      </c>
    </row>
    <row r="268" spans="1:65" s="2" customFormat="1" ht="24.2" customHeight="1">
      <c r="A268" s="36"/>
      <c r="B268" s="37"/>
      <c r="C268" s="180" t="s">
        <v>881</v>
      </c>
      <c r="D268" s="180" t="s">
        <v>149</v>
      </c>
      <c r="E268" s="181" t="s">
        <v>1900</v>
      </c>
      <c r="F268" s="182" t="s">
        <v>1901</v>
      </c>
      <c r="G268" s="183" t="s">
        <v>162</v>
      </c>
      <c r="H268" s="184">
        <v>1</v>
      </c>
      <c r="I268" s="185"/>
      <c r="J268" s="186">
        <f>ROUND(I268*H268,2)</f>
        <v>0</v>
      </c>
      <c r="K268" s="182" t="s">
        <v>153</v>
      </c>
      <c r="L268" s="41"/>
      <c r="M268" s="187" t="s">
        <v>19</v>
      </c>
      <c r="N268" s="188" t="s">
        <v>43</v>
      </c>
      <c r="O268" s="66"/>
      <c r="P268" s="189">
        <f>O268*H268</f>
        <v>0</v>
      </c>
      <c r="Q268" s="189">
        <v>0</v>
      </c>
      <c r="R268" s="189">
        <f>Q268*H268</f>
        <v>0</v>
      </c>
      <c r="S268" s="189">
        <v>0</v>
      </c>
      <c r="T268" s="190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91" t="s">
        <v>229</v>
      </c>
      <c r="AT268" s="191" t="s">
        <v>149</v>
      </c>
      <c r="AU268" s="191" t="s">
        <v>84</v>
      </c>
      <c r="AY268" s="19" t="s">
        <v>146</v>
      </c>
      <c r="BE268" s="192">
        <f>IF(N268="základní",J268,0)</f>
        <v>0</v>
      </c>
      <c r="BF268" s="192">
        <f>IF(N268="snížená",J268,0)</f>
        <v>0</v>
      </c>
      <c r="BG268" s="192">
        <f>IF(N268="zákl. přenesená",J268,0)</f>
        <v>0</v>
      </c>
      <c r="BH268" s="192">
        <f>IF(N268="sníž. přenesená",J268,0)</f>
        <v>0</v>
      </c>
      <c r="BI268" s="192">
        <f>IF(N268="nulová",J268,0)</f>
        <v>0</v>
      </c>
      <c r="BJ268" s="19" t="s">
        <v>84</v>
      </c>
      <c r="BK268" s="192">
        <f>ROUND(I268*H268,2)</f>
        <v>0</v>
      </c>
      <c r="BL268" s="19" t="s">
        <v>229</v>
      </c>
      <c r="BM268" s="191" t="s">
        <v>1892</v>
      </c>
    </row>
    <row r="269" spans="1:65" s="2" customFormat="1" ht="11.25">
      <c r="A269" s="36"/>
      <c r="B269" s="37"/>
      <c r="C269" s="38"/>
      <c r="D269" s="193" t="s">
        <v>156</v>
      </c>
      <c r="E269" s="38"/>
      <c r="F269" s="194" t="s">
        <v>1903</v>
      </c>
      <c r="G269" s="38"/>
      <c r="H269" s="38"/>
      <c r="I269" s="195"/>
      <c r="J269" s="38"/>
      <c r="K269" s="38"/>
      <c r="L269" s="41"/>
      <c r="M269" s="196"/>
      <c r="N269" s="197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9" t="s">
        <v>156</v>
      </c>
      <c r="AU269" s="19" t="s">
        <v>84</v>
      </c>
    </row>
    <row r="270" spans="1:65" s="2" customFormat="1" ht="24.2" customHeight="1">
      <c r="A270" s="36"/>
      <c r="B270" s="37"/>
      <c r="C270" s="235" t="s">
        <v>887</v>
      </c>
      <c r="D270" s="235" t="s">
        <v>288</v>
      </c>
      <c r="E270" s="236" t="s">
        <v>1904</v>
      </c>
      <c r="F270" s="237" t="s">
        <v>1905</v>
      </c>
      <c r="G270" s="238" t="s">
        <v>162</v>
      </c>
      <c r="H270" s="239">
        <v>1</v>
      </c>
      <c r="I270" s="240"/>
      <c r="J270" s="241">
        <f>ROUND(I270*H270,2)</f>
        <v>0</v>
      </c>
      <c r="K270" s="237" t="s">
        <v>153</v>
      </c>
      <c r="L270" s="242"/>
      <c r="M270" s="243" t="s">
        <v>19</v>
      </c>
      <c r="N270" s="244" t="s">
        <v>43</v>
      </c>
      <c r="O270" s="66"/>
      <c r="P270" s="189">
        <f>O270*H270</f>
        <v>0</v>
      </c>
      <c r="Q270" s="189">
        <v>9.0000000000000006E-5</v>
      </c>
      <c r="R270" s="189">
        <f>Q270*H270</f>
        <v>9.0000000000000006E-5</v>
      </c>
      <c r="S270" s="189">
        <v>0</v>
      </c>
      <c r="T270" s="190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91" t="s">
        <v>455</v>
      </c>
      <c r="AT270" s="191" t="s">
        <v>288</v>
      </c>
      <c r="AU270" s="191" t="s">
        <v>84</v>
      </c>
      <c r="AY270" s="19" t="s">
        <v>146</v>
      </c>
      <c r="BE270" s="192">
        <f>IF(N270="základní",J270,0)</f>
        <v>0</v>
      </c>
      <c r="BF270" s="192">
        <f>IF(N270="snížená",J270,0)</f>
        <v>0</v>
      </c>
      <c r="BG270" s="192">
        <f>IF(N270="zákl. přenesená",J270,0)</f>
        <v>0</v>
      </c>
      <c r="BH270" s="192">
        <f>IF(N270="sníž. přenesená",J270,0)</f>
        <v>0</v>
      </c>
      <c r="BI270" s="192">
        <f>IF(N270="nulová",J270,0)</f>
        <v>0</v>
      </c>
      <c r="BJ270" s="19" t="s">
        <v>84</v>
      </c>
      <c r="BK270" s="192">
        <f>ROUND(I270*H270,2)</f>
        <v>0</v>
      </c>
      <c r="BL270" s="19" t="s">
        <v>229</v>
      </c>
      <c r="BM270" s="191" t="s">
        <v>1895</v>
      </c>
    </row>
    <row r="271" spans="1:65" s="2" customFormat="1" ht="24.2" customHeight="1">
      <c r="A271" s="36"/>
      <c r="B271" s="37"/>
      <c r="C271" s="235" t="s">
        <v>894</v>
      </c>
      <c r="D271" s="235" t="s">
        <v>288</v>
      </c>
      <c r="E271" s="236" t="s">
        <v>1907</v>
      </c>
      <c r="F271" s="237" t="s">
        <v>1908</v>
      </c>
      <c r="G271" s="238" t="s">
        <v>162</v>
      </c>
      <c r="H271" s="239">
        <v>1</v>
      </c>
      <c r="I271" s="240"/>
      <c r="J271" s="241">
        <f>ROUND(I271*H271,2)</f>
        <v>0</v>
      </c>
      <c r="K271" s="237" t="s">
        <v>19</v>
      </c>
      <c r="L271" s="242"/>
      <c r="M271" s="253" t="s">
        <v>19</v>
      </c>
      <c r="N271" s="254" t="s">
        <v>43</v>
      </c>
      <c r="O271" s="251"/>
      <c r="P271" s="255">
        <f>O271*H271</f>
        <v>0</v>
      </c>
      <c r="Q271" s="255">
        <v>0</v>
      </c>
      <c r="R271" s="255">
        <f>Q271*H271</f>
        <v>0</v>
      </c>
      <c r="S271" s="255">
        <v>0</v>
      </c>
      <c r="T271" s="256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91" t="s">
        <v>455</v>
      </c>
      <c r="AT271" s="191" t="s">
        <v>288</v>
      </c>
      <c r="AU271" s="191" t="s">
        <v>84</v>
      </c>
      <c r="AY271" s="19" t="s">
        <v>146</v>
      </c>
      <c r="BE271" s="192">
        <f>IF(N271="základní",J271,0)</f>
        <v>0</v>
      </c>
      <c r="BF271" s="192">
        <f>IF(N271="snížená",J271,0)</f>
        <v>0</v>
      </c>
      <c r="BG271" s="192">
        <f>IF(N271="zákl. přenesená",J271,0)</f>
        <v>0</v>
      </c>
      <c r="BH271" s="192">
        <f>IF(N271="sníž. přenesená",J271,0)</f>
        <v>0</v>
      </c>
      <c r="BI271" s="192">
        <f>IF(N271="nulová",J271,0)</f>
        <v>0</v>
      </c>
      <c r="BJ271" s="19" t="s">
        <v>84</v>
      </c>
      <c r="BK271" s="192">
        <f>ROUND(I271*H271,2)</f>
        <v>0</v>
      </c>
      <c r="BL271" s="19" t="s">
        <v>229</v>
      </c>
      <c r="BM271" s="191" t="s">
        <v>1899</v>
      </c>
    </row>
    <row r="272" spans="1:65" s="2" customFormat="1" ht="6.95" customHeight="1">
      <c r="A272" s="36"/>
      <c r="B272" s="49"/>
      <c r="C272" s="50"/>
      <c r="D272" s="50"/>
      <c r="E272" s="50"/>
      <c r="F272" s="50"/>
      <c r="G272" s="50"/>
      <c r="H272" s="50"/>
      <c r="I272" s="50"/>
      <c r="J272" s="50"/>
      <c r="K272" s="50"/>
      <c r="L272" s="41"/>
      <c r="M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</row>
  </sheetData>
  <sheetProtection algorithmName="SHA-512" hashValue="VLcGn/pcKnEEh+RYv5FpwTuLsdqnNFmSQpHnSwvfsOqhcULDVlBiIt/fMxKFwtsiYeG8iATS9nVVO2e3n70x9Q==" saltValue="SIbAaS5q1PPSR7rkCL5YMHXU+upPhadApi2g+vmjYsnVK17f81YXpXO7grGaC/1c6mnZBRe5LYdFoW7HlacC/A==" spinCount="100000" sheet="1" objects="1" scenarios="1" formatColumns="0" formatRows="0" autoFilter="0"/>
  <autoFilter ref="C95:K271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hyperlinks>
    <hyperlink ref="F100" r:id="rId1"/>
    <hyperlink ref="F102" r:id="rId2"/>
    <hyperlink ref="F104" r:id="rId3"/>
    <hyperlink ref="F109" r:id="rId4"/>
    <hyperlink ref="F111" r:id="rId5"/>
    <hyperlink ref="F114" r:id="rId6"/>
    <hyperlink ref="F116" r:id="rId7"/>
    <hyperlink ref="F118" r:id="rId8"/>
    <hyperlink ref="F120" r:id="rId9"/>
    <hyperlink ref="F123" r:id="rId10"/>
    <hyperlink ref="F125" r:id="rId11"/>
    <hyperlink ref="F127" r:id="rId12"/>
    <hyperlink ref="F129" r:id="rId13"/>
    <hyperlink ref="F134" r:id="rId14"/>
    <hyperlink ref="F137" r:id="rId15"/>
    <hyperlink ref="F141" r:id="rId16"/>
    <hyperlink ref="F144" r:id="rId17"/>
    <hyperlink ref="F150" r:id="rId18"/>
    <hyperlink ref="F155" r:id="rId19"/>
    <hyperlink ref="F158" r:id="rId20"/>
    <hyperlink ref="F162" r:id="rId21"/>
    <hyperlink ref="F165" r:id="rId22"/>
    <hyperlink ref="F167" r:id="rId23"/>
    <hyperlink ref="F169" r:id="rId24"/>
    <hyperlink ref="F171" r:id="rId25"/>
    <hyperlink ref="F173" r:id="rId26"/>
    <hyperlink ref="F175" r:id="rId27"/>
    <hyperlink ref="F177" r:id="rId28"/>
    <hyperlink ref="F179" r:id="rId29"/>
    <hyperlink ref="F181" r:id="rId30"/>
    <hyperlink ref="F184" r:id="rId31"/>
    <hyperlink ref="F187" r:id="rId32"/>
    <hyperlink ref="F190" r:id="rId33"/>
    <hyperlink ref="F193" r:id="rId34"/>
    <hyperlink ref="F196" r:id="rId35"/>
    <hyperlink ref="F204" r:id="rId36"/>
    <hyperlink ref="F209" r:id="rId37"/>
    <hyperlink ref="F213" r:id="rId38"/>
    <hyperlink ref="F216" r:id="rId39"/>
    <hyperlink ref="F220" r:id="rId40"/>
    <hyperlink ref="F222" r:id="rId41"/>
    <hyperlink ref="F243" r:id="rId42"/>
    <hyperlink ref="F247" r:id="rId43"/>
    <hyperlink ref="F250" r:id="rId44"/>
    <hyperlink ref="F253" r:id="rId45"/>
    <hyperlink ref="F256" r:id="rId46"/>
    <hyperlink ref="F259" r:id="rId47"/>
    <hyperlink ref="F263" r:id="rId48"/>
    <hyperlink ref="F266" r:id="rId49"/>
    <hyperlink ref="F269" r:id="rId50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112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78</v>
      </c>
    </row>
    <row r="4" spans="1:46" s="1" customFormat="1" ht="24.95" customHeight="1">
      <c r="B4" s="22"/>
      <c r="D4" s="112" t="s">
        <v>116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8" t="str">
        <f>'Rekapitulace stavby'!K6</f>
        <v>Stavební úpravy domu č.p. 74 na Masarykově náměstí, č.o. 26 v Novém Jičíně</v>
      </c>
      <c r="F7" s="389"/>
      <c r="G7" s="389"/>
      <c r="H7" s="389"/>
      <c r="L7" s="22"/>
    </row>
    <row r="8" spans="1:46" s="2" customFormat="1" ht="12" customHeight="1">
      <c r="A8" s="36"/>
      <c r="B8" s="41"/>
      <c r="C8" s="36"/>
      <c r="D8" s="114" t="s">
        <v>117</v>
      </c>
      <c r="E8" s="36"/>
      <c r="F8" s="36"/>
      <c r="G8" s="36"/>
      <c r="H8" s="36"/>
      <c r="I8" s="36"/>
      <c r="J8" s="36"/>
      <c r="K8" s="36"/>
      <c r="L8" s="11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1" t="s">
        <v>1917</v>
      </c>
      <c r="F9" s="390"/>
      <c r="G9" s="390"/>
      <c r="H9" s="390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4" t="s">
        <v>18</v>
      </c>
      <c r="E11" s="36"/>
      <c r="F11" s="105" t="s">
        <v>19</v>
      </c>
      <c r="G11" s="36"/>
      <c r="H11" s="36"/>
      <c r="I11" s="114" t="s">
        <v>20</v>
      </c>
      <c r="J11" s="105" t="s">
        <v>19</v>
      </c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21</v>
      </c>
      <c r="E12" s="36"/>
      <c r="F12" s="105" t="s">
        <v>22</v>
      </c>
      <c r="G12" s="36"/>
      <c r="H12" s="36"/>
      <c r="I12" s="114" t="s">
        <v>23</v>
      </c>
      <c r="J12" s="116" t="str">
        <f>'Rekapitulace stavby'!AN8</f>
        <v>19. 7. 2023</v>
      </c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25</v>
      </c>
      <c r="E14" s="36"/>
      <c r="F14" s="36"/>
      <c r="G14" s="36"/>
      <c r="H14" s="36"/>
      <c r="I14" s="114" t="s">
        <v>26</v>
      </c>
      <c r="J14" s="105" t="s">
        <v>19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27</v>
      </c>
      <c r="F15" s="36"/>
      <c r="G15" s="36"/>
      <c r="H15" s="36"/>
      <c r="I15" s="114" t="s">
        <v>28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4" t="s">
        <v>29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2" t="str">
        <f>'Rekapitulace stavby'!E14</f>
        <v>Vyplň údaj</v>
      </c>
      <c r="F18" s="393"/>
      <c r="G18" s="393"/>
      <c r="H18" s="393"/>
      <c r="I18" s="114" t="s">
        <v>28</v>
      </c>
      <c r="J18" s="32" t="str">
        <f>'Rekapitulace stavby'!AN14</f>
        <v>Vyplň údaj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4" t="s">
        <v>31</v>
      </c>
      <c r="E20" s="36"/>
      <c r="F20" s="36"/>
      <c r="G20" s="36"/>
      <c r="H20" s="36"/>
      <c r="I20" s="114" t="s">
        <v>26</v>
      </c>
      <c r="J20" s="105" t="s">
        <v>19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32</v>
      </c>
      <c r="F21" s="36"/>
      <c r="G21" s="36"/>
      <c r="H21" s="36"/>
      <c r="I21" s="114" t="s">
        <v>28</v>
      </c>
      <c r="J21" s="105" t="s">
        <v>19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4" t="s">
        <v>34</v>
      </c>
      <c r="E23" s="36"/>
      <c r="F23" s="36"/>
      <c r="G23" s="36"/>
      <c r="H23" s="36"/>
      <c r="I23" s="114" t="s">
        <v>26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1918</v>
      </c>
      <c r="F24" s="36"/>
      <c r="G24" s="36"/>
      <c r="H24" s="36"/>
      <c r="I24" s="114" t="s">
        <v>28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4" t="s">
        <v>35</v>
      </c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7"/>
      <c r="B27" s="118"/>
      <c r="C27" s="117"/>
      <c r="D27" s="117"/>
      <c r="E27" s="394" t="s">
        <v>36</v>
      </c>
      <c r="F27" s="394"/>
      <c r="G27" s="394"/>
      <c r="H27" s="394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0"/>
      <c r="J29" s="120"/>
      <c r="K29" s="120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1" t="s">
        <v>37</v>
      </c>
      <c r="E30" s="36"/>
      <c r="F30" s="36"/>
      <c r="G30" s="36"/>
      <c r="H30" s="36"/>
      <c r="I30" s="36"/>
      <c r="J30" s="122">
        <f>ROUND(J83, 2)</f>
        <v>0</v>
      </c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3" t="s">
        <v>39</v>
      </c>
      <c r="G32" s="36"/>
      <c r="H32" s="36"/>
      <c r="I32" s="123" t="s">
        <v>38</v>
      </c>
      <c r="J32" s="123" t="s">
        <v>40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4" t="s">
        <v>41</v>
      </c>
      <c r="E33" s="114" t="s">
        <v>42</v>
      </c>
      <c r="F33" s="125">
        <f>ROUND((SUM(BE83:BE135)),  2)</f>
        <v>0</v>
      </c>
      <c r="G33" s="36"/>
      <c r="H33" s="36"/>
      <c r="I33" s="126">
        <v>0.21</v>
      </c>
      <c r="J33" s="125">
        <f>ROUND(((SUM(BE83:BE135))*I33),  2)</f>
        <v>0</v>
      </c>
      <c r="K33" s="36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4" t="s">
        <v>43</v>
      </c>
      <c r="F34" s="125">
        <f>ROUND((SUM(BF83:BF135)),  2)</f>
        <v>0</v>
      </c>
      <c r="G34" s="36"/>
      <c r="H34" s="36"/>
      <c r="I34" s="126">
        <v>0.12</v>
      </c>
      <c r="J34" s="125">
        <f>ROUND(((SUM(BF83:BF135))*I34), 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4" t="s">
        <v>44</v>
      </c>
      <c r="F35" s="125">
        <f>ROUND((SUM(BG83:BG135)),  2)</f>
        <v>0</v>
      </c>
      <c r="G35" s="36"/>
      <c r="H35" s="36"/>
      <c r="I35" s="126">
        <v>0.21</v>
      </c>
      <c r="J35" s="125">
        <f>0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4" t="s">
        <v>45</v>
      </c>
      <c r="F36" s="125">
        <f>ROUND((SUM(BH83:BH135)),  2)</f>
        <v>0</v>
      </c>
      <c r="G36" s="36"/>
      <c r="H36" s="36"/>
      <c r="I36" s="126">
        <v>0.12</v>
      </c>
      <c r="J36" s="125">
        <f>0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46</v>
      </c>
      <c r="F37" s="125">
        <f>ROUND((SUM(BI83:BI135)),  2)</f>
        <v>0</v>
      </c>
      <c r="G37" s="36"/>
      <c r="H37" s="36"/>
      <c r="I37" s="126">
        <v>0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7"/>
      <c r="D39" s="128" t="s">
        <v>47</v>
      </c>
      <c r="E39" s="129"/>
      <c r="F39" s="129"/>
      <c r="G39" s="130" t="s">
        <v>48</v>
      </c>
      <c r="H39" s="131" t="s">
        <v>49</v>
      </c>
      <c r="I39" s="129"/>
      <c r="J39" s="132">
        <f>SUM(J30:J37)</f>
        <v>0</v>
      </c>
      <c r="K39" s="133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121</v>
      </c>
      <c r="D45" s="38"/>
      <c r="E45" s="38"/>
      <c r="F45" s="38"/>
      <c r="G45" s="38"/>
      <c r="H45" s="38"/>
      <c r="I45" s="38"/>
      <c r="J45" s="38"/>
      <c r="K45" s="38"/>
      <c r="L45" s="11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395" t="str">
        <f>E7</f>
        <v>Stavební úpravy domu č.p. 74 na Masarykově náměstí, č.o. 26 v Novém Jičíně</v>
      </c>
      <c r="F48" s="396"/>
      <c r="G48" s="396"/>
      <c r="H48" s="396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117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9" t="str">
        <f>E9</f>
        <v>D 1.5 - Technika prostředí staveb – plynoinstalace</v>
      </c>
      <c r="F50" s="397"/>
      <c r="G50" s="397"/>
      <c r="H50" s="397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Masarykovo náměstí, č.o. 26</v>
      </c>
      <c r="G52" s="38"/>
      <c r="H52" s="38"/>
      <c r="I52" s="31" t="s">
        <v>23</v>
      </c>
      <c r="J52" s="61" t="str">
        <f>IF(J12="","",J12)</f>
        <v>19. 7. 2023</v>
      </c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Nový Jičín</v>
      </c>
      <c r="G54" s="38"/>
      <c r="H54" s="38"/>
      <c r="I54" s="31" t="s">
        <v>31</v>
      </c>
      <c r="J54" s="34" t="str">
        <f>E21</f>
        <v>BENEPRO, a.s.</v>
      </c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Jana Urbánková</v>
      </c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8" t="s">
        <v>122</v>
      </c>
      <c r="D57" s="139"/>
      <c r="E57" s="139"/>
      <c r="F57" s="139"/>
      <c r="G57" s="139"/>
      <c r="H57" s="139"/>
      <c r="I57" s="139"/>
      <c r="J57" s="140" t="s">
        <v>123</v>
      </c>
      <c r="K57" s="139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1" t="s">
        <v>69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124</v>
      </c>
    </row>
    <row r="60" spans="1:47" s="9" customFormat="1" ht="24.95" customHeight="1">
      <c r="B60" s="142"/>
      <c r="C60" s="143"/>
      <c r="D60" s="144" t="s">
        <v>128</v>
      </c>
      <c r="E60" s="145"/>
      <c r="F60" s="145"/>
      <c r="G60" s="145"/>
      <c r="H60" s="145"/>
      <c r="I60" s="145"/>
      <c r="J60" s="146">
        <f>J84</f>
        <v>0</v>
      </c>
      <c r="K60" s="143"/>
      <c r="L60" s="147"/>
    </row>
    <row r="61" spans="1:47" s="10" customFormat="1" ht="19.899999999999999" customHeight="1">
      <c r="B61" s="148"/>
      <c r="C61" s="99"/>
      <c r="D61" s="149" t="s">
        <v>1919</v>
      </c>
      <c r="E61" s="150"/>
      <c r="F61" s="150"/>
      <c r="G61" s="150"/>
      <c r="H61" s="150"/>
      <c r="I61" s="150"/>
      <c r="J61" s="151">
        <f>J85</f>
        <v>0</v>
      </c>
      <c r="K61" s="99"/>
      <c r="L61" s="152"/>
    </row>
    <row r="62" spans="1:47" s="10" customFormat="1" ht="19.899999999999999" customHeight="1">
      <c r="B62" s="148"/>
      <c r="C62" s="99"/>
      <c r="D62" s="149" t="s">
        <v>256</v>
      </c>
      <c r="E62" s="150"/>
      <c r="F62" s="150"/>
      <c r="G62" s="150"/>
      <c r="H62" s="150"/>
      <c r="I62" s="150"/>
      <c r="J62" s="151">
        <f>J123</f>
        <v>0</v>
      </c>
      <c r="K62" s="99"/>
      <c r="L62" s="152"/>
    </row>
    <row r="63" spans="1:47" s="9" customFormat="1" ht="24.95" customHeight="1">
      <c r="B63" s="142"/>
      <c r="C63" s="143"/>
      <c r="D63" s="144" t="s">
        <v>1322</v>
      </c>
      <c r="E63" s="145"/>
      <c r="F63" s="145"/>
      <c r="G63" s="145"/>
      <c r="H63" s="145"/>
      <c r="I63" s="145"/>
      <c r="J63" s="146">
        <f>J130</f>
        <v>0</v>
      </c>
      <c r="K63" s="143"/>
      <c r="L63" s="147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1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1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5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15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5" customHeight="1">
      <c r="A70" s="36"/>
      <c r="B70" s="37"/>
      <c r="C70" s="25" t="s">
        <v>131</v>
      </c>
      <c r="D70" s="38"/>
      <c r="E70" s="38"/>
      <c r="F70" s="38"/>
      <c r="G70" s="38"/>
      <c r="H70" s="38"/>
      <c r="I70" s="38"/>
      <c r="J70" s="38"/>
      <c r="K70" s="38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16</v>
      </c>
      <c r="D72" s="38"/>
      <c r="E72" s="38"/>
      <c r="F72" s="38"/>
      <c r="G72" s="38"/>
      <c r="H72" s="38"/>
      <c r="I72" s="38"/>
      <c r="J72" s="38"/>
      <c r="K72" s="38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6.25" customHeight="1">
      <c r="A73" s="36"/>
      <c r="B73" s="37"/>
      <c r="C73" s="38"/>
      <c r="D73" s="38"/>
      <c r="E73" s="395" t="str">
        <f>E7</f>
        <v>Stavební úpravy domu č.p. 74 na Masarykově náměstí, č.o. 26 v Novém Jičíně</v>
      </c>
      <c r="F73" s="396"/>
      <c r="G73" s="396"/>
      <c r="H73" s="396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117</v>
      </c>
      <c r="D74" s="38"/>
      <c r="E74" s="38"/>
      <c r="F74" s="38"/>
      <c r="G74" s="38"/>
      <c r="H74" s="38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49" t="str">
        <f>E9</f>
        <v>D 1.5 - Technika prostředí staveb – plynoinstalace</v>
      </c>
      <c r="F75" s="397"/>
      <c r="G75" s="397"/>
      <c r="H75" s="397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21</v>
      </c>
      <c r="D77" s="38"/>
      <c r="E77" s="38"/>
      <c r="F77" s="29" t="str">
        <f>F12</f>
        <v>Masarykovo náměstí, č.o. 26</v>
      </c>
      <c r="G77" s="38"/>
      <c r="H77" s="38"/>
      <c r="I77" s="31" t="s">
        <v>23</v>
      </c>
      <c r="J77" s="61" t="str">
        <f>IF(J12="","",J12)</f>
        <v>19. 7. 2023</v>
      </c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2" customHeight="1">
      <c r="A79" s="36"/>
      <c r="B79" s="37"/>
      <c r="C79" s="31" t="s">
        <v>25</v>
      </c>
      <c r="D79" s="38"/>
      <c r="E79" s="38"/>
      <c r="F79" s="29" t="str">
        <f>E15</f>
        <v>Město Nový Jičín</v>
      </c>
      <c r="G79" s="38"/>
      <c r="H79" s="38"/>
      <c r="I79" s="31" t="s">
        <v>31</v>
      </c>
      <c r="J79" s="34" t="str">
        <f>E21</f>
        <v>BENEPRO, a.s.</v>
      </c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29</v>
      </c>
      <c r="D80" s="38"/>
      <c r="E80" s="38"/>
      <c r="F80" s="29" t="str">
        <f>IF(E18="","",E18)</f>
        <v>Vyplň údaj</v>
      </c>
      <c r="G80" s="38"/>
      <c r="H80" s="38"/>
      <c r="I80" s="31" t="s">
        <v>34</v>
      </c>
      <c r="J80" s="34" t="str">
        <f>E24</f>
        <v>Jana Urbánková</v>
      </c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>
      <c r="A82" s="153"/>
      <c r="B82" s="154"/>
      <c r="C82" s="155" t="s">
        <v>132</v>
      </c>
      <c r="D82" s="156" t="s">
        <v>56</v>
      </c>
      <c r="E82" s="156" t="s">
        <v>52</v>
      </c>
      <c r="F82" s="156" t="s">
        <v>53</v>
      </c>
      <c r="G82" s="156" t="s">
        <v>133</v>
      </c>
      <c r="H82" s="156" t="s">
        <v>134</v>
      </c>
      <c r="I82" s="156" t="s">
        <v>135</v>
      </c>
      <c r="J82" s="156" t="s">
        <v>123</v>
      </c>
      <c r="K82" s="157" t="s">
        <v>136</v>
      </c>
      <c r="L82" s="158"/>
      <c r="M82" s="70" t="s">
        <v>19</v>
      </c>
      <c r="N82" s="71" t="s">
        <v>41</v>
      </c>
      <c r="O82" s="71" t="s">
        <v>137</v>
      </c>
      <c r="P82" s="71" t="s">
        <v>138</v>
      </c>
      <c r="Q82" s="71" t="s">
        <v>139</v>
      </c>
      <c r="R82" s="71" t="s">
        <v>140</v>
      </c>
      <c r="S82" s="71" t="s">
        <v>141</v>
      </c>
      <c r="T82" s="72" t="s">
        <v>142</v>
      </c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</row>
    <row r="83" spans="1:65" s="2" customFormat="1" ht="22.9" customHeight="1">
      <c r="A83" s="36"/>
      <c r="B83" s="37"/>
      <c r="C83" s="77" t="s">
        <v>143</v>
      </c>
      <c r="D83" s="38"/>
      <c r="E83" s="38"/>
      <c r="F83" s="38"/>
      <c r="G83" s="38"/>
      <c r="H83" s="38"/>
      <c r="I83" s="38"/>
      <c r="J83" s="159">
        <f>BK83</f>
        <v>0</v>
      </c>
      <c r="K83" s="38"/>
      <c r="L83" s="41"/>
      <c r="M83" s="73"/>
      <c r="N83" s="160"/>
      <c r="O83" s="74"/>
      <c r="P83" s="161">
        <f>P84+P130</f>
        <v>0</v>
      </c>
      <c r="Q83" s="74"/>
      <c r="R83" s="161">
        <f>R84+R130</f>
        <v>0.10480471</v>
      </c>
      <c r="S83" s="74"/>
      <c r="T83" s="162">
        <f>T84+T130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70</v>
      </c>
      <c r="AU83" s="19" t="s">
        <v>124</v>
      </c>
      <c r="BK83" s="163">
        <f>BK84+BK130</f>
        <v>0</v>
      </c>
    </row>
    <row r="84" spans="1:65" s="12" customFormat="1" ht="25.9" customHeight="1">
      <c r="B84" s="164"/>
      <c r="C84" s="165"/>
      <c r="D84" s="166" t="s">
        <v>70</v>
      </c>
      <c r="E84" s="167" t="s">
        <v>223</v>
      </c>
      <c r="F84" s="167" t="s">
        <v>224</v>
      </c>
      <c r="G84" s="165"/>
      <c r="H84" s="165"/>
      <c r="I84" s="168"/>
      <c r="J84" s="169">
        <f>BK84</f>
        <v>0</v>
      </c>
      <c r="K84" s="165"/>
      <c r="L84" s="170"/>
      <c r="M84" s="171"/>
      <c r="N84" s="172"/>
      <c r="O84" s="172"/>
      <c r="P84" s="173">
        <f>P85+P123</f>
        <v>0</v>
      </c>
      <c r="Q84" s="172"/>
      <c r="R84" s="173">
        <f>R85+R123</f>
        <v>0.10480471</v>
      </c>
      <c r="S84" s="172"/>
      <c r="T84" s="174">
        <f>T85+T123</f>
        <v>0</v>
      </c>
      <c r="AR84" s="175" t="s">
        <v>84</v>
      </c>
      <c r="AT84" s="176" t="s">
        <v>70</v>
      </c>
      <c r="AU84" s="176" t="s">
        <v>71</v>
      </c>
      <c r="AY84" s="175" t="s">
        <v>146</v>
      </c>
      <c r="BK84" s="177">
        <f>BK85+BK123</f>
        <v>0</v>
      </c>
    </row>
    <row r="85" spans="1:65" s="12" customFormat="1" ht="22.9" customHeight="1">
      <c r="B85" s="164"/>
      <c r="C85" s="165"/>
      <c r="D85" s="166" t="s">
        <v>70</v>
      </c>
      <c r="E85" s="178" t="s">
        <v>1920</v>
      </c>
      <c r="F85" s="178" t="s">
        <v>1921</v>
      </c>
      <c r="G85" s="165"/>
      <c r="H85" s="165"/>
      <c r="I85" s="168"/>
      <c r="J85" s="179">
        <f>BK85</f>
        <v>0</v>
      </c>
      <c r="K85" s="165"/>
      <c r="L85" s="170"/>
      <c r="M85" s="171"/>
      <c r="N85" s="172"/>
      <c r="O85" s="172"/>
      <c r="P85" s="173">
        <f>SUM(P86:P122)</f>
        <v>0</v>
      </c>
      <c r="Q85" s="172"/>
      <c r="R85" s="173">
        <f>SUM(R86:R122)</f>
        <v>2.8807630000000004E-2</v>
      </c>
      <c r="S85" s="172"/>
      <c r="T85" s="174">
        <f>SUM(T86:T122)</f>
        <v>0</v>
      </c>
      <c r="AR85" s="175" t="s">
        <v>84</v>
      </c>
      <c r="AT85" s="176" t="s">
        <v>70</v>
      </c>
      <c r="AU85" s="176" t="s">
        <v>78</v>
      </c>
      <c r="AY85" s="175" t="s">
        <v>146</v>
      </c>
      <c r="BK85" s="177">
        <f>SUM(BK86:BK122)</f>
        <v>0</v>
      </c>
    </row>
    <row r="86" spans="1:65" s="2" customFormat="1" ht="24.2" customHeight="1">
      <c r="A86" s="36"/>
      <c r="B86" s="37"/>
      <c r="C86" s="180" t="s">
        <v>78</v>
      </c>
      <c r="D86" s="180" t="s">
        <v>149</v>
      </c>
      <c r="E86" s="181" t="s">
        <v>1922</v>
      </c>
      <c r="F86" s="182" t="s">
        <v>1923</v>
      </c>
      <c r="G86" s="183" t="s">
        <v>152</v>
      </c>
      <c r="H86" s="184">
        <v>19</v>
      </c>
      <c r="I86" s="185"/>
      <c r="J86" s="186">
        <f>ROUND(I86*H86,2)</f>
        <v>0</v>
      </c>
      <c r="K86" s="182" t="s">
        <v>444</v>
      </c>
      <c r="L86" s="41"/>
      <c r="M86" s="187" t="s">
        <v>19</v>
      </c>
      <c r="N86" s="188" t="s">
        <v>43</v>
      </c>
      <c r="O86" s="66"/>
      <c r="P86" s="189">
        <f>O86*H86</f>
        <v>0</v>
      </c>
      <c r="Q86" s="189">
        <v>7.1000000000000002E-4</v>
      </c>
      <c r="R86" s="189">
        <f>Q86*H86</f>
        <v>1.349E-2</v>
      </c>
      <c r="S86" s="189">
        <v>0</v>
      </c>
      <c r="T86" s="190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91" t="s">
        <v>229</v>
      </c>
      <c r="AT86" s="191" t="s">
        <v>149</v>
      </c>
      <c r="AU86" s="191" t="s">
        <v>84</v>
      </c>
      <c r="AY86" s="19" t="s">
        <v>146</v>
      </c>
      <c r="BE86" s="192">
        <f>IF(N86="základní",J86,0)</f>
        <v>0</v>
      </c>
      <c r="BF86" s="192">
        <f>IF(N86="snížená",J86,0)</f>
        <v>0</v>
      </c>
      <c r="BG86" s="192">
        <f>IF(N86="zákl. přenesená",J86,0)</f>
        <v>0</v>
      </c>
      <c r="BH86" s="192">
        <f>IF(N86="sníž. přenesená",J86,0)</f>
        <v>0</v>
      </c>
      <c r="BI86" s="192">
        <f>IF(N86="nulová",J86,0)</f>
        <v>0</v>
      </c>
      <c r="BJ86" s="19" t="s">
        <v>84</v>
      </c>
      <c r="BK86" s="192">
        <f>ROUND(I86*H86,2)</f>
        <v>0</v>
      </c>
      <c r="BL86" s="19" t="s">
        <v>229</v>
      </c>
      <c r="BM86" s="191" t="s">
        <v>1924</v>
      </c>
    </row>
    <row r="87" spans="1:65" s="2" customFormat="1" ht="11.25">
      <c r="A87" s="36"/>
      <c r="B87" s="37"/>
      <c r="C87" s="38"/>
      <c r="D87" s="193" t="s">
        <v>156</v>
      </c>
      <c r="E87" s="38"/>
      <c r="F87" s="194" t="s">
        <v>1925</v>
      </c>
      <c r="G87" s="38"/>
      <c r="H87" s="38"/>
      <c r="I87" s="195"/>
      <c r="J87" s="38"/>
      <c r="K87" s="38"/>
      <c r="L87" s="41"/>
      <c r="M87" s="196"/>
      <c r="N87" s="197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156</v>
      </c>
      <c r="AU87" s="19" t="s">
        <v>84</v>
      </c>
    </row>
    <row r="88" spans="1:65" s="13" customFormat="1" ht="11.25">
      <c r="B88" s="198"/>
      <c r="C88" s="199"/>
      <c r="D88" s="200" t="s">
        <v>158</v>
      </c>
      <c r="E88" s="201" t="s">
        <v>19</v>
      </c>
      <c r="F88" s="202" t="s">
        <v>1926</v>
      </c>
      <c r="G88" s="199"/>
      <c r="H88" s="203">
        <v>10</v>
      </c>
      <c r="I88" s="204"/>
      <c r="J88" s="199"/>
      <c r="K88" s="199"/>
      <c r="L88" s="205"/>
      <c r="M88" s="206"/>
      <c r="N88" s="207"/>
      <c r="O88" s="207"/>
      <c r="P88" s="207"/>
      <c r="Q88" s="207"/>
      <c r="R88" s="207"/>
      <c r="S88" s="207"/>
      <c r="T88" s="208"/>
      <c r="AT88" s="209" t="s">
        <v>158</v>
      </c>
      <c r="AU88" s="209" t="s">
        <v>84</v>
      </c>
      <c r="AV88" s="13" t="s">
        <v>84</v>
      </c>
      <c r="AW88" s="13" t="s">
        <v>33</v>
      </c>
      <c r="AX88" s="13" t="s">
        <v>71</v>
      </c>
      <c r="AY88" s="209" t="s">
        <v>146</v>
      </c>
    </row>
    <row r="89" spans="1:65" s="13" customFormat="1" ht="11.25">
      <c r="B89" s="198"/>
      <c r="C89" s="199"/>
      <c r="D89" s="200" t="s">
        <v>158</v>
      </c>
      <c r="E89" s="201" t="s">
        <v>19</v>
      </c>
      <c r="F89" s="202" t="s">
        <v>1927</v>
      </c>
      <c r="G89" s="199"/>
      <c r="H89" s="203">
        <v>9</v>
      </c>
      <c r="I89" s="204"/>
      <c r="J89" s="199"/>
      <c r="K89" s="199"/>
      <c r="L89" s="205"/>
      <c r="M89" s="206"/>
      <c r="N89" s="207"/>
      <c r="O89" s="207"/>
      <c r="P89" s="207"/>
      <c r="Q89" s="207"/>
      <c r="R89" s="207"/>
      <c r="S89" s="207"/>
      <c r="T89" s="208"/>
      <c r="AT89" s="209" t="s">
        <v>158</v>
      </c>
      <c r="AU89" s="209" t="s">
        <v>84</v>
      </c>
      <c r="AV89" s="13" t="s">
        <v>84</v>
      </c>
      <c r="AW89" s="13" t="s">
        <v>33</v>
      </c>
      <c r="AX89" s="13" t="s">
        <v>71</v>
      </c>
      <c r="AY89" s="209" t="s">
        <v>146</v>
      </c>
    </row>
    <row r="90" spans="1:65" s="14" customFormat="1" ht="11.25">
      <c r="B90" s="210"/>
      <c r="C90" s="211"/>
      <c r="D90" s="200" t="s">
        <v>158</v>
      </c>
      <c r="E90" s="212" t="s">
        <v>19</v>
      </c>
      <c r="F90" s="213" t="s">
        <v>173</v>
      </c>
      <c r="G90" s="211"/>
      <c r="H90" s="214">
        <v>19</v>
      </c>
      <c r="I90" s="215"/>
      <c r="J90" s="211"/>
      <c r="K90" s="211"/>
      <c r="L90" s="216"/>
      <c r="M90" s="217"/>
      <c r="N90" s="218"/>
      <c r="O90" s="218"/>
      <c r="P90" s="218"/>
      <c r="Q90" s="218"/>
      <c r="R90" s="218"/>
      <c r="S90" s="218"/>
      <c r="T90" s="219"/>
      <c r="AT90" s="220" t="s">
        <v>158</v>
      </c>
      <c r="AU90" s="220" t="s">
        <v>84</v>
      </c>
      <c r="AV90" s="14" t="s">
        <v>154</v>
      </c>
      <c r="AW90" s="14" t="s">
        <v>33</v>
      </c>
      <c r="AX90" s="14" t="s">
        <v>78</v>
      </c>
      <c r="AY90" s="220" t="s">
        <v>146</v>
      </c>
    </row>
    <row r="91" spans="1:65" s="2" customFormat="1" ht="24.2" customHeight="1">
      <c r="A91" s="36"/>
      <c r="B91" s="37"/>
      <c r="C91" s="180" t="s">
        <v>84</v>
      </c>
      <c r="D91" s="180" t="s">
        <v>149</v>
      </c>
      <c r="E91" s="181" t="s">
        <v>1928</v>
      </c>
      <c r="F91" s="182" t="s">
        <v>1929</v>
      </c>
      <c r="G91" s="183" t="s">
        <v>152</v>
      </c>
      <c r="H91" s="184">
        <v>10</v>
      </c>
      <c r="I91" s="185"/>
      <c r="J91" s="186">
        <f>ROUND(I91*H91,2)</f>
        <v>0</v>
      </c>
      <c r="K91" s="182" t="s">
        <v>153</v>
      </c>
      <c r="L91" s="41"/>
      <c r="M91" s="187" t="s">
        <v>19</v>
      </c>
      <c r="N91" s="188" t="s">
        <v>43</v>
      </c>
      <c r="O91" s="66"/>
      <c r="P91" s="189">
        <f>O91*H91</f>
        <v>0</v>
      </c>
      <c r="Q91" s="189">
        <v>1.243135E-3</v>
      </c>
      <c r="R91" s="189">
        <f>Q91*H91</f>
        <v>1.2431350000000001E-2</v>
      </c>
      <c r="S91" s="189">
        <v>0</v>
      </c>
      <c r="T91" s="190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91" t="s">
        <v>229</v>
      </c>
      <c r="AT91" s="191" t="s">
        <v>149</v>
      </c>
      <c r="AU91" s="191" t="s">
        <v>84</v>
      </c>
      <c r="AY91" s="19" t="s">
        <v>146</v>
      </c>
      <c r="BE91" s="192">
        <f>IF(N91="základní",J91,0)</f>
        <v>0</v>
      </c>
      <c r="BF91" s="192">
        <f>IF(N91="snížená",J91,0)</f>
        <v>0</v>
      </c>
      <c r="BG91" s="192">
        <f>IF(N91="zákl. přenesená",J91,0)</f>
        <v>0</v>
      </c>
      <c r="BH91" s="192">
        <f>IF(N91="sníž. přenesená",J91,0)</f>
        <v>0</v>
      </c>
      <c r="BI91" s="192">
        <f>IF(N91="nulová",J91,0)</f>
        <v>0</v>
      </c>
      <c r="BJ91" s="19" t="s">
        <v>84</v>
      </c>
      <c r="BK91" s="192">
        <f>ROUND(I91*H91,2)</f>
        <v>0</v>
      </c>
      <c r="BL91" s="19" t="s">
        <v>229</v>
      </c>
      <c r="BM91" s="191" t="s">
        <v>1930</v>
      </c>
    </row>
    <row r="92" spans="1:65" s="2" customFormat="1" ht="11.25">
      <c r="A92" s="36"/>
      <c r="B92" s="37"/>
      <c r="C92" s="38"/>
      <c r="D92" s="193" t="s">
        <v>156</v>
      </c>
      <c r="E92" s="38"/>
      <c r="F92" s="194" t="s">
        <v>1931</v>
      </c>
      <c r="G92" s="38"/>
      <c r="H92" s="38"/>
      <c r="I92" s="195"/>
      <c r="J92" s="38"/>
      <c r="K92" s="38"/>
      <c r="L92" s="41"/>
      <c r="M92" s="196"/>
      <c r="N92" s="197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156</v>
      </c>
      <c r="AU92" s="19" t="s">
        <v>84</v>
      </c>
    </row>
    <row r="93" spans="1:65" s="13" customFormat="1" ht="11.25">
      <c r="B93" s="198"/>
      <c r="C93" s="199"/>
      <c r="D93" s="200" t="s">
        <v>158</v>
      </c>
      <c r="E93" s="201" t="s">
        <v>19</v>
      </c>
      <c r="F93" s="202" t="s">
        <v>1932</v>
      </c>
      <c r="G93" s="199"/>
      <c r="H93" s="203">
        <v>5</v>
      </c>
      <c r="I93" s="204"/>
      <c r="J93" s="199"/>
      <c r="K93" s="199"/>
      <c r="L93" s="205"/>
      <c r="M93" s="206"/>
      <c r="N93" s="207"/>
      <c r="O93" s="207"/>
      <c r="P93" s="207"/>
      <c r="Q93" s="207"/>
      <c r="R93" s="207"/>
      <c r="S93" s="207"/>
      <c r="T93" s="208"/>
      <c r="AT93" s="209" t="s">
        <v>158</v>
      </c>
      <c r="AU93" s="209" t="s">
        <v>84</v>
      </c>
      <c r="AV93" s="13" t="s">
        <v>84</v>
      </c>
      <c r="AW93" s="13" t="s">
        <v>33</v>
      </c>
      <c r="AX93" s="13" t="s">
        <v>71</v>
      </c>
      <c r="AY93" s="209" t="s">
        <v>146</v>
      </c>
    </row>
    <row r="94" spans="1:65" s="13" customFormat="1" ht="11.25">
      <c r="B94" s="198"/>
      <c r="C94" s="199"/>
      <c r="D94" s="200" t="s">
        <v>158</v>
      </c>
      <c r="E94" s="201" t="s">
        <v>19</v>
      </c>
      <c r="F94" s="202" t="s">
        <v>1933</v>
      </c>
      <c r="G94" s="199"/>
      <c r="H94" s="203">
        <v>5</v>
      </c>
      <c r="I94" s="204"/>
      <c r="J94" s="199"/>
      <c r="K94" s="199"/>
      <c r="L94" s="205"/>
      <c r="M94" s="206"/>
      <c r="N94" s="207"/>
      <c r="O94" s="207"/>
      <c r="P94" s="207"/>
      <c r="Q94" s="207"/>
      <c r="R94" s="207"/>
      <c r="S94" s="207"/>
      <c r="T94" s="208"/>
      <c r="AT94" s="209" t="s">
        <v>158</v>
      </c>
      <c r="AU94" s="209" t="s">
        <v>84</v>
      </c>
      <c r="AV94" s="13" t="s">
        <v>84</v>
      </c>
      <c r="AW94" s="13" t="s">
        <v>33</v>
      </c>
      <c r="AX94" s="13" t="s">
        <v>71</v>
      </c>
      <c r="AY94" s="209" t="s">
        <v>146</v>
      </c>
    </row>
    <row r="95" spans="1:65" s="14" customFormat="1" ht="11.25">
      <c r="B95" s="210"/>
      <c r="C95" s="211"/>
      <c r="D95" s="200" t="s">
        <v>158</v>
      </c>
      <c r="E95" s="212" t="s">
        <v>19</v>
      </c>
      <c r="F95" s="213" t="s">
        <v>173</v>
      </c>
      <c r="G95" s="211"/>
      <c r="H95" s="214">
        <v>10</v>
      </c>
      <c r="I95" s="215"/>
      <c r="J95" s="211"/>
      <c r="K95" s="211"/>
      <c r="L95" s="216"/>
      <c r="M95" s="217"/>
      <c r="N95" s="218"/>
      <c r="O95" s="218"/>
      <c r="P95" s="218"/>
      <c r="Q95" s="218"/>
      <c r="R95" s="218"/>
      <c r="S95" s="218"/>
      <c r="T95" s="219"/>
      <c r="AT95" s="220" t="s">
        <v>158</v>
      </c>
      <c r="AU95" s="220" t="s">
        <v>84</v>
      </c>
      <c r="AV95" s="14" t="s">
        <v>154</v>
      </c>
      <c r="AW95" s="14" t="s">
        <v>33</v>
      </c>
      <c r="AX95" s="14" t="s">
        <v>78</v>
      </c>
      <c r="AY95" s="220" t="s">
        <v>146</v>
      </c>
    </row>
    <row r="96" spans="1:65" s="2" customFormat="1" ht="16.5" customHeight="1">
      <c r="A96" s="36"/>
      <c r="B96" s="37"/>
      <c r="C96" s="235" t="s">
        <v>165</v>
      </c>
      <c r="D96" s="235" t="s">
        <v>288</v>
      </c>
      <c r="E96" s="236" t="s">
        <v>1934</v>
      </c>
      <c r="F96" s="237" t="s">
        <v>1935</v>
      </c>
      <c r="G96" s="238" t="s">
        <v>152</v>
      </c>
      <c r="H96" s="239">
        <v>1.2</v>
      </c>
      <c r="I96" s="240"/>
      <c r="J96" s="241">
        <f>ROUND(I96*H96,2)</f>
        <v>0</v>
      </c>
      <c r="K96" s="237" t="s">
        <v>176</v>
      </c>
      <c r="L96" s="242"/>
      <c r="M96" s="243" t="s">
        <v>19</v>
      </c>
      <c r="N96" s="244" t="s">
        <v>43</v>
      </c>
      <c r="O96" s="66"/>
      <c r="P96" s="189">
        <f>O96*H96</f>
        <v>0</v>
      </c>
      <c r="Q96" s="189">
        <v>4.4000000000000002E-4</v>
      </c>
      <c r="R96" s="189">
        <f>Q96*H96</f>
        <v>5.2800000000000004E-4</v>
      </c>
      <c r="S96" s="189">
        <v>0</v>
      </c>
      <c r="T96" s="190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455</v>
      </c>
      <c r="AT96" s="191" t="s">
        <v>288</v>
      </c>
      <c r="AU96" s="191" t="s">
        <v>84</v>
      </c>
      <c r="AY96" s="19" t="s">
        <v>146</v>
      </c>
      <c r="BE96" s="192">
        <f>IF(N96="základní",J96,0)</f>
        <v>0</v>
      </c>
      <c r="BF96" s="192">
        <f>IF(N96="snížená",J96,0)</f>
        <v>0</v>
      </c>
      <c r="BG96" s="192">
        <f>IF(N96="zákl. přenesená",J96,0)</f>
        <v>0</v>
      </c>
      <c r="BH96" s="192">
        <f>IF(N96="sníž. přenesená",J96,0)</f>
        <v>0</v>
      </c>
      <c r="BI96" s="192">
        <f>IF(N96="nulová",J96,0)</f>
        <v>0</v>
      </c>
      <c r="BJ96" s="19" t="s">
        <v>84</v>
      </c>
      <c r="BK96" s="192">
        <f>ROUND(I96*H96,2)</f>
        <v>0</v>
      </c>
      <c r="BL96" s="19" t="s">
        <v>229</v>
      </c>
      <c r="BM96" s="191" t="s">
        <v>1936</v>
      </c>
    </row>
    <row r="97" spans="1:65" s="13" customFormat="1" ht="11.25">
      <c r="B97" s="198"/>
      <c r="C97" s="199"/>
      <c r="D97" s="200" t="s">
        <v>158</v>
      </c>
      <c r="E97" s="201" t="s">
        <v>19</v>
      </c>
      <c r="F97" s="202" t="s">
        <v>1937</v>
      </c>
      <c r="G97" s="199"/>
      <c r="H97" s="203">
        <v>0.6</v>
      </c>
      <c r="I97" s="204"/>
      <c r="J97" s="199"/>
      <c r="K97" s="199"/>
      <c r="L97" s="205"/>
      <c r="M97" s="206"/>
      <c r="N97" s="207"/>
      <c r="O97" s="207"/>
      <c r="P97" s="207"/>
      <c r="Q97" s="207"/>
      <c r="R97" s="207"/>
      <c r="S97" s="207"/>
      <c r="T97" s="208"/>
      <c r="AT97" s="209" t="s">
        <v>158</v>
      </c>
      <c r="AU97" s="209" t="s">
        <v>84</v>
      </c>
      <c r="AV97" s="13" t="s">
        <v>84</v>
      </c>
      <c r="AW97" s="13" t="s">
        <v>33</v>
      </c>
      <c r="AX97" s="13" t="s">
        <v>71</v>
      </c>
      <c r="AY97" s="209" t="s">
        <v>146</v>
      </c>
    </row>
    <row r="98" spans="1:65" s="13" customFormat="1" ht="11.25">
      <c r="B98" s="198"/>
      <c r="C98" s="199"/>
      <c r="D98" s="200" t="s">
        <v>158</v>
      </c>
      <c r="E98" s="201" t="s">
        <v>19</v>
      </c>
      <c r="F98" s="202" t="s">
        <v>1938</v>
      </c>
      <c r="G98" s="199"/>
      <c r="H98" s="203">
        <v>0.6</v>
      </c>
      <c r="I98" s="204"/>
      <c r="J98" s="199"/>
      <c r="K98" s="199"/>
      <c r="L98" s="205"/>
      <c r="M98" s="206"/>
      <c r="N98" s="207"/>
      <c r="O98" s="207"/>
      <c r="P98" s="207"/>
      <c r="Q98" s="207"/>
      <c r="R98" s="207"/>
      <c r="S98" s="207"/>
      <c r="T98" s="208"/>
      <c r="AT98" s="209" t="s">
        <v>158</v>
      </c>
      <c r="AU98" s="209" t="s">
        <v>84</v>
      </c>
      <c r="AV98" s="13" t="s">
        <v>84</v>
      </c>
      <c r="AW98" s="13" t="s">
        <v>33</v>
      </c>
      <c r="AX98" s="13" t="s">
        <v>71</v>
      </c>
      <c r="AY98" s="209" t="s">
        <v>146</v>
      </c>
    </row>
    <row r="99" spans="1:65" s="14" customFormat="1" ht="11.25">
      <c r="B99" s="210"/>
      <c r="C99" s="211"/>
      <c r="D99" s="200" t="s">
        <v>158</v>
      </c>
      <c r="E99" s="212" t="s">
        <v>19</v>
      </c>
      <c r="F99" s="213" t="s">
        <v>173</v>
      </c>
      <c r="G99" s="211"/>
      <c r="H99" s="214">
        <v>1.2</v>
      </c>
      <c r="I99" s="215"/>
      <c r="J99" s="211"/>
      <c r="K99" s="211"/>
      <c r="L99" s="216"/>
      <c r="M99" s="217"/>
      <c r="N99" s="218"/>
      <c r="O99" s="218"/>
      <c r="P99" s="218"/>
      <c r="Q99" s="218"/>
      <c r="R99" s="218"/>
      <c r="S99" s="218"/>
      <c r="T99" s="219"/>
      <c r="AT99" s="220" t="s">
        <v>158</v>
      </c>
      <c r="AU99" s="220" t="s">
        <v>84</v>
      </c>
      <c r="AV99" s="14" t="s">
        <v>154</v>
      </c>
      <c r="AW99" s="14" t="s">
        <v>33</v>
      </c>
      <c r="AX99" s="14" t="s">
        <v>78</v>
      </c>
      <c r="AY99" s="220" t="s">
        <v>146</v>
      </c>
    </row>
    <row r="100" spans="1:65" s="2" customFormat="1" ht="33" customHeight="1">
      <c r="A100" s="36"/>
      <c r="B100" s="37"/>
      <c r="C100" s="180" t="s">
        <v>154</v>
      </c>
      <c r="D100" s="180" t="s">
        <v>149</v>
      </c>
      <c r="E100" s="181" t="s">
        <v>1939</v>
      </c>
      <c r="F100" s="182" t="s">
        <v>1940</v>
      </c>
      <c r="G100" s="183" t="s">
        <v>558</v>
      </c>
      <c r="H100" s="184">
        <v>2</v>
      </c>
      <c r="I100" s="185"/>
      <c r="J100" s="186">
        <f>ROUND(I100*H100,2)</f>
        <v>0</v>
      </c>
      <c r="K100" s="182" t="s">
        <v>153</v>
      </c>
      <c r="L100" s="41"/>
      <c r="M100" s="187" t="s">
        <v>19</v>
      </c>
      <c r="N100" s="188" t="s">
        <v>43</v>
      </c>
      <c r="O100" s="66"/>
      <c r="P100" s="189">
        <f>O100*H100</f>
        <v>0</v>
      </c>
      <c r="Q100" s="189">
        <v>2.9999999999999997E-4</v>
      </c>
      <c r="R100" s="189">
        <f>Q100*H100</f>
        <v>5.9999999999999995E-4</v>
      </c>
      <c r="S100" s="189">
        <v>0</v>
      </c>
      <c r="T100" s="190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229</v>
      </c>
      <c r="AT100" s="191" t="s">
        <v>149</v>
      </c>
      <c r="AU100" s="191" t="s">
        <v>84</v>
      </c>
      <c r="AY100" s="19" t="s">
        <v>146</v>
      </c>
      <c r="BE100" s="192">
        <f>IF(N100="základní",J100,0)</f>
        <v>0</v>
      </c>
      <c r="BF100" s="192">
        <f>IF(N100="snížená",J100,0)</f>
        <v>0</v>
      </c>
      <c r="BG100" s="192">
        <f>IF(N100="zákl. přenesená",J100,0)</f>
        <v>0</v>
      </c>
      <c r="BH100" s="192">
        <f>IF(N100="sníž. přenesená",J100,0)</f>
        <v>0</v>
      </c>
      <c r="BI100" s="192">
        <f>IF(N100="nulová",J100,0)</f>
        <v>0</v>
      </c>
      <c r="BJ100" s="19" t="s">
        <v>84</v>
      </c>
      <c r="BK100" s="192">
        <f>ROUND(I100*H100,2)</f>
        <v>0</v>
      </c>
      <c r="BL100" s="19" t="s">
        <v>229</v>
      </c>
      <c r="BM100" s="191" t="s">
        <v>1941</v>
      </c>
    </row>
    <row r="101" spans="1:65" s="2" customFormat="1" ht="11.25">
      <c r="A101" s="36"/>
      <c r="B101" s="37"/>
      <c r="C101" s="38"/>
      <c r="D101" s="193" t="s">
        <v>156</v>
      </c>
      <c r="E101" s="38"/>
      <c r="F101" s="194" t="s">
        <v>1942</v>
      </c>
      <c r="G101" s="38"/>
      <c r="H101" s="38"/>
      <c r="I101" s="195"/>
      <c r="J101" s="38"/>
      <c r="K101" s="38"/>
      <c r="L101" s="41"/>
      <c r="M101" s="196"/>
      <c r="N101" s="197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156</v>
      </c>
      <c r="AU101" s="19" t="s">
        <v>84</v>
      </c>
    </row>
    <row r="102" spans="1:65" s="13" customFormat="1" ht="11.25">
      <c r="B102" s="198"/>
      <c r="C102" s="199"/>
      <c r="D102" s="200" t="s">
        <v>158</v>
      </c>
      <c r="E102" s="201" t="s">
        <v>19</v>
      </c>
      <c r="F102" s="202" t="s">
        <v>1943</v>
      </c>
      <c r="G102" s="199"/>
      <c r="H102" s="203">
        <v>1</v>
      </c>
      <c r="I102" s="204"/>
      <c r="J102" s="199"/>
      <c r="K102" s="199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158</v>
      </c>
      <c r="AU102" s="209" t="s">
        <v>84</v>
      </c>
      <c r="AV102" s="13" t="s">
        <v>84</v>
      </c>
      <c r="AW102" s="13" t="s">
        <v>33</v>
      </c>
      <c r="AX102" s="13" t="s">
        <v>71</v>
      </c>
      <c r="AY102" s="209" t="s">
        <v>146</v>
      </c>
    </row>
    <row r="103" spans="1:65" s="13" customFormat="1" ht="11.25">
      <c r="B103" s="198"/>
      <c r="C103" s="199"/>
      <c r="D103" s="200" t="s">
        <v>158</v>
      </c>
      <c r="E103" s="201" t="s">
        <v>19</v>
      </c>
      <c r="F103" s="202" t="s">
        <v>1944</v>
      </c>
      <c r="G103" s="199"/>
      <c r="H103" s="203">
        <v>1</v>
      </c>
      <c r="I103" s="204"/>
      <c r="J103" s="199"/>
      <c r="K103" s="199"/>
      <c r="L103" s="205"/>
      <c r="M103" s="206"/>
      <c r="N103" s="207"/>
      <c r="O103" s="207"/>
      <c r="P103" s="207"/>
      <c r="Q103" s="207"/>
      <c r="R103" s="207"/>
      <c r="S103" s="207"/>
      <c r="T103" s="208"/>
      <c r="AT103" s="209" t="s">
        <v>158</v>
      </c>
      <c r="AU103" s="209" t="s">
        <v>84</v>
      </c>
      <c r="AV103" s="13" t="s">
        <v>84</v>
      </c>
      <c r="AW103" s="13" t="s">
        <v>33</v>
      </c>
      <c r="AX103" s="13" t="s">
        <v>71</v>
      </c>
      <c r="AY103" s="209" t="s">
        <v>146</v>
      </c>
    </row>
    <row r="104" spans="1:65" s="14" customFormat="1" ht="11.25">
      <c r="B104" s="210"/>
      <c r="C104" s="211"/>
      <c r="D104" s="200" t="s">
        <v>158</v>
      </c>
      <c r="E104" s="212" t="s">
        <v>19</v>
      </c>
      <c r="F104" s="213" t="s">
        <v>173</v>
      </c>
      <c r="G104" s="211"/>
      <c r="H104" s="214">
        <v>2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158</v>
      </c>
      <c r="AU104" s="220" t="s">
        <v>84</v>
      </c>
      <c r="AV104" s="14" t="s">
        <v>154</v>
      </c>
      <c r="AW104" s="14" t="s">
        <v>33</v>
      </c>
      <c r="AX104" s="14" t="s">
        <v>78</v>
      </c>
      <c r="AY104" s="220" t="s">
        <v>146</v>
      </c>
    </row>
    <row r="105" spans="1:65" s="2" customFormat="1" ht="16.5" customHeight="1">
      <c r="A105" s="36"/>
      <c r="B105" s="37"/>
      <c r="C105" s="180" t="s">
        <v>179</v>
      </c>
      <c r="D105" s="180" t="s">
        <v>149</v>
      </c>
      <c r="E105" s="181" t="s">
        <v>1945</v>
      </c>
      <c r="F105" s="182" t="s">
        <v>1946</v>
      </c>
      <c r="G105" s="183" t="s">
        <v>162</v>
      </c>
      <c r="H105" s="184">
        <v>2</v>
      </c>
      <c r="I105" s="185"/>
      <c r="J105" s="186">
        <f>ROUND(I105*H105,2)</f>
        <v>0</v>
      </c>
      <c r="K105" s="182" t="s">
        <v>176</v>
      </c>
      <c r="L105" s="41"/>
      <c r="M105" s="187" t="s">
        <v>19</v>
      </c>
      <c r="N105" s="188" t="s">
        <v>43</v>
      </c>
      <c r="O105" s="66"/>
      <c r="P105" s="189">
        <f>O105*H105</f>
        <v>0</v>
      </c>
      <c r="Q105" s="189">
        <v>1.2E-4</v>
      </c>
      <c r="R105" s="189">
        <f>Q105*H105</f>
        <v>2.4000000000000001E-4</v>
      </c>
      <c r="S105" s="189">
        <v>0</v>
      </c>
      <c r="T105" s="190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1" t="s">
        <v>229</v>
      </c>
      <c r="AT105" s="191" t="s">
        <v>149</v>
      </c>
      <c r="AU105" s="191" t="s">
        <v>84</v>
      </c>
      <c r="AY105" s="19" t="s">
        <v>146</v>
      </c>
      <c r="BE105" s="192">
        <f>IF(N105="základní",J105,0)</f>
        <v>0</v>
      </c>
      <c r="BF105" s="192">
        <f>IF(N105="snížená",J105,0)</f>
        <v>0</v>
      </c>
      <c r="BG105" s="192">
        <f>IF(N105="zákl. přenesená",J105,0)</f>
        <v>0</v>
      </c>
      <c r="BH105" s="192">
        <f>IF(N105="sníž. přenesená",J105,0)</f>
        <v>0</v>
      </c>
      <c r="BI105" s="192">
        <f>IF(N105="nulová",J105,0)</f>
        <v>0</v>
      </c>
      <c r="BJ105" s="19" t="s">
        <v>84</v>
      </c>
      <c r="BK105" s="192">
        <f>ROUND(I105*H105,2)</f>
        <v>0</v>
      </c>
      <c r="BL105" s="19" t="s">
        <v>229</v>
      </c>
      <c r="BM105" s="191" t="s">
        <v>1947</v>
      </c>
    </row>
    <row r="106" spans="1:65" s="13" customFormat="1" ht="11.25">
      <c r="B106" s="198"/>
      <c r="C106" s="199"/>
      <c r="D106" s="200" t="s">
        <v>158</v>
      </c>
      <c r="E106" s="201" t="s">
        <v>19</v>
      </c>
      <c r="F106" s="202" t="s">
        <v>1943</v>
      </c>
      <c r="G106" s="199"/>
      <c r="H106" s="203">
        <v>1</v>
      </c>
      <c r="I106" s="204"/>
      <c r="J106" s="199"/>
      <c r="K106" s="199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158</v>
      </c>
      <c r="AU106" s="209" t="s">
        <v>84</v>
      </c>
      <c r="AV106" s="13" t="s">
        <v>84</v>
      </c>
      <c r="AW106" s="13" t="s">
        <v>33</v>
      </c>
      <c r="AX106" s="13" t="s">
        <v>71</v>
      </c>
      <c r="AY106" s="209" t="s">
        <v>146</v>
      </c>
    </row>
    <row r="107" spans="1:65" s="13" customFormat="1" ht="11.25">
      <c r="B107" s="198"/>
      <c r="C107" s="199"/>
      <c r="D107" s="200" t="s">
        <v>158</v>
      </c>
      <c r="E107" s="201" t="s">
        <v>19</v>
      </c>
      <c r="F107" s="202" t="s">
        <v>1944</v>
      </c>
      <c r="G107" s="199"/>
      <c r="H107" s="203">
        <v>1</v>
      </c>
      <c r="I107" s="204"/>
      <c r="J107" s="199"/>
      <c r="K107" s="199"/>
      <c r="L107" s="205"/>
      <c r="M107" s="206"/>
      <c r="N107" s="207"/>
      <c r="O107" s="207"/>
      <c r="P107" s="207"/>
      <c r="Q107" s="207"/>
      <c r="R107" s="207"/>
      <c r="S107" s="207"/>
      <c r="T107" s="208"/>
      <c r="AT107" s="209" t="s">
        <v>158</v>
      </c>
      <c r="AU107" s="209" t="s">
        <v>84</v>
      </c>
      <c r="AV107" s="13" t="s">
        <v>84</v>
      </c>
      <c r="AW107" s="13" t="s">
        <v>33</v>
      </c>
      <c r="AX107" s="13" t="s">
        <v>71</v>
      </c>
      <c r="AY107" s="209" t="s">
        <v>146</v>
      </c>
    </row>
    <row r="108" spans="1:65" s="14" customFormat="1" ht="11.25">
      <c r="B108" s="210"/>
      <c r="C108" s="211"/>
      <c r="D108" s="200" t="s">
        <v>158</v>
      </c>
      <c r="E108" s="212" t="s">
        <v>19</v>
      </c>
      <c r="F108" s="213" t="s">
        <v>173</v>
      </c>
      <c r="G108" s="211"/>
      <c r="H108" s="214">
        <v>2</v>
      </c>
      <c r="I108" s="215"/>
      <c r="J108" s="211"/>
      <c r="K108" s="211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158</v>
      </c>
      <c r="AU108" s="220" t="s">
        <v>84</v>
      </c>
      <c r="AV108" s="14" t="s">
        <v>154</v>
      </c>
      <c r="AW108" s="14" t="s">
        <v>33</v>
      </c>
      <c r="AX108" s="14" t="s">
        <v>78</v>
      </c>
      <c r="AY108" s="220" t="s">
        <v>146</v>
      </c>
    </row>
    <row r="109" spans="1:65" s="2" customFormat="1" ht="24.2" customHeight="1">
      <c r="A109" s="36"/>
      <c r="B109" s="37"/>
      <c r="C109" s="180" t="s">
        <v>187</v>
      </c>
      <c r="D109" s="180" t="s">
        <v>149</v>
      </c>
      <c r="E109" s="181" t="s">
        <v>1948</v>
      </c>
      <c r="F109" s="182" t="s">
        <v>1949</v>
      </c>
      <c r="G109" s="183" t="s">
        <v>558</v>
      </c>
      <c r="H109" s="184">
        <v>2</v>
      </c>
      <c r="I109" s="185"/>
      <c r="J109" s="186">
        <f>ROUND(I109*H109,2)</f>
        <v>0</v>
      </c>
      <c r="K109" s="182" t="s">
        <v>153</v>
      </c>
      <c r="L109" s="41"/>
      <c r="M109" s="187" t="s">
        <v>19</v>
      </c>
      <c r="N109" s="188" t="s">
        <v>43</v>
      </c>
      <c r="O109" s="66"/>
      <c r="P109" s="189">
        <f>O109*H109</f>
        <v>0</v>
      </c>
      <c r="Q109" s="189">
        <v>6.957E-5</v>
      </c>
      <c r="R109" s="189">
        <f>Q109*H109</f>
        <v>1.3914E-4</v>
      </c>
      <c r="S109" s="189">
        <v>0</v>
      </c>
      <c r="T109" s="190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229</v>
      </c>
      <c r="AT109" s="191" t="s">
        <v>149</v>
      </c>
      <c r="AU109" s="191" t="s">
        <v>84</v>
      </c>
      <c r="AY109" s="19" t="s">
        <v>146</v>
      </c>
      <c r="BE109" s="192">
        <f>IF(N109="základní",J109,0)</f>
        <v>0</v>
      </c>
      <c r="BF109" s="192">
        <f>IF(N109="snížená",J109,0)</f>
        <v>0</v>
      </c>
      <c r="BG109" s="192">
        <f>IF(N109="zákl. přenesená",J109,0)</f>
        <v>0</v>
      </c>
      <c r="BH109" s="192">
        <f>IF(N109="sníž. přenesená",J109,0)</f>
        <v>0</v>
      </c>
      <c r="BI109" s="192">
        <f>IF(N109="nulová",J109,0)</f>
        <v>0</v>
      </c>
      <c r="BJ109" s="19" t="s">
        <v>84</v>
      </c>
      <c r="BK109" s="192">
        <f>ROUND(I109*H109,2)</f>
        <v>0</v>
      </c>
      <c r="BL109" s="19" t="s">
        <v>229</v>
      </c>
      <c r="BM109" s="191" t="s">
        <v>1950</v>
      </c>
    </row>
    <row r="110" spans="1:65" s="2" customFormat="1" ht="11.25">
      <c r="A110" s="36"/>
      <c r="B110" s="37"/>
      <c r="C110" s="38"/>
      <c r="D110" s="193" t="s">
        <v>156</v>
      </c>
      <c r="E110" s="38"/>
      <c r="F110" s="194" t="s">
        <v>1951</v>
      </c>
      <c r="G110" s="38"/>
      <c r="H110" s="38"/>
      <c r="I110" s="195"/>
      <c r="J110" s="38"/>
      <c r="K110" s="38"/>
      <c r="L110" s="41"/>
      <c r="M110" s="196"/>
      <c r="N110" s="197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156</v>
      </c>
      <c r="AU110" s="19" t="s">
        <v>84</v>
      </c>
    </row>
    <row r="111" spans="1:65" s="13" customFormat="1" ht="11.25">
      <c r="B111" s="198"/>
      <c r="C111" s="199"/>
      <c r="D111" s="200" t="s">
        <v>158</v>
      </c>
      <c r="E111" s="201" t="s">
        <v>19</v>
      </c>
      <c r="F111" s="202" t="s">
        <v>1943</v>
      </c>
      <c r="G111" s="199"/>
      <c r="H111" s="203">
        <v>1</v>
      </c>
      <c r="I111" s="204"/>
      <c r="J111" s="199"/>
      <c r="K111" s="199"/>
      <c r="L111" s="205"/>
      <c r="M111" s="206"/>
      <c r="N111" s="207"/>
      <c r="O111" s="207"/>
      <c r="P111" s="207"/>
      <c r="Q111" s="207"/>
      <c r="R111" s="207"/>
      <c r="S111" s="207"/>
      <c r="T111" s="208"/>
      <c r="AT111" s="209" t="s">
        <v>158</v>
      </c>
      <c r="AU111" s="209" t="s">
        <v>84</v>
      </c>
      <c r="AV111" s="13" t="s">
        <v>84</v>
      </c>
      <c r="AW111" s="13" t="s">
        <v>33</v>
      </c>
      <c r="AX111" s="13" t="s">
        <v>71</v>
      </c>
      <c r="AY111" s="209" t="s">
        <v>146</v>
      </c>
    </row>
    <row r="112" spans="1:65" s="13" customFormat="1" ht="11.25">
      <c r="B112" s="198"/>
      <c r="C112" s="199"/>
      <c r="D112" s="200" t="s">
        <v>158</v>
      </c>
      <c r="E112" s="201" t="s">
        <v>19</v>
      </c>
      <c r="F112" s="202" t="s">
        <v>1944</v>
      </c>
      <c r="G112" s="199"/>
      <c r="H112" s="203">
        <v>1</v>
      </c>
      <c r="I112" s="204"/>
      <c r="J112" s="199"/>
      <c r="K112" s="199"/>
      <c r="L112" s="205"/>
      <c r="M112" s="206"/>
      <c r="N112" s="207"/>
      <c r="O112" s="207"/>
      <c r="P112" s="207"/>
      <c r="Q112" s="207"/>
      <c r="R112" s="207"/>
      <c r="S112" s="207"/>
      <c r="T112" s="208"/>
      <c r="AT112" s="209" t="s">
        <v>158</v>
      </c>
      <c r="AU112" s="209" t="s">
        <v>84</v>
      </c>
      <c r="AV112" s="13" t="s">
        <v>84</v>
      </c>
      <c r="AW112" s="13" t="s">
        <v>33</v>
      </c>
      <c r="AX112" s="13" t="s">
        <v>71</v>
      </c>
      <c r="AY112" s="209" t="s">
        <v>146</v>
      </c>
    </row>
    <row r="113" spans="1:65" s="14" customFormat="1" ht="11.25">
      <c r="B113" s="210"/>
      <c r="C113" s="211"/>
      <c r="D113" s="200" t="s">
        <v>158</v>
      </c>
      <c r="E113" s="212" t="s">
        <v>19</v>
      </c>
      <c r="F113" s="213" t="s">
        <v>173</v>
      </c>
      <c r="G113" s="211"/>
      <c r="H113" s="214">
        <v>2</v>
      </c>
      <c r="I113" s="215"/>
      <c r="J113" s="211"/>
      <c r="K113" s="211"/>
      <c r="L113" s="216"/>
      <c r="M113" s="217"/>
      <c r="N113" s="218"/>
      <c r="O113" s="218"/>
      <c r="P113" s="218"/>
      <c r="Q113" s="218"/>
      <c r="R113" s="218"/>
      <c r="S113" s="218"/>
      <c r="T113" s="219"/>
      <c r="AT113" s="220" t="s">
        <v>158</v>
      </c>
      <c r="AU113" s="220" t="s">
        <v>84</v>
      </c>
      <c r="AV113" s="14" t="s">
        <v>154</v>
      </c>
      <c r="AW113" s="14" t="s">
        <v>33</v>
      </c>
      <c r="AX113" s="14" t="s">
        <v>78</v>
      </c>
      <c r="AY113" s="220" t="s">
        <v>146</v>
      </c>
    </row>
    <row r="114" spans="1:65" s="2" customFormat="1" ht="24.2" customHeight="1">
      <c r="A114" s="36"/>
      <c r="B114" s="37"/>
      <c r="C114" s="235" t="s">
        <v>195</v>
      </c>
      <c r="D114" s="235" t="s">
        <v>288</v>
      </c>
      <c r="E114" s="236" t="s">
        <v>1952</v>
      </c>
      <c r="F114" s="237" t="s">
        <v>1953</v>
      </c>
      <c r="G114" s="238" t="s">
        <v>162</v>
      </c>
      <c r="H114" s="239">
        <v>2</v>
      </c>
      <c r="I114" s="240"/>
      <c r="J114" s="241">
        <f>ROUND(I114*H114,2)</f>
        <v>0</v>
      </c>
      <c r="K114" s="237" t="s">
        <v>153</v>
      </c>
      <c r="L114" s="242"/>
      <c r="M114" s="243" t="s">
        <v>19</v>
      </c>
      <c r="N114" s="244" t="s">
        <v>43</v>
      </c>
      <c r="O114" s="66"/>
      <c r="P114" s="189">
        <f>O114*H114</f>
        <v>0</v>
      </c>
      <c r="Q114" s="189">
        <v>2.3000000000000001E-4</v>
      </c>
      <c r="R114" s="189">
        <f>Q114*H114</f>
        <v>4.6000000000000001E-4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455</v>
      </c>
      <c r="AT114" s="191" t="s">
        <v>288</v>
      </c>
      <c r="AU114" s="191" t="s">
        <v>84</v>
      </c>
      <c r="AY114" s="19" t="s">
        <v>146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84</v>
      </c>
      <c r="BK114" s="192">
        <f>ROUND(I114*H114,2)</f>
        <v>0</v>
      </c>
      <c r="BL114" s="19" t="s">
        <v>229</v>
      </c>
      <c r="BM114" s="191" t="s">
        <v>1954</v>
      </c>
    </row>
    <row r="115" spans="1:65" s="2" customFormat="1" ht="24.2" customHeight="1">
      <c r="A115" s="36"/>
      <c r="B115" s="37"/>
      <c r="C115" s="180" t="s">
        <v>201</v>
      </c>
      <c r="D115" s="180" t="s">
        <v>149</v>
      </c>
      <c r="E115" s="181" t="s">
        <v>1955</v>
      </c>
      <c r="F115" s="182" t="s">
        <v>1956</v>
      </c>
      <c r="G115" s="183" t="s">
        <v>558</v>
      </c>
      <c r="H115" s="184">
        <v>2</v>
      </c>
      <c r="I115" s="185"/>
      <c r="J115" s="186">
        <f>ROUND(I115*H115,2)</f>
        <v>0</v>
      </c>
      <c r="K115" s="182" t="s">
        <v>153</v>
      </c>
      <c r="L115" s="41"/>
      <c r="M115" s="187" t="s">
        <v>19</v>
      </c>
      <c r="N115" s="188" t="s">
        <v>43</v>
      </c>
      <c r="O115" s="66"/>
      <c r="P115" s="189">
        <f>O115*H115</f>
        <v>0</v>
      </c>
      <c r="Q115" s="189">
        <v>8.9569999999999998E-5</v>
      </c>
      <c r="R115" s="189">
        <f>Q115*H115</f>
        <v>1.7914E-4</v>
      </c>
      <c r="S115" s="189">
        <v>0</v>
      </c>
      <c r="T115" s="190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229</v>
      </c>
      <c r="AT115" s="191" t="s">
        <v>149</v>
      </c>
      <c r="AU115" s="191" t="s">
        <v>84</v>
      </c>
      <c r="AY115" s="19" t="s">
        <v>146</v>
      </c>
      <c r="BE115" s="192">
        <f>IF(N115="základní",J115,0)</f>
        <v>0</v>
      </c>
      <c r="BF115" s="192">
        <f>IF(N115="snížená",J115,0)</f>
        <v>0</v>
      </c>
      <c r="BG115" s="192">
        <f>IF(N115="zákl. přenesená",J115,0)</f>
        <v>0</v>
      </c>
      <c r="BH115" s="192">
        <f>IF(N115="sníž. přenesená",J115,0)</f>
        <v>0</v>
      </c>
      <c r="BI115" s="192">
        <f>IF(N115="nulová",J115,0)</f>
        <v>0</v>
      </c>
      <c r="BJ115" s="19" t="s">
        <v>84</v>
      </c>
      <c r="BK115" s="192">
        <f>ROUND(I115*H115,2)</f>
        <v>0</v>
      </c>
      <c r="BL115" s="19" t="s">
        <v>229</v>
      </c>
      <c r="BM115" s="191" t="s">
        <v>1957</v>
      </c>
    </row>
    <row r="116" spans="1:65" s="2" customFormat="1" ht="11.25">
      <c r="A116" s="36"/>
      <c r="B116" s="37"/>
      <c r="C116" s="38"/>
      <c r="D116" s="193" t="s">
        <v>156</v>
      </c>
      <c r="E116" s="38"/>
      <c r="F116" s="194" t="s">
        <v>1958</v>
      </c>
      <c r="G116" s="38"/>
      <c r="H116" s="38"/>
      <c r="I116" s="195"/>
      <c r="J116" s="38"/>
      <c r="K116" s="38"/>
      <c r="L116" s="41"/>
      <c r="M116" s="196"/>
      <c r="N116" s="197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156</v>
      </c>
      <c r="AU116" s="19" t="s">
        <v>84</v>
      </c>
    </row>
    <row r="117" spans="1:65" s="13" customFormat="1" ht="11.25">
      <c r="B117" s="198"/>
      <c r="C117" s="199"/>
      <c r="D117" s="200" t="s">
        <v>158</v>
      </c>
      <c r="E117" s="201" t="s">
        <v>19</v>
      </c>
      <c r="F117" s="202" t="s">
        <v>1943</v>
      </c>
      <c r="G117" s="199"/>
      <c r="H117" s="203">
        <v>1</v>
      </c>
      <c r="I117" s="204"/>
      <c r="J117" s="199"/>
      <c r="K117" s="199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158</v>
      </c>
      <c r="AU117" s="209" t="s">
        <v>84</v>
      </c>
      <c r="AV117" s="13" t="s">
        <v>84</v>
      </c>
      <c r="AW117" s="13" t="s">
        <v>33</v>
      </c>
      <c r="AX117" s="13" t="s">
        <v>71</v>
      </c>
      <c r="AY117" s="209" t="s">
        <v>146</v>
      </c>
    </row>
    <row r="118" spans="1:65" s="13" customFormat="1" ht="11.25">
      <c r="B118" s="198"/>
      <c r="C118" s="199"/>
      <c r="D118" s="200" t="s">
        <v>158</v>
      </c>
      <c r="E118" s="201" t="s">
        <v>19</v>
      </c>
      <c r="F118" s="202" t="s">
        <v>1944</v>
      </c>
      <c r="G118" s="199"/>
      <c r="H118" s="203">
        <v>1</v>
      </c>
      <c r="I118" s="204"/>
      <c r="J118" s="199"/>
      <c r="K118" s="199"/>
      <c r="L118" s="205"/>
      <c r="M118" s="206"/>
      <c r="N118" s="207"/>
      <c r="O118" s="207"/>
      <c r="P118" s="207"/>
      <c r="Q118" s="207"/>
      <c r="R118" s="207"/>
      <c r="S118" s="207"/>
      <c r="T118" s="208"/>
      <c r="AT118" s="209" t="s">
        <v>158</v>
      </c>
      <c r="AU118" s="209" t="s">
        <v>84</v>
      </c>
      <c r="AV118" s="13" t="s">
        <v>84</v>
      </c>
      <c r="AW118" s="13" t="s">
        <v>33</v>
      </c>
      <c r="AX118" s="13" t="s">
        <v>71</v>
      </c>
      <c r="AY118" s="209" t="s">
        <v>146</v>
      </c>
    </row>
    <row r="119" spans="1:65" s="14" customFormat="1" ht="11.25">
      <c r="B119" s="210"/>
      <c r="C119" s="211"/>
      <c r="D119" s="200" t="s">
        <v>158</v>
      </c>
      <c r="E119" s="212" t="s">
        <v>19</v>
      </c>
      <c r="F119" s="213" t="s">
        <v>173</v>
      </c>
      <c r="G119" s="211"/>
      <c r="H119" s="214">
        <v>2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158</v>
      </c>
      <c r="AU119" s="220" t="s">
        <v>84</v>
      </c>
      <c r="AV119" s="14" t="s">
        <v>154</v>
      </c>
      <c r="AW119" s="14" t="s">
        <v>33</v>
      </c>
      <c r="AX119" s="14" t="s">
        <v>78</v>
      </c>
      <c r="AY119" s="220" t="s">
        <v>146</v>
      </c>
    </row>
    <row r="120" spans="1:65" s="2" customFormat="1" ht="24.2" customHeight="1">
      <c r="A120" s="36"/>
      <c r="B120" s="37"/>
      <c r="C120" s="235" t="s">
        <v>147</v>
      </c>
      <c r="D120" s="235" t="s">
        <v>288</v>
      </c>
      <c r="E120" s="236" t="s">
        <v>1959</v>
      </c>
      <c r="F120" s="237" t="s">
        <v>1960</v>
      </c>
      <c r="G120" s="238" t="s">
        <v>162</v>
      </c>
      <c r="H120" s="239">
        <v>2</v>
      </c>
      <c r="I120" s="240"/>
      <c r="J120" s="241">
        <f>ROUND(I120*H120,2)</f>
        <v>0</v>
      </c>
      <c r="K120" s="237" t="s">
        <v>153</v>
      </c>
      <c r="L120" s="242"/>
      <c r="M120" s="243" t="s">
        <v>19</v>
      </c>
      <c r="N120" s="244" t="s">
        <v>43</v>
      </c>
      <c r="O120" s="66"/>
      <c r="P120" s="189">
        <f>O120*H120</f>
        <v>0</v>
      </c>
      <c r="Q120" s="189">
        <v>3.6999999999999999E-4</v>
      </c>
      <c r="R120" s="189">
        <f>Q120*H120</f>
        <v>7.3999999999999999E-4</v>
      </c>
      <c r="S120" s="189">
        <v>0</v>
      </c>
      <c r="T120" s="190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455</v>
      </c>
      <c r="AT120" s="191" t="s">
        <v>288</v>
      </c>
      <c r="AU120" s="191" t="s">
        <v>84</v>
      </c>
      <c r="AY120" s="19" t="s">
        <v>146</v>
      </c>
      <c r="BE120" s="192">
        <f>IF(N120="základní",J120,0)</f>
        <v>0</v>
      </c>
      <c r="BF120" s="192">
        <f>IF(N120="snížená",J120,0)</f>
        <v>0</v>
      </c>
      <c r="BG120" s="192">
        <f>IF(N120="zákl. přenesená",J120,0)</f>
        <v>0</v>
      </c>
      <c r="BH120" s="192">
        <f>IF(N120="sníž. přenesená",J120,0)</f>
        <v>0</v>
      </c>
      <c r="BI120" s="192">
        <f>IF(N120="nulová",J120,0)</f>
        <v>0</v>
      </c>
      <c r="BJ120" s="19" t="s">
        <v>84</v>
      </c>
      <c r="BK120" s="192">
        <f>ROUND(I120*H120,2)</f>
        <v>0</v>
      </c>
      <c r="BL120" s="19" t="s">
        <v>229</v>
      </c>
      <c r="BM120" s="191" t="s">
        <v>1961</v>
      </c>
    </row>
    <row r="121" spans="1:65" s="2" customFormat="1" ht="44.25" customHeight="1">
      <c r="A121" s="36"/>
      <c r="B121" s="37"/>
      <c r="C121" s="180" t="s">
        <v>210</v>
      </c>
      <c r="D121" s="180" t="s">
        <v>149</v>
      </c>
      <c r="E121" s="181" t="s">
        <v>1962</v>
      </c>
      <c r="F121" s="182" t="s">
        <v>1963</v>
      </c>
      <c r="G121" s="183" t="s">
        <v>1214</v>
      </c>
      <c r="H121" s="248"/>
      <c r="I121" s="185"/>
      <c r="J121" s="186">
        <f>ROUND(I121*H121,2)</f>
        <v>0</v>
      </c>
      <c r="K121" s="182" t="s">
        <v>153</v>
      </c>
      <c r="L121" s="41"/>
      <c r="M121" s="187" t="s">
        <v>19</v>
      </c>
      <c r="N121" s="188" t="s">
        <v>43</v>
      </c>
      <c r="O121" s="66"/>
      <c r="P121" s="189">
        <f>O121*H121</f>
        <v>0</v>
      </c>
      <c r="Q121" s="189">
        <v>0</v>
      </c>
      <c r="R121" s="189">
        <f>Q121*H121</f>
        <v>0</v>
      </c>
      <c r="S121" s="189">
        <v>0</v>
      </c>
      <c r="T121" s="190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229</v>
      </c>
      <c r="AT121" s="191" t="s">
        <v>149</v>
      </c>
      <c r="AU121" s="191" t="s">
        <v>84</v>
      </c>
      <c r="AY121" s="19" t="s">
        <v>146</v>
      </c>
      <c r="BE121" s="192">
        <f>IF(N121="základní",J121,0)</f>
        <v>0</v>
      </c>
      <c r="BF121" s="192">
        <f>IF(N121="snížená",J121,0)</f>
        <v>0</v>
      </c>
      <c r="BG121" s="192">
        <f>IF(N121="zákl. přenesená",J121,0)</f>
        <v>0</v>
      </c>
      <c r="BH121" s="192">
        <f>IF(N121="sníž. přenesená",J121,0)</f>
        <v>0</v>
      </c>
      <c r="BI121" s="192">
        <f>IF(N121="nulová",J121,0)</f>
        <v>0</v>
      </c>
      <c r="BJ121" s="19" t="s">
        <v>84</v>
      </c>
      <c r="BK121" s="192">
        <f>ROUND(I121*H121,2)</f>
        <v>0</v>
      </c>
      <c r="BL121" s="19" t="s">
        <v>229</v>
      </c>
      <c r="BM121" s="191" t="s">
        <v>1964</v>
      </c>
    </row>
    <row r="122" spans="1:65" s="2" customFormat="1" ht="11.25">
      <c r="A122" s="36"/>
      <c r="B122" s="37"/>
      <c r="C122" s="38"/>
      <c r="D122" s="193" t="s">
        <v>156</v>
      </c>
      <c r="E122" s="38"/>
      <c r="F122" s="194" t="s">
        <v>1965</v>
      </c>
      <c r="G122" s="38"/>
      <c r="H122" s="38"/>
      <c r="I122" s="195"/>
      <c r="J122" s="38"/>
      <c r="K122" s="38"/>
      <c r="L122" s="41"/>
      <c r="M122" s="196"/>
      <c r="N122" s="197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156</v>
      </c>
      <c r="AU122" s="19" t="s">
        <v>84</v>
      </c>
    </row>
    <row r="123" spans="1:65" s="12" customFormat="1" ht="22.9" customHeight="1">
      <c r="B123" s="164"/>
      <c r="C123" s="165"/>
      <c r="D123" s="166" t="s">
        <v>70</v>
      </c>
      <c r="E123" s="178" t="s">
        <v>553</v>
      </c>
      <c r="F123" s="178" t="s">
        <v>554</v>
      </c>
      <c r="G123" s="165"/>
      <c r="H123" s="165"/>
      <c r="I123" s="168"/>
      <c r="J123" s="179">
        <f>BK123</f>
        <v>0</v>
      </c>
      <c r="K123" s="165"/>
      <c r="L123" s="170"/>
      <c r="M123" s="171"/>
      <c r="N123" s="172"/>
      <c r="O123" s="172"/>
      <c r="P123" s="173">
        <f>SUM(P124:P129)</f>
        <v>0</v>
      </c>
      <c r="Q123" s="172"/>
      <c r="R123" s="173">
        <f>SUM(R124:R129)</f>
        <v>7.5997079999999995E-2</v>
      </c>
      <c r="S123" s="172"/>
      <c r="T123" s="174">
        <f>SUM(T124:T129)</f>
        <v>0</v>
      </c>
      <c r="AR123" s="175" t="s">
        <v>84</v>
      </c>
      <c r="AT123" s="176" t="s">
        <v>70</v>
      </c>
      <c r="AU123" s="176" t="s">
        <v>78</v>
      </c>
      <c r="AY123" s="175" t="s">
        <v>146</v>
      </c>
      <c r="BK123" s="177">
        <f>SUM(BK124:BK129)</f>
        <v>0</v>
      </c>
    </row>
    <row r="124" spans="1:65" s="2" customFormat="1" ht="24.2" customHeight="1">
      <c r="A124" s="36"/>
      <c r="B124" s="37"/>
      <c r="C124" s="180" t="s">
        <v>218</v>
      </c>
      <c r="D124" s="180" t="s">
        <v>149</v>
      </c>
      <c r="E124" s="181" t="s">
        <v>1966</v>
      </c>
      <c r="F124" s="182" t="s">
        <v>1967</v>
      </c>
      <c r="G124" s="183" t="s">
        <v>162</v>
      </c>
      <c r="H124" s="184">
        <v>2</v>
      </c>
      <c r="I124" s="185"/>
      <c r="J124" s="186">
        <f>ROUND(I124*H124,2)</f>
        <v>0</v>
      </c>
      <c r="K124" s="182" t="s">
        <v>153</v>
      </c>
      <c r="L124" s="41"/>
      <c r="M124" s="187" t="s">
        <v>19</v>
      </c>
      <c r="N124" s="188" t="s">
        <v>43</v>
      </c>
      <c r="O124" s="66"/>
      <c r="P124" s="189">
        <f>O124*H124</f>
        <v>0</v>
      </c>
      <c r="Q124" s="189">
        <v>1.99854E-3</v>
      </c>
      <c r="R124" s="189">
        <f>Q124*H124</f>
        <v>3.9970800000000001E-3</v>
      </c>
      <c r="S124" s="189">
        <v>0</v>
      </c>
      <c r="T124" s="19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229</v>
      </c>
      <c r="AT124" s="191" t="s">
        <v>149</v>
      </c>
      <c r="AU124" s="191" t="s">
        <v>84</v>
      </c>
      <c r="AY124" s="19" t="s">
        <v>146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9" t="s">
        <v>84</v>
      </c>
      <c r="BK124" s="192">
        <f>ROUND(I124*H124,2)</f>
        <v>0</v>
      </c>
      <c r="BL124" s="19" t="s">
        <v>229</v>
      </c>
      <c r="BM124" s="191" t="s">
        <v>1968</v>
      </c>
    </row>
    <row r="125" spans="1:65" s="2" customFormat="1" ht="11.25">
      <c r="A125" s="36"/>
      <c r="B125" s="37"/>
      <c r="C125" s="38"/>
      <c r="D125" s="193" t="s">
        <v>156</v>
      </c>
      <c r="E125" s="38"/>
      <c r="F125" s="194" t="s">
        <v>1969</v>
      </c>
      <c r="G125" s="38"/>
      <c r="H125" s="38"/>
      <c r="I125" s="195"/>
      <c r="J125" s="38"/>
      <c r="K125" s="38"/>
      <c r="L125" s="41"/>
      <c r="M125" s="196"/>
      <c r="N125" s="197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156</v>
      </c>
      <c r="AU125" s="19" t="s">
        <v>84</v>
      </c>
    </row>
    <row r="126" spans="1:65" s="13" customFormat="1" ht="11.25">
      <c r="B126" s="198"/>
      <c r="C126" s="199"/>
      <c r="D126" s="200" t="s">
        <v>158</v>
      </c>
      <c r="E126" s="201" t="s">
        <v>19</v>
      </c>
      <c r="F126" s="202" t="s">
        <v>1943</v>
      </c>
      <c r="G126" s="199"/>
      <c r="H126" s="203">
        <v>1</v>
      </c>
      <c r="I126" s="204"/>
      <c r="J126" s="199"/>
      <c r="K126" s="199"/>
      <c r="L126" s="205"/>
      <c r="M126" s="206"/>
      <c r="N126" s="207"/>
      <c r="O126" s="207"/>
      <c r="P126" s="207"/>
      <c r="Q126" s="207"/>
      <c r="R126" s="207"/>
      <c r="S126" s="207"/>
      <c r="T126" s="208"/>
      <c r="AT126" s="209" t="s">
        <v>158</v>
      </c>
      <c r="AU126" s="209" t="s">
        <v>84</v>
      </c>
      <c r="AV126" s="13" t="s">
        <v>84</v>
      </c>
      <c r="AW126" s="13" t="s">
        <v>33</v>
      </c>
      <c r="AX126" s="13" t="s">
        <v>71</v>
      </c>
      <c r="AY126" s="209" t="s">
        <v>146</v>
      </c>
    </row>
    <row r="127" spans="1:65" s="13" customFormat="1" ht="11.25">
      <c r="B127" s="198"/>
      <c r="C127" s="199"/>
      <c r="D127" s="200" t="s">
        <v>158</v>
      </c>
      <c r="E127" s="201" t="s">
        <v>19</v>
      </c>
      <c r="F127" s="202" t="s">
        <v>1944</v>
      </c>
      <c r="G127" s="199"/>
      <c r="H127" s="203">
        <v>1</v>
      </c>
      <c r="I127" s="204"/>
      <c r="J127" s="199"/>
      <c r="K127" s="199"/>
      <c r="L127" s="205"/>
      <c r="M127" s="206"/>
      <c r="N127" s="207"/>
      <c r="O127" s="207"/>
      <c r="P127" s="207"/>
      <c r="Q127" s="207"/>
      <c r="R127" s="207"/>
      <c r="S127" s="207"/>
      <c r="T127" s="208"/>
      <c r="AT127" s="209" t="s">
        <v>158</v>
      </c>
      <c r="AU127" s="209" t="s">
        <v>84</v>
      </c>
      <c r="AV127" s="13" t="s">
        <v>84</v>
      </c>
      <c r="AW127" s="13" t="s">
        <v>33</v>
      </c>
      <c r="AX127" s="13" t="s">
        <v>71</v>
      </c>
      <c r="AY127" s="209" t="s">
        <v>146</v>
      </c>
    </row>
    <row r="128" spans="1:65" s="14" customFormat="1" ht="11.25">
      <c r="B128" s="210"/>
      <c r="C128" s="211"/>
      <c r="D128" s="200" t="s">
        <v>158</v>
      </c>
      <c r="E128" s="212" t="s">
        <v>19</v>
      </c>
      <c r="F128" s="213" t="s">
        <v>173</v>
      </c>
      <c r="G128" s="211"/>
      <c r="H128" s="214">
        <v>2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158</v>
      </c>
      <c r="AU128" s="220" t="s">
        <v>84</v>
      </c>
      <c r="AV128" s="14" t="s">
        <v>154</v>
      </c>
      <c r="AW128" s="14" t="s">
        <v>33</v>
      </c>
      <c r="AX128" s="14" t="s">
        <v>78</v>
      </c>
      <c r="AY128" s="220" t="s">
        <v>146</v>
      </c>
    </row>
    <row r="129" spans="1:65" s="2" customFormat="1" ht="24.2" customHeight="1">
      <c r="A129" s="36"/>
      <c r="B129" s="37"/>
      <c r="C129" s="235" t="s">
        <v>8</v>
      </c>
      <c r="D129" s="235" t="s">
        <v>288</v>
      </c>
      <c r="E129" s="236" t="s">
        <v>1970</v>
      </c>
      <c r="F129" s="237" t="s">
        <v>1971</v>
      </c>
      <c r="G129" s="238" t="s">
        <v>162</v>
      </c>
      <c r="H129" s="239">
        <v>2</v>
      </c>
      <c r="I129" s="240"/>
      <c r="J129" s="241">
        <f>ROUND(I129*H129,2)</f>
        <v>0</v>
      </c>
      <c r="K129" s="237" t="s">
        <v>153</v>
      </c>
      <c r="L129" s="242"/>
      <c r="M129" s="243" t="s">
        <v>19</v>
      </c>
      <c r="N129" s="244" t="s">
        <v>43</v>
      </c>
      <c r="O129" s="66"/>
      <c r="P129" s="189">
        <f>O129*H129</f>
        <v>0</v>
      </c>
      <c r="Q129" s="189">
        <v>3.5999999999999997E-2</v>
      </c>
      <c r="R129" s="189">
        <f>Q129*H129</f>
        <v>7.1999999999999995E-2</v>
      </c>
      <c r="S129" s="189">
        <v>0</v>
      </c>
      <c r="T129" s="19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455</v>
      </c>
      <c r="AT129" s="191" t="s">
        <v>288</v>
      </c>
      <c r="AU129" s="191" t="s">
        <v>84</v>
      </c>
      <c r="AY129" s="19" t="s">
        <v>146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84</v>
      </c>
      <c r="BK129" s="192">
        <f>ROUND(I129*H129,2)</f>
        <v>0</v>
      </c>
      <c r="BL129" s="19" t="s">
        <v>229</v>
      </c>
      <c r="BM129" s="191" t="s">
        <v>1972</v>
      </c>
    </row>
    <row r="130" spans="1:65" s="12" customFormat="1" ht="25.9" customHeight="1">
      <c r="B130" s="164"/>
      <c r="C130" s="165"/>
      <c r="D130" s="166" t="s">
        <v>70</v>
      </c>
      <c r="E130" s="167" t="s">
        <v>1393</v>
      </c>
      <c r="F130" s="167" t="s">
        <v>1394</v>
      </c>
      <c r="G130" s="165"/>
      <c r="H130" s="165"/>
      <c r="I130" s="168"/>
      <c r="J130" s="169">
        <f>BK130</f>
        <v>0</v>
      </c>
      <c r="K130" s="165"/>
      <c r="L130" s="170"/>
      <c r="M130" s="171"/>
      <c r="N130" s="172"/>
      <c r="O130" s="172"/>
      <c r="P130" s="173">
        <f>SUM(P131:P135)</f>
        <v>0</v>
      </c>
      <c r="Q130" s="172"/>
      <c r="R130" s="173">
        <f>SUM(R131:R135)</f>
        <v>0</v>
      </c>
      <c r="S130" s="172"/>
      <c r="T130" s="174">
        <f>SUM(T131:T135)</f>
        <v>0</v>
      </c>
      <c r="AR130" s="175" t="s">
        <v>154</v>
      </c>
      <c r="AT130" s="176" t="s">
        <v>70</v>
      </c>
      <c r="AU130" s="176" t="s">
        <v>71</v>
      </c>
      <c r="AY130" s="175" t="s">
        <v>146</v>
      </c>
      <c r="BK130" s="177">
        <f>SUM(BK131:BK135)</f>
        <v>0</v>
      </c>
    </row>
    <row r="131" spans="1:65" s="2" customFormat="1" ht="24.2" customHeight="1">
      <c r="A131" s="36"/>
      <c r="B131" s="37"/>
      <c r="C131" s="180" t="s">
        <v>236</v>
      </c>
      <c r="D131" s="180" t="s">
        <v>149</v>
      </c>
      <c r="E131" s="181" t="s">
        <v>1406</v>
      </c>
      <c r="F131" s="182" t="s">
        <v>1407</v>
      </c>
      <c r="G131" s="183" t="s">
        <v>1397</v>
      </c>
      <c r="H131" s="184">
        <v>4</v>
      </c>
      <c r="I131" s="185"/>
      <c r="J131" s="186">
        <f>ROUND(I131*H131,2)</f>
        <v>0</v>
      </c>
      <c r="K131" s="182" t="s">
        <v>153</v>
      </c>
      <c r="L131" s="41"/>
      <c r="M131" s="187" t="s">
        <v>19</v>
      </c>
      <c r="N131" s="188" t="s">
        <v>43</v>
      </c>
      <c r="O131" s="66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1398</v>
      </c>
      <c r="AT131" s="191" t="s">
        <v>149</v>
      </c>
      <c r="AU131" s="191" t="s">
        <v>78</v>
      </c>
      <c r="AY131" s="19" t="s">
        <v>146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84</v>
      </c>
      <c r="BK131" s="192">
        <f>ROUND(I131*H131,2)</f>
        <v>0</v>
      </c>
      <c r="BL131" s="19" t="s">
        <v>1398</v>
      </c>
      <c r="BM131" s="191" t="s">
        <v>1973</v>
      </c>
    </row>
    <row r="132" spans="1:65" s="2" customFormat="1" ht="11.25">
      <c r="A132" s="36"/>
      <c r="B132" s="37"/>
      <c r="C132" s="38"/>
      <c r="D132" s="193" t="s">
        <v>156</v>
      </c>
      <c r="E132" s="38"/>
      <c r="F132" s="194" t="s">
        <v>1409</v>
      </c>
      <c r="G132" s="38"/>
      <c r="H132" s="38"/>
      <c r="I132" s="195"/>
      <c r="J132" s="38"/>
      <c r="K132" s="38"/>
      <c r="L132" s="41"/>
      <c r="M132" s="196"/>
      <c r="N132" s="197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156</v>
      </c>
      <c r="AU132" s="19" t="s">
        <v>78</v>
      </c>
    </row>
    <row r="133" spans="1:65" s="2" customFormat="1" ht="24.2" customHeight="1">
      <c r="A133" s="36"/>
      <c r="B133" s="37"/>
      <c r="C133" s="180" t="s">
        <v>242</v>
      </c>
      <c r="D133" s="180" t="s">
        <v>149</v>
      </c>
      <c r="E133" s="181" t="s">
        <v>1591</v>
      </c>
      <c r="F133" s="182" t="s">
        <v>1592</v>
      </c>
      <c r="G133" s="183" t="s">
        <v>1397</v>
      </c>
      <c r="H133" s="184">
        <v>4</v>
      </c>
      <c r="I133" s="185"/>
      <c r="J133" s="186">
        <f>ROUND(I133*H133,2)</f>
        <v>0</v>
      </c>
      <c r="K133" s="182" t="s">
        <v>153</v>
      </c>
      <c r="L133" s="41"/>
      <c r="M133" s="187" t="s">
        <v>19</v>
      </c>
      <c r="N133" s="188" t="s">
        <v>43</v>
      </c>
      <c r="O133" s="66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1398</v>
      </c>
      <c r="AT133" s="191" t="s">
        <v>149</v>
      </c>
      <c r="AU133" s="191" t="s">
        <v>78</v>
      </c>
      <c r="AY133" s="19" t="s">
        <v>146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84</v>
      </c>
      <c r="BK133" s="192">
        <f>ROUND(I133*H133,2)</f>
        <v>0</v>
      </c>
      <c r="BL133" s="19" t="s">
        <v>1398</v>
      </c>
      <c r="BM133" s="191" t="s">
        <v>1974</v>
      </c>
    </row>
    <row r="134" spans="1:65" s="2" customFormat="1" ht="11.25">
      <c r="A134" s="36"/>
      <c r="B134" s="37"/>
      <c r="C134" s="38"/>
      <c r="D134" s="193" t="s">
        <v>156</v>
      </c>
      <c r="E134" s="38"/>
      <c r="F134" s="194" t="s">
        <v>1593</v>
      </c>
      <c r="G134" s="38"/>
      <c r="H134" s="38"/>
      <c r="I134" s="195"/>
      <c r="J134" s="38"/>
      <c r="K134" s="38"/>
      <c r="L134" s="41"/>
      <c r="M134" s="196"/>
      <c r="N134" s="197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156</v>
      </c>
      <c r="AU134" s="19" t="s">
        <v>78</v>
      </c>
    </row>
    <row r="135" spans="1:65" s="2" customFormat="1" ht="19.5">
      <c r="A135" s="36"/>
      <c r="B135" s="37"/>
      <c r="C135" s="38"/>
      <c r="D135" s="200" t="s">
        <v>215</v>
      </c>
      <c r="E135" s="38"/>
      <c r="F135" s="231" t="s">
        <v>1401</v>
      </c>
      <c r="G135" s="38"/>
      <c r="H135" s="38"/>
      <c r="I135" s="195"/>
      <c r="J135" s="38"/>
      <c r="K135" s="38"/>
      <c r="L135" s="41"/>
      <c r="M135" s="249"/>
      <c r="N135" s="250"/>
      <c r="O135" s="251"/>
      <c r="P135" s="251"/>
      <c r="Q135" s="251"/>
      <c r="R135" s="251"/>
      <c r="S135" s="251"/>
      <c r="T135" s="252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215</v>
      </c>
      <c r="AU135" s="19" t="s">
        <v>78</v>
      </c>
    </row>
    <row r="136" spans="1:65" s="2" customFormat="1" ht="6.95" customHeight="1">
      <c r="A136" s="36"/>
      <c r="B136" s="49"/>
      <c r="C136" s="50"/>
      <c r="D136" s="50"/>
      <c r="E136" s="50"/>
      <c r="F136" s="50"/>
      <c r="G136" s="50"/>
      <c r="H136" s="50"/>
      <c r="I136" s="50"/>
      <c r="J136" s="50"/>
      <c r="K136" s="50"/>
      <c r="L136" s="41"/>
      <c r="M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</sheetData>
  <sheetProtection algorithmName="SHA-512" hashValue="Q6Z/Wq8nkrSBzr1+efkEQ0rhGiDMOH5oUks/9O+AH1+whAZ7DCbkcVUwLKbMhnDS5rcOqWRo/0k9ZYFgpFme0Q==" saltValue="tiXuE/PHIOaFdnp2yOmxXX1od1R94A989pKYLEhh7YyxZSlwL8gTY+byYldvXJV6eueXii6AILLY38DGw500dA==" spinCount="100000" sheet="1" objects="1" scenarios="1" formatColumns="0" formatRows="0" autoFilter="0"/>
  <autoFilter ref="C82:K135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/>
    <hyperlink ref="F92" r:id="rId2"/>
    <hyperlink ref="F101" r:id="rId3"/>
    <hyperlink ref="F110" r:id="rId4"/>
    <hyperlink ref="F116" r:id="rId5"/>
    <hyperlink ref="F122" r:id="rId6"/>
    <hyperlink ref="F125" r:id="rId7"/>
    <hyperlink ref="F132" r:id="rId8"/>
    <hyperlink ref="F134" r:id="rId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21</vt:i4>
      </vt:variant>
    </vt:vector>
  </HeadingPairs>
  <TitlesOfParts>
    <vt:vector size="32" baseType="lpstr">
      <vt:lpstr>Rekapitulace stavby</vt:lpstr>
      <vt:lpstr>D 1.1.1 - Bourací a přípr...</vt:lpstr>
      <vt:lpstr>D 1.1.2 - Nový stav</vt:lpstr>
      <vt:lpstr>D 1.2.1 - Zdravotechnika</vt:lpstr>
      <vt:lpstr>D 1.2.2 - Větrání</vt:lpstr>
      <vt:lpstr>D 1.3 - Technika prostřed...</vt:lpstr>
      <vt:lpstr>D 1.4.1 - Silnoproudá a s...</vt:lpstr>
      <vt:lpstr>D 1.4.2 - Silnoproudá a s...</vt:lpstr>
      <vt:lpstr>D 1.5 - Technika prostřed...</vt:lpstr>
      <vt:lpstr>VRN - Vedlejší rozpočtové...</vt:lpstr>
      <vt:lpstr>Pokyny pro vyplnění</vt:lpstr>
      <vt:lpstr>'D 1.1.1 - Bourací a přípr...'!Názvy_tisku</vt:lpstr>
      <vt:lpstr>'D 1.1.2 - Nový stav'!Názvy_tisku</vt:lpstr>
      <vt:lpstr>'D 1.2.1 - Zdravotechnika'!Názvy_tisku</vt:lpstr>
      <vt:lpstr>'D 1.2.2 - Větrání'!Názvy_tisku</vt:lpstr>
      <vt:lpstr>'D 1.3 - Technika prostřed...'!Názvy_tisku</vt:lpstr>
      <vt:lpstr>'D 1.4.1 - Silnoproudá a s...'!Názvy_tisku</vt:lpstr>
      <vt:lpstr>'D 1.4.2 - Silnoproudá a s...'!Názvy_tisku</vt:lpstr>
      <vt:lpstr>'D 1.5 - Technika prostřed...'!Názvy_tisku</vt:lpstr>
      <vt:lpstr>'Rekapitulace stavby'!Názvy_tisku</vt:lpstr>
      <vt:lpstr>'VRN - Vedlejší rozpočtové...'!Názvy_tisku</vt:lpstr>
      <vt:lpstr>'D 1.1.1 - Bourací a přípr...'!Oblast_tisku</vt:lpstr>
      <vt:lpstr>'D 1.1.2 - Nový stav'!Oblast_tisku</vt:lpstr>
      <vt:lpstr>'D 1.2.1 - Zdravotechnika'!Oblast_tisku</vt:lpstr>
      <vt:lpstr>'D 1.2.2 - Větrání'!Oblast_tisku</vt:lpstr>
      <vt:lpstr>'D 1.3 - Technika prostřed...'!Oblast_tisku</vt:lpstr>
      <vt:lpstr>'D 1.4.1 - Silnoproudá a s...'!Oblast_tisku</vt:lpstr>
      <vt:lpstr>'D 1.4.2 - Silnoproudá a s...'!Oblast_tisku</vt:lpstr>
      <vt:lpstr>'D 1.5 - Technika prostřed...'!Oblast_tisku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Koričanská</dc:creator>
  <cp:lastModifiedBy>Daniela Koričanská</cp:lastModifiedBy>
  <dcterms:created xsi:type="dcterms:W3CDTF">2025-02-24T11:45:05Z</dcterms:created>
  <dcterms:modified xsi:type="dcterms:W3CDTF">2025-07-23T11:13:40Z</dcterms:modified>
</cp:coreProperties>
</file>