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erina.janeckova\Nextcloud\akce 2025\realizace\Most Dolní Brána (U Laposu - Grasmanka)\Rozpočty\SO 501\"/>
    </mc:Choice>
  </mc:AlternateContent>
  <bookViews>
    <workbookView xWindow="0" yWindow="0" windowWidth="28800" windowHeight="12435"/>
  </bookViews>
  <sheets>
    <sheet name="Rekapitulace" sheetId="4" r:id="rId1"/>
    <sheet name="SO 000" sheetId="2" r:id="rId2"/>
    <sheet name="SO 501" sheetId="3" r:id="rId3"/>
  </sheets>
  <calcPr calcId="152511"/>
</workbook>
</file>

<file path=xl/calcChain.xml><?xml version="1.0" encoding="utf-8"?>
<calcChain xmlns="http://schemas.openxmlformats.org/spreadsheetml/2006/main">
  <c r="I89" i="3" l="1"/>
  <c r="I90" i="3"/>
  <c r="O90" i="3" s="1"/>
  <c r="I84" i="3"/>
  <c r="O85" i="3"/>
  <c r="I85" i="3"/>
  <c r="I80" i="3"/>
  <c r="O80" i="3" s="1"/>
  <c r="O75" i="3"/>
  <c r="I75" i="3"/>
  <c r="I71" i="3"/>
  <c r="O71" i="3" s="1"/>
  <c r="I65" i="3"/>
  <c r="I66" i="3"/>
  <c r="O66" i="3" s="1"/>
  <c r="I60" i="3"/>
  <c r="O61" i="3"/>
  <c r="I61" i="3"/>
  <c r="I56" i="3"/>
  <c r="O56" i="3" s="1"/>
  <c r="I51" i="3"/>
  <c r="I50" i="3" s="1"/>
  <c r="I46" i="3"/>
  <c r="O46" i="3" s="1"/>
  <c r="I42" i="3"/>
  <c r="O42" i="3" s="1"/>
  <c r="I37" i="3"/>
  <c r="I36" i="3" s="1"/>
  <c r="I31" i="3"/>
  <c r="O32" i="3"/>
  <c r="I32" i="3"/>
  <c r="I26" i="3"/>
  <c r="O27" i="3"/>
  <c r="I27" i="3"/>
  <c r="I22" i="3"/>
  <c r="I21" i="3" s="1"/>
  <c r="I17" i="3"/>
  <c r="O17" i="3" s="1"/>
  <c r="O13" i="3"/>
  <c r="I13" i="3"/>
  <c r="I9" i="3"/>
  <c r="I8" i="3" s="1"/>
  <c r="I30" i="2"/>
  <c r="O30" i="2" s="1"/>
  <c r="O27" i="2"/>
  <c r="I27" i="2"/>
  <c r="I24" i="2"/>
  <c r="O24" i="2" s="1"/>
  <c r="O21" i="2"/>
  <c r="I21" i="2"/>
  <c r="I18" i="2"/>
  <c r="O18" i="2" s="1"/>
  <c r="O15" i="2"/>
  <c r="I15" i="2"/>
  <c r="I12" i="2"/>
  <c r="O12" i="2" s="1"/>
  <c r="O9" i="2"/>
  <c r="I9" i="2"/>
  <c r="I8" i="2" s="1"/>
  <c r="I3" i="2" s="1"/>
  <c r="C10" i="4" s="1"/>
  <c r="D10" i="4" l="1"/>
  <c r="E10" i="4" s="1"/>
  <c r="I79" i="3"/>
  <c r="I70" i="3"/>
  <c r="I41" i="3"/>
  <c r="I3" i="3" s="1"/>
  <c r="C11" i="4" s="1"/>
  <c r="O22" i="3"/>
  <c r="O9" i="3"/>
  <c r="D11" i="4" s="1"/>
  <c r="O37" i="3"/>
  <c r="O51" i="3"/>
  <c r="I55" i="3"/>
  <c r="E11" i="4" l="1"/>
  <c r="C6" i="4"/>
  <c r="C7" i="4"/>
</calcChain>
</file>

<file path=xl/sharedStrings.xml><?xml version="1.0" encoding="utf-8"?>
<sst xmlns="http://schemas.openxmlformats.org/spreadsheetml/2006/main" count="375" uniqueCount="152">
  <si>
    <t>EstiCon</t>
  </si>
  <si>
    <t xml:space="preserve">Firma: </t>
  </si>
  <si>
    <t>Rekapitulace ceny</t>
  </si>
  <si>
    <t>Stavba: 2314.3 - M203 Most Dolní Brána – U Grasmanky - SO 501 - Přeložka plynovodu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</si>
  <si>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</si>
  <si>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</si>
  <si>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</si>
  <si>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</si>
  <si>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</si>
  <si>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</si>
  <si>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</si>
  <si>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</si>
  <si>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</si>
  <si>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501</t>
  </si>
  <si>
    <t>Přeložka plynovodu</t>
  </si>
  <si>
    <t>Soupis prací objektu</t>
  </si>
  <si>
    <t>S</t>
  </si>
  <si>
    <t>Stavba:</t>
  </si>
  <si>
    <t>2314.3</t>
  </si>
  <si>
    <t>M203 Most Dolní Brána – U Grasmanky - SO 501 - Přeložka plynovodu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</si>
  <si>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</si>
  <si>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</si>
  <si>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</si>
  <si>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</si>
  <si>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</si>
  <si>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</si>
  <si>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</si>
  <si>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</si>
  <si>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</si>
  <si>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</si>
  <si>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</si>
  <si>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</si>
  <si>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</si>
  <si>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</si>
  <si>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</si>
  <si>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</si>
  <si>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</si>
  <si>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</si>
  <si>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</si>
  <si>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</si>
  <si>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</si>
  <si>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</si>
  <si>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včetně zkoušek modulu přetvárnosti na pláni a štěrkových vrstvách 
vše dle platných ČSN, ČSN EN, TP, TKP – normy, předpisy, podmínky v souladu s odkazy v PD, SOD, OP; čerpání se souhlasem TD a zástupce objednatele</t>
  </si>
  <si>
    <t>TS</t>
  </si>
  <si>
    <t>zahrnuje veškeré náklady spojené s objednatelem požadovanými zkouškami</t>
  </si>
  <si>
    <t>02730</t>
  </si>
  <si>
    <t>POMOC PRÁCE ZRÍZ NEBO ZAJIŠT OCHRANU INŽENÝRSKÝCH SÍTÍ</t>
  </si>
  <si>
    <t>opatření pro ochranu IS dle požadavků správců,  včetně poplatku za vytyčení IS, včetně ochraných konstrukcí a veškerých dalších opatření</t>
  </si>
  <si>
    <t>zahrnuje veškeré náklady spojené s objednatelem požadovanými zarízeními</t>
  </si>
  <si>
    <t>02910</t>
  </si>
  <si>
    <t>OSTATNÍ POŽADAVKY - ZEMĚMĚŘIČSKÁ MĚŘENÍ</t>
  </si>
  <si>
    <t>zaměření skutečného provedení stavby na podkladu katastrální mapy,
4x v tištěné podobě, 2x elektronicky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</si>
  <si>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</si>
  <si>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</si>
  <si>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</si>
  <si>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během výstavby  
rozsahu dle požadavků ČSN, ČSN EN, TP, TKP a KZP 
včetně vytyčení hranice staveniště  
včetně vyhotovení vytyčovacího protokolu stavby a zaměření včeně výkazu výměr demolovaných částí stavby</t>
  </si>
  <si>
    <t>zahrnuje veškeré náklady spojené s objednatelem požadovanými pracemi</t>
  </si>
  <si>
    <t>02944</t>
  </si>
  <si>
    <t>OSTAT POŽADAVKY - DOKUMENTACE SKUTEČ PROVEDENÍ</t>
  </si>
  <si>
    <t>4 paré + 2x v el.podobě, včetně závěrečné zprávy zhotovitele</t>
  </si>
  <si>
    <t>02945</t>
  </si>
  <si>
    <t>OSTAT POŽADAVKY - GEOMETRICKÝ PLÁN</t>
  </si>
  <si>
    <t>geometrický plán pro zápis do kN dle upřesnění TDS
ČERPÁNÍ JEN SE SOUHLASEM OBJEDNATELE
6 ks pro vyznačení VB
připomínkování konceptu GP majetkoprávnímu oddělením, poté ověření KÚ a nakonec předání ověřeného GP objednateli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</si>
  <si>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</si>
  <si>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03100</t>
  </si>
  <si>
    <t>ZAŘÍZENÍ STAVENIŠTĚ - ZŘÍZENÍ, PROVOZ, DEMONTÁŽ</t>
  </si>
  <si>
    <t>Oplocené zařízení staveniště se stavební buňkou a WC</t>
  </si>
  <si>
    <t>zahrnuje objednatelem povolené náklady na pořízení (event. pronájem), provozování, udržování a likvidaci zhotovitelova zařízení 
Oplocené zařízení staveniště se stavební buňkou a WC.</t>
  </si>
  <si>
    <t>03720</t>
  </si>
  <si>
    <t>POMOC PRÁCE ZAJIŠŤ NEBO ZŘÍZ REGULACI A OCHRANU DOPRAVY</t>
  </si>
  <si>
    <t>Kompletní dopravně inženýrská opatření po dobu stavby dle zadávací dokumentace a požadavků na provedení a kvalitu zahrnující:</t>
  </si>
  <si>
    <t>zahrnuje objednatelem povolené náklady na požadovaná zařízení zhotovitele</t>
  </si>
  <si>
    <t>000PLN001VD</t>
  </si>
  <si>
    <t>Uzavření plynovodu metodou dvojitého stlačení + vypuštění plynu</t>
  </si>
  <si>
    <t>kus</t>
  </si>
  <si>
    <t>VV</t>
  </si>
  <si>
    <t>1.000000 = 1,000 [A]</t>
  </si>
  <si>
    <t>000PLN003VD</t>
  </si>
  <si>
    <t>Vpuštění plynu do přeložky</t>
  </si>
  <si>
    <t>000VN002VD</t>
  </si>
  <si>
    <t>Zabezpečení stavby proti vniknutí nepovolaných osob, pásky, ploty</t>
  </si>
  <si>
    <t>komplet</t>
  </si>
  <si>
    <t>01VRN</t>
  </si>
  <si>
    <t>Průzkumy, geodetické a projektové práce</t>
  </si>
  <si>
    <t>012002VRN</t>
  </si>
  <si>
    <t>Geodetické práce - vytyčení + zaměření skutečné trasy</t>
  </si>
  <si>
    <t>Soubor</t>
  </si>
  <si>
    <t>04VRN</t>
  </si>
  <si>
    <t>Inženýrské činnosti</t>
  </si>
  <si>
    <t>043002VRN</t>
  </si>
  <si>
    <t>Zkoušky - hlavní tlaková zkouška</t>
  </si>
  <si>
    <t>09VRN</t>
  </si>
  <si>
    <t>Ostatní náklady</t>
  </si>
  <si>
    <t>092002VRN</t>
  </si>
  <si>
    <t>Náklady na provoz - koordinační činnost</t>
  </si>
  <si>
    <t>13</t>
  </si>
  <si>
    <t>Hloubené vykopávky</t>
  </si>
  <si>
    <t>132201211R00</t>
  </si>
  <si>
    <t>Hloubení rýh š.do 200 cm hor.3 do 100 m3,STROJNĚ</t>
  </si>
  <si>
    <t>m3</t>
  </si>
  <si>
    <t>51.984000 = 51,984 [A]</t>
  </si>
  <si>
    <t>17</t>
  </si>
  <si>
    <t>Konstrukce ze zemin</t>
  </si>
  <si>
    <t>174100010RA0</t>
  </si>
  <si>
    <t>Zásyp jam, rýh a šachet sypaninou</t>
  </si>
  <si>
    <t>27.734000 = 27,734 [A]</t>
  </si>
  <si>
    <t>175101101RT2</t>
  </si>
  <si>
    <t>Obsyp potrubí bez prohození sypaniny, s dodáním štěrkopísku frakce 0 - 16 mm</t>
  </si>
  <si>
    <t>19.927000 = 19,927 [A]</t>
  </si>
  <si>
    <t>19</t>
  </si>
  <si>
    <t>Hloubení pro podzemní stěny, ražení a hloubení důlní</t>
  </si>
  <si>
    <t>199000005R00</t>
  </si>
  <si>
    <t>Poplatek za skládku zeminy 1- 4, č. dle katal. odpadů 17 05 04</t>
  </si>
  <si>
    <t>t</t>
  </si>
  <si>
    <t>43.650000 = 43,650 [A]</t>
  </si>
  <si>
    <t>45</t>
  </si>
  <si>
    <t>Podkladní a vedlejší konstrukce (kromě vozovek a železničního svršku)</t>
  </si>
  <si>
    <t>451572111RK1</t>
  </si>
  <si>
    <t>Lože pod potrubí z kameniva těženého 0 - 4 mm</t>
  </si>
  <si>
    <t>4.332000 = 4,332 [A]</t>
  </si>
  <si>
    <t>59</t>
  </si>
  <si>
    <t>Kryty pozemních komunikací, letišť a ploch dlážděných (předlažby)</t>
  </si>
  <si>
    <t>599000010RAA</t>
  </si>
  <si>
    <t>Rozebrání a oprava asfaltové komunikace, řezání, výměna podkladu tl. 30 cm, asfaltobet.7 cm</t>
  </si>
  <si>
    <t>m2</t>
  </si>
  <si>
    <t>90.000000 = 90,000 [A]</t>
  </si>
  <si>
    <t>87</t>
  </si>
  <si>
    <t>Potrubí z trub plastických, skleněných a čedičových</t>
  </si>
  <si>
    <t>871311121R00</t>
  </si>
  <si>
    <t>Montáž trubek polyetylenových ve výkopu d 160 mm</t>
  </si>
  <si>
    <t>m</t>
  </si>
  <si>
    <t>45.000000 = 45,000 [A]</t>
  </si>
  <si>
    <t>89</t>
  </si>
  <si>
    <t>Ostatní konstrukce a práce na trubním vedení</t>
  </si>
  <si>
    <t>899721112R00</t>
  </si>
  <si>
    <t>Fólie výstražná z PVC žlutá, šířka 30 cm</t>
  </si>
  <si>
    <t>899731114R00</t>
  </si>
  <si>
    <t>Vodič signalizační CYY 6 mm2</t>
  </si>
  <si>
    <t>M</t>
  </si>
  <si>
    <t>Ostatní materiál</t>
  </si>
  <si>
    <t>286136407</t>
  </si>
  <si>
    <t>Trubka plynová SafeTech RC PE 100, rozměr 160 x 14,6 mm, SDR 11 + tvarovky</t>
  </si>
  <si>
    <t>M23</t>
  </si>
  <si>
    <t>Montáže potrubí</t>
  </si>
  <si>
    <t>230170003R00</t>
  </si>
  <si>
    <t>Příprava pro zkoušku těsnosti, sada</t>
  </si>
  <si>
    <t>sada</t>
  </si>
  <si>
    <t>M46</t>
  </si>
  <si>
    <t>Zemní práce při montážích</t>
  </si>
  <si>
    <t>460600001RT8</t>
  </si>
  <si>
    <t>Naložení a odvoz zeminy na skládku</t>
  </si>
  <si>
    <t>24.250000 = 24,250 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</si>
</sst>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5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17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/>
    <cellStyle name="NadpisStrukturyStyle" xfId="8"/>
    <cellStyle name="NadpisySloupcuStyle" xfId="4"/>
    <cellStyle name="NormalBoldLeftStyle" xfId="5"/>
    <cellStyle name="NormalBoldRightStyle" xfId="6"/>
    <cellStyle name="NormalBoldStyle" xfId="10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7"/>
    <cellStyle name="StavebniDilStyle" xfId="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7" t="s">
        <v>2</v>
      </c>
      <c r="C2" s="3"/>
      <c r="D2" s="3"/>
      <c r="E2" s="3"/>
    </row>
    <row r="3" spans="1:5" x14ac:dyDescent="0.25">
      <c r="A3" s="3"/>
      <c r="B3" s="48"/>
      <c r="C3" s="3"/>
      <c r="D3" s="3"/>
      <c r="E3" s="3"/>
    </row>
    <row r="4" spans="1:5" x14ac:dyDescent="0.25">
      <c r="A4" s="3"/>
      <c r="B4" s="47" t="s">
        <v>3</v>
      </c>
      <c r="C4" s="48"/>
      <c r="D4" s="48"/>
      <c r="E4" s="48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4</v>
      </c>
      <c r="C6" s="5">
        <f>SUM(C10:C11)</f>
        <v>0</v>
      </c>
      <c r="D6" s="3"/>
      <c r="E6" s="3"/>
    </row>
    <row r="7" spans="1:5" x14ac:dyDescent="0.25">
      <c r="A7" s="3"/>
      <c r="B7" s="4" t="s">
        <v>5</v>
      </c>
      <c r="C7" s="5">
        <f>SUM(E10:E11)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7" t="s">
        <v>11</v>
      </c>
      <c r="B10" s="7" t="s">
        <v>12</v>
      </c>
      <c r="C10" s="8">
        <f>'SO 000'!I3</f>
        <v>0</v>
      </c>
      <c r="D10" s="8">
        <f>SUMIFS('SO 000'!O:O,'SO 000'!A:A,"P")</f>
        <v>0</v>
      </c>
      <c r="E10" s="8">
        <f>C10+D10</f>
        <v>0</v>
      </c>
    </row>
    <row r="11" spans="1:5" x14ac:dyDescent="0.25">
      <c r="A11" s="7" t="s">
        <v>13</v>
      </c>
      <c r="B11" s="7" t="s">
        <v>14</v>
      </c>
      <c r="C11" s="8">
        <f>'SO 501'!I3</f>
        <v>0</v>
      </c>
      <c r="D11" s="8">
        <f>SUMIFS('SO 501'!O:O,'SO 501'!A:A,"P")</f>
        <v>0</v>
      </c>
      <c r="E11" s="8">
        <f>C11+D11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15</v>
      </c>
      <c r="F2" s="14"/>
      <c r="G2" s="14"/>
      <c r="H2" s="14"/>
      <c r="I2" s="14"/>
      <c r="J2" s="16"/>
    </row>
    <row r="3" spans="1:16" ht="30" x14ac:dyDescent="0.25">
      <c r="A3" s="3" t="s">
        <v>16</v>
      </c>
      <c r="B3" s="17" t="s">
        <v>17</v>
      </c>
      <c r="C3" s="49" t="s">
        <v>18</v>
      </c>
      <c r="D3" s="50"/>
      <c r="E3" s="18" t="s">
        <v>19</v>
      </c>
      <c r="F3" s="14"/>
      <c r="G3" s="14"/>
      <c r="H3" s="19" t="s">
        <v>11</v>
      </c>
      <c r="I3" s="20">
        <f>SUMIFS(I8:I32,A8:A32,"SD")</f>
        <v>0</v>
      </c>
      <c r="J3" s="16"/>
      <c r="O3">
        <v>0</v>
      </c>
      <c r="P3">
        <v>2</v>
      </c>
    </row>
    <row r="4" spans="1:16" x14ac:dyDescent="0.25">
      <c r="A4" s="3" t="s">
        <v>20</v>
      </c>
      <c r="B4" s="17" t="s">
        <v>21</v>
      </c>
      <c r="C4" s="49" t="s">
        <v>11</v>
      </c>
      <c r="D4" s="50"/>
      <c r="E4" s="18" t="s">
        <v>12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1" t="s">
        <v>22</v>
      </c>
      <c r="B5" s="52" t="s">
        <v>23</v>
      </c>
      <c r="C5" s="53" t="s">
        <v>24</v>
      </c>
      <c r="D5" s="53" t="s">
        <v>25</v>
      </c>
      <c r="E5" s="53" t="s">
        <v>26</v>
      </c>
      <c r="F5" s="53" t="s">
        <v>27</v>
      </c>
      <c r="G5" s="53" t="s">
        <v>28</v>
      </c>
      <c r="H5" s="53" t="s">
        <v>29</v>
      </c>
      <c r="I5" s="53"/>
      <c r="J5" s="54" t="s">
        <v>30</v>
      </c>
      <c r="O5">
        <v>0.21</v>
      </c>
    </row>
    <row r="6" spans="1:16" x14ac:dyDescent="0.25">
      <c r="A6" s="51"/>
      <c r="B6" s="52"/>
      <c r="C6" s="53"/>
      <c r="D6" s="53"/>
      <c r="E6" s="53"/>
      <c r="F6" s="53"/>
      <c r="G6" s="53"/>
      <c r="H6" s="6" t="s">
        <v>31</v>
      </c>
      <c r="I6" s="6" t="s">
        <v>32</v>
      </c>
      <c r="J6" s="54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33</v>
      </c>
      <c r="B8" s="26"/>
      <c r="C8" s="27" t="s">
        <v>34</v>
      </c>
      <c r="D8" s="28"/>
      <c r="E8" s="25" t="s">
        <v>35</v>
      </c>
      <c r="F8" s="28"/>
      <c r="G8" s="28"/>
      <c r="H8" s="28"/>
      <c r="I8" s="29">
        <f>SUMIFS(I9:I32,A9:A32,"P")</f>
        <v>0</v>
      </c>
      <c r="J8" s="30"/>
    </row>
    <row r="9" spans="1:16" x14ac:dyDescent="0.25">
      <c r="A9" s="31" t="s">
        <v>36</v>
      </c>
      <c r="B9" s="31">
        <v>1</v>
      </c>
      <c r="C9" s="32" t="s">
        <v>37</v>
      </c>
      <c r="D9" s="31" t="s">
        <v>38</v>
      </c>
      <c r="E9" s="33" t="s">
        <v>39</v>
      </c>
      <c r="F9" s="34" t="s">
        <v>40</v>
      </c>
      <c r="G9" s="35">
        <v>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ht="60" x14ac:dyDescent="0.25">
      <c r="A10" s="31" t="s">
        <v>41</v>
      </c>
      <c r="B10" s="38"/>
      <c r="C10" s="39"/>
      <c r="D10" s="39"/>
      <c r="E10" s="33" t="s">
        <v>42</v>
      </c>
      <c r="F10" s="39"/>
      <c r="G10" s="39"/>
      <c r="H10" s="39"/>
      <c r="I10" s="39"/>
      <c r="J10" s="40"/>
    </row>
    <row r="11" spans="1:16" ht="30" x14ac:dyDescent="0.25">
      <c r="A11" s="31" t="s">
        <v>43</v>
      </c>
      <c r="B11" s="38"/>
      <c r="C11" s="39"/>
      <c r="D11" s="39"/>
      <c r="E11" s="33" t="s">
        <v>44</v>
      </c>
      <c r="F11" s="39"/>
      <c r="G11" s="39"/>
      <c r="H11" s="39"/>
      <c r="I11" s="39"/>
      <c r="J11" s="40"/>
    </row>
    <row r="12" spans="1:16" x14ac:dyDescent="0.25">
      <c r="A12" s="31" t="s">
        <v>36</v>
      </c>
      <c r="B12" s="31">
        <v>2</v>
      </c>
      <c r="C12" s="32" t="s">
        <v>45</v>
      </c>
      <c r="D12" s="31" t="s">
        <v>38</v>
      </c>
      <c r="E12" s="33" t="s">
        <v>46</v>
      </c>
      <c r="F12" s="34" t="s">
        <v>40</v>
      </c>
      <c r="G12" s="35">
        <v>1</v>
      </c>
      <c r="H12" s="36">
        <v>0</v>
      </c>
      <c r="I12" s="36">
        <f>ROUND(G12*H12,P4)</f>
        <v>0</v>
      </c>
      <c r="J12" s="31"/>
      <c r="O12" s="37">
        <f>I12*0.21</f>
        <v>0</v>
      </c>
      <c r="P12">
        <v>3</v>
      </c>
    </row>
    <row r="13" spans="1:16" ht="30" x14ac:dyDescent="0.25">
      <c r="A13" s="31" t="s">
        <v>41</v>
      </c>
      <c r="B13" s="38"/>
      <c r="C13" s="39"/>
      <c r="D13" s="39"/>
      <c r="E13" s="33" t="s">
        <v>47</v>
      </c>
      <c r="F13" s="39"/>
      <c r="G13" s="39"/>
      <c r="H13" s="39"/>
      <c r="I13" s="39"/>
      <c r="J13" s="40"/>
    </row>
    <row r="14" spans="1:16" ht="30" x14ac:dyDescent="0.25">
      <c r="A14" s="31" t="s">
        <v>43</v>
      </c>
      <c r="B14" s="38"/>
      <c r="C14" s="39"/>
      <c r="D14" s="39"/>
      <c r="E14" s="33" t="s">
        <v>48</v>
      </c>
      <c r="F14" s="39"/>
      <c r="G14" s="39"/>
      <c r="H14" s="39"/>
      <c r="I14" s="39"/>
      <c r="J14" s="40"/>
    </row>
    <row r="15" spans="1:16" x14ac:dyDescent="0.25">
      <c r="A15" s="31" t="s">
        <v>36</v>
      </c>
      <c r="B15" s="31">
        <v>3</v>
      </c>
      <c r="C15" s="32" t="s">
        <v>49</v>
      </c>
      <c r="D15" s="31"/>
      <c r="E15" s="33" t="s">
        <v>50</v>
      </c>
      <c r="F15" s="34" t="s">
        <v>40</v>
      </c>
      <c r="G15" s="35">
        <v>1</v>
      </c>
      <c r="H15" s="36">
        <v>0</v>
      </c>
      <c r="I15" s="36">
        <f>ROUND(G15*H15,P4)</f>
        <v>0</v>
      </c>
      <c r="J15" s="31"/>
      <c r="O15" s="37">
        <f>I15*0.21</f>
        <v>0</v>
      </c>
      <c r="P15">
        <v>3</v>
      </c>
    </row>
    <row r="16" spans="1:16" ht="30" x14ac:dyDescent="0.25">
      <c r="A16" s="31" t="s">
        <v>41</v>
      </c>
      <c r="B16" s="38"/>
      <c r="C16" s="39"/>
      <c r="D16" s="39"/>
      <c r="E16" s="33" t="s">
        <v>51</v>
      </c>
      <c r="F16" s="39"/>
      <c r="G16" s="39"/>
      <c r="H16" s="39"/>
      <c r="I16" s="39"/>
      <c r="J16" s="40"/>
    </row>
    <row r="17" spans="1:16" ht="60" x14ac:dyDescent="0.25">
      <c r="A17" s="31" t="s">
        <v>43</v>
      </c>
      <c r="B17" s="38"/>
      <c r="C17" s="39"/>
      <c r="D17" s="39"/>
      <c r="E17" s="33" t="s">
        <v>52</v>
      </c>
      <c r="F17" s="39"/>
      <c r="G17" s="39"/>
      <c r="H17" s="39"/>
      <c r="I17" s="39"/>
      <c r="J17" s="40"/>
    </row>
    <row r="18" spans="1:16" x14ac:dyDescent="0.25">
      <c r="A18" s="31" t="s">
        <v>36</v>
      </c>
      <c r="B18" s="31">
        <v>4</v>
      </c>
      <c r="C18" s="32" t="s">
        <v>53</v>
      </c>
      <c r="D18" s="31" t="s">
        <v>38</v>
      </c>
      <c r="E18" s="33" t="s">
        <v>54</v>
      </c>
      <c r="F18" s="34" t="s">
        <v>40</v>
      </c>
      <c r="G18" s="35">
        <v>1</v>
      </c>
      <c r="H18" s="36">
        <v>0</v>
      </c>
      <c r="I18" s="36">
        <f>ROUND(G18*H18,P4)</f>
        <v>0</v>
      </c>
      <c r="J18" s="31"/>
      <c r="O18" s="37">
        <f>I18*0.21</f>
        <v>0</v>
      </c>
      <c r="P18">
        <v>3</v>
      </c>
    </row>
    <row r="19" spans="1:16" ht="75" x14ac:dyDescent="0.25">
      <c r="A19" s="31" t="s">
        <v>41</v>
      </c>
      <c r="B19" s="38"/>
      <c r="C19" s="39"/>
      <c r="D19" s="39"/>
      <c r="E19" s="33" t="s">
        <v>55</v>
      </c>
      <c r="F19" s="39"/>
      <c r="G19" s="39"/>
      <c r="H19" s="39"/>
      <c r="I19" s="39"/>
      <c r="J19" s="40"/>
    </row>
    <row r="20" spans="1:16" ht="30" x14ac:dyDescent="0.25">
      <c r="A20" s="31" t="s">
        <v>43</v>
      </c>
      <c r="B20" s="38"/>
      <c r="C20" s="39"/>
      <c r="D20" s="39"/>
      <c r="E20" s="33" t="s">
        <v>56</v>
      </c>
      <c r="F20" s="39"/>
      <c r="G20" s="39"/>
      <c r="H20" s="39"/>
      <c r="I20" s="39"/>
      <c r="J20" s="40"/>
    </row>
    <row r="21" spans="1:16" x14ac:dyDescent="0.25">
      <c r="A21" s="31" t="s">
        <v>36</v>
      </c>
      <c r="B21" s="31">
        <v>5</v>
      </c>
      <c r="C21" s="32" t="s">
        <v>57</v>
      </c>
      <c r="D21" s="31" t="s">
        <v>38</v>
      </c>
      <c r="E21" s="33" t="s">
        <v>58</v>
      </c>
      <c r="F21" s="34" t="s">
        <v>40</v>
      </c>
      <c r="G21" s="35">
        <v>1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x14ac:dyDescent="0.25">
      <c r="A22" s="31" t="s">
        <v>41</v>
      </c>
      <c r="B22" s="38"/>
      <c r="C22" s="39"/>
      <c r="D22" s="39"/>
      <c r="E22" s="33" t="s">
        <v>59</v>
      </c>
      <c r="F22" s="39"/>
      <c r="G22" s="39"/>
      <c r="H22" s="39"/>
      <c r="I22" s="39"/>
      <c r="J22" s="40"/>
    </row>
    <row r="23" spans="1:16" ht="30" x14ac:dyDescent="0.25">
      <c r="A23" s="31" t="s">
        <v>43</v>
      </c>
      <c r="B23" s="38"/>
      <c r="C23" s="39"/>
      <c r="D23" s="39"/>
      <c r="E23" s="33" t="s">
        <v>56</v>
      </c>
      <c r="F23" s="39"/>
      <c r="G23" s="39"/>
      <c r="H23" s="39"/>
      <c r="I23" s="39"/>
      <c r="J23" s="40"/>
    </row>
    <row r="24" spans="1:16" x14ac:dyDescent="0.25">
      <c r="A24" s="31" t="s">
        <v>36</v>
      </c>
      <c r="B24" s="31">
        <v>6</v>
      </c>
      <c r="C24" s="32" t="s">
        <v>60</v>
      </c>
      <c r="D24" s="31" t="s">
        <v>38</v>
      </c>
      <c r="E24" s="33" t="s">
        <v>61</v>
      </c>
      <c r="F24" s="34" t="s">
        <v>40</v>
      </c>
      <c r="G24" s="35">
        <v>1</v>
      </c>
      <c r="H24" s="36">
        <v>0</v>
      </c>
      <c r="I24" s="36">
        <f>ROUND(G24*H24,P4)</f>
        <v>0</v>
      </c>
      <c r="J24" s="31"/>
      <c r="O24" s="37">
        <f>I24*0.21</f>
        <v>0</v>
      </c>
      <c r="P24">
        <v>3</v>
      </c>
    </row>
    <row r="25" spans="1:16" ht="75" x14ac:dyDescent="0.25">
      <c r="A25" s="31" t="s">
        <v>41</v>
      </c>
      <c r="B25" s="38"/>
      <c r="C25" s="39"/>
      <c r="D25" s="39"/>
      <c r="E25" s="33" t="s">
        <v>62</v>
      </c>
      <c r="F25" s="39"/>
      <c r="G25" s="39"/>
      <c r="H25" s="39"/>
      <c r="I25" s="39"/>
      <c r="J25" s="40"/>
    </row>
    <row r="26" spans="1:16" ht="105" x14ac:dyDescent="0.25">
      <c r="A26" s="31" t="s">
        <v>43</v>
      </c>
      <c r="B26" s="38"/>
      <c r="C26" s="39"/>
      <c r="D26" s="39"/>
      <c r="E26" s="33" t="s">
        <v>63</v>
      </c>
      <c r="F26" s="39"/>
      <c r="G26" s="39"/>
      <c r="H26" s="39"/>
      <c r="I26" s="39"/>
      <c r="J26" s="40"/>
    </row>
    <row r="27" spans="1:16" x14ac:dyDescent="0.25">
      <c r="A27" s="31" t="s">
        <v>36</v>
      </c>
      <c r="B27" s="31">
        <v>7</v>
      </c>
      <c r="C27" s="32" t="s">
        <v>64</v>
      </c>
      <c r="D27" s="31" t="s">
        <v>38</v>
      </c>
      <c r="E27" s="33" t="s">
        <v>65</v>
      </c>
      <c r="F27" s="34" t="s">
        <v>40</v>
      </c>
      <c r="G27" s="35">
        <v>1</v>
      </c>
      <c r="H27" s="36">
        <v>0</v>
      </c>
      <c r="I27" s="36">
        <f>ROUND(G27*H27,P4)</f>
        <v>0</v>
      </c>
      <c r="J27" s="31"/>
      <c r="O27" s="37">
        <f>I27*0.21</f>
        <v>0</v>
      </c>
      <c r="P27">
        <v>3</v>
      </c>
    </row>
    <row r="28" spans="1:16" x14ac:dyDescent="0.25">
      <c r="A28" s="31" t="s">
        <v>41</v>
      </c>
      <c r="B28" s="38"/>
      <c r="C28" s="39"/>
      <c r="D28" s="39"/>
      <c r="E28" s="33" t="s">
        <v>66</v>
      </c>
      <c r="F28" s="39"/>
      <c r="G28" s="39"/>
      <c r="H28" s="39"/>
      <c r="I28" s="39"/>
      <c r="J28" s="40"/>
    </row>
    <row r="29" spans="1:16" ht="45" x14ac:dyDescent="0.25">
      <c r="A29" s="31" t="s">
        <v>43</v>
      </c>
      <c r="B29" s="38"/>
      <c r="C29" s="39"/>
      <c r="D29" s="39"/>
      <c r="E29" s="33" t="s">
        <v>67</v>
      </c>
      <c r="F29" s="39"/>
      <c r="G29" s="39"/>
      <c r="H29" s="39"/>
      <c r="I29" s="39"/>
      <c r="J29" s="40"/>
    </row>
    <row r="30" spans="1:16" x14ac:dyDescent="0.25">
      <c r="A30" s="31" t="s">
        <v>36</v>
      </c>
      <c r="B30" s="31">
        <v>8</v>
      </c>
      <c r="C30" s="32" t="s">
        <v>68</v>
      </c>
      <c r="D30" s="31" t="s">
        <v>38</v>
      </c>
      <c r="E30" s="33" t="s">
        <v>69</v>
      </c>
      <c r="F30" s="34" t="s">
        <v>40</v>
      </c>
      <c r="G30" s="35">
        <v>1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ht="30" x14ac:dyDescent="0.25">
      <c r="A31" s="31" t="s">
        <v>41</v>
      </c>
      <c r="B31" s="38"/>
      <c r="C31" s="39"/>
      <c r="D31" s="39"/>
      <c r="E31" s="33" t="s">
        <v>70</v>
      </c>
      <c r="F31" s="39"/>
      <c r="G31" s="39"/>
      <c r="H31" s="39"/>
      <c r="I31" s="39"/>
      <c r="J31" s="40"/>
    </row>
    <row r="32" spans="1:16" ht="30" x14ac:dyDescent="0.25">
      <c r="A32" s="31" t="s">
        <v>43</v>
      </c>
      <c r="B32" s="41"/>
      <c r="C32" s="42"/>
      <c r="D32" s="42"/>
      <c r="E32" s="33" t="s">
        <v>71</v>
      </c>
      <c r="F32" s="42"/>
      <c r="G32" s="42"/>
      <c r="H32" s="42"/>
      <c r="I32" s="42"/>
      <c r="J32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15</v>
      </c>
      <c r="F2" s="14"/>
      <c r="G2" s="14"/>
      <c r="H2" s="14"/>
      <c r="I2" s="14"/>
      <c r="J2" s="16"/>
    </row>
    <row r="3" spans="1:16" ht="30" x14ac:dyDescent="0.25">
      <c r="A3" s="3" t="s">
        <v>16</v>
      </c>
      <c r="B3" s="17" t="s">
        <v>17</v>
      </c>
      <c r="C3" s="49" t="s">
        <v>18</v>
      </c>
      <c r="D3" s="50"/>
      <c r="E3" s="18" t="s">
        <v>19</v>
      </c>
      <c r="F3" s="14"/>
      <c r="G3" s="14"/>
      <c r="H3" s="19" t="s">
        <v>13</v>
      </c>
      <c r="I3" s="20">
        <f>SUMIFS(I8:I93,A8:A93,"SD")</f>
        <v>0</v>
      </c>
      <c r="J3" s="16"/>
      <c r="O3">
        <v>0</v>
      </c>
      <c r="P3">
        <v>2</v>
      </c>
    </row>
    <row r="4" spans="1:16" x14ac:dyDescent="0.25">
      <c r="A4" s="3" t="s">
        <v>20</v>
      </c>
      <c r="B4" s="17" t="s">
        <v>21</v>
      </c>
      <c r="C4" s="49" t="s">
        <v>13</v>
      </c>
      <c r="D4" s="50"/>
      <c r="E4" s="18" t="s">
        <v>14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1" t="s">
        <v>22</v>
      </c>
      <c r="B5" s="52" t="s">
        <v>23</v>
      </c>
      <c r="C5" s="53" t="s">
        <v>24</v>
      </c>
      <c r="D5" s="53" t="s">
        <v>25</v>
      </c>
      <c r="E5" s="53" t="s">
        <v>26</v>
      </c>
      <c r="F5" s="53" t="s">
        <v>27</v>
      </c>
      <c r="G5" s="53" t="s">
        <v>28</v>
      </c>
      <c r="H5" s="53" t="s">
        <v>29</v>
      </c>
      <c r="I5" s="53"/>
      <c r="J5" s="54" t="s">
        <v>30</v>
      </c>
      <c r="O5">
        <v>0.21</v>
      </c>
    </row>
    <row r="6" spans="1:16" x14ac:dyDescent="0.25">
      <c r="A6" s="51"/>
      <c r="B6" s="52"/>
      <c r="C6" s="53"/>
      <c r="D6" s="53"/>
      <c r="E6" s="53"/>
      <c r="F6" s="53"/>
      <c r="G6" s="53"/>
      <c r="H6" s="6" t="s">
        <v>31</v>
      </c>
      <c r="I6" s="6" t="s">
        <v>32</v>
      </c>
      <c r="J6" s="54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33</v>
      </c>
      <c r="B8" s="26"/>
      <c r="C8" s="27" t="s">
        <v>34</v>
      </c>
      <c r="D8" s="28"/>
      <c r="E8" s="25" t="s">
        <v>35</v>
      </c>
      <c r="F8" s="28"/>
      <c r="G8" s="28"/>
      <c r="H8" s="28"/>
      <c r="I8" s="29">
        <f>SUMIFS(I9:I20,A9:A20,"P")</f>
        <v>0</v>
      </c>
      <c r="J8" s="30"/>
    </row>
    <row r="9" spans="1:16" x14ac:dyDescent="0.25">
      <c r="A9" s="31" t="s">
        <v>36</v>
      </c>
      <c r="B9" s="31">
        <v>1</v>
      </c>
      <c r="C9" s="32" t="s">
        <v>72</v>
      </c>
      <c r="D9" s="31" t="s">
        <v>38</v>
      </c>
      <c r="E9" s="33" t="s">
        <v>73</v>
      </c>
      <c r="F9" s="34" t="s">
        <v>74</v>
      </c>
      <c r="G9" s="35">
        <v>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25">
      <c r="A10" s="31" t="s">
        <v>41</v>
      </c>
      <c r="B10" s="38"/>
      <c r="C10" s="39"/>
      <c r="D10" s="39"/>
      <c r="E10" s="44" t="s">
        <v>38</v>
      </c>
      <c r="F10" s="39"/>
      <c r="G10" s="39"/>
      <c r="H10" s="39"/>
      <c r="I10" s="39"/>
      <c r="J10" s="40"/>
    </row>
    <row r="11" spans="1:16" x14ac:dyDescent="0.25">
      <c r="A11" s="31" t="s">
        <v>75</v>
      </c>
      <c r="B11" s="38"/>
      <c r="C11" s="39"/>
      <c r="D11" s="39"/>
      <c r="E11" s="45" t="s">
        <v>76</v>
      </c>
      <c r="F11" s="39"/>
      <c r="G11" s="39"/>
      <c r="H11" s="39"/>
      <c r="I11" s="39"/>
      <c r="J11" s="40"/>
    </row>
    <row r="12" spans="1:16" x14ac:dyDescent="0.25">
      <c r="A12" s="31" t="s">
        <v>43</v>
      </c>
      <c r="B12" s="38"/>
      <c r="C12" s="39"/>
      <c r="D12" s="39"/>
      <c r="E12" s="44" t="s">
        <v>38</v>
      </c>
      <c r="F12" s="39"/>
      <c r="G12" s="39"/>
      <c r="H12" s="39"/>
      <c r="I12" s="39"/>
      <c r="J12" s="40"/>
    </row>
    <row r="13" spans="1:16" x14ac:dyDescent="0.25">
      <c r="A13" s="31" t="s">
        <v>36</v>
      </c>
      <c r="B13" s="31">
        <v>2</v>
      </c>
      <c r="C13" s="32" t="s">
        <v>77</v>
      </c>
      <c r="D13" s="31" t="s">
        <v>38</v>
      </c>
      <c r="E13" s="33" t="s">
        <v>78</v>
      </c>
      <c r="F13" s="34" t="s">
        <v>74</v>
      </c>
      <c r="G13" s="35">
        <v>1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x14ac:dyDescent="0.25">
      <c r="A14" s="31" t="s">
        <v>41</v>
      </c>
      <c r="B14" s="38"/>
      <c r="C14" s="39"/>
      <c r="D14" s="39"/>
      <c r="E14" s="44" t="s">
        <v>38</v>
      </c>
      <c r="F14" s="39"/>
      <c r="G14" s="39"/>
      <c r="H14" s="39"/>
      <c r="I14" s="39"/>
      <c r="J14" s="40"/>
    </row>
    <row r="15" spans="1:16" x14ac:dyDescent="0.25">
      <c r="A15" s="31" t="s">
        <v>75</v>
      </c>
      <c r="B15" s="38"/>
      <c r="C15" s="39"/>
      <c r="D15" s="39"/>
      <c r="E15" s="45" t="s">
        <v>76</v>
      </c>
      <c r="F15" s="39"/>
      <c r="G15" s="39"/>
      <c r="H15" s="39"/>
      <c r="I15" s="39"/>
      <c r="J15" s="40"/>
    </row>
    <row r="16" spans="1:16" x14ac:dyDescent="0.25">
      <c r="A16" s="31" t="s">
        <v>43</v>
      </c>
      <c r="B16" s="38"/>
      <c r="C16" s="39"/>
      <c r="D16" s="39"/>
      <c r="E16" s="44" t="s">
        <v>38</v>
      </c>
      <c r="F16" s="39"/>
      <c r="G16" s="39"/>
      <c r="H16" s="39"/>
      <c r="I16" s="39"/>
      <c r="J16" s="40"/>
    </row>
    <row r="17" spans="1:16" x14ac:dyDescent="0.25">
      <c r="A17" s="31" t="s">
        <v>36</v>
      </c>
      <c r="B17" s="31">
        <v>3</v>
      </c>
      <c r="C17" s="32" t="s">
        <v>79</v>
      </c>
      <c r="D17" s="31" t="s">
        <v>38</v>
      </c>
      <c r="E17" s="33" t="s">
        <v>80</v>
      </c>
      <c r="F17" s="34" t="s">
        <v>81</v>
      </c>
      <c r="G17" s="35">
        <v>1</v>
      </c>
      <c r="H17" s="36">
        <v>0</v>
      </c>
      <c r="I17" s="36">
        <f>ROUND(G17*H17,P4)</f>
        <v>0</v>
      </c>
      <c r="J17" s="31"/>
      <c r="O17" s="37">
        <f>I17*0.21</f>
        <v>0</v>
      </c>
      <c r="P17">
        <v>3</v>
      </c>
    </row>
    <row r="18" spans="1:16" x14ac:dyDescent="0.25">
      <c r="A18" s="31" t="s">
        <v>41</v>
      </c>
      <c r="B18" s="38"/>
      <c r="C18" s="39"/>
      <c r="D18" s="39"/>
      <c r="E18" s="44" t="s">
        <v>38</v>
      </c>
      <c r="F18" s="39"/>
      <c r="G18" s="39"/>
      <c r="H18" s="39"/>
      <c r="I18" s="39"/>
      <c r="J18" s="40"/>
    </row>
    <row r="19" spans="1:16" x14ac:dyDescent="0.25">
      <c r="A19" s="31" t="s">
        <v>75</v>
      </c>
      <c r="B19" s="38"/>
      <c r="C19" s="39"/>
      <c r="D19" s="39"/>
      <c r="E19" s="45" t="s">
        <v>76</v>
      </c>
      <c r="F19" s="39"/>
      <c r="G19" s="39"/>
      <c r="H19" s="39"/>
      <c r="I19" s="39"/>
      <c r="J19" s="40"/>
    </row>
    <row r="20" spans="1:16" x14ac:dyDescent="0.25">
      <c r="A20" s="31" t="s">
        <v>43</v>
      </c>
      <c r="B20" s="38"/>
      <c r="C20" s="39"/>
      <c r="D20" s="39"/>
      <c r="E20" s="44" t="s">
        <v>38</v>
      </c>
      <c r="F20" s="39"/>
      <c r="G20" s="39"/>
      <c r="H20" s="39"/>
      <c r="I20" s="39"/>
      <c r="J20" s="40"/>
    </row>
    <row r="21" spans="1:16" x14ac:dyDescent="0.25">
      <c r="A21" s="25" t="s">
        <v>33</v>
      </c>
      <c r="B21" s="26"/>
      <c r="C21" s="27" t="s">
        <v>82</v>
      </c>
      <c r="D21" s="28"/>
      <c r="E21" s="25" t="s">
        <v>83</v>
      </c>
      <c r="F21" s="28"/>
      <c r="G21" s="28"/>
      <c r="H21" s="28"/>
      <c r="I21" s="29">
        <f>SUMIFS(I22:I25,A22:A25,"P")</f>
        <v>0</v>
      </c>
      <c r="J21" s="30"/>
    </row>
    <row r="22" spans="1:16" x14ac:dyDescent="0.25">
      <c r="A22" s="31" t="s">
        <v>36</v>
      </c>
      <c r="B22" s="31">
        <v>4</v>
      </c>
      <c r="C22" s="32" t="s">
        <v>84</v>
      </c>
      <c r="D22" s="31" t="s">
        <v>38</v>
      </c>
      <c r="E22" s="33" t="s">
        <v>85</v>
      </c>
      <c r="F22" s="34" t="s">
        <v>86</v>
      </c>
      <c r="G22" s="35">
        <v>1</v>
      </c>
      <c r="H22" s="36">
        <v>0</v>
      </c>
      <c r="I22" s="36">
        <f>ROUND(G22*H22,P4)</f>
        <v>0</v>
      </c>
      <c r="J22" s="31"/>
      <c r="O22" s="37">
        <f>I22*0.21</f>
        <v>0</v>
      </c>
      <c r="P22">
        <v>3</v>
      </c>
    </row>
    <row r="23" spans="1:16" x14ac:dyDescent="0.25">
      <c r="A23" s="31" t="s">
        <v>41</v>
      </c>
      <c r="B23" s="38"/>
      <c r="C23" s="39"/>
      <c r="D23" s="39"/>
      <c r="E23" s="44" t="s">
        <v>38</v>
      </c>
      <c r="F23" s="39"/>
      <c r="G23" s="39"/>
      <c r="H23" s="39"/>
      <c r="I23" s="39"/>
      <c r="J23" s="40"/>
    </row>
    <row r="24" spans="1:16" x14ac:dyDescent="0.25">
      <c r="A24" s="31" t="s">
        <v>75</v>
      </c>
      <c r="B24" s="38"/>
      <c r="C24" s="39"/>
      <c r="D24" s="39"/>
      <c r="E24" s="45" t="s">
        <v>76</v>
      </c>
      <c r="F24" s="39"/>
      <c r="G24" s="39"/>
      <c r="H24" s="39"/>
      <c r="I24" s="39"/>
      <c r="J24" s="40"/>
    </row>
    <row r="25" spans="1:16" x14ac:dyDescent="0.25">
      <c r="A25" s="31" t="s">
        <v>43</v>
      </c>
      <c r="B25" s="38"/>
      <c r="C25" s="39"/>
      <c r="D25" s="39"/>
      <c r="E25" s="44" t="s">
        <v>38</v>
      </c>
      <c r="F25" s="39"/>
      <c r="G25" s="39"/>
      <c r="H25" s="39"/>
      <c r="I25" s="39"/>
      <c r="J25" s="40"/>
    </row>
    <row r="26" spans="1:16" x14ac:dyDescent="0.25">
      <c r="A26" s="25" t="s">
        <v>33</v>
      </c>
      <c r="B26" s="26"/>
      <c r="C26" s="27" t="s">
        <v>87</v>
      </c>
      <c r="D26" s="28"/>
      <c r="E26" s="25" t="s">
        <v>88</v>
      </c>
      <c r="F26" s="28"/>
      <c r="G26" s="28"/>
      <c r="H26" s="28"/>
      <c r="I26" s="29">
        <f>SUMIFS(I27:I30,A27:A30,"P")</f>
        <v>0</v>
      </c>
      <c r="J26" s="30"/>
    </row>
    <row r="27" spans="1:16" x14ac:dyDescent="0.25">
      <c r="A27" s="31" t="s">
        <v>36</v>
      </c>
      <c r="B27" s="31">
        <v>5</v>
      </c>
      <c r="C27" s="32" t="s">
        <v>89</v>
      </c>
      <c r="D27" s="31" t="s">
        <v>38</v>
      </c>
      <c r="E27" s="33" t="s">
        <v>90</v>
      </c>
      <c r="F27" s="34" t="s">
        <v>86</v>
      </c>
      <c r="G27" s="35">
        <v>1</v>
      </c>
      <c r="H27" s="36">
        <v>0</v>
      </c>
      <c r="I27" s="36">
        <f>ROUND(G27*H27,P4)</f>
        <v>0</v>
      </c>
      <c r="J27" s="31"/>
      <c r="O27" s="37">
        <f>I27*0.21</f>
        <v>0</v>
      </c>
      <c r="P27">
        <v>3</v>
      </c>
    </row>
    <row r="28" spans="1:16" x14ac:dyDescent="0.25">
      <c r="A28" s="31" t="s">
        <v>41</v>
      </c>
      <c r="B28" s="38"/>
      <c r="C28" s="39"/>
      <c r="D28" s="39"/>
      <c r="E28" s="44" t="s">
        <v>38</v>
      </c>
      <c r="F28" s="39"/>
      <c r="G28" s="39"/>
      <c r="H28" s="39"/>
      <c r="I28" s="39"/>
      <c r="J28" s="40"/>
    </row>
    <row r="29" spans="1:16" x14ac:dyDescent="0.25">
      <c r="A29" s="31" t="s">
        <v>75</v>
      </c>
      <c r="B29" s="38"/>
      <c r="C29" s="39"/>
      <c r="D29" s="39"/>
      <c r="E29" s="45" t="s">
        <v>76</v>
      </c>
      <c r="F29" s="39"/>
      <c r="G29" s="39"/>
      <c r="H29" s="39"/>
      <c r="I29" s="39"/>
      <c r="J29" s="40"/>
    </row>
    <row r="30" spans="1:16" x14ac:dyDescent="0.25">
      <c r="A30" s="31" t="s">
        <v>43</v>
      </c>
      <c r="B30" s="38"/>
      <c r="C30" s="39"/>
      <c r="D30" s="39"/>
      <c r="E30" s="44" t="s">
        <v>38</v>
      </c>
      <c r="F30" s="39"/>
      <c r="G30" s="39"/>
      <c r="H30" s="39"/>
      <c r="I30" s="39"/>
      <c r="J30" s="40"/>
    </row>
    <row r="31" spans="1:16" x14ac:dyDescent="0.25">
      <c r="A31" s="25" t="s">
        <v>33</v>
      </c>
      <c r="B31" s="26"/>
      <c r="C31" s="27" t="s">
        <v>91</v>
      </c>
      <c r="D31" s="28"/>
      <c r="E31" s="25" t="s">
        <v>92</v>
      </c>
      <c r="F31" s="28"/>
      <c r="G31" s="28"/>
      <c r="H31" s="28"/>
      <c r="I31" s="29">
        <f>SUMIFS(I32:I35,A32:A35,"P")</f>
        <v>0</v>
      </c>
      <c r="J31" s="30"/>
    </row>
    <row r="32" spans="1:16" x14ac:dyDescent="0.25">
      <c r="A32" s="31" t="s">
        <v>36</v>
      </c>
      <c r="B32" s="31">
        <v>6</v>
      </c>
      <c r="C32" s="32" t="s">
        <v>93</v>
      </c>
      <c r="D32" s="31" t="s">
        <v>38</v>
      </c>
      <c r="E32" s="33" t="s">
        <v>94</v>
      </c>
      <c r="F32" s="34" t="s">
        <v>86</v>
      </c>
      <c r="G32" s="35">
        <v>1</v>
      </c>
      <c r="H32" s="36">
        <v>0</v>
      </c>
      <c r="I32" s="36">
        <f>ROUND(G32*H32,P4)</f>
        <v>0</v>
      </c>
      <c r="J32" s="31"/>
      <c r="O32" s="37">
        <f>I32*0.21</f>
        <v>0</v>
      </c>
      <c r="P32">
        <v>3</v>
      </c>
    </row>
    <row r="33" spans="1:16" x14ac:dyDescent="0.25">
      <c r="A33" s="31" t="s">
        <v>41</v>
      </c>
      <c r="B33" s="38"/>
      <c r="C33" s="39"/>
      <c r="D33" s="39"/>
      <c r="E33" s="44" t="s">
        <v>38</v>
      </c>
      <c r="F33" s="39"/>
      <c r="G33" s="39"/>
      <c r="H33" s="39"/>
      <c r="I33" s="39"/>
      <c r="J33" s="40"/>
    </row>
    <row r="34" spans="1:16" x14ac:dyDescent="0.25">
      <c r="A34" s="31" t="s">
        <v>75</v>
      </c>
      <c r="B34" s="38"/>
      <c r="C34" s="39"/>
      <c r="D34" s="39"/>
      <c r="E34" s="45" t="s">
        <v>76</v>
      </c>
      <c r="F34" s="39"/>
      <c r="G34" s="39"/>
      <c r="H34" s="39"/>
      <c r="I34" s="39"/>
      <c r="J34" s="40"/>
    </row>
    <row r="35" spans="1:16" x14ac:dyDescent="0.25">
      <c r="A35" s="31" t="s">
        <v>43</v>
      </c>
      <c r="B35" s="38"/>
      <c r="C35" s="39"/>
      <c r="D35" s="39"/>
      <c r="E35" s="44" t="s">
        <v>38</v>
      </c>
      <c r="F35" s="39"/>
      <c r="G35" s="39"/>
      <c r="H35" s="39"/>
      <c r="I35" s="39"/>
      <c r="J35" s="40"/>
    </row>
    <row r="36" spans="1:16" x14ac:dyDescent="0.25">
      <c r="A36" s="25" t="s">
        <v>33</v>
      </c>
      <c r="B36" s="26"/>
      <c r="C36" s="27" t="s">
        <v>95</v>
      </c>
      <c r="D36" s="28"/>
      <c r="E36" s="25" t="s">
        <v>96</v>
      </c>
      <c r="F36" s="28"/>
      <c r="G36" s="28"/>
      <c r="H36" s="28"/>
      <c r="I36" s="29">
        <f>SUMIFS(I37:I40,A37:A40,"P")</f>
        <v>0</v>
      </c>
      <c r="J36" s="30"/>
    </row>
    <row r="37" spans="1:16" x14ac:dyDescent="0.25">
      <c r="A37" s="31" t="s">
        <v>36</v>
      </c>
      <c r="B37" s="31">
        <v>7</v>
      </c>
      <c r="C37" s="32" t="s">
        <v>97</v>
      </c>
      <c r="D37" s="31" t="s">
        <v>38</v>
      </c>
      <c r="E37" s="33" t="s">
        <v>98</v>
      </c>
      <c r="F37" s="34" t="s">
        <v>99</v>
      </c>
      <c r="G37" s="35">
        <v>51.984000000000002</v>
      </c>
      <c r="H37" s="36">
        <v>0</v>
      </c>
      <c r="I37" s="36">
        <f>ROUND(G37*H37,P4)</f>
        <v>0</v>
      </c>
      <c r="J37" s="31"/>
      <c r="O37" s="37">
        <f>I37*0.21</f>
        <v>0</v>
      </c>
      <c r="P37">
        <v>3</v>
      </c>
    </row>
    <row r="38" spans="1:16" x14ac:dyDescent="0.25">
      <c r="A38" s="31" t="s">
        <v>41</v>
      </c>
      <c r="B38" s="38"/>
      <c r="C38" s="39"/>
      <c r="D38" s="39"/>
      <c r="E38" s="44" t="s">
        <v>38</v>
      </c>
      <c r="F38" s="39"/>
      <c r="G38" s="39"/>
      <c r="H38" s="39"/>
      <c r="I38" s="39"/>
      <c r="J38" s="40"/>
    </row>
    <row r="39" spans="1:16" x14ac:dyDescent="0.25">
      <c r="A39" s="31" t="s">
        <v>75</v>
      </c>
      <c r="B39" s="38"/>
      <c r="C39" s="39"/>
      <c r="D39" s="39"/>
      <c r="E39" s="45" t="s">
        <v>100</v>
      </c>
      <c r="F39" s="39"/>
      <c r="G39" s="39"/>
      <c r="H39" s="39"/>
      <c r="I39" s="39"/>
      <c r="J39" s="40"/>
    </row>
    <row r="40" spans="1:16" x14ac:dyDescent="0.25">
      <c r="A40" s="31" t="s">
        <v>43</v>
      </c>
      <c r="B40" s="38"/>
      <c r="C40" s="39"/>
      <c r="D40" s="39"/>
      <c r="E40" s="44" t="s">
        <v>38</v>
      </c>
      <c r="F40" s="39"/>
      <c r="G40" s="39"/>
      <c r="H40" s="39"/>
      <c r="I40" s="39"/>
      <c r="J40" s="40"/>
    </row>
    <row r="41" spans="1:16" x14ac:dyDescent="0.25">
      <c r="A41" s="25" t="s">
        <v>33</v>
      </c>
      <c r="B41" s="26"/>
      <c r="C41" s="27" t="s">
        <v>101</v>
      </c>
      <c r="D41" s="28"/>
      <c r="E41" s="25" t="s">
        <v>102</v>
      </c>
      <c r="F41" s="28"/>
      <c r="G41" s="28"/>
      <c r="H41" s="28"/>
      <c r="I41" s="29">
        <f>SUMIFS(I42:I49,A42:A49,"P")</f>
        <v>0</v>
      </c>
      <c r="J41" s="30"/>
    </row>
    <row r="42" spans="1:16" x14ac:dyDescent="0.25">
      <c r="A42" s="31" t="s">
        <v>36</v>
      </c>
      <c r="B42" s="31">
        <v>8</v>
      </c>
      <c r="C42" s="32" t="s">
        <v>103</v>
      </c>
      <c r="D42" s="31" t="s">
        <v>38</v>
      </c>
      <c r="E42" s="33" t="s">
        <v>104</v>
      </c>
      <c r="F42" s="34" t="s">
        <v>99</v>
      </c>
      <c r="G42" s="35">
        <v>27.734000000000002</v>
      </c>
      <c r="H42" s="36">
        <v>0</v>
      </c>
      <c r="I42" s="36">
        <f>ROUND(G42*H42,P4)</f>
        <v>0</v>
      </c>
      <c r="J42" s="31"/>
      <c r="O42" s="37">
        <f>I42*0.21</f>
        <v>0</v>
      </c>
      <c r="P42">
        <v>3</v>
      </c>
    </row>
    <row r="43" spans="1:16" x14ac:dyDescent="0.25">
      <c r="A43" s="31" t="s">
        <v>41</v>
      </c>
      <c r="B43" s="38"/>
      <c r="C43" s="39"/>
      <c r="D43" s="39"/>
      <c r="E43" s="44" t="s">
        <v>38</v>
      </c>
      <c r="F43" s="39"/>
      <c r="G43" s="39"/>
      <c r="H43" s="39"/>
      <c r="I43" s="39"/>
      <c r="J43" s="40"/>
    </row>
    <row r="44" spans="1:16" x14ac:dyDescent="0.25">
      <c r="A44" s="31" t="s">
        <v>75</v>
      </c>
      <c r="B44" s="38"/>
      <c r="C44" s="39"/>
      <c r="D44" s="39"/>
      <c r="E44" s="45" t="s">
        <v>105</v>
      </c>
      <c r="F44" s="39"/>
      <c r="G44" s="39"/>
      <c r="H44" s="39"/>
      <c r="I44" s="39"/>
      <c r="J44" s="40"/>
    </row>
    <row r="45" spans="1:16" x14ac:dyDescent="0.25">
      <c r="A45" s="31" t="s">
        <v>43</v>
      </c>
      <c r="B45" s="38"/>
      <c r="C45" s="39"/>
      <c r="D45" s="39"/>
      <c r="E45" s="44" t="s">
        <v>38</v>
      </c>
      <c r="F45" s="39"/>
      <c r="G45" s="39"/>
      <c r="H45" s="39"/>
      <c r="I45" s="39"/>
      <c r="J45" s="40"/>
    </row>
    <row r="46" spans="1:16" ht="30" x14ac:dyDescent="0.25">
      <c r="A46" s="31" t="s">
        <v>36</v>
      </c>
      <c r="B46" s="31">
        <v>9</v>
      </c>
      <c r="C46" s="32" t="s">
        <v>106</v>
      </c>
      <c r="D46" s="31" t="s">
        <v>38</v>
      </c>
      <c r="E46" s="33" t="s">
        <v>107</v>
      </c>
      <c r="F46" s="34" t="s">
        <v>99</v>
      </c>
      <c r="G46" s="35">
        <v>19.927</v>
      </c>
      <c r="H46" s="36">
        <v>0</v>
      </c>
      <c r="I46" s="36">
        <f>ROUND(G46*H46,P4)</f>
        <v>0</v>
      </c>
      <c r="J46" s="31"/>
      <c r="O46" s="37">
        <f>I46*0.21</f>
        <v>0</v>
      </c>
      <c r="P46">
        <v>3</v>
      </c>
    </row>
    <row r="47" spans="1:16" x14ac:dyDescent="0.25">
      <c r="A47" s="31" t="s">
        <v>41</v>
      </c>
      <c r="B47" s="38"/>
      <c r="C47" s="39"/>
      <c r="D47" s="39"/>
      <c r="E47" s="44" t="s">
        <v>38</v>
      </c>
      <c r="F47" s="39"/>
      <c r="G47" s="39"/>
      <c r="H47" s="39"/>
      <c r="I47" s="39"/>
      <c r="J47" s="40"/>
    </row>
    <row r="48" spans="1:16" x14ac:dyDescent="0.25">
      <c r="A48" s="31" t="s">
        <v>75</v>
      </c>
      <c r="B48" s="38"/>
      <c r="C48" s="39"/>
      <c r="D48" s="39"/>
      <c r="E48" s="45" t="s">
        <v>108</v>
      </c>
      <c r="F48" s="39"/>
      <c r="G48" s="39"/>
      <c r="H48" s="39"/>
      <c r="I48" s="39"/>
      <c r="J48" s="40"/>
    </row>
    <row r="49" spans="1:16" x14ac:dyDescent="0.25">
      <c r="A49" s="31" t="s">
        <v>43</v>
      </c>
      <c r="B49" s="38"/>
      <c r="C49" s="39"/>
      <c r="D49" s="39"/>
      <c r="E49" s="44" t="s">
        <v>38</v>
      </c>
      <c r="F49" s="39"/>
      <c r="G49" s="39"/>
      <c r="H49" s="39"/>
      <c r="I49" s="39"/>
      <c r="J49" s="40"/>
    </row>
    <row r="50" spans="1:16" x14ac:dyDescent="0.25">
      <c r="A50" s="25" t="s">
        <v>33</v>
      </c>
      <c r="B50" s="26"/>
      <c r="C50" s="27" t="s">
        <v>109</v>
      </c>
      <c r="D50" s="28"/>
      <c r="E50" s="25" t="s">
        <v>110</v>
      </c>
      <c r="F50" s="28"/>
      <c r="G50" s="28"/>
      <c r="H50" s="28"/>
      <c r="I50" s="29">
        <f>SUMIFS(I51:I54,A51:A54,"P")</f>
        <v>0</v>
      </c>
      <c r="J50" s="30"/>
    </row>
    <row r="51" spans="1:16" x14ac:dyDescent="0.25">
      <c r="A51" s="31" t="s">
        <v>36</v>
      </c>
      <c r="B51" s="31">
        <v>10</v>
      </c>
      <c r="C51" s="32" t="s">
        <v>111</v>
      </c>
      <c r="D51" s="31" t="s">
        <v>38</v>
      </c>
      <c r="E51" s="33" t="s">
        <v>112</v>
      </c>
      <c r="F51" s="34" t="s">
        <v>113</v>
      </c>
      <c r="G51" s="35">
        <v>43.65</v>
      </c>
      <c r="H51" s="36">
        <v>0</v>
      </c>
      <c r="I51" s="36">
        <f>ROUND(G51*H51,P4)</f>
        <v>0</v>
      </c>
      <c r="J51" s="31"/>
      <c r="O51" s="37">
        <f>I51*0.21</f>
        <v>0</v>
      </c>
      <c r="P51">
        <v>3</v>
      </c>
    </row>
    <row r="52" spans="1:16" x14ac:dyDescent="0.25">
      <c r="A52" s="31" t="s">
        <v>41</v>
      </c>
      <c r="B52" s="38"/>
      <c r="C52" s="39"/>
      <c r="D52" s="39"/>
      <c r="E52" s="44" t="s">
        <v>38</v>
      </c>
      <c r="F52" s="39"/>
      <c r="G52" s="39"/>
      <c r="H52" s="39"/>
      <c r="I52" s="39"/>
      <c r="J52" s="40"/>
    </row>
    <row r="53" spans="1:16" x14ac:dyDescent="0.25">
      <c r="A53" s="31" t="s">
        <v>75</v>
      </c>
      <c r="B53" s="38"/>
      <c r="C53" s="39"/>
      <c r="D53" s="39"/>
      <c r="E53" s="45" t="s">
        <v>114</v>
      </c>
      <c r="F53" s="39"/>
      <c r="G53" s="39"/>
      <c r="H53" s="39"/>
      <c r="I53" s="39"/>
      <c r="J53" s="40"/>
    </row>
    <row r="54" spans="1:16" x14ac:dyDescent="0.25">
      <c r="A54" s="31" t="s">
        <v>43</v>
      </c>
      <c r="B54" s="38"/>
      <c r="C54" s="39"/>
      <c r="D54" s="39"/>
      <c r="E54" s="44" t="s">
        <v>38</v>
      </c>
      <c r="F54" s="39"/>
      <c r="G54" s="39"/>
      <c r="H54" s="39"/>
      <c r="I54" s="39"/>
      <c r="J54" s="40"/>
    </row>
    <row r="55" spans="1:16" x14ac:dyDescent="0.25">
      <c r="A55" s="25" t="s">
        <v>33</v>
      </c>
      <c r="B55" s="26"/>
      <c r="C55" s="27" t="s">
        <v>115</v>
      </c>
      <c r="D55" s="28"/>
      <c r="E55" s="25" t="s">
        <v>116</v>
      </c>
      <c r="F55" s="28"/>
      <c r="G55" s="28"/>
      <c r="H55" s="28"/>
      <c r="I55" s="29">
        <f>SUMIFS(I56:I59,A56:A59,"P")</f>
        <v>0</v>
      </c>
      <c r="J55" s="30"/>
    </row>
    <row r="56" spans="1:16" x14ac:dyDescent="0.25">
      <c r="A56" s="31" t="s">
        <v>36</v>
      </c>
      <c r="B56" s="31">
        <v>13</v>
      </c>
      <c r="C56" s="32" t="s">
        <v>117</v>
      </c>
      <c r="D56" s="31" t="s">
        <v>38</v>
      </c>
      <c r="E56" s="33" t="s">
        <v>118</v>
      </c>
      <c r="F56" s="34" t="s">
        <v>99</v>
      </c>
      <c r="G56" s="35">
        <v>4.3319999999999999</v>
      </c>
      <c r="H56" s="36">
        <v>0</v>
      </c>
      <c r="I56" s="36">
        <f>ROUND(G56*H56,P4)</f>
        <v>0</v>
      </c>
      <c r="J56" s="31"/>
      <c r="O56" s="37">
        <f>I56*0.21</f>
        <v>0</v>
      </c>
      <c r="P56">
        <v>3</v>
      </c>
    </row>
    <row r="57" spans="1:16" x14ac:dyDescent="0.25">
      <c r="A57" s="31" t="s">
        <v>41</v>
      </c>
      <c r="B57" s="38"/>
      <c r="C57" s="39"/>
      <c r="D57" s="39"/>
      <c r="E57" s="44" t="s">
        <v>38</v>
      </c>
      <c r="F57" s="39"/>
      <c r="G57" s="39"/>
      <c r="H57" s="39"/>
      <c r="I57" s="39"/>
      <c r="J57" s="40"/>
    </row>
    <row r="58" spans="1:16" x14ac:dyDescent="0.25">
      <c r="A58" s="31" t="s">
        <v>75</v>
      </c>
      <c r="B58" s="38"/>
      <c r="C58" s="39"/>
      <c r="D58" s="39"/>
      <c r="E58" s="45" t="s">
        <v>119</v>
      </c>
      <c r="F58" s="39"/>
      <c r="G58" s="39"/>
      <c r="H58" s="39"/>
      <c r="I58" s="39"/>
      <c r="J58" s="40"/>
    </row>
    <row r="59" spans="1:16" x14ac:dyDescent="0.25">
      <c r="A59" s="31" t="s">
        <v>43</v>
      </c>
      <c r="B59" s="38"/>
      <c r="C59" s="39"/>
      <c r="D59" s="39"/>
      <c r="E59" s="44" t="s">
        <v>38</v>
      </c>
      <c r="F59" s="39"/>
      <c r="G59" s="39"/>
      <c r="H59" s="39"/>
      <c r="I59" s="39"/>
      <c r="J59" s="40"/>
    </row>
    <row r="60" spans="1:16" x14ac:dyDescent="0.25">
      <c r="A60" s="25" t="s">
        <v>33</v>
      </c>
      <c r="B60" s="26"/>
      <c r="C60" s="27" t="s">
        <v>120</v>
      </c>
      <c r="D60" s="28"/>
      <c r="E60" s="25" t="s">
        <v>121</v>
      </c>
      <c r="F60" s="28"/>
      <c r="G60" s="28"/>
      <c r="H60" s="28"/>
      <c r="I60" s="29">
        <f>SUMIFS(I61:I64,A61:A64,"P")</f>
        <v>0</v>
      </c>
      <c r="J60" s="30"/>
    </row>
    <row r="61" spans="1:16" ht="30" x14ac:dyDescent="0.25">
      <c r="A61" s="31" t="s">
        <v>36</v>
      </c>
      <c r="B61" s="31">
        <v>15</v>
      </c>
      <c r="C61" s="32" t="s">
        <v>122</v>
      </c>
      <c r="D61" s="31" t="s">
        <v>38</v>
      </c>
      <c r="E61" s="33" t="s">
        <v>123</v>
      </c>
      <c r="F61" s="34" t="s">
        <v>124</v>
      </c>
      <c r="G61" s="35">
        <v>90</v>
      </c>
      <c r="H61" s="36">
        <v>0</v>
      </c>
      <c r="I61" s="36">
        <f>ROUND(G61*H61,P4)</f>
        <v>0</v>
      </c>
      <c r="J61" s="31"/>
      <c r="O61" s="37">
        <f>I61*0.21</f>
        <v>0</v>
      </c>
      <c r="P61">
        <v>3</v>
      </c>
    </row>
    <row r="62" spans="1:16" x14ac:dyDescent="0.25">
      <c r="A62" s="31" t="s">
        <v>41</v>
      </c>
      <c r="B62" s="38"/>
      <c r="C62" s="39"/>
      <c r="D62" s="39"/>
      <c r="E62" s="44" t="s">
        <v>38</v>
      </c>
      <c r="F62" s="39"/>
      <c r="G62" s="39"/>
      <c r="H62" s="39"/>
      <c r="I62" s="39"/>
      <c r="J62" s="40"/>
    </row>
    <row r="63" spans="1:16" x14ac:dyDescent="0.25">
      <c r="A63" s="31" t="s">
        <v>75</v>
      </c>
      <c r="B63" s="38"/>
      <c r="C63" s="39"/>
      <c r="D63" s="39"/>
      <c r="E63" s="45" t="s">
        <v>125</v>
      </c>
      <c r="F63" s="39"/>
      <c r="G63" s="39"/>
      <c r="H63" s="39"/>
      <c r="I63" s="39"/>
      <c r="J63" s="40"/>
    </row>
    <row r="64" spans="1:16" x14ac:dyDescent="0.25">
      <c r="A64" s="31" t="s">
        <v>43</v>
      </c>
      <c r="B64" s="38"/>
      <c r="C64" s="39"/>
      <c r="D64" s="39"/>
      <c r="E64" s="44" t="s">
        <v>38</v>
      </c>
      <c r="F64" s="39"/>
      <c r="G64" s="39"/>
      <c r="H64" s="39"/>
      <c r="I64" s="39"/>
      <c r="J64" s="40"/>
    </row>
    <row r="65" spans="1:16" x14ac:dyDescent="0.25">
      <c r="A65" s="25" t="s">
        <v>33</v>
      </c>
      <c r="B65" s="26"/>
      <c r="C65" s="27" t="s">
        <v>126</v>
      </c>
      <c r="D65" s="28"/>
      <c r="E65" s="25" t="s">
        <v>127</v>
      </c>
      <c r="F65" s="28"/>
      <c r="G65" s="28"/>
      <c r="H65" s="28"/>
      <c r="I65" s="29">
        <f>SUMIFS(I66:I69,A66:A69,"P")</f>
        <v>0</v>
      </c>
      <c r="J65" s="30"/>
    </row>
    <row r="66" spans="1:16" x14ac:dyDescent="0.25">
      <c r="A66" s="31" t="s">
        <v>36</v>
      </c>
      <c r="B66" s="31">
        <v>16</v>
      </c>
      <c r="C66" s="32" t="s">
        <v>128</v>
      </c>
      <c r="D66" s="31" t="s">
        <v>38</v>
      </c>
      <c r="E66" s="33" t="s">
        <v>129</v>
      </c>
      <c r="F66" s="34" t="s">
        <v>130</v>
      </c>
      <c r="G66" s="35">
        <v>45</v>
      </c>
      <c r="H66" s="36">
        <v>0</v>
      </c>
      <c r="I66" s="36">
        <f>ROUND(G66*H66,P4)</f>
        <v>0</v>
      </c>
      <c r="J66" s="31"/>
      <c r="O66" s="37">
        <f>I66*0.21</f>
        <v>0</v>
      </c>
      <c r="P66">
        <v>3</v>
      </c>
    </row>
    <row r="67" spans="1:16" x14ac:dyDescent="0.25">
      <c r="A67" s="31" t="s">
        <v>41</v>
      </c>
      <c r="B67" s="38"/>
      <c r="C67" s="39"/>
      <c r="D67" s="39"/>
      <c r="E67" s="44" t="s">
        <v>38</v>
      </c>
      <c r="F67" s="39"/>
      <c r="G67" s="39"/>
      <c r="H67" s="39"/>
      <c r="I67" s="39"/>
      <c r="J67" s="40"/>
    </row>
    <row r="68" spans="1:16" x14ac:dyDescent="0.25">
      <c r="A68" s="31" t="s">
        <v>75</v>
      </c>
      <c r="B68" s="38"/>
      <c r="C68" s="39"/>
      <c r="D68" s="39"/>
      <c r="E68" s="45" t="s">
        <v>131</v>
      </c>
      <c r="F68" s="39"/>
      <c r="G68" s="39"/>
      <c r="H68" s="39"/>
      <c r="I68" s="39"/>
      <c r="J68" s="40"/>
    </row>
    <row r="69" spans="1:16" x14ac:dyDescent="0.25">
      <c r="A69" s="31" t="s">
        <v>43</v>
      </c>
      <c r="B69" s="38"/>
      <c r="C69" s="39"/>
      <c r="D69" s="39"/>
      <c r="E69" s="44" t="s">
        <v>38</v>
      </c>
      <c r="F69" s="39"/>
      <c r="G69" s="39"/>
      <c r="H69" s="39"/>
      <c r="I69" s="39"/>
      <c r="J69" s="40"/>
    </row>
    <row r="70" spans="1:16" x14ac:dyDescent="0.25">
      <c r="A70" s="25" t="s">
        <v>33</v>
      </c>
      <c r="B70" s="26"/>
      <c r="C70" s="27" t="s">
        <v>132</v>
      </c>
      <c r="D70" s="28"/>
      <c r="E70" s="25" t="s">
        <v>133</v>
      </c>
      <c r="F70" s="28"/>
      <c r="G70" s="28"/>
      <c r="H70" s="28"/>
      <c r="I70" s="29">
        <f>SUMIFS(I71:I78,A71:A78,"P")</f>
        <v>0</v>
      </c>
      <c r="J70" s="30"/>
    </row>
    <row r="71" spans="1:16" x14ac:dyDescent="0.25">
      <c r="A71" s="31" t="s">
        <v>36</v>
      </c>
      <c r="B71" s="31">
        <v>17</v>
      </c>
      <c r="C71" s="32" t="s">
        <v>134</v>
      </c>
      <c r="D71" s="31" t="s">
        <v>38</v>
      </c>
      <c r="E71" s="33" t="s">
        <v>135</v>
      </c>
      <c r="F71" s="34" t="s">
        <v>130</v>
      </c>
      <c r="G71" s="35">
        <v>45</v>
      </c>
      <c r="H71" s="36">
        <v>0</v>
      </c>
      <c r="I71" s="36">
        <f>ROUND(G71*H71,P4)</f>
        <v>0</v>
      </c>
      <c r="J71" s="31"/>
      <c r="O71" s="37">
        <f>I71*0.21</f>
        <v>0</v>
      </c>
      <c r="P71">
        <v>3</v>
      </c>
    </row>
    <row r="72" spans="1:16" x14ac:dyDescent="0.25">
      <c r="A72" s="31" t="s">
        <v>41</v>
      </c>
      <c r="B72" s="38"/>
      <c r="C72" s="39"/>
      <c r="D72" s="39"/>
      <c r="E72" s="44" t="s">
        <v>38</v>
      </c>
      <c r="F72" s="39"/>
      <c r="G72" s="39"/>
      <c r="H72" s="39"/>
      <c r="I72" s="39"/>
      <c r="J72" s="40"/>
    </row>
    <row r="73" spans="1:16" x14ac:dyDescent="0.25">
      <c r="A73" s="31" t="s">
        <v>75</v>
      </c>
      <c r="B73" s="38"/>
      <c r="C73" s="39"/>
      <c r="D73" s="39"/>
      <c r="E73" s="45" t="s">
        <v>131</v>
      </c>
      <c r="F73" s="39"/>
      <c r="G73" s="39"/>
      <c r="H73" s="39"/>
      <c r="I73" s="39"/>
      <c r="J73" s="40"/>
    </row>
    <row r="74" spans="1:16" x14ac:dyDescent="0.25">
      <c r="A74" s="31" t="s">
        <v>43</v>
      </c>
      <c r="B74" s="38"/>
      <c r="C74" s="39"/>
      <c r="D74" s="39"/>
      <c r="E74" s="44" t="s">
        <v>38</v>
      </c>
      <c r="F74" s="39"/>
      <c r="G74" s="39"/>
      <c r="H74" s="39"/>
      <c r="I74" s="39"/>
      <c r="J74" s="40"/>
    </row>
    <row r="75" spans="1:16" x14ac:dyDescent="0.25">
      <c r="A75" s="31" t="s">
        <v>36</v>
      </c>
      <c r="B75" s="31">
        <v>18</v>
      </c>
      <c r="C75" s="32" t="s">
        <v>136</v>
      </c>
      <c r="D75" s="31" t="s">
        <v>38</v>
      </c>
      <c r="E75" s="33" t="s">
        <v>137</v>
      </c>
      <c r="F75" s="34" t="s">
        <v>130</v>
      </c>
      <c r="G75" s="35">
        <v>45</v>
      </c>
      <c r="H75" s="36">
        <v>0</v>
      </c>
      <c r="I75" s="36">
        <f>ROUND(G75*H75,P4)</f>
        <v>0</v>
      </c>
      <c r="J75" s="31"/>
      <c r="O75" s="37">
        <f>I75*0.21</f>
        <v>0</v>
      </c>
      <c r="P75">
        <v>3</v>
      </c>
    </row>
    <row r="76" spans="1:16" x14ac:dyDescent="0.25">
      <c r="A76" s="31" t="s">
        <v>41</v>
      </c>
      <c r="B76" s="38"/>
      <c r="C76" s="39"/>
      <c r="D76" s="39"/>
      <c r="E76" s="44" t="s">
        <v>38</v>
      </c>
      <c r="F76" s="39"/>
      <c r="G76" s="39"/>
      <c r="H76" s="39"/>
      <c r="I76" s="39"/>
      <c r="J76" s="40"/>
    </row>
    <row r="77" spans="1:16" x14ac:dyDescent="0.25">
      <c r="A77" s="31" t="s">
        <v>75</v>
      </c>
      <c r="B77" s="38"/>
      <c r="C77" s="39"/>
      <c r="D77" s="39"/>
      <c r="E77" s="45" t="s">
        <v>131</v>
      </c>
      <c r="F77" s="39"/>
      <c r="G77" s="39"/>
      <c r="H77" s="39"/>
      <c r="I77" s="39"/>
      <c r="J77" s="40"/>
    </row>
    <row r="78" spans="1:16" x14ac:dyDescent="0.25">
      <c r="A78" s="31" t="s">
        <v>43</v>
      </c>
      <c r="B78" s="38"/>
      <c r="C78" s="39"/>
      <c r="D78" s="39"/>
      <c r="E78" s="44" t="s">
        <v>38</v>
      </c>
      <c r="F78" s="39"/>
      <c r="G78" s="39"/>
      <c r="H78" s="39"/>
      <c r="I78" s="39"/>
      <c r="J78" s="40"/>
    </row>
    <row r="79" spans="1:16" x14ac:dyDescent="0.25">
      <c r="A79" s="25" t="s">
        <v>33</v>
      </c>
      <c r="B79" s="26"/>
      <c r="C79" s="27" t="s">
        <v>138</v>
      </c>
      <c r="D79" s="28"/>
      <c r="E79" s="25" t="s">
        <v>139</v>
      </c>
      <c r="F79" s="28"/>
      <c r="G79" s="28"/>
      <c r="H79" s="28"/>
      <c r="I79" s="29">
        <f>SUMIFS(I80:I83,A80:A83,"P")</f>
        <v>0</v>
      </c>
      <c r="J79" s="30"/>
    </row>
    <row r="80" spans="1:16" ht="30" x14ac:dyDescent="0.25">
      <c r="A80" s="31" t="s">
        <v>36</v>
      </c>
      <c r="B80" s="31">
        <v>12</v>
      </c>
      <c r="C80" s="32" t="s">
        <v>140</v>
      </c>
      <c r="D80" s="31" t="s">
        <v>38</v>
      </c>
      <c r="E80" s="33" t="s">
        <v>141</v>
      </c>
      <c r="F80" s="34" t="s">
        <v>130</v>
      </c>
      <c r="G80" s="35">
        <v>45</v>
      </c>
      <c r="H80" s="36">
        <v>0</v>
      </c>
      <c r="I80" s="36">
        <f>ROUND(G80*H80,P4)</f>
        <v>0</v>
      </c>
      <c r="J80" s="31"/>
      <c r="O80" s="37">
        <f>I80*0.21</f>
        <v>0</v>
      </c>
      <c r="P80">
        <v>3</v>
      </c>
    </row>
    <row r="81" spans="1:16" x14ac:dyDescent="0.25">
      <c r="A81" s="31" t="s">
        <v>41</v>
      </c>
      <c r="B81" s="38"/>
      <c r="C81" s="39"/>
      <c r="D81" s="39"/>
      <c r="E81" s="44" t="s">
        <v>38</v>
      </c>
      <c r="F81" s="39"/>
      <c r="G81" s="39"/>
      <c r="H81" s="39"/>
      <c r="I81" s="39"/>
      <c r="J81" s="40"/>
    </row>
    <row r="82" spans="1:16" x14ac:dyDescent="0.25">
      <c r="A82" s="31" t="s">
        <v>75</v>
      </c>
      <c r="B82" s="38"/>
      <c r="C82" s="39"/>
      <c r="D82" s="39"/>
      <c r="E82" s="45" t="s">
        <v>131</v>
      </c>
      <c r="F82" s="39"/>
      <c r="G82" s="39"/>
      <c r="H82" s="39"/>
      <c r="I82" s="39"/>
      <c r="J82" s="40"/>
    </row>
    <row r="83" spans="1:16" x14ac:dyDescent="0.25">
      <c r="A83" s="31" t="s">
        <v>43</v>
      </c>
      <c r="B83" s="38"/>
      <c r="C83" s="39"/>
      <c r="D83" s="39"/>
      <c r="E83" s="44" t="s">
        <v>38</v>
      </c>
      <c r="F83" s="39"/>
      <c r="G83" s="39"/>
      <c r="H83" s="39"/>
      <c r="I83" s="39"/>
      <c r="J83" s="40"/>
    </row>
    <row r="84" spans="1:16" x14ac:dyDescent="0.25">
      <c r="A84" s="25" t="s">
        <v>33</v>
      </c>
      <c r="B84" s="26"/>
      <c r="C84" s="27" t="s">
        <v>142</v>
      </c>
      <c r="D84" s="28"/>
      <c r="E84" s="25" t="s">
        <v>143</v>
      </c>
      <c r="F84" s="28"/>
      <c r="G84" s="28"/>
      <c r="H84" s="28"/>
      <c r="I84" s="29">
        <f>SUMIFS(I85:I88,A85:A88,"P")</f>
        <v>0</v>
      </c>
      <c r="J84" s="30"/>
    </row>
    <row r="85" spans="1:16" x14ac:dyDescent="0.25">
      <c r="A85" s="31" t="s">
        <v>36</v>
      </c>
      <c r="B85" s="31">
        <v>11</v>
      </c>
      <c r="C85" s="32" t="s">
        <v>144</v>
      </c>
      <c r="D85" s="31" t="s">
        <v>38</v>
      </c>
      <c r="E85" s="33" t="s">
        <v>145</v>
      </c>
      <c r="F85" s="34" t="s">
        <v>146</v>
      </c>
      <c r="G85" s="35">
        <v>1</v>
      </c>
      <c r="H85" s="36">
        <v>0</v>
      </c>
      <c r="I85" s="36">
        <f>ROUND(G85*H85,P4)</f>
        <v>0</v>
      </c>
      <c r="J85" s="31"/>
      <c r="O85" s="37">
        <f>I85*0.21</f>
        <v>0</v>
      </c>
      <c r="P85">
        <v>3</v>
      </c>
    </row>
    <row r="86" spans="1:16" x14ac:dyDescent="0.25">
      <c r="A86" s="31" t="s">
        <v>41</v>
      </c>
      <c r="B86" s="38"/>
      <c r="C86" s="39"/>
      <c r="D86" s="39"/>
      <c r="E86" s="44" t="s">
        <v>38</v>
      </c>
      <c r="F86" s="39"/>
      <c r="G86" s="39"/>
      <c r="H86" s="39"/>
      <c r="I86" s="39"/>
      <c r="J86" s="40"/>
    </row>
    <row r="87" spans="1:16" x14ac:dyDescent="0.25">
      <c r="A87" s="31" t="s">
        <v>75</v>
      </c>
      <c r="B87" s="38"/>
      <c r="C87" s="39"/>
      <c r="D87" s="39"/>
      <c r="E87" s="45" t="s">
        <v>76</v>
      </c>
      <c r="F87" s="39"/>
      <c r="G87" s="39"/>
      <c r="H87" s="39"/>
      <c r="I87" s="39"/>
      <c r="J87" s="40"/>
    </row>
    <row r="88" spans="1:16" x14ac:dyDescent="0.25">
      <c r="A88" s="31" t="s">
        <v>43</v>
      </c>
      <c r="B88" s="38"/>
      <c r="C88" s="39"/>
      <c r="D88" s="39"/>
      <c r="E88" s="44" t="s">
        <v>38</v>
      </c>
      <c r="F88" s="39"/>
      <c r="G88" s="39"/>
      <c r="H88" s="39"/>
      <c r="I88" s="39"/>
      <c r="J88" s="40"/>
    </row>
    <row r="89" spans="1:16" x14ac:dyDescent="0.25">
      <c r="A89" s="25" t="s">
        <v>33</v>
      </c>
      <c r="B89" s="26"/>
      <c r="C89" s="27" t="s">
        <v>147</v>
      </c>
      <c r="D89" s="28"/>
      <c r="E89" s="25" t="s">
        <v>148</v>
      </c>
      <c r="F89" s="28"/>
      <c r="G89" s="28"/>
      <c r="H89" s="28"/>
      <c r="I89" s="29">
        <f>SUMIFS(I90:I93,A90:A93,"P")</f>
        <v>0</v>
      </c>
      <c r="J89" s="30"/>
    </row>
    <row r="90" spans="1:16" x14ac:dyDescent="0.25">
      <c r="A90" s="31" t="s">
        <v>36</v>
      </c>
      <c r="B90" s="31">
        <v>14</v>
      </c>
      <c r="C90" s="32" t="s">
        <v>149</v>
      </c>
      <c r="D90" s="31" t="s">
        <v>38</v>
      </c>
      <c r="E90" s="33" t="s">
        <v>150</v>
      </c>
      <c r="F90" s="34" t="s">
        <v>99</v>
      </c>
      <c r="G90" s="35">
        <v>24.25</v>
      </c>
      <c r="H90" s="36">
        <v>0</v>
      </c>
      <c r="I90" s="36">
        <f>ROUND(G90*H90,P4)</f>
        <v>0</v>
      </c>
      <c r="J90" s="31"/>
      <c r="O90" s="37">
        <f>I90*0.21</f>
        <v>0</v>
      </c>
      <c r="P90">
        <v>3</v>
      </c>
    </row>
    <row r="91" spans="1:16" x14ac:dyDescent="0.25">
      <c r="A91" s="31" t="s">
        <v>41</v>
      </c>
      <c r="B91" s="38"/>
      <c r="C91" s="39"/>
      <c r="D91" s="39"/>
      <c r="E91" s="44" t="s">
        <v>38</v>
      </c>
      <c r="F91" s="39"/>
      <c r="G91" s="39"/>
      <c r="H91" s="39"/>
      <c r="I91" s="39"/>
      <c r="J91" s="40"/>
    </row>
    <row r="92" spans="1:16" x14ac:dyDescent="0.25">
      <c r="A92" s="31" t="s">
        <v>75</v>
      </c>
      <c r="B92" s="38"/>
      <c r="C92" s="39"/>
      <c r="D92" s="39"/>
      <c r="E92" s="45" t="s">
        <v>151</v>
      </c>
      <c r="F92" s="39"/>
      <c r="G92" s="39"/>
      <c r="H92" s="39"/>
      <c r="I92" s="39"/>
      <c r="J92" s="40"/>
    </row>
    <row r="93" spans="1:16" x14ac:dyDescent="0.25">
      <c r="A93" s="31" t="s">
        <v>43</v>
      </c>
      <c r="B93" s="41"/>
      <c r="C93" s="42"/>
      <c r="D93" s="42"/>
      <c r="E93" s="46" t="s">
        <v>38</v>
      </c>
      <c r="F93" s="42"/>
      <c r="G93" s="42"/>
      <c r="H93" s="42"/>
      <c r="I93" s="42"/>
      <c r="J93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SO 000</vt:lpstr>
      <vt:lpstr>SO 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Sedlák</dc:creator>
  <cp:lastModifiedBy>Kateřina Janečková</cp:lastModifiedBy>
  <dcterms:created xsi:type="dcterms:W3CDTF">2025-07-23T07:05:50Z</dcterms:created>
  <dcterms:modified xsi:type="dcterms:W3CDTF">2025-07-29T12:11:30Z</dcterms:modified>
</cp:coreProperties>
</file>