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erina.janeckova\Nextcloud\akce 2025\realizace\Most Dolní Brána (U Laposu - Grasmanka)\Rozpočty\"/>
    </mc:Choice>
  </mc:AlternateContent>
  <bookViews>
    <workbookView xWindow="0" yWindow="0" windowWidth="28800" windowHeight="12435"/>
  </bookViews>
  <sheets>
    <sheet name="Rekapitulace" sheetId="1" r:id="rId1"/>
    <sheet name="SO 000" sheetId="2" r:id="rId2"/>
    <sheet name="SO 001" sheetId="3" r:id="rId3"/>
    <sheet name="SO 201" sheetId="4" r:id="rId4"/>
  </sheets>
  <calcPr calcId="152511"/>
</workbook>
</file>

<file path=xl/calcChain.xml><?xml version="1.0" encoding="utf-8"?>
<calcChain xmlns="http://schemas.openxmlformats.org/spreadsheetml/2006/main">
  <c r="O291" i="4" l="1"/>
  <c r="I291" i="4"/>
  <c r="I288" i="4"/>
  <c r="O288" i="4" s="1"/>
  <c r="O284" i="4"/>
  <c r="I284" i="4"/>
  <c r="I281" i="4"/>
  <c r="O281" i="4" s="1"/>
  <c r="O277" i="4"/>
  <c r="I277" i="4"/>
  <c r="I273" i="4"/>
  <c r="O273" i="4" s="1"/>
  <c r="O269" i="4"/>
  <c r="I269" i="4"/>
  <c r="I265" i="4"/>
  <c r="O265" i="4" s="1"/>
  <c r="O261" i="4"/>
  <c r="I261" i="4"/>
  <c r="I257" i="4"/>
  <c r="O257" i="4" s="1"/>
  <c r="O253" i="4"/>
  <c r="I253" i="4"/>
  <c r="I250" i="4"/>
  <c r="O250" i="4" s="1"/>
  <c r="O247" i="4"/>
  <c r="I247" i="4"/>
  <c r="I244" i="4"/>
  <c r="O244" i="4" s="1"/>
  <c r="O240" i="4"/>
  <c r="I240" i="4"/>
  <c r="I236" i="4"/>
  <c r="I235" i="4" s="1"/>
  <c r="I232" i="4"/>
  <c r="O232" i="4" s="1"/>
  <c r="O229" i="4"/>
  <c r="I229" i="4"/>
  <c r="I225" i="4"/>
  <c r="O225" i="4" s="1"/>
  <c r="O221" i="4"/>
  <c r="I221" i="4"/>
  <c r="I217" i="4"/>
  <c r="O217" i="4" s="1"/>
  <c r="I216" i="4"/>
  <c r="O212" i="4"/>
  <c r="I212" i="4"/>
  <c r="I208" i="4"/>
  <c r="O208" i="4" s="1"/>
  <c r="O204" i="4"/>
  <c r="I204" i="4"/>
  <c r="I200" i="4"/>
  <c r="O200" i="4" s="1"/>
  <c r="O196" i="4"/>
  <c r="I196" i="4"/>
  <c r="I192" i="4"/>
  <c r="O192" i="4" s="1"/>
  <c r="O188" i="4"/>
  <c r="I188" i="4"/>
  <c r="I184" i="4"/>
  <c r="O184" i="4" s="1"/>
  <c r="O180" i="4"/>
  <c r="I180" i="4"/>
  <c r="O176" i="4"/>
  <c r="I176" i="4"/>
  <c r="I172" i="4"/>
  <c r="O172" i="4" s="1"/>
  <c r="O168" i="4"/>
  <c r="I168" i="4"/>
  <c r="I164" i="4"/>
  <c r="O164" i="4" s="1"/>
  <c r="O160" i="4"/>
  <c r="I160" i="4"/>
  <c r="I156" i="4"/>
  <c r="O156" i="4" s="1"/>
  <c r="O152" i="4"/>
  <c r="I152" i="4"/>
  <c r="I148" i="4"/>
  <c r="O148" i="4" s="1"/>
  <c r="O144" i="4"/>
  <c r="I144" i="4"/>
  <c r="I140" i="4"/>
  <c r="O140" i="4" s="1"/>
  <c r="O136" i="4"/>
  <c r="I136" i="4"/>
  <c r="I132" i="4"/>
  <c r="O132" i="4" s="1"/>
  <c r="I131" i="4"/>
  <c r="O127" i="4"/>
  <c r="I127" i="4"/>
  <c r="I123" i="4"/>
  <c r="O123" i="4" s="1"/>
  <c r="O119" i="4"/>
  <c r="I119" i="4"/>
  <c r="I115" i="4"/>
  <c r="O115" i="4" s="1"/>
  <c r="O111" i="4"/>
  <c r="I111" i="4"/>
  <c r="I107" i="4"/>
  <c r="O107" i="4" s="1"/>
  <c r="O103" i="4"/>
  <c r="I103" i="4"/>
  <c r="I99" i="4"/>
  <c r="O99" i="4" s="1"/>
  <c r="O96" i="4"/>
  <c r="I96" i="4"/>
  <c r="O91" i="4"/>
  <c r="I91" i="4"/>
  <c r="I87" i="4"/>
  <c r="O87" i="4" s="1"/>
  <c r="O83" i="4"/>
  <c r="I83" i="4"/>
  <c r="I79" i="4"/>
  <c r="O79" i="4" s="1"/>
  <c r="O75" i="4"/>
  <c r="I75" i="4"/>
  <c r="I71" i="4"/>
  <c r="O71" i="4" s="1"/>
  <c r="O67" i="4"/>
  <c r="I67" i="4"/>
  <c r="I63" i="4"/>
  <c r="O63" i="4" s="1"/>
  <c r="I62" i="4"/>
  <c r="O58" i="4"/>
  <c r="I58" i="4"/>
  <c r="I54" i="4"/>
  <c r="O54" i="4" s="1"/>
  <c r="O50" i="4"/>
  <c r="I50" i="4"/>
  <c r="I46" i="4"/>
  <c r="O46" i="4" s="1"/>
  <c r="O42" i="4"/>
  <c r="I42" i="4"/>
  <c r="I38" i="4"/>
  <c r="O38" i="4" s="1"/>
  <c r="O34" i="4"/>
  <c r="I34" i="4"/>
  <c r="I30" i="4"/>
  <c r="O30" i="4" s="1"/>
  <c r="O26" i="4"/>
  <c r="I26" i="4"/>
  <c r="O21" i="4"/>
  <c r="I21" i="4"/>
  <c r="I17" i="4"/>
  <c r="O17" i="4" s="1"/>
  <c r="O13" i="4"/>
  <c r="I13" i="4"/>
  <c r="I9" i="4"/>
  <c r="O9" i="4" s="1"/>
  <c r="I8" i="4"/>
  <c r="I131" i="3"/>
  <c r="O131" i="3" s="1"/>
  <c r="O128" i="3"/>
  <c r="I128" i="3"/>
  <c r="I124" i="3"/>
  <c r="O124" i="3" s="1"/>
  <c r="O120" i="3"/>
  <c r="I120" i="3"/>
  <c r="I116" i="3"/>
  <c r="O116" i="3" s="1"/>
  <c r="O112" i="3"/>
  <c r="I112" i="3"/>
  <c r="I108" i="3"/>
  <c r="O108" i="3" s="1"/>
  <c r="O105" i="3"/>
  <c r="I105" i="3"/>
  <c r="I101" i="3"/>
  <c r="O101" i="3" s="1"/>
  <c r="I100" i="3"/>
  <c r="O96" i="3"/>
  <c r="I96" i="3"/>
  <c r="I95" i="3"/>
  <c r="O92" i="3"/>
  <c r="I92" i="3"/>
  <c r="I91" i="3" s="1"/>
  <c r="I87" i="3"/>
  <c r="O87" i="3" s="1"/>
  <c r="O83" i="3"/>
  <c r="I83" i="3"/>
  <c r="I79" i="3"/>
  <c r="O79" i="3" s="1"/>
  <c r="O75" i="3"/>
  <c r="I75" i="3"/>
  <c r="I72" i="3"/>
  <c r="O72" i="3" s="1"/>
  <c r="O69" i="3"/>
  <c r="I69" i="3"/>
  <c r="I65" i="3"/>
  <c r="O65" i="3" s="1"/>
  <c r="O61" i="3"/>
  <c r="I61" i="3"/>
  <c r="I57" i="3"/>
  <c r="O57" i="3" s="1"/>
  <c r="O54" i="3"/>
  <c r="I54" i="3"/>
  <c r="I50" i="3"/>
  <c r="O50" i="3" s="1"/>
  <c r="O46" i="3"/>
  <c r="I46" i="3"/>
  <c r="I42" i="3"/>
  <c r="O42" i="3" s="1"/>
  <c r="O38" i="3"/>
  <c r="I38" i="3"/>
  <c r="I34" i="3"/>
  <c r="O34" i="3" s="1"/>
  <c r="O30" i="3"/>
  <c r="I30" i="3"/>
  <c r="O25" i="3"/>
  <c r="I25" i="3"/>
  <c r="I21" i="3"/>
  <c r="O21" i="3" s="1"/>
  <c r="O17" i="3"/>
  <c r="I17" i="3"/>
  <c r="I13" i="3"/>
  <c r="O13" i="3" s="1"/>
  <c r="O9" i="3"/>
  <c r="I9" i="3"/>
  <c r="I8" i="3" s="1"/>
  <c r="O51" i="2"/>
  <c r="I51" i="2"/>
  <c r="I48" i="2"/>
  <c r="O48" i="2" s="1"/>
  <c r="O45" i="2"/>
  <c r="I45" i="2"/>
  <c r="I42" i="2"/>
  <c r="O42" i="2" s="1"/>
  <c r="O39" i="2"/>
  <c r="I39" i="2"/>
  <c r="I36" i="2"/>
  <c r="O36" i="2" s="1"/>
  <c r="O33" i="2"/>
  <c r="I33" i="2"/>
  <c r="I30" i="2"/>
  <c r="O30" i="2" s="1"/>
  <c r="O27" i="2"/>
  <c r="I27" i="2"/>
  <c r="I24" i="2"/>
  <c r="O24" i="2" s="1"/>
  <c r="O21" i="2"/>
  <c r="I21" i="2"/>
  <c r="I18" i="2"/>
  <c r="O18" i="2" s="1"/>
  <c r="O15" i="2"/>
  <c r="I15" i="2"/>
  <c r="I12" i="2"/>
  <c r="O12" i="2" s="1"/>
  <c r="O9" i="2"/>
  <c r="I9" i="2"/>
  <c r="I8" i="2" s="1"/>
  <c r="I3" i="2" s="1"/>
  <c r="C10" i="1" s="1"/>
  <c r="D11" i="1" l="1"/>
  <c r="D12" i="1"/>
  <c r="D10" i="1"/>
  <c r="E10" i="1" s="1"/>
  <c r="I25" i="4"/>
  <c r="I3" i="4" s="1"/>
  <c r="C12" i="1" s="1"/>
  <c r="E12" i="1" s="1"/>
  <c r="I95" i="4"/>
  <c r="I179" i="4"/>
  <c r="O236" i="4"/>
  <c r="I29" i="3"/>
  <c r="I3" i="3" s="1"/>
  <c r="C11" i="1" s="1"/>
  <c r="E11" i="1" l="1"/>
  <c r="C7" i="1" s="1"/>
  <c r="C6" i="1"/>
</calcChain>
</file>

<file path=xl/sharedStrings.xml><?xml version="1.0" encoding="utf-8"?>
<sst xmlns="http://schemas.openxmlformats.org/spreadsheetml/2006/main" count="1367" uniqueCount="543">
  <si>
    <t>EstiCon</t>
  </si>
  <si>
    <t xml:space="preserve">Firma: </t>
  </si>
  <si>
    <t>Rekapitulace ceny</t>
  </si>
  <si>
    <t>Stavba: 2314.1 - M203 Most Dolní Brána – U Grasmanky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</si>
  <si>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</si>
  <si>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</si>
  <si>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</si>
  <si>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</si>
  <si>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</si>
  <si>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</si>
  <si>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</si>
  <si>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000</t>
  </si>
  <si>
    <t>Vedlejší a ostatní náklady</t>
  </si>
  <si>
    <t>SO 001</t>
  </si>
  <si>
    <t>Demolice mostu Dolní Brána</t>
  </si>
  <si>
    <t>SO 201</t>
  </si>
  <si>
    <t>Most Dolní Brána</t>
  </si>
  <si>
    <t>Soupis prací objektu</t>
  </si>
  <si>
    <t>S</t>
  </si>
  <si>
    <t>Stavba:</t>
  </si>
  <si>
    <t>2314.1</t>
  </si>
  <si>
    <t>M203 Most Dolní Brána – U Grasmanky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</si>
  <si>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</si>
  <si>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</si>
  <si>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</si>
  <si>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</si>
  <si>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</si>
  <si>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</si>
  <si>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</si>
  <si>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</si>
  <si>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</si>
  <si>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</si>
  <si>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</si>
  <si>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</si>
  <si>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</si>
  <si>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</si>
  <si>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</si>
  <si>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</si>
  <si>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</si>
  <si>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02510</t>
  </si>
  <si>
    <t/>
  </si>
  <si>
    <t>ZKOUŠENÍ MATERIÁLŮ ZKUŠEBNOU ZHOTOVITELE</t>
  </si>
  <si>
    <t>KPL</t>
  </si>
  <si>
    <t>PP</t>
  </si>
  <si>
    <t>včetně zkoušek modulu přetvárnosti na pláni a štěrkových vrstvách 
vše dle platných ČSN, ČSN EN, TP, TKP – normy, předpisy, podmínky v souladu s odkazy v PD, SOD, OP; čerpání se souhlasem TD a zástupce objednatele</t>
  </si>
  <si>
    <t>TS</t>
  </si>
  <si>
    <t>zahrnuje veškeré náklady spojené s objednatelem požadovanými zkouškami</t>
  </si>
  <si>
    <t>02730</t>
  </si>
  <si>
    <t>POMOC PRÁCE ZRÍZ NEBO ZAJIŠT OCHRANU INŽENÝRSKÝCH SÍTÍ</t>
  </si>
  <si>
    <t>opatření pro ochranu IS dle požadavků správců,  včetně poplatku za vytyčení IS, včetně ochraných konstrukcí a veškerých dalších opatření_x000D_
- včetně dočasného vyvěšení kabelů VO města Nový Jičín na nosníky na vtoku mostu - včetně těchto nosníků_x000D_
- včetně dočasného vyvěšení nezjištěných kabelů na nosníky před koncem prvního dilatačního celku - včetně těchto nosníků_x000D_
- včetně odstranění nefunkčních kabelů Cetin_x000D_
- včetně dočasného vyvěšení kabelů Cetin na nosníky v druhém dilatačním celku - včetně těchto nosníků_x000D_
- včetně dočasného vyvěšení kabelů NN ČEZ Disribuce na nosníky v druhém dilatačním celku - včetně těchto nosníků_x000D_
- včetně dočasného vyvěšení kabelů kabelů Cetin na nosníky na výtoku mostu - včetně těchto nosníků</t>
  </si>
  <si>
    <t>zahrnuje veškeré náklady spojené s objednatelem požadovanými zarízeními</t>
  </si>
  <si>
    <t>02851</t>
  </si>
  <si>
    <t>PRŮZKUMNÉ PRÁCE DIAGNOSTIKY KONSTRUKCÍ NA POVRCHU</t>
  </si>
  <si>
    <t>Pasportizace okolních objektů stavby - před a po výstavbě</t>
  </si>
  <si>
    <t>Položka zahrnuje:
- veškeré náklady spojené s objednatelem požadovanými pracemi
Položka nezahrnuje:
- x</t>
  </si>
  <si>
    <t>02910</t>
  </si>
  <si>
    <t>OSTATNÍ POŽADAVKY - ZEMĚMĚŘIČSKÁ MĚŘENÍ</t>
  </si>
  <si>
    <t>zaměření skutečného provedení stavby na podkladu katastrální mapy,
4x v tištěné podobě, 2x elektronicky</t>
  </si>
  <si>
    <t>zahrnuje veškeré náklady spojené s objednatelem požadovanými pracemi, 
- pro stanovení orientační investorské ceny určete jednotkovou cenu jako 1% odhadované ceny stavby</t>
  </si>
  <si>
    <t>02911</t>
  </si>
  <si>
    <t>OSTATNÍ POŽADAVKY - GEODETICKÉ ZAMĚŘENÍ</t>
  </si>
  <si>
    <t>geodetické zaměření během výstavby  
rozsahu dle požadavků ČSN, ČSN EN, TP, TKP a KZP 
včetně vytyčení hranice staveniště  
včetně vyhotovení vytyčovacího protokolu stavby a zaměření včeně výkazu výměr demolovaných částí stavby</t>
  </si>
  <si>
    <t>zahrnuje veškeré náklady spojené s objednatelem požadovanými pracemi</t>
  </si>
  <si>
    <t>02940</t>
  </si>
  <si>
    <t>1</t>
  </si>
  <si>
    <t>OSTATNÍ POŽADAVKY - VYPRACOVÁNÍ DOKUMENTACE</t>
  </si>
  <si>
    <t>Havarijní plán</t>
  </si>
  <si>
    <t>2</t>
  </si>
  <si>
    <t>Povodňový plán</t>
  </si>
  <si>
    <t>029412</t>
  </si>
  <si>
    <t>OSTATNÍ POŽADAVKY - VYPRACOVÁNÍ MOSTNÍHO LISTU</t>
  </si>
  <si>
    <t>KUS</t>
  </si>
  <si>
    <t>3 paré</t>
  </si>
  <si>
    <t>02943</t>
  </si>
  <si>
    <t>OSTATNÍ POŽADAVKY - VYPRACOVÁNÍ RDS</t>
  </si>
  <si>
    <t>4 paré + 2x v el.podobě
včetně přepočtu zatížitelnosti mostu</t>
  </si>
  <si>
    <t>02944</t>
  </si>
  <si>
    <t>OSTAT POŽADAVKY - DOKUMENTACE SKUTEČ PROVEDENÍ</t>
  </si>
  <si>
    <t>4 paré + 2x v el.podobě, včetně závěrečné zprávy zhotovitele</t>
  </si>
  <si>
    <t>02945</t>
  </si>
  <si>
    <t>OSTAT POŽADAVKY - GEOMETRICKÝ PLÁN</t>
  </si>
  <si>
    <t>geometrický plán pro zápis do kN dle upřesnění TDS
ČERPÁNÍ JEN SE SOUHLASEM OBJEDNATELE
6 ks pro majetkoprávní oddělení _x000D_
6 ks pro vyznačení VB
připomínkování konceptu GP majetkoprávnímu oddělením, poté ověření KÚ a nakonec předání ověřeného GP objednateli</t>
  </si>
  <si>
    <t>položka zahrnuje:       
- přípravu podkladů, vyhotovení žádosti pro vklad na katastrální úřad
- polní práce spojené s vyhotovením geometrického plánu
- výpočetní a grafické kancelářské práce
- úřední ověření výsledného elaborátu
- schválení návrhu vkladu do katastru nemovitostí příslušným katastrálním úřadem</t>
  </si>
  <si>
    <t>02953</t>
  </si>
  <si>
    <t>OSTATNÍ POŽADAVKY - HLAVNÍ MOSTNÍ PROHLÍDKA</t>
  </si>
  <si>
    <t>1 paré, včetně zápisu do BMS</t>
  </si>
  <si>
    <t>Položka zahrnuje :
- úkony dle ČSN 73 6221
- provedení hlavní mostní prohlídky oprávněnou fyzickou nebo právnickou osobou
- vyhotovení záznamu (protokolu), který jednoznačně definuje stav mostu
Položka nezahrnuje:
- x</t>
  </si>
  <si>
    <t>029611</t>
  </si>
  <si>
    <t>OSTATNÍ POŽADAVKY - ODBORNÝ DOZOR</t>
  </si>
  <si>
    <t>HOD</t>
  </si>
  <si>
    <t>Geotechnický dozor</t>
  </si>
  <si>
    <t>03100</t>
  </si>
  <si>
    <t>ZAŘÍZENÍ STAVENIŠTĚ - ZŘÍZENÍ, PROVOZ, DEMONTÁŽ</t>
  </si>
  <si>
    <t>Oplocené zařízení staveniště se stavební buňkou a WC</t>
  </si>
  <si>
    <t>zahrnuje objednatelem povolené náklady na pořízení (event. pronájem), provozování, udržování a likvidaci zhotovitelova zařízení 
Oplocené zařízení staveniště se stavební buňkou a WC.</t>
  </si>
  <si>
    <t>03720</t>
  </si>
  <si>
    <t>POMOC PRÁCE ZAJIŠŤ NEBO ZŘÍZ REGULACI A OCHRANU DOPRAVY</t>
  </si>
  <si>
    <t>Kompletní dopravně inženýrská opatření po dobu stavby dle zadávací dokumentace a požadavků na provedení a kvalitu zahrnující:_x000D_
- Přechodné svislé i vodorovné dopravní značení, dopravní zařízení a světelné signály, jejich dodávka, montáž, demontáž, kontrola, údržba, servis, přemisťování, přeznačování a manipulace s nimi._x000D_
- Zpracování podrobné dokumentace jednotlivých dopravně-inženýrských opatření v návaznosti na konkrétní harmonogram prací a projednání DIO před stanovením přechodné úpravy provozu.</t>
  </si>
  <si>
    <t>zahrnuje objednatelem povolené náklady na požadovaná zařízení zhotovitele</t>
  </si>
  <si>
    <t>014122</t>
  </si>
  <si>
    <t>POPLATKY ZA SKLÁDKU TYP S-OO (OSTATNÍ ODPAD)</t>
  </si>
  <si>
    <t>T</t>
  </si>
  <si>
    <t>zemina - 1,8 t/m3_x000D_
kámen 2,4 t/m3</t>
  </si>
  <si>
    <t>VV</t>
  </si>
  <si>
    <t>zemina 1,80*(30,741+437,503+4,84) = 851,551 [A]_x000D_
kámen/beton z koryta 2,4*(119,00+46,20) = 396,480 [B]_x000D_
Mezisoučet = 1248,031 [C]_x000D_
Celkové množství = 1248,031</t>
  </si>
  <si>
    <t>zahrnuje veškeré poplatky provozovateli skládky související s uložením odpadu na skládce.</t>
  </si>
  <si>
    <t>zemina - 1,8 t/m3_x000D_
čerpáno jen se souhlasem investora v případě, že dojde k výměně podloží!!!</t>
  </si>
  <si>
    <t>výměna podloží 106,152*1,8 = 191,074 [A]</t>
  </si>
  <si>
    <t>3</t>
  </si>
  <si>
    <t>beton 2,5t/m3</t>
  </si>
  <si>
    <t>(0,384+196,693)*2,5 = 492,693 [A]</t>
  </si>
  <si>
    <t>4</t>
  </si>
  <si>
    <t>živice 2,2 t/m3</t>
  </si>
  <si>
    <t>živice 2,20*89,315 = 196,493 [A]</t>
  </si>
  <si>
    <t>014132</t>
  </si>
  <si>
    <t>POPLATKY ZA SKLÁDKU TYP S-NO (NEBEZPEČNÝ ODPAD)</t>
  </si>
  <si>
    <t>mostní izolace_x000D_
čerpání pouze se souhlasem investora, při jejím výskytu na stávající NK</t>
  </si>
  <si>
    <t>365*0,005*2,2 = 4,015 [A]</t>
  </si>
  <si>
    <t>Položka zahrnuje:
- veškeré poplatky provozovateli skládky související s uložením odpadu na skládce.
Položka nezahrnuje:
- x</t>
  </si>
  <si>
    <t>Zemní práce</t>
  </si>
  <si>
    <t>113176</t>
  </si>
  <si>
    <t>ODSTRAN KRYTU ZPEVNĚNÝCH PLOCH Z DLAŽEB KOSTEK, ODVOZ DO 12KM</t>
  </si>
  <si>
    <t>M3</t>
  </si>
  <si>
    <t>včetně poplatku za skládku!!!</t>
  </si>
  <si>
    <t>žulová dlažba u vjezdu do servisu 0,1*41,70 = 4,170 [A]_x000D_
přídlažba z žulových kostek 0,1*0,1*(51,60+70,33+42,15) = 1,641 [B]_x000D_
Celkové množství = 5,811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</si>
  <si>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</si>
  <si>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113181</t>
  </si>
  <si>
    <t>ODSTRANĚNÍ KRYTU ZPEVNĚNÝCH PLOCH Z DLAŽDIC, ODVOZ DO 1KM</t>
  </si>
  <si>
    <t>chodníky op 1 vlevo 0,06*74,52 = 4,471 [E]_x000D_
chodník op1 vpravo 0,06*48,67 = 2,920 [F]_x000D_
chodník na mostě 0,06*18,90 = 1,134 [G]_x000D_
chodník op 2 vlevo 0,06*48,69 = 2,921 [A]_x000D_
chodníky v místě přechodu přeložky vodovodu 0,06*3,00*2,00*2 = 0,720 [D]_x000D_
Mezisoučet = 12,166 [B]_x000D_
Z toto 20% na skládku pol. 113186 B*0,8 = 9,733 [C]</t>
  </si>
  <si>
    <t>113186</t>
  </si>
  <si>
    <t>ODSTRANĚNÍ KRYTU ZPEVNĚNÝCH PLOCH Z DLAŽDIC, ODVOZ DO 12KM</t>
  </si>
  <si>
    <t>chodníky op 1 vlevo 0,06*74,52 = 4,471 [E]_x000D_
chodník op1 vpravo 0,06*48,67 = 2,920 [F]_x000D_
chodník na mostě 0,06*18,90 = 1,134 [G]_x000D_
chodník op 2 vlevo 0,06*48,69 = 2,921 [A]_x000D_
chodníky v místě přechodu přeložky vodovodu 0,06*3,00*2,00*2 = 0,720 [D]_x000D_
Mezisoučet = 12,166 [B]_x000D_
Z toto 80% na meziskládku pol. 113181 B*0,20 = 2,433 [C]</t>
  </si>
  <si>
    <t>113321</t>
  </si>
  <si>
    <t>ODSTRANĚNÍ PODKLADŮ ZPEVNĚNÝCH PLOCH Z KAMENIVA NESTMEL, ODVOZ DO 1KM</t>
  </si>
  <si>
    <t>podkladní vozovkové vrstvy
odvoz na meziskládku pro zpětný zásyp za rubem opěry (hutněný zásyp pod HDPE folií) a na svazích komunikace před lícem křídel 
vhodnost a konkrétní výběr materiálu bude určen TDI na stavbě</t>
  </si>
  <si>
    <t>pro zpětné zásypy: _x000D_
pod HDPE folii DC1 1,47*15,68*2*1,05 = 48,404 [A]_x000D_
pod HDPE folii DC2 1,47*29,05*1,05 = 44,839 [B]_x000D_
za zdí na výtoku (7,80+2,50)*6,22*1,05 = 67,269 [C]_x000D_
za zdmi na vtoku 5,60*2,50*2 = 28,000 [D]_x000D_
Celkové množství = 188,512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</si>
  <si>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</si>
  <si>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113326</t>
  </si>
  <si>
    <t>ODSTRANĚNÍ PODKLADŮ ZPEVNĚNÝCH PLOCH Z KAMENIVA NESTMEL, ODVOZ DO 12KM</t>
  </si>
  <si>
    <t>před op 1 0,29*208,81 = 60,555 [A]_x000D_
za op 2 0,29*388,88 = 112,775 [B]_x000D_
na mostě 0,10*229,11 = 22,911 [C]_x000D_
na mostě před č.p.38 0,10*109,38 = 10,938 [D]_x000D_
chodníky op 1 vlevo 1,0m za hranu výkopu 0,24*2,90*4,00 = 2,784 [G]_x000D_
chodník op1 vpravo 1,0m za hranu výkopu 0,24*17,71 = 4,250 [H]_x000D_
chodník op 2 vlevo 1,0m za hranu výkopu 0,24*2,00*4,50 = 2,160 [I]_x000D_
chodníky v místě přechodu přeložky vodovodu 0,24*3,00*2,00*2 = 2,880 [J]_x000D_
Mezisoučet = 219,253 [F]_x000D_
z toho pro zpětné zásypy pol. 11321 188,512 = 188,512 [E]_x000D_
Celkové množství F-E = 30,741</t>
  </si>
  <si>
    <t>113524</t>
  </si>
  <si>
    <t>ODSTRANĚNÍ CHODNÍKOVÝCH A SILNIČNÍCH OBRUBNÍKŮ BETONOVÝCH, ODVOZ DO 5KM</t>
  </si>
  <si>
    <t>M</t>
  </si>
  <si>
    <t>26,00+15,75+32,90+13,16+3,00+6,50+7,05*2+4,20 = 115,610 [A]</t>
  </si>
  <si>
    <t>113534</t>
  </si>
  <si>
    <t>ODSTRANĚNÍ CHODNÍKOVÝCH KAMENNÝCH OBRUBNÍKŮ, ODVOZ DO 5KM</t>
  </si>
  <si>
    <t>113726</t>
  </si>
  <si>
    <t>FRÉZOVÁNÍ ZPEVNĚNÝCH PLOCH ASFALTOVÝCH, ODVOZ DO 12KM</t>
  </si>
  <si>
    <t>před op 1 0,10*208,81 = 20,881 [A]_x000D_
za op 2 0,10*388,88 = 38,888 [B]_x000D_
na mostě 0,10*229,11 = 22,911 [C]_x000D_
na mostě před č.p.38 0,10*66,35 = 6,635 [D]_x000D_
Celkové množství = 89,315</t>
  </si>
  <si>
    <t>114126</t>
  </si>
  <si>
    <t>ODSTR DLAŽEB VOD KORYT Z BET PROST VČET PODKL, ODVOZ DO 12KM</t>
  </si>
  <si>
    <t>pod mostem 42,50*7,00*0,40 = 119,000 [A]</t>
  </si>
  <si>
    <t>Položka zahrnuje:
- odstranění konstrukcí vodních koryt 
-  veškerou manipulaci s vybouranou sutí a s vybouranými hmotami  vč. uložení na skládku.
Položka nezahrnuje:
- poplatek za skládku, který se vykazuje v položce 0141** (s výjimkou malého množství bouraného materiálu, kde je možné poplatek zahrnout do jednotkové ceny bourání – tento fakt musí být uveden v doplňujícím textu k položce).
Způsob měření:
- měří se v m3 vybouraných hmot ve stavu před vybouráním</t>
  </si>
  <si>
    <t>114146</t>
  </si>
  <si>
    <t>ODSTR DLAŽ VOD KOR Z LOMKAM NA SUCHO VČ PODKL, ODVOZ DO 12KM</t>
  </si>
  <si>
    <t>pod mostem 16,50*7,00*0,40 = 46,200 [A]</t>
  </si>
  <si>
    <t>11512</t>
  </si>
  <si>
    <t>ČERPÁNÍ VODY DO 1000 L/MIN</t>
  </si>
  <si>
    <t>bude fakturována dle skutečného čerpání se souhlasem objednatele</t>
  </si>
  <si>
    <t>Položka čerpání vody na povrchu zahrnuje i potrubí, pohotovost záložní čerpací soupravy a zřízení čerpací jímky. Součástí položky je také následná demontáž a likvidace těchto zařízení</t>
  </si>
  <si>
    <t>11528</t>
  </si>
  <si>
    <t>PŘEV VOD NA POVRCHU POTR DN DO 1600MM NEBO ŽLAB R.O. DO 5,0M</t>
  </si>
  <si>
    <t>provizorní zatrubnění potoka DN 1200 během výstavby včetně zřízení a zrušení zemní hrázky</t>
  </si>
  <si>
    <t>Položka zahrnuje:
- převedení vody na povrchu
- zřízení, udržování a odstranění příslušného zařízení
Položka nezahrnuje:
- x
Způsob měření:
- převedení vody se uvádí buď průměrem potrubí (DN) nebo délkou rozvinutého obvodu žlabu (r.o.)</t>
  </si>
  <si>
    <t>121101</t>
  </si>
  <si>
    <t>SEJMUTÍ ORNICE NEBO LESNÍ PŮDY S ODVOZEM DO 1KM</t>
  </si>
  <si>
    <t>uložení na dočasnou skládku</t>
  </si>
  <si>
    <t>0,15*(118,18+16,33+10,33+188,79+130,29) = 69,588 [A]</t>
  </si>
  <si>
    <t>položka zahrnuje sejmutí ornice bez ohledu na tloušťku vrstvy a její vodorovnou dopravu
nezahrnuje uložení na trvalou skládku</t>
  </si>
  <si>
    <t>122736</t>
  </si>
  <si>
    <t>ODKOPÁVKY A PROKOPÁVKY OBECNÉ TŘ. I, ODVOZ DO 12KM</t>
  </si>
  <si>
    <t>výkop rub opěry DC1 5,44*15,68*2 = 170,598 [A]_x000D_
výkop rub opěry DC2 6,69*29,05 = 194,345 [B]_x000D_
výkop za zdí na výtoku (7,80+2,50)*5,20 = 53,560 [C]_x000D_
výkop za zdmi na vtoku 3,80*2,50*2 = 19,000 [D]_x000D_
Celkové množství = 437,503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</si>
  <si>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</si>
  <si>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výkop pro případnou sanaci podloží za hranou výkopů 0,30*(170,40+183,44) = 106,152 [A]</t>
  </si>
  <si>
    <t>132736</t>
  </si>
  <si>
    <t>HLOUBENÍ RÝH ŠÍŘ DO 2M PAŽ I NEPAŽ TŘ. I, ODVOZ DO 12KM</t>
  </si>
  <si>
    <t>výkop pro patky v korytě 0,80*0,50*(7,00+5,10) = 4,840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</si>
  <si>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</si>
  <si>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Základy</t>
  </si>
  <si>
    <t>22694</t>
  </si>
  <si>
    <t>R</t>
  </si>
  <si>
    <t>ZÁPOROVÉ PAŽENÍ Z KOVU DOČASNÉ</t>
  </si>
  <si>
    <t>kpl</t>
  </si>
  <si>
    <t>Technologii pažení navrhne zhotovitel na základě vlastních zkušeností a možností (Předpokládá se použití záporového pažení s použitím profilů HEB 100 á 1,0 m s, vrty průměru 200 mm s výdřevou z hranolů tl. 100 mm), jedná se o zajištění stavební jámy podél plynovodu, jedná se o trvalé pažení, vč odstranění horní části výšky cca 1,5 m, skutečný rozměr bude určen zhotovitelem na základě použité technologie a statického posouzení - vč. dodání veškerého materiálu, zřízení, příp. kotvení, VTD, vše dle PD, TKP._x000D_
Maximální výška stavební jámy je 1,50 m. Délka pažící stěny je 41,0, zapažená plocha je 41*1,50=61,50 m2</t>
  </si>
  <si>
    <t>Položka zahrnuje:
- opotřebení ocelových zápor
- jejich osazení do připravených vrtů včetně zabetonování konců a obsypu, případně jejich zaberanění ,
- odstranění.
Položka nezahrnuje:
- vrty
Způsob měření:
- ocelová převázka se započítává do výsledné hmotnosti</t>
  </si>
  <si>
    <t>7</t>
  </si>
  <si>
    <t>Přidružená stavební výroba</t>
  </si>
  <si>
    <t>709612</t>
  </si>
  <si>
    <t>DEMONTÁŽ CHRÁNIČKY/TRUBKY</t>
  </si>
  <si>
    <t>ocelové chráničky, včetně odvozu do šrotu, včetně případného rozřezání pro obnažení kabelů</t>
  </si>
  <si>
    <t>8,0*10*5 = 400,000 [A]</t>
  </si>
  <si>
    <t>1. Položka obsahuje:
 – všechny náklady na demontáž stávajícího zařízení včetně pomocných doplňujících úprav pro jeho likvidaci
 – naložení vybouraného materiálu na dopravní prostředek
2. Položka neobsahuje:
 – odvoz vybouraného materiálu
 – poplatek za likvidaci odpadů (nacení se dle SSD 0)
3. Způsob měření:
Měří se metr délkový.</t>
  </si>
  <si>
    <t>9</t>
  </si>
  <si>
    <t>Ostatní konstrukce a práce</t>
  </si>
  <si>
    <t>9111A3</t>
  </si>
  <si>
    <t>ZÁBRADLÍ SILNIČNÍ S VODOR MADLY - DEMONTÁŽ S PŘESUNEM</t>
  </si>
  <si>
    <t>odstranění ocelového zábradlí včetně reklamní cedule na výtoku (uložit na meziskládku) a zábradlí na římse na vtoku, odvoz do výkupny kovů</t>
  </si>
  <si>
    <t>7,04+14,30 = 21,340 [A]</t>
  </si>
  <si>
    <t>položka zahrnuje:
- demontáž a odstranění zařízení
- jeho odvoz na předepsané místo</t>
  </si>
  <si>
    <t>914183</t>
  </si>
  <si>
    <t>DOPR ZNAČ ZÁKL VEL HLINÍK FÓLIE TŘ 3 - DEMONTÁŽ</t>
  </si>
  <si>
    <t>Vše bude zpětně použito v SO 201</t>
  </si>
  <si>
    <t>Položka zahrnuje odstranění, demontáž a odklizení materiálu s odvozem na předepsané místo</t>
  </si>
  <si>
    <t>919113</t>
  </si>
  <si>
    <t>ŘEZÁNÍ ASFALTOVÉHO KRYTU VOZOVEK TL DO 150MM</t>
  </si>
  <si>
    <t>nařezání spáry před frézováním
včetně spotřeby vody</t>
  </si>
  <si>
    <t>7,00+7,25+9,35 = 23,600 [A]</t>
  </si>
  <si>
    <t>položka zahrnuje řezání vozovkové vrstvy v předepsané tloušťce, včetně spotřeby vody</t>
  </si>
  <si>
    <t>91914</t>
  </si>
  <si>
    <t>ŘEZÁNÍ ŽELEZOBETONOVÝCH KONSTRUKCÍ</t>
  </si>
  <si>
    <t>M2</t>
  </si>
  <si>
    <t>Řezání stávající nosné konstrukce v místě nově navržených dilatací</t>
  </si>
  <si>
    <t>(8,0+2,4*2)*5 = 64,000 [A]</t>
  </si>
  <si>
    <t>Položka zahrnuje:
- řezání železobetonových konstrukcí bez ohledu na tloušťku
- spotřeba vody
Položka nezahrnuje:
- x</t>
  </si>
  <si>
    <t>966136</t>
  </si>
  <si>
    <t>BOURÁNÍ KONSTRUKCÍ Z KAMENE NA MC S ODVOZEM DO 12KM</t>
  </si>
  <si>
    <t>zídky na vtoku 2,0*2,50*0,60*2 = 6,000 [A]_x000D_
zídka na výtoku 8,50*2,50*0,60 = 12,750 [B]_x000D_
Celkové množství = 18,750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</si>
  <si>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</si>
  <si>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966156</t>
  </si>
  <si>
    <t>BOURÁNÍ KONSTRUKCÍ Z PROST BETONU S ODVOZEM DO 12KM</t>
  </si>
  <si>
    <t>zídka u domu č.p. 38 0,20*3,20*0,60 = 0,384 [A]</t>
  </si>
  <si>
    <t>966166</t>
  </si>
  <si>
    <t>BOURÁNÍ KONSTRUKCÍ ZE ŽELEZOBETONU S ODVOZEM DO 12KM</t>
  </si>
  <si>
    <t>římsa na vtoku 0,15*8,70 = 1,305 [A]_x000D_
římsa na výtoku 0,25*0,25*(5,78+5,16)+0,25*0,60*3,20 = 1,164 [B]_x000D_
deska NK 46,30*0,15*8,10*1,05 = 59,067 [C]_x000D_
podélné trámy 0,50*0,27*8,1*36*1,05 = 41,334 [D]_x000D_
příčníky 0,35*0,20*1,15*32*2*1,05 = 5,410 [E]_x000D_
opěra 1 0,60*1,70*15,60*1,10 = 17,503 [F]_x000D_
opěra 2 0,80*1,70*47,40*1,10 = 70,910 [G]_x000D_
Celkové množství = 196,693</t>
  </si>
  <si>
    <t>96786</t>
  </si>
  <si>
    <t>VYBOURÁNÍ MOST LOŽISEK</t>
  </si>
  <si>
    <t>Položka zahrnuje: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</si>
  <si>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97617</t>
  </si>
  <si>
    <t>VYBOURÁNÍ DROBNÝCH PŘEDMĚTŮ KOVOVÝCH</t>
  </si>
  <si>
    <t>ocelová zábrana z jacklů podél domu č.p.38, celková délka 11,70m, odvoz do výkupny kovů</t>
  </si>
  <si>
    <t>17411</t>
  </si>
  <si>
    <t>ZÁSYP JAM A RÝH ZEMINOU SE ZHUTNĚNÍM</t>
  </si>
  <si>
    <t>dosypání svahů, líců křídel (kuželů), zpětného zásypu za opěrami pod HDPE foliií z vykopaného materiálu z meziskládky</t>
  </si>
  <si>
    <t>pod HDPE folii DC1 1,47*15,68*2*1,05 = 48,404 [A]_x000D_
pod HDPE folii DC2 1,47*29,05*1,05 = 44,839 [B]_x000D_
za zdí na výtoku (7,80+2,50)*6,22*1,05 = 67,269 [C]_x000D_
za zdmi na vtoku 5,60*2,50*2 = 28,000 [D]_x000D_
Celkové množství = 188,512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</si>
  <si>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</si>
  <si>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18110</t>
  </si>
  <si>
    <t>ÚPRAVA PLÁNĚ SE ZHUTNĚNÍM V HORNINĚ TŘ. I</t>
  </si>
  <si>
    <t>úprava pláně pod vozovkovými vrstvami, mezi ZÚ/KÚ a hranou výkopu
včetně kontroly Edef,2</t>
  </si>
  <si>
    <t>před op 1 170,40 = 170,400 [A]_x000D_
za op 2 183,44 = 183,440 [B]_x000D_
Celkové množství = 353,840</t>
  </si>
  <si>
    <t>položka zahrnuje úpravu pláně včetně vyrovnání výškových rozdílů. Míru zhutnění určuje projekt.</t>
  </si>
  <si>
    <t>18222</t>
  </si>
  <si>
    <t>ROZPROSTŘENÍ ORNICE VE SVAHU V TL DO 0,15M</t>
  </si>
  <si>
    <t>materiál z meziskládky</t>
  </si>
  <si>
    <t>118,18+16,33+10,33+188,79+130,29 = 463,920 [A]</t>
  </si>
  <si>
    <t>Položka zahrnuje:
- nutné přemístění ornice z dočasných skládek vzdálených do 50m
- rozprostření ornice v předepsané tloušťce ve svahu přes 1:5
Položka nezahrnuje:
- x</t>
  </si>
  <si>
    <t>18241</t>
  </si>
  <si>
    <t>ZALOŽENÍ TRÁVNÍKU RUČNÍM VÝSEVEM</t>
  </si>
  <si>
    <t>490,910 = 490,910 [A]</t>
  </si>
  <si>
    <t>Zahrnuje dodání předepsané travní směsi, její výsev na ornici, zalévání, první pokosení, to vše bez ohledu na sklon terénu</t>
  </si>
  <si>
    <t>21331</t>
  </si>
  <si>
    <t>DRENÁŽNÍ VRSTVY Z BETONU MEZEROVITÉHO (DRENÁŽNÍHO)</t>
  </si>
  <si>
    <t>ochrana drenáže 
dodávka a zásyp se zhutněním vč.dopravy</t>
  </si>
  <si>
    <t>0,3*0,25*(15,68*2+29,05) = 4,531 [A]</t>
  </si>
  <si>
    <t>Položka zahrnuje:
- dodávku předepsaného materiálu pro drenážní vrstvu, včetně mimostaveništní a vnitrostaveništní dopravy
- provedení drenážní vrstvy předepsaných rozměrů a předepsaného tvaru</t>
  </si>
  <si>
    <t>21341</t>
  </si>
  <si>
    <t>DRENÁŽNÍ VRSTVY Z PLASTBETONU (PLASTMALTY)</t>
  </si>
  <si>
    <t>v úžlabí NK a kolem odvodnění mostu</t>
  </si>
  <si>
    <t>v úžlabí NK 0,15*0,04*(10,7+18,2) = 0,173 [A]_x000D_
kolem odvodňovačů 0,5*0,8*0,04*2 = 0,032 [B]_x000D_
kolem odvodnění izolace 0,5*0,5*0,04*3 = 0,030 [C]_x000D_
Mezisoučet = 0,235 [D]</t>
  </si>
  <si>
    <t>Položka zahrnuje:
- dodávku předepsaného materiálu pro drenážní vrstvu, včetně mimostaveništní a vnitrostaveništní dopravy
- provedení drenážní vrstvy předepsaných rozměrů a předepsaného tvaru
Položka nezahrnuje:
- x</t>
  </si>
  <si>
    <t>227841</t>
  </si>
  <si>
    <t>MIKROPILOTY KOMPLET D DO 200MM NA POVRCHU</t>
  </si>
  <si>
    <t>zřízení mikropilot vč. ocelového nátrubku P20x250x250 mm, trubka 89/10, S235,_x000D_
délka kořene 6,0 m, délka mikropiloty 7,50 m, délka trubky 7,50 m (vetknutí do opěry 0,5m)</t>
  </si>
  <si>
    <t>113*7,50 = 847,500 [A]</t>
  </si>
  <si>
    <t>Položka zahrnuje:
- kompletní práce, které jsou nutné pro předepsanou funkci mikropilot
- dodání trubek a injekčních hmot, osazení a zainjektování trubek
- včetně pomocných konstrukcí (lešení, montážní plošiny a pod.)
Položka nezahrnuje:
- vrty (uvedou se v položce 261 nebo 266).
Způsob měření:
- pod pojmem DN mikropilot se rozumí DN dříku</t>
  </si>
  <si>
    <t>26114</t>
  </si>
  <si>
    <t>VRTY PRO KOTVENÍ, INJEKTÁŽ A MIKROPILOTY NA POVRCHU TŘ. I D DO 200MM</t>
  </si>
  <si>
    <t>113*6 = 678,000 [A]</t>
  </si>
  <si>
    <t>Položka zahrnuje:
- přemístění, montáž a demontáž vrtných souprav
- svislou dopravu zeminy z vrtu
- vodorovnou dopravu zeminy bez uložení na skládku
- případně nutné pažení dočasné (včetně odpažení) i trvalé
Položka nezahrnuje:
- x</t>
  </si>
  <si>
    <t>26144</t>
  </si>
  <si>
    <t>VRTY PRO KOTVENÍ, INJEKTÁŽ A MIKROPILOTY NA POVRCHU TŘ. IV D DO 200MM</t>
  </si>
  <si>
    <t>113*1,0 = 113,000 [A]</t>
  </si>
  <si>
    <t>26145</t>
  </si>
  <si>
    <t>VRTY PRO KOTVENÍ, INJEKTÁŽ A MIKROPILOTY NA POVRCHU TŘ. IV D DO 300MM</t>
  </si>
  <si>
    <t>skrz stávající kamennou zeď na výtoku pro pro vyústění kanalizace 1,0 = 1,000 [A]</t>
  </si>
  <si>
    <t>272325</t>
  </si>
  <si>
    <t>ZÁKLADY ZE ŽELEZOBETONU DO C30/37</t>
  </si>
  <si>
    <t>základ zdi na výtoku 1,50*0,50*8,36 = 6,270 [A]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</si>
  <si>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dodání a osazení výztuže</t>
  </si>
  <si>
    <t>272365</t>
  </si>
  <si>
    <t>VÝZTUŽ ZÁKLADŮ Z OCELI 10505, B500B</t>
  </si>
  <si>
    <t>6,27*0,16 = 1,003 [A]</t>
  </si>
  <si>
    <t>Položka:
-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
Položka nezahrnuje:
- x</t>
  </si>
  <si>
    <t>28999</t>
  </si>
  <si>
    <t>OPLÁŠTĚNÍ (ZPEVNĚNÍ) Z FÓLIE</t>
  </si>
  <si>
    <t>HDPE folie v přechodové oblasti
zahrnuje všechny práce a dodávku materiálu vč.množství potřebného na přesahy ( není součástí MJ)</t>
  </si>
  <si>
    <t>2,70*(15,68*2+29,05) = 163,107 [A]</t>
  </si>
  <si>
    <t>Položka zahrnuje:
- dodávku předepsané fólie
- úpravu, očištění a ochranu podkladu
- přichycení k podkladu, případně zatížení
- úpravy spojů a zajištění okrajů
- úpravy pro odvodnění
- nutné přesahy
- mimostaveništní a vnitrostaveništní dopravu</t>
  </si>
  <si>
    <t>Svislé konstrukce</t>
  </si>
  <si>
    <t>31717</t>
  </si>
  <si>
    <t>KOVOVÉ KONSTRUKCE PRO KOTVENÍ ŘÍMSY</t>
  </si>
  <si>
    <t>KG</t>
  </si>
  <si>
    <t>dodávka a osazení kotevního prvku vč.dodatečných vrtů, zálivky atd.
6,0kg/ks</t>
  </si>
  <si>
    <t>6,0*(9+15+6+8) = 228,000 [A]</t>
  </si>
  <si>
    <t>Položka zahrnuje dodávku (výrobu) kotevního prvku předepsaného tvaru a jeho osazení do předepsané polohy včetně nezbytných prací (vrty, zálivky apod.)</t>
  </si>
  <si>
    <t>317326</t>
  </si>
  <si>
    <t>ŘÍMSY ZE ŽELEZOBETONU DO C40/50</t>
  </si>
  <si>
    <t>beton C35/45
komplet vč. bednění, povrchové úpravy, pracovních spar, výplně, těsnění a tmelení spar atd..</t>
  </si>
  <si>
    <t>vtok 0,8*9,10 = 7,280 [A]_x000D_
před domem č.p. 38 28,57*0,24 = 6,857 [B]_x000D_
výtok 0,28*(6,57+4,25+3,75) = 4,080 [C]_x000D_
Celkové množství = 18,217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</si>
  <si>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</si>
  <si>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317365</t>
  </si>
  <si>
    <t>VÝZTUŽ ŘÍMS Z OCELI 10505, B500B</t>
  </si>
  <si>
    <t>zahrnuje všechny práce a dodávku materiálu vč. spar a oaptření PKO
0,17 t/m3</t>
  </si>
  <si>
    <t>18,217*0,17 = 3,097 [A]</t>
  </si>
  <si>
    <t>položka zahrnuje: 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
- povrchovou antikorozní úpravu výztuže,
- separaci výztuže,
- osazení měřících zařízení a úpravy pro ně,
- osazení měřících skříní nebo míst pro měření bludných proudů.</t>
  </si>
  <si>
    <t>333215</t>
  </si>
  <si>
    <t>PŘEZDĚNÍ OPĚR A KŘÍDEL Z KAMENNÉHO ZDIVA</t>
  </si>
  <si>
    <t>napojení zdi na křídla na vtoku 1,50*2,50*0,6 = 2,250 [A]_x000D_
napojení zdi na výtoku 1,50*2,80*0,6 = 2,520 [B]_x000D_
Celkové množství = 4,770</t>
  </si>
  <si>
    <t>Položka zahrnuje:
- rozebrání stávajícího zdiva
- nezbytnou manipulaci s rozebraným materiálem (nakládání, doprava, složení, očištění, odvoz nepoužitelného materiálu a suti)
- vyzdění z tohoto materiálu 
- včetně dodávky předepsaného materiálu pro výplň spar.
Položka nezahrnuje:
- dodávku nového materiálu</t>
  </si>
  <si>
    <t>333325</t>
  </si>
  <si>
    <t>MOSTNÍ OPĚRY A KŘÍDLA ZE ŽELEZOVÉHO BETONU DO C30/37</t>
  </si>
  <si>
    <t>kompletní provedení vč.bednění, zřízení pracovních a dilatačních spar, výplně, těsnění a tmelení spar a spojů, zřízení případných prostupů vč.nátěrů proti zemní vlhkosti, letopočtu vlysem do betonu atd.</t>
  </si>
  <si>
    <t>DC1 1,00*1,85*(15,68+18,61) = 63,437 [A]_x000D_
DC2 1,00*1,85*29,05+0,40*1,95*29,05 = 76,402 [B]_x000D_
křídla vtok 0,50*2,00*2,45*2 = 4,900 [C]_x000D_
zeď výtok 0,55*2,41*8,35 = 11,068 [D]_x000D_
Celkové množství = 155,807</t>
  </si>
  <si>
    <t>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</si>
  <si>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333365</t>
  </si>
  <si>
    <t>VÝZTUŽ MOSTNÍCH OPĚR A KŘÍDEL Z OCELI 10505, B500B</t>
  </si>
  <si>
    <t>komplet včetně svarů a PKO
0,16t/m3</t>
  </si>
  <si>
    <t>155,807*0,16 = 24,929 [A]</t>
  </si>
  <si>
    <t>Položka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</t>
  </si>
  <si>
    <t>389325</t>
  </si>
  <si>
    <t>MOSTNÍ RÁMOVÉ KONSTRUKCE ZE ŽELEZOBETONU C30/37</t>
  </si>
  <si>
    <t>kompletní provedení vč.bednění, zřízení pracovních a dilatačních spar, výplně, těsnění a tmelení spar a spojů, zřízení případných prostupů vč.nátěrů proti zemní vlhkosti atd.</t>
  </si>
  <si>
    <t>DC1 4,75*17,15*1,03 = 83,906 [A]_x000D_
DC2 4,10*29,05*1,03 = 122,678 [B]_x000D_
Celkové množství = 206,584</t>
  </si>
  <si>
    <t>389365</t>
  </si>
  <si>
    <t>VÝZTUŽ MOSTNÍ RÁMOVÉ KONSTRUKCE Z OCELI 10505, B500B</t>
  </si>
  <si>
    <t>zahrnuje všechny práce a dodávku materiálu vč.svarů a opatření PKO 
0,16 t/m3</t>
  </si>
  <si>
    <t>206,584*0,16 = 33,053 [A]</t>
  </si>
  <si>
    <t>Vodorovné konstrukce</t>
  </si>
  <si>
    <t>42838</t>
  </si>
  <si>
    <t>KLOUB ZE ŽELEZOBETONU VČET VÝZTUŽE</t>
  </si>
  <si>
    <t>Položka zahrnuje:
- pouze zhotovení kloubu (zřízení a odstranění vložky pro pérové a vrubové klouby a pod.)
Položka nezahrnuje:
- beton a výztuž,  musí být zahrnuto v příslušných konstrukčních částech
- beton a výztuž samostatného kloubu (např. kyvné sloupečky) se zařazují jako vodorovná konstrukce.</t>
  </si>
  <si>
    <t>451311</t>
  </si>
  <si>
    <t>PODKL A VÝPLŇ VRSTVY Z PROST BET DO C8/10</t>
  </si>
  <si>
    <t>výplň mezi dome č.p. 38 a mostem 0,80*0,85*19,00 = 12,920 [A]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</si>
  <si>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</si>
  <si>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451312</t>
  </si>
  <si>
    <t>PODKLADNÍ A VÝPLŇOVÉ VRSTVY Z PROSTÉHO BETONU C12/15</t>
  </si>
  <si>
    <t>podkladní beton pod opěrami a pod drenáží</t>
  </si>
  <si>
    <t>pod opěrou DC1 0,15*1,35*(15,68+18,6) = 6,942 [A]_x000D_
pod opěrou DC2 0,15*(0,55+1,35)*29,05 = 8,279 [C]_x000D_
pod rubovou drenáží 0,20*0,85*(15,68*2+29,05) = 10,270 [B]_x000D_
pod křídly na vtoku 0,15*0,80*2,00*2 = 0,480 [D]_x000D_
pod základem zdi na výtoku 0,15*1,80*8,35 = 2,255 [E]_x000D_
Celkové množství = 28,226</t>
  </si>
  <si>
    <t>451314</t>
  </si>
  <si>
    <t>PODKLADNÍ A VÝPLŇOVÉ VRSTVY Z PROSTÉHO BETONU C25/30</t>
  </si>
  <si>
    <t>podkladní beton tl. 150 mm pod dlažbu z lom. kamene C25/30</t>
  </si>
  <si>
    <t>kámen do betonu pod mostem 0,15*46,7*6,60 = 46,233 [A]_x000D_
kámen do betonu mimo most 0,15*(38,85+47,28) = 12,920 [B]_x000D_
Celkové množství = 59,153</t>
  </si>
  <si>
    <t>45152</t>
  </si>
  <si>
    <t>PODKLADNÍ A VÝPLŇOVÉ VRSTVY Z KAMENIVA DRCENÉHO</t>
  </si>
  <si>
    <t>přechodová oblast zásyp - nakupovaný materiál vhodný do násypu
nad HDPE folii</t>
  </si>
  <si>
    <t>přechodová oblast 2,50*(15,68*2+29,05+2,00) = 156,025 [A]</t>
  </si>
  <si>
    <t>položka zahrnuje dodávku předepsaného kameniva, mimostaveništní a vnitrostaveništní dopravu a jeho uložení
není-li v zadávací dokumentaci uvedeno jinak, jedná se o nakupovaný materiál</t>
  </si>
  <si>
    <t>45157</t>
  </si>
  <si>
    <t>PODKLADNÍ A VÝPLŇOVÉ VRSTVY Z KAMENIVA TĚŽENÉHO</t>
  </si>
  <si>
    <t>štěrkopískový obsyp HDPE folie tl.150+150mm</t>
  </si>
  <si>
    <t>rub opěr 0,30*(4,40+3,55)*14,70 = 35,060 [A]_x000D_
kolem propustku 0,20*13,0*2,30 = 5,980 [B]_x000D_
Celkové množství = 41,040</t>
  </si>
  <si>
    <t>45860</t>
  </si>
  <si>
    <t>VÝPLŇ ZA OPĚRAMI A ZDMI Z MEZEROVITÉHO BETONU</t>
  </si>
  <si>
    <t>přechodový klín, kompletní provedení včetně zazubení horního povrchu kvůli pokládce vozovkových vrstev_x000D_
výplňový beton mezi mostem a budovou č.p.38_x000D_
beton C8/10</t>
  </si>
  <si>
    <t>přechodový klín 1,1+(48+12) = 61,100 [A]_x000D_
výplň betonem mezi mostem a domem č.p. 38 0,6*19,3 = 11,580 [B]_x000D_
Mezisoučet = 72,680 [C]</t>
  </si>
  <si>
    <t>Položka zahrnuje:
 - dodávku mezerovitého betonu a jeho uložení se zhutněním
- včetně mimostaveništní a vnitrostaveništní dopravy (rovněž přesuny)
Položka nezahrnuje:
- x</t>
  </si>
  <si>
    <t>465512</t>
  </si>
  <si>
    <t>DLAŽBY Z LOMOVÉHO KAMENE NA MC</t>
  </si>
  <si>
    <t>tl. 200 mm
kompletní provedení dlažby vč. položení do bet.lože, spárování, těsnění, tmelení a vyplnění spar proti CHRL
včetně vytvarování do tvaru skluzů</t>
  </si>
  <si>
    <t>kámen do betonu pod mostem 0,20*46,70*6,60 = 61,644 [A]_x000D_
kámen do betonu mimo most 0,20*(38,85+47,28) = 17,226 [B]_x000D_
Celkové množství = 78,870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</si>
  <si>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- nezahrnuje podklad pod dlažbu, vykazuje se samostatně položkami SD 45</t>
  </si>
  <si>
    <t>467314</t>
  </si>
  <si>
    <t>STUPNĚ A PRAHY VODNÍCH KORYT Z PROSTÉHO BETONU C25/30</t>
  </si>
  <si>
    <t>0,80*0,50*(7,00+5,10) = 4,840 [A]</t>
  </si>
  <si>
    <t>Položka zahrnuje:
- nutné zemní práce (hloubení rýh apod.)
- dodání  čerstvého  betonu  (betonové  směsi)  požadované  kvality,  jeho  uložení  do požadovaného tvaru při jakékoliv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doplňkových konstrukcí a vybavení,
- úpravy povrchu pro položení požadované izolace, povlaků a nátěrů, případně vyspravení,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
Položka nezahrnuje:
- x</t>
  </si>
  <si>
    <t>5</t>
  </si>
  <si>
    <t>Komunikace</t>
  </si>
  <si>
    <t>56331</t>
  </si>
  <si>
    <t>VOZOVKOVÉ VRSTVY ZE ŠTĚRKODRTI TL. DO 50MM</t>
  </si>
  <si>
    <t>ložná vrstva pod dlažbu šd fr 2/4 tl. 40 mm, bude použito dle skutečného stavu původní ložné vrstvy</t>
  </si>
  <si>
    <t>chodník op 1 vlevo 70,70 = 70,700 [G]_x000D_
chodník op1 vpravo 85,22 = 85,220 [H]_x000D_
chodník op 2 vlevo 48,28 = 48,280 [I]_x000D_
chodníky v místě přechodu přeložky vodovodu 3,00*2,00*2 = 12,000 [A]_x000D_
Celkové množství = 216,200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</si>
  <si>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</si>
  <si>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56333</t>
  </si>
  <si>
    <t>VOZOVKOVÉ VRSTVY ZE ŠTĚRKODRTI TL. DO 150MM</t>
  </si>
  <si>
    <t>vozovka před op1 203,89*2 = 407,780 [A]_x000D_
vozovka před op2 367,75*2 = 735,500 [B]_x000D_
vozovka v místě napojení přeložky vodovodu 2,0*3,0*2 = 12,000 [C]_x000D_
Celkové množství = 1155,280</t>
  </si>
  <si>
    <t>56334</t>
  </si>
  <si>
    <t>VOZOVKOVÉ VRSTVY ZE ŠTĚRKODRTI TL. DO 200MM</t>
  </si>
  <si>
    <t>podkladní vrstva pod chodníky, šd fr 0/32 tl. 200 mm</t>
  </si>
  <si>
    <t>chodníky op 1 vlevo 1,0m za hranu výkopu 2,50*4,00 = 10,000 [G]_x000D_
chodník op1 vpravo 1,0m za hranu výkopu 31,00 = 31,000 [H]_x000D_
chodník op 2 vlevo 1,0m za hranu výkopu 2,00*4,50 = 9,000 [I]_x000D_
chodníky v místě přechodu přeložky vodovodu 3,00*2,00*2 = 12,000 [J]_x000D_
Celkové množství = 62,000</t>
  </si>
  <si>
    <t>56336</t>
  </si>
  <si>
    <t>VOZOVKOVÉ VRSTVY ZE ŠTĚRKODRTI TL. DO 300MM</t>
  </si>
  <si>
    <t>případná výměna podloží při nevyhovujícím Edef,2 na pláni za hranou výkopu
čerpání jen se souhlasem investora</t>
  </si>
  <si>
    <t>- dodání kameniva předepsané kvality a zrnitosti
- rozprostření a zhutnění vrstvy v předepsané tloušťce
- zřízení vrstvy bez rozlišení šířky, pokládání vrstvy po etapách
- nezahrnuje postřiky, nátěry</t>
  </si>
  <si>
    <t>572121</t>
  </si>
  <si>
    <t>INFILTRAČNÍ POSTŘIK ASFALTOVÝ DO 1,0KG/M2</t>
  </si>
  <si>
    <t>1,0 kg/m2</t>
  </si>
  <si>
    <t>577,64 = 577,640 [A]</t>
  </si>
  <si>
    <t>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</si>
  <si>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572214</t>
  </si>
  <si>
    <t>SPOJOVACÍ POSTŘIK Z MODIFIK EMULZE DO 0,5KG/M2</t>
  </si>
  <si>
    <t>0,30 kg/m2</t>
  </si>
  <si>
    <t>na mostě 336,766 = 336,766 [A]_x000D_
mimo most 577,24 = 577,240 [B]_x000D_
Celkové množství = 914,006</t>
  </si>
  <si>
    <t>574A34</t>
  </si>
  <si>
    <t>ASFALTOVÝ BETON PRO OBRUSNÉ VRSTVY ACO 11+, 11S TL. 40MM</t>
  </si>
  <si>
    <t>ACO 11+ 50/70 tl.40mm</t>
  </si>
  <si>
    <t>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- nezahrnuje postřiky, nátěry
- nezahrnuje těsnění podél obrubníků, dilatačních zařízení, odvodňovacích proužků, odvodňovačů, vpustí, šachet a pod.</t>
  </si>
  <si>
    <t>574E46</t>
  </si>
  <si>
    <t>ASFALTOVÝ BETON PRO PODKLADNÍ VRSTVY ACP 16+, 16S TL. 50MM</t>
  </si>
  <si>
    <t>ACP 16+ 50/70 tl.50 mm
vč.úpravy napojení</t>
  </si>
  <si>
    <t>575C53</t>
  </si>
  <si>
    <t>LITÝ ASFALT MA IV (OCHRANA MOSTNÍ IZOLACE) 11 TL. 40MM</t>
  </si>
  <si>
    <t>na mostě 336,766 = 336,766 [A]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</si>
  <si>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</si>
  <si>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582601</t>
  </si>
  <si>
    <t>KRYTY Z BETON DLAŽDIC SE ZÁMKEM ŠEDÝCH TL 60MM BEZ LOŽE</t>
  </si>
  <si>
    <t>Nový materiál, nákup</t>
  </si>
  <si>
    <t>chodník op 1 vlevo 70,70 = 70,700 [G]_x000D_
chodník op1 vpravo 85,22 = 85,220 [H]_x000D_
chodník op 2 vlevo 48,28 = 48,280 [I]_x000D_
chodníky v místě přechodu přeložky vodovodu 3,00*2,00*2 = 12,000 [A]_x000D_
Mezisoučet = 216,200 [B]_x000D_
materiál z mezikládky pol 113181 9,733/0,06 = 162,217 [C]_x000D_
Celkové množství B-C = 53,983</t>
  </si>
  <si>
    <t>Položka zahrnuje:
- dodání dlažebního materiálu v požadované kvalitě, dodání materiálu pro předepsanou výplň spar
- očištění podkladu
- uložení dlažby dle předepsaného technologického předpisu včetně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</si>
  <si>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Původní materiál z meziksládky, položka bez nákupu</t>
  </si>
  <si>
    <t>materiál z mezikládky pol 113181 9,733/0,06 = 162,217 [C]</t>
  </si>
  <si>
    <t>58730</t>
  </si>
  <si>
    <t>PŘEDLÁŽDĚNÍ KRYTU ZE SILNIČNÍCH DÍLCŮ (PANELŮ)</t>
  </si>
  <si>
    <t>Betonové panely odstranění a zpětná pokládka</t>
  </si>
  <si>
    <t>Položka zahrnuje:
- pod pojmem *předláždění* se rozumí rozebrání stávající dlažby a pokládka dlažby ze stávajícího dlažebního materiálu (bez dodávky nového)
- nezbytnou manipulaci s tímto materiálem (nakládání, doprava, složení, očištění)
- dodání a rozprostření materiálu pro lože a jeho tloušťku předepsanou dokumentací a pro předepsanou výplň spar
Položka nezahrnuje:
- doplnění plochy s použitím nového materiálu (vykazuje se v položce č.582)</t>
  </si>
  <si>
    <t>711112</t>
  </si>
  <si>
    <t>IZOLACE BĚŽNÝCH KONSTRUKCÍ PROTI ZEMNÍ VLHKOSTI ASFALTOVÝMI PÁSY</t>
  </si>
  <si>
    <t>NAIP izolace rubu opěr a křídel, vč přesahů, vč pracovní spáry mezi zdí a základem zdi na líci na výtoku</t>
  </si>
  <si>
    <t>rub opěr (2,40*15,68*2+2,60*29,05)*1,3 = 196,032 [A]_x000D_
rub křídel na vtoku 2,00*2,50*2 = 10,000 [B]_x000D_
rub zdi  a základu na výtoku (0,50+0,45+2,20)*8,35*1,3 = 34,193 [D]_x000D_
pracovní spára na líci a čele zdi na výtoku (8,35+0,45)*0,3*1,3 = 3,432 [C]_x000D_
izolace domu č.p. 38 0,90*19,0*1,30 = 22,230 [E]_x000D_
Celkové množství = 265,887</t>
  </si>
  <si>
    <t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geotextilii</t>
  </si>
  <si>
    <t>711216</t>
  </si>
  <si>
    <t>IZOLACE ZVLÁŠT KONSTR PROTI ZEM VLHK Z MĚ  PVC</t>
  </si>
  <si>
    <t>Nopová folie na líci budovy č.p. 38</t>
  </si>
  <si>
    <t>0,9*19,0*1,3 = 22,230 [A]</t>
  </si>
  <si>
    <t>Položka zahrnuje: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geotextilii</t>
  </si>
  <si>
    <t>711432</t>
  </si>
  <si>
    <t>IZOLACE MOSTOVEK POD ŘÍMSOU ASFALTOVÝMI PÁSY</t>
  </si>
  <si>
    <t>na horním povrchu dříku zdi na výtoku 3,80*1,3 = 4,940 [A]</t>
  </si>
  <si>
    <t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lepenku s hliníkovou vložkou, litý asfalt, asfaltový beton</t>
  </si>
  <si>
    <t>711442</t>
  </si>
  <si>
    <t>IZOLACE MOSTOVEK CELOPLOŠNÁ ASFALTOVÝMI PÁSY S PEČETÍCÍ VRSTVOU</t>
  </si>
  <si>
    <t>na horním povrchu NK</t>
  </si>
  <si>
    <t>(147,45+29,05*8,00+6,08)*1,3 = 501,709 [A]</t>
  </si>
  <si>
    <t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litý asfalt, asfaltový beton
v této položce se vykáže i izolace rámových konstrukcí (mosty, propusty, kolektory)</t>
  </si>
  <si>
    <t>711502</t>
  </si>
  <si>
    <t>OCHRANA IZOLACE NA POVRCHU ASFALTOVÝMI PÁSY</t>
  </si>
  <si>
    <t>ochrana izolace pod římsou</t>
  </si>
  <si>
    <t>římsa vtok 9,10*2,70*1,3 = 31,941 [A]_x000D_
římsa před č.p. 38 53,55*1,3 = 69,615 [B]_x000D_
římsa výtok 0,65*(6,10+5,10+3,80)*1,3 = 12,675 [C]_x000D_
Celkové množství = 114,231</t>
  </si>
  <si>
    <t>položka zahrnuje:
- dodání  předepsaného ochranného materiálu
- zřízení ochrany izolace</t>
  </si>
  <si>
    <t>711509</t>
  </si>
  <si>
    <t>OCHRANA IZOLACE NA POVRCHU TEXTILIÍ</t>
  </si>
  <si>
    <t>rub opěr a křídel 600g/m2</t>
  </si>
  <si>
    <t>rub opěr (2,40*15,68*2+2,60*29,05)*1,3 = 196,032 [A]_x000D_
rub křídel na vtoku 2,00*2,50*2 = 10,000 [B]_x000D_
rub zdi  a základu na výtoku (0,50+0,45+2,20)*8,35*1,3 = 34,193 [D]_x000D_
líc zdi a základu na výtoku (8,35+0,45)*(0,5+0,45*0,25)*1,3 = 7,007 [C]_x000D_
izolace domu č.p. 38 0,90*19,0*1,30 = 22,230 [E]_x000D_
Celkové množství = 269,462</t>
  </si>
  <si>
    <t>78382</t>
  </si>
  <si>
    <t>NÁTĚRY BETON KONSTR TYP S2 (OS-B)</t>
  </si>
  <si>
    <t>nátěr nosné konstrukce typ S2</t>
  </si>
  <si>
    <t>0,6*(6,8+5,06+4,52)*2 = 19,656 [A]</t>
  </si>
  <si>
    <t>- položka zahrnuje kompletní povlaky (i různobarevné), včetně úpravy podkladu (odmaštění, odstranění starých nátěrů a nečistot) a jeho vyspravení, provedení nátěru předepsaným postupem a splnění všech požadavků daných technologickým předpisem.</t>
  </si>
  <si>
    <t>78383</t>
  </si>
  <si>
    <t>NÁTĚRY BETON KONSTR TYP S4 (OS-C)</t>
  </si>
  <si>
    <t>nátěr říms</t>
  </si>
  <si>
    <t>0,3*(9,30+10,73+6,57+5,12+3,65) = 10,611 [A]</t>
  </si>
  <si>
    <t>78384</t>
  </si>
  <si>
    <t>NÁTĚRY BETON KONSTR TYP S5 (OS-DI)</t>
  </si>
  <si>
    <t>Provedení signálního a varovného pásu vnímatelného bílou holí a nášlapem na betonu římsy</t>
  </si>
  <si>
    <t>0,4*4,8+0,8*4,05 = 5,160 [A]</t>
  </si>
  <si>
    <t>Položka zahrnuje:
- kompletní povlaky (i různobarevné)
- úprava podkladu (odmaštění, odstranění starých nátěrů a nečistot) a jeho vyspravení
- provedení nátěru předepsaným postupem a splnění všech požadavků daných technologickým předpisem
Položka nezahrnuje:
- x</t>
  </si>
  <si>
    <t>8</t>
  </si>
  <si>
    <t>Potrubí</t>
  </si>
  <si>
    <t>87434</t>
  </si>
  <si>
    <t>POTRUBÍ Z TRUB PLASTOVÝCH ODPADNÍCH DN DO 200MM</t>
  </si>
  <si>
    <t>SN12, včetně prostupu skrz opěry mostu či zdi</t>
  </si>
  <si>
    <t>4,60+7,30+1,50+4,90+7,90+2,40 = 28,600 [A]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</si>
  <si>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tlakové zkoušky ani proplach a dezinfekci</t>
  </si>
  <si>
    <t>87533</t>
  </si>
  <si>
    <t>POTRUBÍ DREN Z TRUB PLAST DN DO 150MM</t>
  </si>
  <si>
    <t>rubová drenáž DN150
včetně vyústění na líc opěry</t>
  </si>
  <si>
    <t>15,68*2+29,05+1,20*3 = 64,010 [A]</t>
  </si>
  <si>
    <t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</t>
  </si>
  <si>
    <t>87727</t>
  </si>
  <si>
    <t>CHRÁNIČKY PŮLENÉ Z TRUB PLAST DN DO 100MM</t>
  </si>
  <si>
    <t>10*(9,00+1,0*2) = 110,000 [A]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</si>
  <si>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včetně případně předepsaného utěsnění konců chrániček
- položky platí pro práce prováděné v prostoru zapaženém i nezapaženém a i v kolektorech, chráničkách
Položka nezahrnuje:
- x</t>
  </si>
  <si>
    <t>89712</t>
  </si>
  <si>
    <t>VPUSŤ KANALIZAČNÍ ULIČNÍ KOMPLETNÍ Z BETONOVÝCH DÍLCŮ</t>
  </si>
  <si>
    <t>Položka zahrnuje:
- dodávku a osazení předepsaných dílů včetně mříže
- výplň, těsnění a tmelení spar a spojů,
- opatření povrchů betonu izolací proti zemní vlhkosti v částech, kde přijdou do styku se zeminou nebo kamenivem,
- předepsané podkladní konstrukce
Položka nezahrnuje:
- x</t>
  </si>
  <si>
    <t>89921</t>
  </si>
  <si>
    <t>VÝŠKOVÁ ÚPRAVA POKLOPŮ</t>
  </si>
  <si>
    <t>konstrukce vodovodu</t>
  </si>
  <si>
    <t>Položka zahrnuje:
- všechny nutné práce a materiály pro zvýšení nebo snížení zařízení (včetně nutné úpravy stávajícího povrchu vozovky nebo chodníku)
Položka nezahrnuje:
- x</t>
  </si>
  <si>
    <t>9111A1</t>
  </si>
  <si>
    <t>ZÁBRADLÍ SILNIČNÍ S VODOR MADLY - DODÁVKA A MONTÁŽ</t>
  </si>
  <si>
    <t>Úprava původního zábradlí - napojení na nové zábradlí + 1x nový sloupek kotvený přes patní plech</t>
  </si>
  <si>
    <t>úprava stávajícího zábradlí na stávající zdi na výtoku 6 = 6,000 [A]</t>
  </si>
  <si>
    <t>Položka zahrnuje:
- dodání zábradlí včetně předepsané povrchové úpravy
- osazení sloupků zaberaněním nebo osazením do betonových bloků (včetně betonových bloků a nutných zemních prací)
- případné bednění ( trubku) betonové patky v gabionové zdi
Položka nezahrnuje:
- x</t>
  </si>
  <si>
    <t>9112B1</t>
  </si>
  <si>
    <t>ZÁBRADLÍ MOSTNÍ SE SVISLOU VÝPLNÍ - DODÁVKA A MONTÁŽ</t>
  </si>
  <si>
    <t>9,10+14,30 = 23,400 [A]</t>
  </si>
  <si>
    <t>Položka zahrnuje:
- kompletní dodávku všech dílů zábradlí včetně předepsané povrchové úpravy
- montáž a osazení zábradlí včetně kotvení dle zadávací dokumentace, t.j. kotevní desky, případné nivelační hmoty pod kotevní desky, kotvy a spojovací materiál, vrty a zálivku
Položka nezahrnuje:
- x</t>
  </si>
  <si>
    <t>91345</t>
  </si>
  <si>
    <t>NIVELAČNÍ ZNAČKY KOVOVÉ</t>
  </si>
  <si>
    <t>nulté měření provézt během výstavby, výsledky předat SD</t>
  </si>
  <si>
    <t>položka zahrnuje:
- dodání a osazení nivelační značky včetně nutných zemních prací
- vnitrostaveništní a mimostaveništní dopravu</t>
  </si>
  <si>
    <t>914142</t>
  </si>
  <si>
    <t>DOPRAV ZNAČ ZÁKL VEL OCEL FÓLIE TŘ 3 - MONT S PŘESUNEM</t>
  </si>
  <si>
    <t>montáž stávající značky</t>
  </si>
  <si>
    <t>Položka zahrnuje:
- dopravu demontované značky z dočasné skládky
- osazení a montáž značky na místě určeném projektem
- nutnou opravu poškozených částí
Položka nezahrnuje:
- dodávku značky</t>
  </si>
  <si>
    <t>914A21</t>
  </si>
  <si>
    <t>EV ČÍSLO MOSTU OCEL S FÓLIÍ TŘ.1 DODÁVKA A MONTÁŽ</t>
  </si>
  <si>
    <t>evidenční čísla mostu</t>
  </si>
  <si>
    <t>položka zahrnuje:
- dodávku a montáž značek v požadovaném provedení</t>
  </si>
  <si>
    <t>915231</t>
  </si>
  <si>
    <t>VODOR DOPRAV ZNAČ PLASTEM PROFIL ZVUČÍCÍ - DOD A POKLÁDKA</t>
  </si>
  <si>
    <t>šipky v křižovatce V9A 1,2*2 = 2,400 [A]_x000D_
plná čára V4 (42+30)*0,25 = 18,000 [B]_x000D_
přechod pro chodce na ulici Grasmanka 4*10*0,5 = 20,000 [C]_x000D_
přechod pro chodce na ulici Dolní Brána 4*9,2*0,5 = 18,400 [D]_x000D_
parkovací stání 12*5+10*2,5+4*5,6 = 107,400 [E]_x000D_
Mezisoučet = 166,200 [F]</t>
  </si>
  <si>
    <t>položka zahrnuje:
- dodání a pokládku nátěrového materiálu (měří se pouze natíraná plocha)
- předznačení a reflexní úpravu</t>
  </si>
  <si>
    <t>917223</t>
  </si>
  <si>
    <t>SILNIČNÍ A CHODNÍKOVÉ OBRUBY Z BETONOVÝCH OBRUBNÍKŮ ŠÍŘ 100MM</t>
  </si>
  <si>
    <t>do betonového lože včetně boční opěry
ukončení zpevnění svahu kamenem do betonu</t>
  </si>
  <si>
    <t>5,90+13,00+13,20+3,00+4,30 = 39,400 [A]</t>
  </si>
  <si>
    <t>Položka zahrnuje:
dodání a pokládku betonových obrubníků o rozměrech předepsaných zadávací dokumentací
betonové lože i boční betonovou opěrku.</t>
  </si>
  <si>
    <t>917224</t>
  </si>
  <si>
    <t>SILNIČNÍ A CHODNÍKOVÉ OBRUBY Z BETONOVÝCH OBRUBNÍKŮ ŠÍŘ 150MM</t>
  </si>
  <si>
    <t>7,00+12,80+13,20+14,60+12,30+10,90+3,00 = 73,800 [A]</t>
  </si>
  <si>
    <t>Položka zahrnuje:
- dodání a pokládku betonových obrubníků o rozměrech předepsaných zadávací dokumentací
- betonové lože i boční betonovou opěrku
Položka nezahrnuje:
- x</t>
  </si>
  <si>
    <t>919111</t>
  </si>
  <si>
    <t>ŘEZÁNÍ ASFALTOVÉHO KRYTU VOZOVEK TL DO 50MM</t>
  </si>
  <si>
    <t>nařezání spar ve vozovce 
včetně spotřeby vody</t>
  </si>
  <si>
    <t>spára mezi starou a novou vozovkou 7,00+7,25+9,35 = 23,600 [A]_x000D_
řezaná spára nad koncem NK 13,40+45,10 = 58,500 [B]_x000D_
podél říms 9,30+10,73+6,57+5,12+3,65 = 35,370 [C]_x000D_
mezi obrubníky a vozovkou 73,80 = 73,800 [D]_x000D_
vozovka v místě napojení vodovodu 2,0*2+3,0 = 7,000 [E]_x000D_
Celkové množství = 198,270</t>
  </si>
  <si>
    <t>931326</t>
  </si>
  <si>
    <t>TĚSNĚNÍ DILATAČ SPAR ASF ZÁLIVKOU MODIFIK PRŮŘ DO 800MM2</t>
  </si>
  <si>
    <t>zatěsnění spáry mezi starou a novou vozovkou</t>
  </si>
  <si>
    <t>položka zahrnuje dodávku a osazení předepsaného materiálu, očištění ploch spáry před úpravou, očištění okolí spáry po úpravě
nezahrnuje těsnící profil</t>
  </si>
  <si>
    <t>93135</t>
  </si>
  <si>
    <t>TĚSNĚNÍ DILATAČ SPAR PRYŽ PÁSKOU NEBO KRUH PROFILEM</t>
  </si>
  <si>
    <t>podél říms 9,30+10,73+6,57+5,12+3,65 = 35,370 [A]</t>
  </si>
  <si>
    <t>položka zahrnuje dodávku a osazení předepsaného materiálu, očištění ploch spáry před úpravou, očištění okolí spáry po úpravě</t>
  </si>
  <si>
    <t>Těsnící gumový profil v dilatační spáře opěry</t>
  </si>
  <si>
    <t>2*2,2 = 4,400 [A]</t>
  </si>
  <si>
    <t>Položka zahrnuje:
- dodávku a osazení předepsaného materiálu
- očištění ploch spáry před úpravou
- očištění okolí spáry po úpravě
Položka nezahrnuje:
- x</t>
  </si>
  <si>
    <t>93638</t>
  </si>
  <si>
    <t>DROBNÉ DOPLŇK KONSTR BETON MONOLIT S VÝZTUŽÍ</t>
  </si>
  <si>
    <t>Úprava stávajícího schodiště před vstupem do domu č.p. 38_x000D_
odhad množství</t>
  </si>
  <si>
    <t>Položka zahrnuje:
- dodání  čerstvého  betonu  (betonové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
Položka nezahrnuje:
- x</t>
  </si>
  <si>
    <t>936502</t>
  </si>
  <si>
    <t>DROBNÉ DOPLŇK KONSTR KOVOVÉ POZINK</t>
  </si>
  <si>
    <t>Krycí plech tvaru T šířky 200 mm na horním povrchu NK pod vozovkou_x000D_
Nové rošty podél budovy č.p. 38</t>
  </si>
  <si>
    <t>krycí plech tvaru T 0,2*9,6*0,005*7850*1,1 = 82,896 [A]_x000D_
nové rošty podél budovy č.p. 38 0,3*0,005*30*7850*1,1 = 388,575 [B]_x000D_
Mezisoučet = 471,471 [C]</t>
  </si>
  <si>
    <t>Položka zahrnuje:
- dílenská dokumentace, včetně technologického předpisu spojování
- dodání  materiálu  v požadované kvalitě a výroba konstrukce i dílenská (včetně  pomůcek,  přípravků a prostředků pro výrobu) bez ohledu na náročnost a její hmotnost, dílenská montáž
- dodání spojovacího materiálu
- zřízení  montážních  a  dilatačních  spojů,  spar, včetně potřebných úprav, vložek, opracování, očištění a ošetření
- podpěr. konstr. a lešení všech druhů pro montáž konstrukcí i doplňkových, včetně požadovaných otvorů, ochranných a bezpečnostních opatření a základů pro tyto konstrukce a lešení
- jakákoliv doprava a manipulace dílců  a  montážních  sestav,  včetně  dopravy konstrukce z výrobny na stavbu
- montáž konstrukce na staveništi, včetně montážních prostředků a pomůcek a zednických výpomocí
- výplň, těsnění a tmelení spar a spojů
- čištění konstrukce a odstranění všech vrubů (vrypy, otlačeniny a pod.)
- všechny druhy ocelového kotvení
- dílenskou přejímku a montážní prohlídku, včetně požadovaných dokladů
- zřízení kotevních otvorů nebo jam, nejsou-li částí jiné konstrukce, jejich úpravy, očištění a ošetření
- osazení kotvení nebo přímo částí konstrukce do podpůrné konstrukce nebo do zeminy
- výplň kotevních otvorů  (příp.  podlití  patních  desek)  maltou,  betonem  nebo  jinou speciální hmotou, vyplnění jam zeminou
- předepsanou protikorozní ochranu a nátěry konstrukcí
- osazení měřících zařízení a úpravy pro ně
- ochranná opatření před účinky bludných proudů
Položka nezahrnuje:
- x</t>
  </si>
  <si>
    <t>936532</t>
  </si>
  <si>
    <t>MOSTNÍ ODVODŇOVACÍ SOUPRAVA 300/500</t>
  </si>
  <si>
    <t>Položka zahrnuje:
- výrobní dokumentaci (včetně technologického předpisu)
- dodání kompletní odvodňovací soupravy, včetně všech montážních a přepravních úprav a zařízení
- dodání spojovacího, kotevního a těsnícího materiálu
- úprava a příprava úložného prostoru, včetně kotevních prvků, jejich očištění a ošetření
- zřízení kompletní odvodňovací soupravy, dle příslušného technologického předpisu, včetně všech výškových a směrových úprav
- zřízení odvodňovací soupravy po etapách, včetně pracovních spar a spojů
- prodloužení  odpadní trouby pod spodní líc nosné konstr. nebo zaústěním odvodňovače do dalšího odvodňovacího zařízení
- úprava odvod. soupravy na styku s ostatními konstrukcemi a zařízeními (u obrubníku, podél vozovek, napojení izolací a pod.)
- ochrana odvodňovací soupravy do doby provedení definitivního stavu, veškeré provizorní úpravy a opatření
- konečné  úpravy odvodňovací soupravy jako povrchové povlaky, zálivky, které  nejsou součástí jiných konstr., vyčištění, tmelení, těsnění, výplň spar a pod.
- úprava, očištění a ošetření prostoru kolem odvodňovací soupravy
- opatření odvodňovače znakem výrobce a typovým číslem
- provedení odborné prohlídky, je-li požadována
Položka nezahrnuje:
- x</t>
  </si>
  <si>
    <t>936541</t>
  </si>
  <si>
    <t>MOSTNÍ ODVODŇOVACÍ TRUBKA (POVRCHŮ IZOLACE) Z NEREZ OCELI</t>
  </si>
  <si>
    <t>Položka zahrnuje:
- výrobní dokumentaci (včetně technologického předpisu)
- dodání kompletní odvodňovací soupravy z předepsaného materiálu, včetně všech montážních a přepravních úprav a zařízení
- dodání spojovacího, kotevního a těsnícího materiálu
- úprava a příprava úložného prostoru, včetně kotevních prvků, jejich očištění a ošetření
- zřízení kompletní odvodňovací soupravy, dle příslušného technologického předpisu, včetně všech výškových a směrových úprav
- zřízení odvodňovací soupravy po etapách, včetně pracovních spar a spojů
- prodloužení  odpadní trouby pod spodní líc nosné konstr. nebo zaústěním odvodňovače do dalšího odvodňovacího zařízení
- úprava odvod. soupravy na styku s ostatními konstrukcemi a zařízeními (u obrubníku, podél vozovek, napojení izolací a pod.)
- ochrana odvodňovací soupravy do doby provedení definitivního stavu, veškeré provizorní úpravy a opatření
- konečné  úpravy odvodňovací soupravy jako povrchové povlaky, zálivky, které  nejsou součástí jiných konstr., vyčištění, tmelení, těsnění, výplň spar a pod.
- úprava, očištění a ošetření prostoru kolem odvodňovací soupravy
- opatření odvodňovače znakem výrobce a typovým číslem
- provedení odborné prohlídky, je-li požadována
Položka nezahrnuje:
-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</si>
</sst>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#\ ###\ ##0.00"/>
    <numFmt numFmtId="165" formatCode="#\ ###\ ###\ ###\ ##0.000"/>
  </numFmts>
  <fonts count="10" x14ac:knownFonts="1">
    <font>
      <sz val="11"/>
      <color theme="1"/>
      <name val="Calibri"/>
      <scheme val="minor"/>
    </font>
    <font>
      <sz val="10"/>
      <color indexed="64"/>
      <name val="Arial"/>
    </font>
    <font>
      <b/>
      <sz val="16"/>
      <color indexed="64"/>
      <name val="Arial"/>
    </font>
    <font>
      <b/>
      <sz val="10"/>
      <color indexed="64"/>
      <name val="Arial"/>
    </font>
    <font>
      <sz val="10"/>
      <color indexed="65"/>
      <name val="Arial"/>
    </font>
    <font>
      <b/>
      <sz val="11"/>
      <color indexed="64"/>
      <name val="Arial"/>
    </font>
    <font>
      <i/>
      <sz val="10"/>
      <color indexed="64"/>
      <name val="Arial"/>
    </font>
    <font>
      <sz val="11"/>
      <color rgb="FFD9D9D9"/>
      <name val="Calibri"/>
      <scheme val="minor"/>
    </font>
    <font>
      <b/>
      <sz val="11"/>
      <name val="Calibri"/>
      <scheme val="minor"/>
    </font>
    <font>
      <i/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>
      <alignment horizontal="left" vertical="center" wrapText="1"/>
    </xf>
    <xf numFmtId="0" fontId="2" fillId="0" borderId="0">
      <alignment horizontal="left" vertical="center" wrapText="1"/>
    </xf>
    <xf numFmtId="0" fontId="3" fillId="0" borderId="0">
      <alignment horizontal="right" vertical="center" wrapText="1"/>
    </xf>
    <xf numFmtId="0" fontId="4" fillId="0" borderId="0">
      <alignment horizontal="center" vertical="center" wrapText="1"/>
    </xf>
    <xf numFmtId="0" fontId="3" fillId="0" borderId="0">
      <alignment horizontal="left" vertical="center" wrapText="1"/>
    </xf>
    <xf numFmtId="0" fontId="3" fillId="0" borderId="0">
      <alignment horizontal="righ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3" fillId="0" borderId="0">
      <alignment horizontal="left" vertical="center" wrapText="1"/>
    </xf>
    <xf numFmtId="0" fontId="3" fillId="0" borderId="0">
      <alignment horizontal="left" vertical="center" wrapText="1"/>
    </xf>
    <xf numFmtId="0" fontId="1" fillId="0" borderId="0">
      <alignment horizontal="left" vertical="center" wrapText="1"/>
    </xf>
    <xf numFmtId="0" fontId="1" fillId="0" borderId="0">
      <alignment horizontal="right" vertical="center" wrapText="1"/>
    </xf>
    <xf numFmtId="0" fontId="6" fillId="0" borderId="0">
      <alignment horizontal="left" vertical="center" wrapText="1"/>
    </xf>
  </cellStyleXfs>
  <cellXfs count="53">
    <xf numFmtId="0" fontId="0" fillId="0" borderId="0" xfId="0"/>
    <xf numFmtId="0" fontId="7" fillId="2" borderId="0" xfId="0" applyFont="1" applyFill="1"/>
    <xf numFmtId="0" fontId="1" fillId="2" borderId="0" xfId="1" applyFont="1" applyFill="1" applyAlignment="1">
      <alignment horizontal="left" vertical="center" wrapText="1"/>
    </xf>
    <xf numFmtId="0" fontId="0" fillId="2" borderId="0" xfId="0" applyFill="1"/>
    <xf numFmtId="0" fontId="2" fillId="2" borderId="0" xfId="2" applyFont="1" applyFill="1" applyAlignment="1">
      <alignment horizontal="left" vertical="center" wrapText="1"/>
    </xf>
    <xf numFmtId="0" fontId="3" fillId="2" borderId="0" xfId="3" applyFont="1" applyFill="1" applyAlignment="1">
      <alignment horizontal="right" vertical="center" wrapText="1"/>
    </xf>
    <xf numFmtId="164" fontId="3" fillId="2" borderId="0" xfId="3" applyNumberFormat="1" applyFont="1" applyFill="1" applyAlignment="1">
      <alignment horizontal="right" vertical="center" wrapText="1"/>
    </xf>
    <xf numFmtId="0" fontId="4" fillId="3" borderId="1" xfId="4" applyFont="1" applyFill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left" vertical="center" wrapText="1"/>
    </xf>
    <xf numFmtId="164" fontId="3" fillId="0" borderId="1" xfId="6" applyNumberFormat="1" applyFont="1" applyBorder="1" applyAlignment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1" fillId="2" borderId="3" xfId="1" applyFont="1" applyFill="1" applyBorder="1" applyAlignment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5" fillId="2" borderId="5" xfId="7" applyFont="1" applyFill="1" applyBorder="1" applyAlignment="1">
      <alignment horizontal="left" vertical="center" wrapText="1"/>
    </xf>
    <xf numFmtId="0" fontId="5" fillId="2" borderId="0" xfId="7" applyFont="1" applyFill="1" applyAlignment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4" fillId="3" borderId="9" xfId="4" applyFont="1" applyFill="1" applyBorder="1" applyAlignment="1">
      <alignment horizontal="center" vertical="center" wrapText="1"/>
    </xf>
    <xf numFmtId="0" fontId="4" fillId="3" borderId="10" xfId="4" applyFont="1" applyFill="1" applyBorder="1" applyAlignment="1">
      <alignment horizontal="center" vertical="center" wrapText="1"/>
    </xf>
    <xf numFmtId="0" fontId="4" fillId="3" borderId="11" xfId="4" applyFont="1" applyFill="1" applyBorder="1" applyAlignment="1">
      <alignment horizontal="center" vertical="center" wrapText="1"/>
    </xf>
    <xf numFmtId="0" fontId="4" fillId="3" borderId="12" xfId="4" applyFont="1" applyFill="1" applyBorder="1" applyAlignment="1">
      <alignment horizontal="center" vertical="center" wrapText="1"/>
    </xf>
    <xf numFmtId="0" fontId="8" fillId="2" borderId="7" xfId="0" applyFont="1" applyFill="1" applyBorder="1"/>
    <xf numFmtId="0" fontId="8" fillId="2" borderId="13" xfId="0" applyFont="1" applyFill="1" applyBorder="1"/>
    <xf numFmtId="0" fontId="8" fillId="2" borderId="7" xfId="0" applyFont="1" applyFill="1" applyBorder="1" applyAlignment="1">
      <alignment horizontal="right"/>
    </xf>
    <xf numFmtId="0" fontId="8" fillId="2" borderId="14" xfId="0" applyFont="1" applyFill="1" applyBorder="1"/>
    <xf numFmtId="164" fontId="8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0" xfId="0"/>
    <xf numFmtId="0" fontId="0" fillId="0" borderId="6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9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2" fillId="2" borderId="0" xfId="2" applyFont="1" applyFill="1" applyAlignment="1">
      <alignment horizontal="left" vertical="center" wrapText="1"/>
    </xf>
    <xf numFmtId="0" fontId="0" fillId="2" borderId="0" xfId="0" applyFill="1"/>
    <xf numFmtId="0" fontId="5" fillId="2" borderId="0" xfId="7" applyFont="1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4" fillId="3" borderId="8" xfId="4" applyFont="1" applyFill="1" applyBorder="1" applyAlignment="1">
      <alignment horizontal="center" vertical="center" wrapText="1"/>
    </xf>
    <xf numFmtId="0" fontId="4" fillId="3" borderId="9" xfId="4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4" fillId="3" borderId="10" xfId="4" applyFont="1" applyFill="1" applyBorder="1" applyAlignment="1">
      <alignment horizontal="center" vertical="center" wrapText="1"/>
    </xf>
  </cellXfs>
  <cellStyles count="14">
    <cellStyle name="NadpisRekapitulaceSoupisPraciStyle" xfId="2"/>
    <cellStyle name="NadpisStrukturyStyle" xfId="8"/>
    <cellStyle name="NadpisySloupcuStyle" xfId="4"/>
    <cellStyle name="NormalBoldLeftStyle" xfId="5"/>
    <cellStyle name="NormalBoldRightStyle" xfId="6"/>
    <cellStyle name="NormalBoldStyle" xfId="10"/>
    <cellStyle name="NormalLeftStyle" xfId="11"/>
    <cellStyle name="Normální" xfId="0" builtinId="0"/>
    <cellStyle name="NormalRightStyle" xfId="12"/>
    <cellStyle name="NormalStyle" xfId="1"/>
    <cellStyle name="PolDoplnInfoStyle" xfId="13"/>
    <cellStyle name="RekapitulaceCenyStyle" xfId="3"/>
    <cellStyle name="StavbaRozpocetHeaderStyle" xfId="7"/>
    <cellStyle name="StavebniDilStyle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abSelected="1" workbookViewId="0"/>
  </sheetViews>
  <sheetFormatPr defaultRowHeight="15" x14ac:dyDescent="0.25"/>
  <cols>
    <col min="1" max="1" width="7.5703125" bestFit="1" customWidth="1"/>
    <col min="2" max="2" width="129.5703125" customWidth="1"/>
    <col min="3" max="5" width="19.42578125" customWidth="1"/>
  </cols>
  <sheetData>
    <row r="1" spans="1:5" x14ac:dyDescent="0.25">
      <c r="A1" s="1" t="s">
        <v>0</v>
      </c>
      <c r="B1" s="2" t="s">
        <v>1</v>
      </c>
      <c r="C1" s="3"/>
      <c r="D1" s="3"/>
      <c r="E1" s="3"/>
    </row>
    <row r="2" spans="1:5" x14ac:dyDescent="0.25">
      <c r="A2" s="1"/>
      <c r="B2" s="45" t="s">
        <v>2</v>
      </c>
      <c r="C2" s="3"/>
      <c r="D2" s="3"/>
      <c r="E2" s="3"/>
    </row>
    <row r="3" spans="1:5" x14ac:dyDescent="0.25">
      <c r="A3" s="3"/>
      <c r="B3" s="46"/>
      <c r="C3" s="3"/>
      <c r="D3" s="3"/>
      <c r="E3" s="3"/>
    </row>
    <row r="4" spans="1:5" x14ac:dyDescent="0.25">
      <c r="A4" s="3"/>
      <c r="B4" s="45" t="s">
        <v>3</v>
      </c>
      <c r="C4" s="46"/>
      <c r="D4" s="46"/>
      <c r="E4" s="46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5" t="s">
        <v>4</v>
      </c>
      <c r="C6" s="6">
        <f>SUM(C10:C12)</f>
        <v>0</v>
      </c>
      <c r="D6" s="3"/>
      <c r="E6" s="3"/>
    </row>
    <row r="7" spans="1:5" x14ac:dyDescent="0.25">
      <c r="A7" s="3"/>
      <c r="B7" s="5" t="s">
        <v>5</v>
      </c>
      <c r="C7" s="6">
        <f>SUM(E10:E12)</f>
        <v>0</v>
      </c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 spans="1:5" x14ac:dyDescent="0.25">
      <c r="A10" s="8" t="s">
        <v>11</v>
      </c>
      <c r="B10" s="8" t="s">
        <v>12</v>
      </c>
      <c r="C10" s="9">
        <f>'SO 000'!I3</f>
        <v>0</v>
      </c>
      <c r="D10" s="9">
        <f>SUMIFS('SO 000'!O:O,'SO 000'!A:A,"P")</f>
        <v>0</v>
      </c>
      <c r="E10" s="9">
        <f t="shared" ref="E10:E12" si="0">C10+D10</f>
        <v>0</v>
      </c>
    </row>
    <row r="11" spans="1:5" x14ac:dyDescent="0.25">
      <c r="A11" s="8" t="s">
        <v>13</v>
      </c>
      <c r="B11" s="8" t="s">
        <v>14</v>
      </c>
      <c r="C11" s="9">
        <f>'SO 001'!I3</f>
        <v>0</v>
      </c>
      <c r="D11" s="9">
        <f>SUMIFS('SO 001'!O:O,'SO 001'!A:A,"P")</f>
        <v>0</v>
      </c>
      <c r="E11" s="9">
        <f t="shared" si="0"/>
        <v>0</v>
      </c>
    </row>
    <row r="12" spans="1:5" x14ac:dyDescent="0.25">
      <c r="A12" s="8" t="s">
        <v>15</v>
      </c>
      <c r="B12" s="8" t="s">
        <v>16</v>
      </c>
      <c r="C12" s="9">
        <f>'SO 201'!I3</f>
        <v>0</v>
      </c>
      <c r="D12" s="9">
        <f>SUMIFS('SO 201'!O:O,'SO 201'!A:A,"P")</f>
        <v>0</v>
      </c>
      <c r="E12" s="9">
        <f t="shared" si="0"/>
        <v>0</v>
      </c>
    </row>
  </sheetData>
  <mergeCells count="2">
    <mergeCell ref="B2:B3"/>
    <mergeCell ref="B4:E4"/>
  </mergeCells>
  <pageMargins left="0.70078740157480324" right="0.70078740157480324" top="0.75196850393700787" bottom="0.75196850393700787" header="0.3" footer="0.3"/>
  <pageSetup paperSize="9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opLeftCell="B1" workbookViewId="0"/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17</v>
      </c>
      <c r="F2" s="3"/>
      <c r="G2" s="3"/>
      <c r="H2" s="3"/>
      <c r="I2" s="3"/>
      <c r="J2" s="15"/>
    </row>
    <row r="3" spans="1:16" x14ac:dyDescent="0.25">
      <c r="A3" s="3" t="s">
        <v>18</v>
      </c>
      <c r="B3" s="16" t="s">
        <v>19</v>
      </c>
      <c r="C3" s="47" t="s">
        <v>20</v>
      </c>
      <c r="D3" s="48"/>
      <c r="E3" s="17" t="s">
        <v>21</v>
      </c>
      <c r="F3" s="3"/>
      <c r="G3" s="3"/>
      <c r="H3" s="18" t="s">
        <v>11</v>
      </c>
      <c r="I3" s="19">
        <f>SUMIFS(I8:I53,A8:A53,"SD")</f>
        <v>0</v>
      </c>
      <c r="J3" s="15"/>
      <c r="O3">
        <v>0</v>
      </c>
      <c r="P3">
        <v>2</v>
      </c>
    </row>
    <row r="4" spans="1:16" x14ac:dyDescent="0.25">
      <c r="A4" s="3" t="s">
        <v>22</v>
      </c>
      <c r="B4" s="16" t="s">
        <v>23</v>
      </c>
      <c r="C4" s="47" t="s">
        <v>11</v>
      </c>
      <c r="D4" s="48"/>
      <c r="E4" s="17" t="s">
        <v>12</v>
      </c>
      <c r="F4" s="3"/>
      <c r="G4" s="3"/>
      <c r="H4" s="3"/>
      <c r="I4" s="3"/>
      <c r="J4" s="15"/>
      <c r="O4">
        <v>0.12</v>
      </c>
      <c r="P4">
        <v>2</v>
      </c>
    </row>
    <row r="5" spans="1:16" x14ac:dyDescent="0.25">
      <c r="A5" s="49" t="s">
        <v>24</v>
      </c>
      <c r="B5" s="50" t="s">
        <v>25</v>
      </c>
      <c r="C5" s="51" t="s">
        <v>26</v>
      </c>
      <c r="D5" s="51" t="s">
        <v>27</v>
      </c>
      <c r="E5" s="51" t="s">
        <v>28</v>
      </c>
      <c r="F5" s="51" t="s">
        <v>29</v>
      </c>
      <c r="G5" s="51" t="s">
        <v>30</v>
      </c>
      <c r="H5" s="51" t="s">
        <v>31</v>
      </c>
      <c r="I5" s="51"/>
      <c r="J5" s="52" t="s">
        <v>32</v>
      </c>
      <c r="O5">
        <v>0.21</v>
      </c>
    </row>
    <row r="6" spans="1:16" x14ac:dyDescent="0.25">
      <c r="A6" s="49"/>
      <c r="B6" s="50"/>
      <c r="C6" s="51"/>
      <c r="D6" s="51"/>
      <c r="E6" s="51"/>
      <c r="F6" s="51"/>
      <c r="G6" s="51"/>
      <c r="H6" s="7" t="s">
        <v>33</v>
      </c>
      <c r="I6" s="7" t="s">
        <v>34</v>
      </c>
      <c r="J6" s="52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35</v>
      </c>
      <c r="B8" s="25"/>
      <c r="C8" s="26" t="s">
        <v>36</v>
      </c>
      <c r="D8" s="27"/>
      <c r="E8" s="24" t="s">
        <v>37</v>
      </c>
      <c r="F8" s="27"/>
      <c r="G8" s="27"/>
      <c r="H8" s="27"/>
      <c r="I8" s="28">
        <f>SUMIFS(I9:I53,A9:A53,"P")</f>
        <v>0</v>
      </c>
      <c r="J8" s="29"/>
    </row>
    <row r="9" spans="1:16" x14ac:dyDescent="0.25">
      <c r="A9" s="30" t="s">
        <v>38</v>
      </c>
      <c r="B9" s="30">
        <v>1</v>
      </c>
      <c r="C9" s="31" t="s">
        <v>39</v>
      </c>
      <c r="D9" s="30" t="s">
        <v>40</v>
      </c>
      <c r="E9" s="32" t="s">
        <v>41</v>
      </c>
      <c r="F9" s="33" t="s">
        <v>42</v>
      </c>
      <c r="G9" s="34">
        <v>1</v>
      </c>
      <c r="H9" s="35">
        <v>0</v>
      </c>
      <c r="I9" s="35">
        <f>ROUND(G9*H9,P4)</f>
        <v>0</v>
      </c>
      <c r="J9" s="30"/>
      <c r="O9" s="36">
        <f>I9*0.21</f>
        <v>0</v>
      </c>
      <c r="P9">
        <v>3</v>
      </c>
    </row>
    <row r="10" spans="1:16" ht="60" x14ac:dyDescent="0.25">
      <c r="A10" s="30" t="s">
        <v>43</v>
      </c>
      <c r="B10" s="37"/>
      <c r="C10" s="38"/>
      <c r="D10" s="38"/>
      <c r="E10" s="32" t="s">
        <v>44</v>
      </c>
      <c r="F10" s="38"/>
      <c r="G10" s="38"/>
      <c r="H10" s="38"/>
      <c r="I10" s="38"/>
      <c r="J10" s="39"/>
    </row>
    <row r="11" spans="1:16" ht="30" x14ac:dyDescent="0.25">
      <c r="A11" s="30" t="s">
        <v>45</v>
      </c>
      <c r="B11" s="37"/>
      <c r="C11" s="38"/>
      <c r="D11" s="38"/>
      <c r="E11" s="32" t="s">
        <v>46</v>
      </c>
      <c r="F11" s="38"/>
      <c r="G11" s="38"/>
      <c r="H11" s="38"/>
      <c r="I11" s="38"/>
      <c r="J11" s="39"/>
    </row>
    <row r="12" spans="1:16" x14ac:dyDescent="0.25">
      <c r="A12" s="30" t="s">
        <v>38</v>
      </c>
      <c r="B12" s="30">
        <v>2</v>
      </c>
      <c r="C12" s="31" t="s">
        <v>47</v>
      </c>
      <c r="D12" s="30" t="s">
        <v>40</v>
      </c>
      <c r="E12" s="32" t="s">
        <v>48</v>
      </c>
      <c r="F12" s="33" t="s">
        <v>42</v>
      </c>
      <c r="G12" s="34">
        <v>1</v>
      </c>
      <c r="H12" s="35">
        <v>0</v>
      </c>
      <c r="I12" s="35">
        <f>ROUND(G12*H12,P4)</f>
        <v>0</v>
      </c>
      <c r="J12" s="30"/>
      <c r="O12" s="36">
        <f>I12*0.21</f>
        <v>0</v>
      </c>
      <c r="P12">
        <v>3</v>
      </c>
    </row>
    <row r="13" spans="1:16" ht="195" x14ac:dyDescent="0.25">
      <c r="A13" s="30" t="s">
        <v>43</v>
      </c>
      <c r="B13" s="37"/>
      <c r="C13" s="38"/>
      <c r="D13" s="38"/>
      <c r="E13" s="32" t="s">
        <v>49</v>
      </c>
      <c r="F13" s="38"/>
      <c r="G13" s="38"/>
      <c r="H13" s="38"/>
      <c r="I13" s="38"/>
      <c r="J13" s="39"/>
    </row>
    <row r="14" spans="1:16" ht="30" x14ac:dyDescent="0.25">
      <c r="A14" s="30" t="s">
        <v>45</v>
      </c>
      <c r="B14" s="37"/>
      <c r="C14" s="38"/>
      <c r="D14" s="38"/>
      <c r="E14" s="32" t="s">
        <v>50</v>
      </c>
      <c r="F14" s="38"/>
      <c r="G14" s="38"/>
      <c r="H14" s="38"/>
      <c r="I14" s="38"/>
      <c r="J14" s="39"/>
    </row>
    <row r="15" spans="1:16" x14ac:dyDescent="0.25">
      <c r="A15" s="30" t="s">
        <v>38</v>
      </c>
      <c r="B15" s="30">
        <v>3</v>
      </c>
      <c r="C15" s="31" t="s">
        <v>51</v>
      </c>
      <c r="D15" s="30" t="s">
        <v>40</v>
      </c>
      <c r="E15" s="32" t="s">
        <v>52</v>
      </c>
      <c r="F15" s="33" t="s">
        <v>42</v>
      </c>
      <c r="G15" s="34">
        <v>2</v>
      </c>
      <c r="H15" s="35">
        <v>0</v>
      </c>
      <c r="I15" s="35">
        <f>ROUND(G15*H15,P4)</f>
        <v>0</v>
      </c>
      <c r="J15" s="30"/>
      <c r="O15" s="36">
        <f>I15*0.21</f>
        <v>0</v>
      </c>
      <c r="P15">
        <v>3</v>
      </c>
    </row>
    <row r="16" spans="1:16" x14ac:dyDescent="0.25">
      <c r="A16" s="30" t="s">
        <v>43</v>
      </c>
      <c r="B16" s="37"/>
      <c r="C16" s="38"/>
      <c r="D16" s="38"/>
      <c r="E16" s="32" t="s">
        <v>53</v>
      </c>
      <c r="F16" s="38"/>
      <c r="G16" s="38"/>
      <c r="H16" s="38"/>
      <c r="I16" s="38"/>
      <c r="J16" s="39"/>
    </row>
    <row r="17" spans="1:16" ht="60" x14ac:dyDescent="0.25">
      <c r="A17" s="30" t="s">
        <v>45</v>
      </c>
      <c r="B17" s="37"/>
      <c r="C17" s="38"/>
      <c r="D17" s="38"/>
      <c r="E17" s="32" t="s">
        <v>54</v>
      </c>
      <c r="F17" s="38"/>
      <c r="G17" s="38"/>
      <c r="H17" s="38"/>
      <c r="I17" s="38"/>
      <c r="J17" s="39"/>
    </row>
    <row r="18" spans="1:16" x14ac:dyDescent="0.25">
      <c r="A18" s="30" t="s">
        <v>38</v>
      </c>
      <c r="B18" s="30">
        <v>4</v>
      </c>
      <c r="C18" s="31" t="s">
        <v>55</v>
      </c>
      <c r="D18" s="30"/>
      <c r="E18" s="32" t="s">
        <v>56</v>
      </c>
      <c r="F18" s="33" t="s">
        <v>42</v>
      </c>
      <c r="G18" s="34">
        <v>1</v>
      </c>
      <c r="H18" s="35">
        <v>0</v>
      </c>
      <c r="I18" s="35">
        <f>ROUND(G18*H18,P4)</f>
        <v>0</v>
      </c>
      <c r="J18" s="30"/>
      <c r="O18" s="36">
        <f>I18*0.21</f>
        <v>0</v>
      </c>
      <c r="P18">
        <v>3</v>
      </c>
    </row>
    <row r="19" spans="1:16" ht="30" x14ac:dyDescent="0.25">
      <c r="A19" s="30" t="s">
        <v>43</v>
      </c>
      <c r="B19" s="37"/>
      <c r="C19" s="38"/>
      <c r="D19" s="38"/>
      <c r="E19" s="32" t="s">
        <v>57</v>
      </c>
      <c r="F19" s="38"/>
      <c r="G19" s="38"/>
      <c r="H19" s="38"/>
      <c r="I19" s="38"/>
      <c r="J19" s="39"/>
    </row>
    <row r="20" spans="1:16" ht="60" x14ac:dyDescent="0.25">
      <c r="A20" s="30" t="s">
        <v>45</v>
      </c>
      <c r="B20" s="37"/>
      <c r="C20" s="38"/>
      <c r="D20" s="38"/>
      <c r="E20" s="32" t="s">
        <v>58</v>
      </c>
      <c r="F20" s="38"/>
      <c r="G20" s="38"/>
      <c r="H20" s="38"/>
      <c r="I20" s="38"/>
      <c r="J20" s="39"/>
    </row>
    <row r="21" spans="1:16" x14ac:dyDescent="0.25">
      <c r="A21" s="30" t="s">
        <v>38</v>
      </c>
      <c r="B21" s="30">
        <v>5</v>
      </c>
      <c r="C21" s="31" t="s">
        <v>59</v>
      </c>
      <c r="D21" s="30" t="s">
        <v>40</v>
      </c>
      <c r="E21" s="32" t="s">
        <v>60</v>
      </c>
      <c r="F21" s="33" t="s">
        <v>42</v>
      </c>
      <c r="G21" s="34">
        <v>1</v>
      </c>
      <c r="H21" s="35">
        <v>0</v>
      </c>
      <c r="I21" s="35">
        <f>ROUND(G21*H21,P4)</f>
        <v>0</v>
      </c>
      <c r="J21" s="30"/>
      <c r="O21" s="36">
        <f>I21*0.21</f>
        <v>0</v>
      </c>
      <c r="P21">
        <v>3</v>
      </c>
    </row>
    <row r="22" spans="1:16" ht="75" x14ac:dyDescent="0.25">
      <c r="A22" s="30" t="s">
        <v>43</v>
      </c>
      <c r="B22" s="37"/>
      <c r="C22" s="38"/>
      <c r="D22" s="38"/>
      <c r="E22" s="32" t="s">
        <v>61</v>
      </c>
      <c r="F22" s="38"/>
      <c r="G22" s="38"/>
      <c r="H22" s="38"/>
      <c r="I22" s="38"/>
      <c r="J22" s="39"/>
    </row>
    <row r="23" spans="1:16" ht="30" x14ac:dyDescent="0.25">
      <c r="A23" s="30" t="s">
        <v>45</v>
      </c>
      <c r="B23" s="37"/>
      <c r="C23" s="38"/>
      <c r="D23" s="38"/>
      <c r="E23" s="32" t="s">
        <v>62</v>
      </c>
      <c r="F23" s="38"/>
      <c r="G23" s="38"/>
      <c r="H23" s="38"/>
      <c r="I23" s="38"/>
      <c r="J23" s="39"/>
    </row>
    <row r="24" spans="1:16" x14ac:dyDescent="0.25">
      <c r="A24" s="30" t="s">
        <v>38</v>
      </c>
      <c r="B24" s="30">
        <v>6</v>
      </c>
      <c r="C24" s="31" t="s">
        <v>63</v>
      </c>
      <c r="D24" s="30" t="s">
        <v>64</v>
      </c>
      <c r="E24" s="32" t="s">
        <v>65</v>
      </c>
      <c r="F24" s="33" t="s">
        <v>42</v>
      </c>
      <c r="G24" s="34">
        <v>1</v>
      </c>
      <c r="H24" s="35">
        <v>0</v>
      </c>
      <c r="I24" s="35">
        <f>ROUND(G24*H24,P4)</f>
        <v>0</v>
      </c>
      <c r="J24" s="30"/>
      <c r="O24" s="36">
        <f>I24*0.21</f>
        <v>0</v>
      </c>
      <c r="P24">
        <v>3</v>
      </c>
    </row>
    <row r="25" spans="1:16" x14ac:dyDescent="0.25">
      <c r="A25" s="30" t="s">
        <v>43</v>
      </c>
      <c r="B25" s="37"/>
      <c r="C25" s="38"/>
      <c r="D25" s="38"/>
      <c r="E25" s="32" t="s">
        <v>66</v>
      </c>
      <c r="F25" s="38"/>
      <c r="G25" s="38"/>
      <c r="H25" s="38"/>
      <c r="I25" s="38"/>
      <c r="J25" s="39"/>
    </row>
    <row r="26" spans="1:16" ht="30" x14ac:dyDescent="0.25">
      <c r="A26" s="30" t="s">
        <v>45</v>
      </c>
      <c r="B26" s="37"/>
      <c r="C26" s="38"/>
      <c r="D26" s="38"/>
      <c r="E26" s="32" t="s">
        <v>62</v>
      </c>
      <c r="F26" s="38"/>
      <c r="G26" s="38"/>
      <c r="H26" s="38"/>
      <c r="I26" s="38"/>
      <c r="J26" s="39"/>
    </row>
    <row r="27" spans="1:16" x14ac:dyDescent="0.25">
      <c r="A27" s="30" t="s">
        <v>38</v>
      </c>
      <c r="B27" s="30">
        <v>7</v>
      </c>
      <c r="C27" s="31" t="s">
        <v>63</v>
      </c>
      <c r="D27" s="30" t="s">
        <v>67</v>
      </c>
      <c r="E27" s="32" t="s">
        <v>65</v>
      </c>
      <c r="F27" s="33" t="s">
        <v>42</v>
      </c>
      <c r="G27" s="34">
        <v>1</v>
      </c>
      <c r="H27" s="35">
        <v>0</v>
      </c>
      <c r="I27" s="35">
        <f>ROUND(G27*H27,P4)</f>
        <v>0</v>
      </c>
      <c r="J27" s="30"/>
      <c r="O27" s="36">
        <f>I27*0.21</f>
        <v>0</v>
      </c>
      <c r="P27">
        <v>3</v>
      </c>
    </row>
    <row r="28" spans="1:16" x14ac:dyDescent="0.25">
      <c r="A28" s="30" t="s">
        <v>43</v>
      </c>
      <c r="B28" s="37"/>
      <c r="C28" s="38"/>
      <c r="D28" s="38"/>
      <c r="E28" s="32" t="s">
        <v>68</v>
      </c>
      <c r="F28" s="38"/>
      <c r="G28" s="38"/>
      <c r="H28" s="38"/>
      <c r="I28" s="38"/>
      <c r="J28" s="39"/>
    </row>
    <row r="29" spans="1:16" ht="30" x14ac:dyDescent="0.25">
      <c r="A29" s="30" t="s">
        <v>45</v>
      </c>
      <c r="B29" s="37"/>
      <c r="C29" s="38"/>
      <c r="D29" s="38"/>
      <c r="E29" s="32" t="s">
        <v>62</v>
      </c>
      <c r="F29" s="38"/>
      <c r="G29" s="38"/>
      <c r="H29" s="38"/>
      <c r="I29" s="38"/>
      <c r="J29" s="39"/>
    </row>
    <row r="30" spans="1:16" x14ac:dyDescent="0.25">
      <c r="A30" s="30" t="s">
        <v>38</v>
      </c>
      <c r="B30" s="30">
        <v>8</v>
      </c>
      <c r="C30" s="31" t="s">
        <v>69</v>
      </c>
      <c r="D30" s="30" t="s">
        <v>40</v>
      </c>
      <c r="E30" s="32" t="s">
        <v>70</v>
      </c>
      <c r="F30" s="33" t="s">
        <v>71</v>
      </c>
      <c r="G30" s="34">
        <v>1</v>
      </c>
      <c r="H30" s="35">
        <v>0</v>
      </c>
      <c r="I30" s="35">
        <f>ROUND(G30*H30,P4)</f>
        <v>0</v>
      </c>
      <c r="J30" s="30"/>
      <c r="O30" s="36">
        <f>I30*0.21</f>
        <v>0</v>
      </c>
      <c r="P30">
        <v>3</v>
      </c>
    </row>
    <row r="31" spans="1:16" x14ac:dyDescent="0.25">
      <c r="A31" s="30" t="s">
        <v>43</v>
      </c>
      <c r="B31" s="37"/>
      <c r="C31" s="38"/>
      <c r="D31" s="38"/>
      <c r="E31" s="32" t="s">
        <v>72</v>
      </c>
      <c r="F31" s="38"/>
      <c r="G31" s="38"/>
      <c r="H31" s="38"/>
      <c r="I31" s="38"/>
      <c r="J31" s="39"/>
    </row>
    <row r="32" spans="1:16" ht="30" x14ac:dyDescent="0.25">
      <c r="A32" s="30" t="s">
        <v>45</v>
      </c>
      <c r="B32" s="37"/>
      <c r="C32" s="38"/>
      <c r="D32" s="38"/>
      <c r="E32" s="32" t="s">
        <v>62</v>
      </c>
      <c r="F32" s="38"/>
      <c r="G32" s="38"/>
      <c r="H32" s="38"/>
      <c r="I32" s="38"/>
      <c r="J32" s="39"/>
    </row>
    <row r="33" spans="1:16" x14ac:dyDescent="0.25">
      <c r="A33" s="30" t="s">
        <v>38</v>
      </c>
      <c r="B33" s="30">
        <v>9</v>
      </c>
      <c r="C33" s="31" t="s">
        <v>73</v>
      </c>
      <c r="D33" s="30" t="s">
        <v>40</v>
      </c>
      <c r="E33" s="32" t="s">
        <v>74</v>
      </c>
      <c r="F33" s="33" t="s">
        <v>42</v>
      </c>
      <c r="G33" s="34">
        <v>1</v>
      </c>
      <c r="H33" s="35">
        <v>0</v>
      </c>
      <c r="I33" s="35">
        <f>ROUND(G33*H33,P4)</f>
        <v>0</v>
      </c>
      <c r="J33" s="30"/>
      <c r="O33" s="36">
        <f>I33*0.21</f>
        <v>0</v>
      </c>
      <c r="P33">
        <v>3</v>
      </c>
    </row>
    <row r="34" spans="1:16" ht="30" x14ac:dyDescent="0.25">
      <c r="A34" s="30" t="s">
        <v>43</v>
      </c>
      <c r="B34" s="37"/>
      <c r="C34" s="38"/>
      <c r="D34" s="38"/>
      <c r="E34" s="32" t="s">
        <v>75</v>
      </c>
      <c r="F34" s="38"/>
      <c r="G34" s="38"/>
      <c r="H34" s="38"/>
      <c r="I34" s="38"/>
      <c r="J34" s="39"/>
    </row>
    <row r="35" spans="1:16" ht="30" x14ac:dyDescent="0.25">
      <c r="A35" s="30" t="s">
        <v>45</v>
      </c>
      <c r="B35" s="37"/>
      <c r="C35" s="38"/>
      <c r="D35" s="38"/>
      <c r="E35" s="32" t="s">
        <v>62</v>
      </c>
      <c r="F35" s="38"/>
      <c r="G35" s="38"/>
      <c r="H35" s="38"/>
      <c r="I35" s="38"/>
      <c r="J35" s="39"/>
    </row>
    <row r="36" spans="1:16" x14ac:dyDescent="0.25">
      <c r="A36" s="30" t="s">
        <v>38</v>
      </c>
      <c r="B36" s="30">
        <v>10</v>
      </c>
      <c r="C36" s="31" t="s">
        <v>76</v>
      </c>
      <c r="D36" s="30" t="s">
        <v>40</v>
      </c>
      <c r="E36" s="32" t="s">
        <v>77</v>
      </c>
      <c r="F36" s="33" t="s">
        <v>42</v>
      </c>
      <c r="G36" s="34">
        <v>1</v>
      </c>
      <c r="H36" s="35">
        <v>0</v>
      </c>
      <c r="I36" s="35">
        <f>ROUND(G36*H36,P4)</f>
        <v>0</v>
      </c>
      <c r="J36" s="30"/>
      <c r="O36" s="36">
        <f>I36*0.21</f>
        <v>0</v>
      </c>
      <c r="P36">
        <v>3</v>
      </c>
    </row>
    <row r="37" spans="1:16" x14ac:dyDescent="0.25">
      <c r="A37" s="30" t="s">
        <v>43</v>
      </c>
      <c r="B37" s="37"/>
      <c r="C37" s="38"/>
      <c r="D37" s="38"/>
      <c r="E37" s="32" t="s">
        <v>78</v>
      </c>
      <c r="F37" s="38"/>
      <c r="G37" s="38"/>
      <c r="H37" s="38"/>
      <c r="I37" s="38"/>
      <c r="J37" s="39"/>
    </row>
    <row r="38" spans="1:16" ht="30" x14ac:dyDescent="0.25">
      <c r="A38" s="30" t="s">
        <v>45</v>
      </c>
      <c r="B38" s="37"/>
      <c r="C38" s="38"/>
      <c r="D38" s="38"/>
      <c r="E38" s="32" t="s">
        <v>62</v>
      </c>
      <c r="F38" s="38"/>
      <c r="G38" s="38"/>
      <c r="H38" s="38"/>
      <c r="I38" s="38"/>
      <c r="J38" s="39"/>
    </row>
    <row r="39" spans="1:16" x14ac:dyDescent="0.25">
      <c r="A39" s="30" t="s">
        <v>38</v>
      </c>
      <c r="B39" s="30">
        <v>11</v>
      </c>
      <c r="C39" s="31" t="s">
        <v>79</v>
      </c>
      <c r="D39" s="30" t="s">
        <v>40</v>
      </c>
      <c r="E39" s="32" t="s">
        <v>80</v>
      </c>
      <c r="F39" s="33" t="s">
        <v>42</v>
      </c>
      <c r="G39" s="34">
        <v>1</v>
      </c>
      <c r="H39" s="35">
        <v>0</v>
      </c>
      <c r="I39" s="35">
        <f>ROUND(G39*H39,P4)</f>
        <v>0</v>
      </c>
      <c r="J39" s="30"/>
      <c r="O39" s="36">
        <f>I39*0.21</f>
        <v>0</v>
      </c>
      <c r="P39">
        <v>3</v>
      </c>
    </row>
    <row r="40" spans="1:16" ht="90" x14ac:dyDescent="0.25">
      <c r="A40" s="30" t="s">
        <v>43</v>
      </c>
      <c r="B40" s="37"/>
      <c r="C40" s="38"/>
      <c r="D40" s="38"/>
      <c r="E40" s="32" t="s">
        <v>81</v>
      </c>
      <c r="F40" s="38"/>
      <c r="G40" s="38"/>
      <c r="H40" s="38"/>
      <c r="I40" s="38"/>
      <c r="J40" s="39"/>
    </row>
    <row r="41" spans="1:16" ht="105" x14ac:dyDescent="0.25">
      <c r="A41" s="30" t="s">
        <v>45</v>
      </c>
      <c r="B41" s="37"/>
      <c r="C41" s="38"/>
      <c r="D41" s="38"/>
      <c r="E41" s="32" t="s">
        <v>82</v>
      </c>
      <c r="F41" s="38"/>
      <c r="G41" s="38"/>
      <c r="H41" s="38"/>
      <c r="I41" s="38"/>
      <c r="J41" s="39"/>
    </row>
    <row r="42" spans="1:16" x14ac:dyDescent="0.25">
      <c r="A42" s="30" t="s">
        <v>38</v>
      </c>
      <c r="B42" s="30">
        <v>12</v>
      </c>
      <c r="C42" s="31" t="s">
        <v>83</v>
      </c>
      <c r="D42" s="30"/>
      <c r="E42" s="32" t="s">
        <v>84</v>
      </c>
      <c r="F42" s="33" t="s">
        <v>71</v>
      </c>
      <c r="G42" s="34">
        <v>1</v>
      </c>
      <c r="H42" s="35">
        <v>0</v>
      </c>
      <c r="I42" s="35">
        <f>ROUND(G42*H42,P4)</f>
        <v>0</v>
      </c>
      <c r="J42" s="30"/>
      <c r="O42" s="36">
        <f>I42*0.21</f>
        <v>0</v>
      </c>
      <c r="P42">
        <v>3</v>
      </c>
    </row>
    <row r="43" spans="1:16" x14ac:dyDescent="0.25">
      <c r="A43" s="30" t="s">
        <v>43</v>
      </c>
      <c r="B43" s="37"/>
      <c r="C43" s="38"/>
      <c r="D43" s="38"/>
      <c r="E43" s="32" t="s">
        <v>85</v>
      </c>
      <c r="F43" s="38"/>
      <c r="G43" s="38"/>
      <c r="H43" s="38"/>
      <c r="I43" s="38"/>
      <c r="J43" s="39"/>
    </row>
    <row r="44" spans="1:16" ht="120" x14ac:dyDescent="0.25">
      <c r="A44" s="30" t="s">
        <v>45</v>
      </c>
      <c r="B44" s="37"/>
      <c r="C44" s="38"/>
      <c r="D44" s="38"/>
      <c r="E44" s="32" t="s">
        <v>86</v>
      </c>
      <c r="F44" s="38"/>
      <c r="G44" s="38"/>
      <c r="H44" s="38"/>
      <c r="I44" s="38"/>
      <c r="J44" s="39"/>
    </row>
    <row r="45" spans="1:16" x14ac:dyDescent="0.25">
      <c r="A45" s="30" t="s">
        <v>38</v>
      </c>
      <c r="B45" s="30">
        <v>13</v>
      </c>
      <c r="C45" s="31" t="s">
        <v>87</v>
      </c>
      <c r="D45" s="30" t="s">
        <v>40</v>
      </c>
      <c r="E45" s="32" t="s">
        <v>88</v>
      </c>
      <c r="F45" s="33" t="s">
        <v>89</v>
      </c>
      <c r="G45" s="34">
        <v>10</v>
      </c>
      <c r="H45" s="35">
        <v>0</v>
      </c>
      <c r="I45" s="35">
        <f>ROUND(G45*H45,P4)</f>
        <v>0</v>
      </c>
      <c r="J45" s="30"/>
      <c r="O45" s="36">
        <f>I45*0.21</f>
        <v>0</v>
      </c>
      <c r="P45">
        <v>3</v>
      </c>
    </row>
    <row r="46" spans="1:16" x14ac:dyDescent="0.25">
      <c r="A46" s="30" t="s">
        <v>43</v>
      </c>
      <c r="B46" s="37"/>
      <c r="C46" s="38"/>
      <c r="D46" s="38"/>
      <c r="E46" s="32" t="s">
        <v>90</v>
      </c>
      <c r="F46" s="38"/>
      <c r="G46" s="38"/>
      <c r="H46" s="38"/>
      <c r="I46" s="38"/>
      <c r="J46" s="39"/>
    </row>
    <row r="47" spans="1:16" ht="60" x14ac:dyDescent="0.25">
      <c r="A47" s="30" t="s">
        <v>45</v>
      </c>
      <c r="B47" s="37"/>
      <c r="C47" s="38"/>
      <c r="D47" s="38"/>
      <c r="E47" s="32" t="s">
        <v>54</v>
      </c>
      <c r="F47" s="38"/>
      <c r="G47" s="38"/>
      <c r="H47" s="38"/>
      <c r="I47" s="38"/>
      <c r="J47" s="39"/>
    </row>
    <row r="48" spans="1:16" x14ac:dyDescent="0.25">
      <c r="A48" s="30" t="s">
        <v>38</v>
      </c>
      <c r="B48" s="30">
        <v>14</v>
      </c>
      <c r="C48" s="31" t="s">
        <v>91</v>
      </c>
      <c r="D48" s="30" t="s">
        <v>40</v>
      </c>
      <c r="E48" s="32" t="s">
        <v>92</v>
      </c>
      <c r="F48" s="33" t="s">
        <v>42</v>
      </c>
      <c r="G48" s="34">
        <v>1</v>
      </c>
      <c r="H48" s="35">
        <v>0</v>
      </c>
      <c r="I48" s="35">
        <f>ROUND(G48*H48,P4)</f>
        <v>0</v>
      </c>
      <c r="J48" s="30"/>
      <c r="O48" s="36">
        <f>I48*0.21</f>
        <v>0</v>
      </c>
      <c r="P48">
        <v>3</v>
      </c>
    </row>
    <row r="49" spans="1:16" x14ac:dyDescent="0.25">
      <c r="A49" s="30" t="s">
        <v>43</v>
      </c>
      <c r="B49" s="37"/>
      <c r="C49" s="38"/>
      <c r="D49" s="38"/>
      <c r="E49" s="32" t="s">
        <v>93</v>
      </c>
      <c r="F49" s="38"/>
      <c r="G49" s="38"/>
      <c r="H49" s="38"/>
      <c r="I49" s="38"/>
      <c r="J49" s="39"/>
    </row>
    <row r="50" spans="1:16" ht="45" x14ac:dyDescent="0.25">
      <c r="A50" s="30" t="s">
        <v>45</v>
      </c>
      <c r="B50" s="37"/>
      <c r="C50" s="38"/>
      <c r="D50" s="38"/>
      <c r="E50" s="32" t="s">
        <v>94</v>
      </c>
      <c r="F50" s="38"/>
      <c r="G50" s="38"/>
      <c r="H50" s="38"/>
      <c r="I50" s="38"/>
      <c r="J50" s="39"/>
    </row>
    <row r="51" spans="1:16" x14ac:dyDescent="0.25">
      <c r="A51" s="30" t="s">
        <v>38</v>
      </c>
      <c r="B51" s="30">
        <v>15</v>
      </c>
      <c r="C51" s="31" t="s">
        <v>95</v>
      </c>
      <c r="D51" s="30" t="s">
        <v>40</v>
      </c>
      <c r="E51" s="32" t="s">
        <v>96</v>
      </c>
      <c r="F51" s="33" t="s">
        <v>42</v>
      </c>
      <c r="G51" s="34">
        <v>1</v>
      </c>
      <c r="H51" s="35">
        <v>0</v>
      </c>
      <c r="I51" s="35">
        <f>ROUND(G51*H51,P4)</f>
        <v>0</v>
      </c>
      <c r="J51" s="30"/>
      <c r="O51" s="36">
        <f>I51*0.21</f>
        <v>0</v>
      </c>
      <c r="P51">
        <v>3</v>
      </c>
    </row>
    <row r="52" spans="1:16" ht="120" x14ac:dyDescent="0.25">
      <c r="A52" s="30" t="s">
        <v>43</v>
      </c>
      <c r="B52" s="37"/>
      <c r="C52" s="38"/>
      <c r="D52" s="38"/>
      <c r="E52" s="32" t="s">
        <v>97</v>
      </c>
      <c r="F52" s="38"/>
      <c r="G52" s="38"/>
      <c r="H52" s="38"/>
      <c r="I52" s="38"/>
      <c r="J52" s="39"/>
    </row>
    <row r="53" spans="1:16" ht="30" x14ac:dyDescent="0.25">
      <c r="A53" s="30" t="s">
        <v>45</v>
      </c>
      <c r="B53" s="40"/>
      <c r="C53" s="41"/>
      <c r="D53" s="41"/>
      <c r="E53" s="32" t="s">
        <v>98</v>
      </c>
      <c r="F53" s="41"/>
      <c r="G53" s="41"/>
      <c r="H53" s="41"/>
      <c r="I53" s="41"/>
      <c r="J53" s="42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0078740157480324" right="0.70078740157480324" top="0.75196850393700787" bottom="0.75196850393700787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3"/>
  <sheetViews>
    <sheetView topLeftCell="B1" workbookViewId="0"/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17</v>
      </c>
      <c r="F2" s="3"/>
      <c r="G2" s="3"/>
      <c r="H2" s="3"/>
      <c r="I2" s="3"/>
      <c r="J2" s="15"/>
    </row>
    <row r="3" spans="1:16" x14ac:dyDescent="0.25">
      <c r="A3" s="3" t="s">
        <v>18</v>
      </c>
      <c r="B3" s="16" t="s">
        <v>19</v>
      </c>
      <c r="C3" s="47" t="s">
        <v>20</v>
      </c>
      <c r="D3" s="48"/>
      <c r="E3" s="17" t="s">
        <v>21</v>
      </c>
      <c r="F3" s="3"/>
      <c r="G3" s="3"/>
      <c r="H3" s="18" t="s">
        <v>13</v>
      </c>
      <c r="I3" s="19">
        <f>SUMIFS(I8:I133,A8:A133,"SD")</f>
        <v>0</v>
      </c>
      <c r="J3" s="15"/>
      <c r="O3">
        <v>0</v>
      </c>
      <c r="P3">
        <v>2</v>
      </c>
    </row>
    <row r="4" spans="1:16" x14ac:dyDescent="0.25">
      <c r="A4" s="3" t="s">
        <v>22</v>
      </c>
      <c r="B4" s="16" t="s">
        <v>23</v>
      </c>
      <c r="C4" s="47" t="s">
        <v>13</v>
      </c>
      <c r="D4" s="48"/>
      <c r="E4" s="17" t="s">
        <v>14</v>
      </c>
      <c r="F4" s="3"/>
      <c r="G4" s="3"/>
      <c r="H4" s="3"/>
      <c r="I4" s="3"/>
      <c r="J4" s="15"/>
      <c r="O4">
        <v>0.12</v>
      </c>
      <c r="P4">
        <v>2</v>
      </c>
    </row>
    <row r="5" spans="1:16" x14ac:dyDescent="0.25">
      <c r="A5" s="49" t="s">
        <v>24</v>
      </c>
      <c r="B5" s="50" t="s">
        <v>25</v>
      </c>
      <c r="C5" s="51" t="s">
        <v>26</v>
      </c>
      <c r="D5" s="51" t="s">
        <v>27</v>
      </c>
      <c r="E5" s="51" t="s">
        <v>28</v>
      </c>
      <c r="F5" s="51" t="s">
        <v>29</v>
      </c>
      <c r="G5" s="51" t="s">
        <v>30</v>
      </c>
      <c r="H5" s="51" t="s">
        <v>31</v>
      </c>
      <c r="I5" s="51"/>
      <c r="J5" s="52" t="s">
        <v>32</v>
      </c>
      <c r="O5">
        <v>0.21</v>
      </c>
    </row>
    <row r="6" spans="1:16" x14ac:dyDescent="0.25">
      <c r="A6" s="49"/>
      <c r="B6" s="50"/>
      <c r="C6" s="51"/>
      <c r="D6" s="51"/>
      <c r="E6" s="51"/>
      <c r="F6" s="51"/>
      <c r="G6" s="51"/>
      <c r="H6" s="7" t="s">
        <v>33</v>
      </c>
      <c r="I6" s="7" t="s">
        <v>34</v>
      </c>
      <c r="J6" s="52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35</v>
      </c>
      <c r="B8" s="25"/>
      <c r="C8" s="26" t="s">
        <v>36</v>
      </c>
      <c r="D8" s="27"/>
      <c r="E8" s="24" t="s">
        <v>37</v>
      </c>
      <c r="F8" s="27"/>
      <c r="G8" s="27"/>
      <c r="H8" s="27"/>
      <c r="I8" s="28">
        <f>SUMIFS(I9:I28,A9:A28,"P")</f>
        <v>0</v>
      </c>
      <c r="J8" s="29"/>
    </row>
    <row r="9" spans="1:16" x14ac:dyDescent="0.25">
      <c r="A9" s="30" t="s">
        <v>38</v>
      </c>
      <c r="B9" s="30">
        <v>1</v>
      </c>
      <c r="C9" s="31" t="s">
        <v>99</v>
      </c>
      <c r="D9" s="30" t="s">
        <v>64</v>
      </c>
      <c r="E9" s="32" t="s">
        <v>100</v>
      </c>
      <c r="F9" s="33" t="s">
        <v>101</v>
      </c>
      <c r="G9" s="34">
        <v>1248.0309999999999</v>
      </c>
      <c r="H9" s="35">
        <v>0</v>
      </c>
      <c r="I9" s="35">
        <f>ROUND(G9*H9,P4)</f>
        <v>0</v>
      </c>
      <c r="J9" s="30"/>
      <c r="O9" s="36">
        <f>I9*0.21</f>
        <v>0</v>
      </c>
      <c r="P9">
        <v>3</v>
      </c>
    </row>
    <row r="10" spans="1:16" ht="30" x14ac:dyDescent="0.25">
      <c r="A10" s="30" t="s">
        <v>43</v>
      </c>
      <c r="B10" s="37"/>
      <c r="C10" s="38"/>
      <c r="D10" s="38"/>
      <c r="E10" s="32" t="s">
        <v>102</v>
      </c>
      <c r="F10" s="38"/>
      <c r="G10" s="38"/>
      <c r="H10" s="38"/>
      <c r="I10" s="38"/>
      <c r="J10" s="39"/>
    </row>
    <row r="11" spans="1:16" ht="60" x14ac:dyDescent="0.25">
      <c r="A11" s="30" t="s">
        <v>103</v>
      </c>
      <c r="B11" s="37"/>
      <c r="C11" s="38"/>
      <c r="D11" s="38"/>
      <c r="E11" s="43" t="s">
        <v>104</v>
      </c>
      <c r="F11" s="38"/>
      <c r="G11" s="38"/>
      <c r="H11" s="38"/>
      <c r="I11" s="38"/>
      <c r="J11" s="39"/>
    </row>
    <row r="12" spans="1:16" ht="30" x14ac:dyDescent="0.25">
      <c r="A12" s="30" t="s">
        <v>45</v>
      </c>
      <c r="B12" s="37"/>
      <c r="C12" s="38"/>
      <c r="D12" s="38"/>
      <c r="E12" s="32" t="s">
        <v>105</v>
      </c>
      <c r="F12" s="38"/>
      <c r="G12" s="38"/>
      <c r="H12" s="38"/>
      <c r="I12" s="38"/>
      <c r="J12" s="39"/>
    </row>
    <row r="13" spans="1:16" x14ac:dyDescent="0.25">
      <c r="A13" s="30" t="s">
        <v>38</v>
      </c>
      <c r="B13" s="30">
        <v>2</v>
      </c>
      <c r="C13" s="31" t="s">
        <v>99</v>
      </c>
      <c r="D13" s="30" t="s">
        <v>67</v>
      </c>
      <c r="E13" s="32" t="s">
        <v>100</v>
      </c>
      <c r="F13" s="33" t="s">
        <v>101</v>
      </c>
      <c r="G13" s="34">
        <v>191.07400000000001</v>
      </c>
      <c r="H13" s="35">
        <v>0</v>
      </c>
      <c r="I13" s="35">
        <f>ROUND(G13*H13,P4)</f>
        <v>0</v>
      </c>
      <c r="J13" s="30"/>
      <c r="O13" s="36">
        <f>I13*0.21</f>
        <v>0</v>
      </c>
      <c r="P13">
        <v>3</v>
      </c>
    </row>
    <row r="14" spans="1:16" ht="45" x14ac:dyDescent="0.25">
      <c r="A14" s="30" t="s">
        <v>43</v>
      </c>
      <c r="B14" s="37"/>
      <c r="C14" s="38"/>
      <c r="D14" s="38"/>
      <c r="E14" s="32" t="s">
        <v>106</v>
      </c>
      <c r="F14" s="38"/>
      <c r="G14" s="38"/>
      <c r="H14" s="38"/>
      <c r="I14" s="38"/>
      <c r="J14" s="39"/>
    </row>
    <row r="15" spans="1:16" x14ac:dyDescent="0.25">
      <c r="A15" s="30" t="s">
        <v>103</v>
      </c>
      <c r="B15" s="37"/>
      <c r="C15" s="38"/>
      <c r="D15" s="38"/>
      <c r="E15" s="43" t="s">
        <v>107</v>
      </c>
      <c r="F15" s="38"/>
      <c r="G15" s="38"/>
      <c r="H15" s="38"/>
      <c r="I15" s="38"/>
      <c r="J15" s="39"/>
    </row>
    <row r="16" spans="1:16" ht="30" x14ac:dyDescent="0.25">
      <c r="A16" s="30" t="s">
        <v>45</v>
      </c>
      <c r="B16" s="37"/>
      <c r="C16" s="38"/>
      <c r="D16" s="38"/>
      <c r="E16" s="32" t="s">
        <v>105</v>
      </c>
      <c r="F16" s="38"/>
      <c r="G16" s="38"/>
      <c r="H16" s="38"/>
      <c r="I16" s="38"/>
      <c r="J16" s="39"/>
    </row>
    <row r="17" spans="1:16" x14ac:dyDescent="0.25">
      <c r="A17" s="30" t="s">
        <v>38</v>
      </c>
      <c r="B17" s="30">
        <v>3</v>
      </c>
      <c r="C17" s="31" t="s">
        <v>99</v>
      </c>
      <c r="D17" s="30" t="s">
        <v>108</v>
      </c>
      <c r="E17" s="32" t="s">
        <v>100</v>
      </c>
      <c r="F17" s="33" t="s">
        <v>101</v>
      </c>
      <c r="G17" s="34">
        <v>492.69299999999998</v>
      </c>
      <c r="H17" s="35">
        <v>0</v>
      </c>
      <c r="I17" s="35">
        <f>ROUND(G17*H17,P4)</f>
        <v>0</v>
      </c>
      <c r="J17" s="30"/>
      <c r="O17" s="36">
        <f>I17*0.21</f>
        <v>0</v>
      </c>
      <c r="P17">
        <v>3</v>
      </c>
    </row>
    <row r="18" spans="1:16" x14ac:dyDescent="0.25">
      <c r="A18" s="30" t="s">
        <v>43</v>
      </c>
      <c r="B18" s="37"/>
      <c r="C18" s="38"/>
      <c r="D18" s="38"/>
      <c r="E18" s="32" t="s">
        <v>109</v>
      </c>
      <c r="F18" s="38"/>
      <c r="G18" s="38"/>
      <c r="H18" s="38"/>
      <c r="I18" s="38"/>
      <c r="J18" s="39"/>
    </row>
    <row r="19" spans="1:16" x14ac:dyDescent="0.25">
      <c r="A19" s="30" t="s">
        <v>103</v>
      </c>
      <c r="B19" s="37"/>
      <c r="C19" s="38"/>
      <c r="D19" s="38"/>
      <c r="E19" s="43" t="s">
        <v>110</v>
      </c>
      <c r="F19" s="38"/>
      <c r="G19" s="38"/>
      <c r="H19" s="38"/>
      <c r="I19" s="38"/>
      <c r="J19" s="39"/>
    </row>
    <row r="20" spans="1:16" ht="30" x14ac:dyDescent="0.25">
      <c r="A20" s="30" t="s">
        <v>45</v>
      </c>
      <c r="B20" s="37"/>
      <c r="C20" s="38"/>
      <c r="D20" s="38"/>
      <c r="E20" s="32" t="s">
        <v>105</v>
      </c>
      <c r="F20" s="38"/>
      <c r="G20" s="38"/>
      <c r="H20" s="38"/>
      <c r="I20" s="38"/>
      <c r="J20" s="39"/>
    </row>
    <row r="21" spans="1:16" x14ac:dyDescent="0.25">
      <c r="A21" s="30" t="s">
        <v>38</v>
      </c>
      <c r="B21" s="30">
        <v>4</v>
      </c>
      <c r="C21" s="31" t="s">
        <v>99</v>
      </c>
      <c r="D21" s="30" t="s">
        <v>111</v>
      </c>
      <c r="E21" s="32" t="s">
        <v>100</v>
      </c>
      <c r="F21" s="33" t="s">
        <v>101</v>
      </c>
      <c r="G21" s="34">
        <v>196.49299999999999</v>
      </c>
      <c r="H21" s="35">
        <v>0</v>
      </c>
      <c r="I21" s="35">
        <f>ROUND(G21*H21,P4)</f>
        <v>0</v>
      </c>
      <c r="J21" s="30"/>
      <c r="O21" s="36">
        <f>I21*0.21</f>
        <v>0</v>
      </c>
      <c r="P21">
        <v>3</v>
      </c>
    </row>
    <row r="22" spans="1:16" x14ac:dyDescent="0.25">
      <c r="A22" s="30" t="s">
        <v>43</v>
      </c>
      <c r="B22" s="37"/>
      <c r="C22" s="38"/>
      <c r="D22" s="38"/>
      <c r="E22" s="32" t="s">
        <v>112</v>
      </c>
      <c r="F22" s="38"/>
      <c r="G22" s="38"/>
      <c r="H22" s="38"/>
      <c r="I22" s="38"/>
      <c r="J22" s="39"/>
    </row>
    <row r="23" spans="1:16" x14ac:dyDescent="0.25">
      <c r="A23" s="30" t="s">
        <v>103</v>
      </c>
      <c r="B23" s="37"/>
      <c r="C23" s="38"/>
      <c r="D23" s="38"/>
      <c r="E23" s="43" t="s">
        <v>113</v>
      </c>
      <c r="F23" s="38"/>
      <c r="G23" s="38"/>
      <c r="H23" s="38"/>
      <c r="I23" s="38"/>
      <c r="J23" s="39"/>
    </row>
    <row r="24" spans="1:16" ht="30" x14ac:dyDescent="0.25">
      <c r="A24" s="30" t="s">
        <v>45</v>
      </c>
      <c r="B24" s="37"/>
      <c r="C24" s="38"/>
      <c r="D24" s="38"/>
      <c r="E24" s="32" t="s">
        <v>105</v>
      </c>
      <c r="F24" s="38"/>
      <c r="G24" s="38"/>
      <c r="H24" s="38"/>
      <c r="I24" s="38"/>
      <c r="J24" s="39"/>
    </row>
    <row r="25" spans="1:16" x14ac:dyDescent="0.25">
      <c r="A25" s="30" t="s">
        <v>38</v>
      </c>
      <c r="B25" s="30">
        <v>5</v>
      </c>
      <c r="C25" s="31" t="s">
        <v>114</v>
      </c>
      <c r="D25" s="30" t="s">
        <v>40</v>
      </c>
      <c r="E25" s="32" t="s">
        <v>115</v>
      </c>
      <c r="F25" s="33" t="s">
        <v>101</v>
      </c>
      <c r="G25" s="34">
        <v>4.0149999999999997</v>
      </c>
      <c r="H25" s="35">
        <v>0</v>
      </c>
      <c r="I25" s="35">
        <f>ROUND(G25*H25,P4)</f>
        <v>0</v>
      </c>
      <c r="J25" s="30"/>
      <c r="O25" s="36">
        <f>I25*0.21</f>
        <v>0</v>
      </c>
      <c r="P25">
        <v>3</v>
      </c>
    </row>
    <row r="26" spans="1:16" ht="30" x14ac:dyDescent="0.25">
      <c r="A26" s="30" t="s">
        <v>43</v>
      </c>
      <c r="B26" s="37"/>
      <c r="C26" s="38"/>
      <c r="D26" s="38"/>
      <c r="E26" s="32" t="s">
        <v>116</v>
      </c>
      <c r="F26" s="38"/>
      <c r="G26" s="38"/>
      <c r="H26" s="38"/>
      <c r="I26" s="38"/>
      <c r="J26" s="39"/>
    </row>
    <row r="27" spans="1:16" x14ac:dyDescent="0.25">
      <c r="A27" s="30" t="s">
        <v>103</v>
      </c>
      <c r="B27" s="37"/>
      <c r="C27" s="38"/>
      <c r="D27" s="38"/>
      <c r="E27" s="43" t="s">
        <v>117</v>
      </c>
      <c r="F27" s="38"/>
      <c r="G27" s="38"/>
      <c r="H27" s="38"/>
      <c r="I27" s="38"/>
      <c r="J27" s="39"/>
    </row>
    <row r="28" spans="1:16" ht="75" x14ac:dyDescent="0.25">
      <c r="A28" s="30" t="s">
        <v>45</v>
      </c>
      <c r="B28" s="37"/>
      <c r="C28" s="38"/>
      <c r="D28" s="38"/>
      <c r="E28" s="32" t="s">
        <v>118</v>
      </c>
      <c r="F28" s="38"/>
      <c r="G28" s="38"/>
      <c r="H28" s="38"/>
      <c r="I28" s="38"/>
      <c r="J28" s="39"/>
    </row>
    <row r="29" spans="1:16" x14ac:dyDescent="0.25">
      <c r="A29" s="24" t="s">
        <v>35</v>
      </c>
      <c r="B29" s="25"/>
      <c r="C29" s="26" t="s">
        <v>64</v>
      </c>
      <c r="D29" s="27"/>
      <c r="E29" s="24" t="s">
        <v>119</v>
      </c>
      <c r="F29" s="27"/>
      <c r="G29" s="27"/>
      <c r="H29" s="27"/>
      <c r="I29" s="28">
        <f>SUMIFS(I30:I90,A30:A90,"P")</f>
        <v>0</v>
      </c>
      <c r="J29" s="29"/>
    </row>
    <row r="30" spans="1:16" ht="30" x14ac:dyDescent="0.25">
      <c r="A30" s="30" t="s">
        <v>38</v>
      </c>
      <c r="B30" s="30">
        <v>6</v>
      </c>
      <c r="C30" s="31" t="s">
        <v>120</v>
      </c>
      <c r="D30" s="30" t="s">
        <v>40</v>
      </c>
      <c r="E30" s="32" t="s">
        <v>121</v>
      </c>
      <c r="F30" s="33" t="s">
        <v>122</v>
      </c>
      <c r="G30" s="34">
        <v>5.8109999999999999</v>
      </c>
      <c r="H30" s="35">
        <v>0</v>
      </c>
      <c r="I30" s="35">
        <f>ROUND(G30*H30,P4)</f>
        <v>0</v>
      </c>
      <c r="J30" s="30"/>
      <c r="O30" s="36">
        <f>I30*0.21</f>
        <v>0</v>
      </c>
      <c r="P30">
        <v>3</v>
      </c>
    </row>
    <row r="31" spans="1:16" x14ac:dyDescent="0.25">
      <c r="A31" s="30" t="s">
        <v>43</v>
      </c>
      <c r="B31" s="37"/>
      <c r="C31" s="38"/>
      <c r="D31" s="38"/>
      <c r="E31" s="32" t="s">
        <v>123</v>
      </c>
      <c r="F31" s="38"/>
      <c r="G31" s="38"/>
      <c r="H31" s="38"/>
      <c r="I31" s="38"/>
      <c r="J31" s="39"/>
    </row>
    <row r="32" spans="1:16" ht="45" x14ac:dyDescent="0.25">
      <c r="A32" s="30" t="s">
        <v>103</v>
      </c>
      <c r="B32" s="37"/>
      <c r="C32" s="38"/>
      <c r="D32" s="38"/>
      <c r="E32" s="43" t="s">
        <v>124</v>
      </c>
      <c r="F32" s="38"/>
      <c r="G32" s="38"/>
      <c r="H32" s="38"/>
      <c r="I32" s="38"/>
      <c r="J32" s="39"/>
    </row>
    <row r="33" spans="1:16" ht="135" x14ac:dyDescent="0.25">
      <c r="A33" s="30" t="s">
        <v>45</v>
      </c>
      <c r="B33" s="37"/>
      <c r="C33" s="38"/>
      <c r="D33" s="38"/>
      <c r="E33" s="32" t="s">
        <v>125</v>
      </c>
      <c r="F33" s="38"/>
      <c r="G33" s="38"/>
      <c r="H33" s="38"/>
      <c r="I33" s="38"/>
      <c r="J33" s="39"/>
    </row>
    <row r="34" spans="1:16" x14ac:dyDescent="0.25">
      <c r="A34" s="30" t="s">
        <v>38</v>
      </c>
      <c r="B34" s="30">
        <v>7</v>
      </c>
      <c r="C34" s="31" t="s">
        <v>126</v>
      </c>
      <c r="D34" s="30" t="s">
        <v>40</v>
      </c>
      <c r="E34" s="32" t="s">
        <v>127</v>
      </c>
      <c r="F34" s="33" t="s">
        <v>122</v>
      </c>
      <c r="G34" s="34">
        <v>9.7330000000000005</v>
      </c>
      <c r="H34" s="35">
        <v>0</v>
      </c>
      <c r="I34" s="35">
        <f>ROUND(G34*H34,P4)</f>
        <v>0</v>
      </c>
      <c r="J34" s="30"/>
      <c r="O34" s="36">
        <f>I34*0.21</f>
        <v>0</v>
      </c>
      <c r="P34">
        <v>3</v>
      </c>
    </row>
    <row r="35" spans="1:16" x14ac:dyDescent="0.25">
      <c r="A35" s="30" t="s">
        <v>43</v>
      </c>
      <c r="B35" s="37"/>
      <c r="C35" s="38"/>
      <c r="D35" s="38"/>
      <c r="E35" s="44" t="s">
        <v>40</v>
      </c>
      <c r="F35" s="38"/>
      <c r="G35" s="38"/>
      <c r="H35" s="38"/>
      <c r="I35" s="38"/>
      <c r="J35" s="39"/>
    </row>
    <row r="36" spans="1:16" ht="120" x14ac:dyDescent="0.25">
      <c r="A36" s="30" t="s">
        <v>103</v>
      </c>
      <c r="B36" s="37"/>
      <c r="C36" s="38"/>
      <c r="D36" s="38"/>
      <c r="E36" s="43" t="s">
        <v>128</v>
      </c>
      <c r="F36" s="38"/>
      <c r="G36" s="38"/>
      <c r="H36" s="38"/>
      <c r="I36" s="38"/>
      <c r="J36" s="39"/>
    </row>
    <row r="37" spans="1:16" ht="135" x14ac:dyDescent="0.25">
      <c r="A37" s="30" t="s">
        <v>45</v>
      </c>
      <c r="B37" s="37"/>
      <c r="C37" s="38"/>
      <c r="D37" s="38"/>
      <c r="E37" s="32" t="s">
        <v>125</v>
      </c>
      <c r="F37" s="38"/>
      <c r="G37" s="38"/>
      <c r="H37" s="38"/>
      <c r="I37" s="38"/>
      <c r="J37" s="39"/>
    </row>
    <row r="38" spans="1:16" x14ac:dyDescent="0.25">
      <c r="A38" s="30" t="s">
        <v>38</v>
      </c>
      <c r="B38" s="30">
        <v>8</v>
      </c>
      <c r="C38" s="31" t="s">
        <v>129</v>
      </c>
      <c r="D38" s="30" t="s">
        <v>40</v>
      </c>
      <c r="E38" s="32" t="s">
        <v>130</v>
      </c>
      <c r="F38" s="33" t="s">
        <v>122</v>
      </c>
      <c r="G38" s="34">
        <v>2.4329999999999998</v>
      </c>
      <c r="H38" s="35">
        <v>0</v>
      </c>
      <c r="I38" s="35">
        <f>ROUND(G38*H38,P4)</f>
        <v>0</v>
      </c>
      <c r="J38" s="30"/>
      <c r="O38" s="36">
        <f>I38*0.21</f>
        <v>0</v>
      </c>
      <c r="P38">
        <v>3</v>
      </c>
    </row>
    <row r="39" spans="1:16" x14ac:dyDescent="0.25">
      <c r="A39" s="30" t="s">
        <v>43</v>
      </c>
      <c r="B39" s="37"/>
      <c r="C39" s="38"/>
      <c r="D39" s="38"/>
      <c r="E39" s="44" t="s">
        <v>40</v>
      </c>
      <c r="F39" s="38"/>
      <c r="G39" s="38"/>
      <c r="H39" s="38"/>
      <c r="I39" s="38"/>
      <c r="J39" s="39"/>
    </row>
    <row r="40" spans="1:16" ht="120" x14ac:dyDescent="0.25">
      <c r="A40" s="30" t="s">
        <v>103</v>
      </c>
      <c r="B40" s="37"/>
      <c r="C40" s="38"/>
      <c r="D40" s="38"/>
      <c r="E40" s="43" t="s">
        <v>131</v>
      </c>
      <c r="F40" s="38"/>
      <c r="G40" s="38"/>
      <c r="H40" s="38"/>
      <c r="I40" s="38"/>
      <c r="J40" s="39"/>
    </row>
    <row r="41" spans="1:16" ht="135" x14ac:dyDescent="0.25">
      <c r="A41" s="30" t="s">
        <v>45</v>
      </c>
      <c r="B41" s="37"/>
      <c r="C41" s="38"/>
      <c r="D41" s="38"/>
      <c r="E41" s="32" t="s">
        <v>125</v>
      </c>
      <c r="F41" s="38"/>
      <c r="G41" s="38"/>
      <c r="H41" s="38"/>
      <c r="I41" s="38"/>
      <c r="J41" s="39"/>
    </row>
    <row r="42" spans="1:16" ht="30" x14ac:dyDescent="0.25">
      <c r="A42" s="30" t="s">
        <v>38</v>
      </c>
      <c r="B42" s="30">
        <v>9</v>
      </c>
      <c r="C42" s="31" t="s">
        <v>132</v>
      </c>
      <c r="D42" s="30" t="s">
        <v>40</v>
      </c>
      <c r="E42" s="32" t="s">
        <v>133</v>
      </c>
      <c r="F42" s="33" t="s">
        <v>122</v>
      </c>
      <c r="G42" s="34">
        <v>188.512</v>
      </c>
      <c r="H42" s="35">
        <v>0</v>
      </c>
      <c r="I42" s="35">
        <f>ROUND(G42*H42,P4)</f>
        <v>0</v>
      </c>
      <c r="J42" s="30"/>
      <c r="O42" s="36">
        <f>I42*0.21</f>
        <v>0</v>
      </c>
      <c r="P42">
        <v>3</v>
      </c>
    </row>
    <row r="43" spans="1:16" ht="60" x14ac:dyDescent="0.25">
      <c r="A43" s="30" t="s">
        <v>43</v>
      </c>
      <c r="B43" s="37"/>
      <c r="C43" s="38"/>
      <c r="D43" s="38"/>
      <c r="E43" s="32" t="s">
        <v>134</v>
      </c>
      <c r="F43" s="38"/>
      <c r="G43" s="38"/>
      <c r="H43" s="38"/>
      <c r="I43" s="38"/>
      <c r="J43" s="39"/>
    </row>
    <row r="44" spans="1:16" ht="90" x14ac:dyDescent="0.25">
      <c r="A44" s="30" t="s">
        <v>103</v>
      </c>
      <c r="B44" s="37"/>
      <c r="C44" s="38"/>
      <c r="D44" s="38"/>
      <c r="E44" s="43" t="s">
        <v>135</v>
      </c>
      <c r="F44" s="38"/>
      <c r="G44" s="38"/>
      <c r="H44" s="38"/>
      <c r="I44" s="38"/>
      <c r="J44" s="39"/>
    </row>
    <row r="45" spans="1:16" ht="120" x14ac:dyDescent="0.25">
      <c r="A45" s="30" t="s">
        <v>45</v>
      </c>
      <c r="B45" s="37"/>
      <c r="C45" s="38"/>
      <c r="D45" s="38"/>
      <c r="E45" s="32" t="s">
        <v>136</v>
      </c>
      <c r="F45" s="38"/>
      <c r="G45" s="38"/>
      <c r="H45" s="38"/>
      <c r="I45" s="38"/>
      <c r="J45" s="39"/>
    </row>
    <row r="46" spans="1:16" ht="30" x14ac:dyDescent="0.25">
      <c r="A46" s="30" t="s">
        <v>38</v>
      </c>
      <c r="B46" s="30">
        <v>10</v>
      </c>
      <c r="C46" s="31" t="s">
        <v>137</v>
      </c>
      <c r="D46" s="30" t="s">
        <v>40</v>
      </c>
      <c r="E46" s="32" t="s">
        <v>138</v>
      </c>
      <c r="F46" s="33" t="s">
        <v>122</v>
      </c>
      <c r="G46" s="34">
        <v>30.741</v>
      </c>
      <c r="H46" s="35">
        <v>0</v>
      </c>
      <c r="I46" s="35">
        <f>ROUND(G46*H46,P4)</f>
        <v>0</v>
      </c>
      <c r="J46" s="30"/>
      <c r="O46" s="36">
        <f>I46*0.21</f>
        <v>0</v>
      </c>
      <c r="P46">
        <v>3</v>
      </c>
    </row>
    <row r="47" spans="1:16" x14ac:dyDescent="0.25">
      <c r="A47" s="30" t="s">
        <v>43</v>
      </c>
      <c r="B47" s="37"/>
      <c r="C47" s="38"/>
      <c r="D47" s="38"/>
      <c r="E47" s="44" t="s">
        <v>40</v>
      </c>
      <c r="F47" s="38"/>
      <c r="G47" s="38"/>
      <c r="H47" s="38"/>
      <c r="I47" s="38"/>
      <c r="J47" s="39"/>
    </row>
    <row r="48" spans="1:16" ht="180" x14ac:dyDescent="0.25">
      <c r="A48" s="30" t="s">
        <v>103</v>
      </c>
      <c r="B48" s="37"/>
      <c r="C48" s="38"/>
      <c r="D48" s="38"/>
      <c r="E48" s="43" t="s">
        <v>139</v>
      </c>
      <c r="F48" s="38"/>
      <c r="G48" s="38"/>
      <c r="H48" s="38"/>
      <c r="I48" s="38"/>
      <c r="J48" s="39"/>
    </row>
    <row r="49" spans="1:16" ht="120" x14ac:dyDescent="0.25">
      <c r="A49" s="30" t="s">
        <v>45</v>
      </c>
      <c r="B49" s="37"/>
      <c r="C49" s="38"/>
      <c r="D49" s="38"/>
      <c r="E49" s="32" t="s">
        <v>136</v>
      </c>
      <c r="F49" s="38"/>
      <c r="G49" s="38"/>
      <c r="H49" s="38"/>
      <c r="I49" s="38"/>
      <c r="J49" s="39"/>
    </row>
    <row r="50" spans="1:16" ht="30" x14ac:dyDescent="0.25">
      <c r="A50" s="30" t="s">
        <v>38</v>
      </c>
      <c r="B50" s="30">
        <v>11</v>
      </c>
      <c r="C50" s="31" t="s">
        <v>140</v>
      </c>
      <c r="D50" s="30" t="s">
        <v>40</v>
      </c>
      <c r="E50" s="32" t="s">
        <v>141</v>
      </c>
      <c r="F50" s="33" t="s">
        <v>142</v>
      </c>
      <c r="G50" s="34">
        <v>115.61</v>
      </c>
      <c r="H50" s="35">
        <v>0</v>
      </c>
      <c r="I50" s="35">
        <f>ROUND(G50*H50,P4)</f>
        <v>0</v>
      </c>
      <c r="J50" s="30"/>
      <c r="O50" s="36">
        <f>I50*0.21</f>
        <v>0</v>
      </c>
      <c r="P50">
        <v>3</v>
      </c>
    </row>
    <row r="51" spans="1:16" x14ac:dyDescent="0.25">
      <c r="A51" s="30" t="s">
        <v>43</v>
      </c>
      <c r="B51" s="37"/>
      <c r="C51" s="38"/>
      <c r="D51" s="38"/>
      <c r="E51" s="32" t="s">
        <v>123</v>
      </c>
      <c r="F51" s="38"/>
      <c r="G51" s="38"/>
      <c r="H51" s="38"/>
      <c r="I51" s="38"/>
      <c r="J51" s="39"/>
    </row>
    <row r="52" spans="1:16" x14ac:dyDescent="0.25">
      <c r="A52" s="30" t="s">
        <v>103</v>
      </c>
      <c r="B52" s="37"/>
      <c r="C52" s="38"/>
      <c r="D52" s="38"/>
      <c r="E52" s="43" t="s">
        <v>143</v>
      </c>
      <c r="F52" s="38"/>
      <c r="G52" s="38"/>
      <c r="H52" s="38"/>
      <c r="I52" s="38"/>
      <c r="J52" s="39"/>
    </row>
    <row r="53" spans="1:16" ht="120" x14ac:dyDescent="0.25">
      <c r="A53" s="30" t="s">
        <v>45</v>
      </c>
      <c r="B53" s="37"/>
      <c r="C53" s="38"/>
      <c r="D53" s="38"/>
      <c r="E53" s="32" t="s">
        <v>136</v>
      </c>
      <c r="F53" s="38"/>
      <c r="G53" s="38"/>
      <c r="H53" s="38"/>
      <c r="I53" s="38"/>
      <c r="J53" s="39"/>
    </row>
    <row r="54" spans="1:16" ht="30" x14ac:dyDescent="0.25">
      <c r="A54" s="30" t="s">
        <v>38</v>
      </c>
      <c r="B54" s="30">
        <v>12</v>
      </c>
      <c r="C54" s="31" t="s">
        <v>144</v>
      </c>
      <c r="D54" s="30" t="s">
        <v>40</v>
      </c>
      <c r="E54" s="32" t="s">
        <v>145</v>
      </c>
      <c r="F54" s="33" t="s">
        <v>142</v>
      </c>
      <c r="G54" s="34">
        <v>9.1</v>
      </c>
      <c r="H54" s="35">
        <v>0</v>
      </c>
      <c r="I54" s="35">
        <f>ROUND(G54*H54,P4)</f>
        <v>0</v>
      </c>
      <c r="J54" s="30"/>
      <c r="O54" s="36">
        <f>I54*0.21</f>
        <v>0</v>
      </c>
      <c r="P54">
        <v>3</v>
      </c>
    </row>
    <row r="55" spans="1:16" x14ac:dyDescent="0.25">
      <c r="A55" s="30" t="s">
        <v>43</v>
      </c>
      <c r="B55" s="37"/>
      <c r="C55" s="38"/>
      <c r="D55" s="38"/>
      <c r="E55" s="44" t="s">
        <v>40</v>
      </c>
      <c r="F55" s="38"/>
      <c r="G55" s="38"/>
      <c r="H55" s="38"/>
      <c r="I55" s="38"/>
      <c r="J55" s="39"/>
    </row>
    <row r="56" spans="1:16" ht="120" x14ac:dyDescent="0.25">
      <c r="A56" s="30" t="s">
        <v>45</v>
      </c>
      <c r="B56" s="37"/>
      <c r="C56" s="38"/>
      <c r="D56" s="38"/>
      <c r="E56" s="32" t="s">
        <v>136</v>
      </c>
      <c r="F56" s="38"/>
      <c r="G56" s="38"/>
      <c r="H56" s="38"/>
      <c r="I56" s="38"/>
      <c r="J56" s="39"/>
    </row>
    <row r="57" spans="1:16" x14ac:dyDescent="0.25">
      <c r="A57" s="30" t="s">
        <v>38</v>
      </c>
      <c r="B57" s="30">
        <v>13</v>
      </c>
      <c r="C57" s="31" t="s">
        <v>146</v>
      </c>
      <c r="D57" s="30" t="s">
        <v>40</v>
      </c>
      <c r="E57" s="32" t="s">
        <v>147</v>
      </c>
      <c r="F57" s="33" t="s">
        <v>122</v>
      </c>
      <c r="G57" s="34">
        <v>89.314999999999998</v>
      </c>
      <c r="H57" s="35">
        <v>0</v>
      </c>
      <c r="I57" s="35">
        <f>ROUND(G57*H57,P4)</f>
        <v>0</v>
      </c>
      <c r="J57" s="30"/>
      <c r="O57" s="36">
        <f>I57*0.21</f>
        <v>0</v>
      </c>
      <c r="P57">
        <v>3</v>
      </c>
    </row>
    <row r="58" spans="1:16" x14ac:dyDescent="0.25">
      <c r="A58" s="30" t="s">
        <v>43</v>
      </c>
      <c r="B58" s="37"/>
      <c r="C58" s="38"/>
      <c r="D58" s="38"/>
      <c r="E58" s="44" t="s">
        <v>40</v>
      </c>
      <c r="F58" s="38"/>
      <c r="G58" s="38"/>
      <c r="H58" s="38"/>
      <c r="I58" s="38"/>
      <c r="J58" s="39"/>
    </row>
    <row r="59" spans="1:16" ht="75" x14ac:dyDescent="0.25">
      <c r="A59" s="30" t="s">
        <v>103</v>
      </c>
      <c r="B59" s="37"/>
      <c r="C59" s="38"/>
      <c r="D59" s="38"/>
      <c r="E59" s="43" t="s">
        <v>148</v>
      </c>
      <c r="F59" s="38"/>
      <c r="G59" s="38"/>
      <c r="H59" s="38"/>
      <c r="I59" s="38"/>
      <c r="J59" s="39"/>
    </row>
    <row r="60" spans="1:16" ht="120" x14ac:dyDescent="0.25">
      <c r="A60" s="30" t="s">
        <v>45</v>
      </c>
      <c r="B60" s="37"/>
      <c r="C60" s="38"/>
      <c r="D60" s="38"/>
      <c r="E60" s="32" t="s">
        <v>136</v>
      </c>
      <c r="F60" s="38"/>
      <c r="G60" s="38"/>
      <c r="H60" s="38"/>
      <c r="I60" s="38"/>
      <c r="J60" s="39"/>
    </row>
    <row r="61" spans="1:16" x14ac:dyDescent="0.25">
      <c r="A61" s="30" t="s">
        <v>38</v>
      </c>
      <c r="B61" s="30">
        <v>14</v>
      </c>
      <c r="C61" s="31" t="s">
        <v>149</v>
      </c>
      <c r="D61" s="30" t="s">
        <v>40</v>
      </c>
      <c r="E61" s="32" t="s">
        <v>150</v>
      </c>
      <c r="F61" s="33" t="s">
        <v>122</v>
      </c>
      <c r="G61" s="34">
        <v>119</v>
      </c>
      <c r="H61" s="35">
        <v>0</v>
      </c>
      <c r="I61" s="35">
        <f>ROUND(G61*H61,P4)</f>
        <v>0</v>
      </c>
      <c r="J61" s="30"/>
      <c r="O61" s="36">
        <f>I61*0.21</f>
        <v>0</v>
      </c>
      <c r="P61">
        <v>3</v>
      </c>
    </row>
    <row r="62" spans="1:16" x14ac:dyDescent="0.25">
      <c r="A62" s="30" t="s">
        <v>43</v>
      </c>
      <c r="B62" s="37"/>
      <c r="C62" s="38"/>
      <c r="D62" s="38"/>
      <c r="E62" s="44" t="s">
        <v>40</v>
      </c>
      <c r="F62" s="38"/>
      <c r="G62" s="38"/>
      <c r="H62" s="38"/>
      <c r="I62" s="38"/>
      <c r="J62" s="39"/>
    </row>
    <row r="63" spans="1:16" x14ac:dyDescent="0.25">
      <c r="A63" s="30" t="s">
        <v>103</v>
      </c>
      <c r="B63" s="37"/>
      <c r="C63" s="38"/>
      <c r="D63" s="38"/>
      <c r="E63" s="43" t="s">
        <v>151</v>
      </c>
      <c r="F63" s="38"/>
      <c r="G63" s="38"/>
      <c r="H63" s="38"/>
      <c r="I63" s="38"/>
      <c r="J63" s="39"/>
    </row>
    <row r="64" spans="1:16" ht="165" x14ac:dyDescent="0.25">
      <c r="A64" s="30" t="s">
        <v>45</v>
      </c>
      <c r="B64" s="37"/>
      <c r="C64" s="38"/>
      <c r="D64" s="38"/>
      <c r="E64" s="32" t="s">
        <v>152</v>
      </c>
      <c r="F64" s="38"/>
      <c r="G64" s="38"/>
      <c r="H64" s="38"/>
      <c r="I64" s="38"/>
      <c r="J64" s="39"/>
    </row>
    <row r="65" spans="1:16" ht="30" x14ac:dyDescent="0.25">
      <c r="A65" s="30" t="s">
        <v>38</v>
      </c>
      <c r="B65" s="30">
        <v>15</v>
      </c>
      <c r="C65" s="31" t="s">
        <v>153</v>
      </c>
      <c r="D65" s="30" t="s">
        <v>40</v>
      </c>
      <c r="E65" s="32" t="s">
        <v>154</v>
      </c>
      <c r="F65" s="33" t="s">
        <v>122</v>
      </c>
      <c r="G65" s="34">
        <v>46.2</v>
      </c>
      <c r="H65" s="35">
        <v>0</v>
      </c>
      <c r="I65" s="35">
        <f>ROUND(G65*H65,P4)</f>
        <v>0</v>
      </c>
      <c r="J65" s="30"/>
      <c r="O65" s="36">
        <f>I65*0.21</f>
        <v>0</v>
      </c>
      <c r="P65">
        <v>3</v>
      </c>
    </row>
    <row r="66" spans="1:16" x14ac:dyDescent="0.25">
      <c r="A66" s="30" t="s">
        <v>43</v>
      </c>
      <c r="B66" s="37"/>
      <c r="C66" s="38"/>
      <c r="D66" s="38"/>
      <c r="E66" s="44" t="s">
        <v>40</v>
      </c>
      <c r="F66" s="38"/>
      <c r="G66" s="38"/>
      <c r="H66" s="38"/>
      <c r="I66" s="38"/>
      <c r="J66" s="39"/>
    </row>
    <row r="67" spans="1:16" x14ac:dyDescent="0.25">
      <c r="A67" s="30" t="s">
        <v>103</v>
      </c>
      <c r="B67" s="37"/>
      <c r="C67" s="38"/>
      <c r="D67" s="38"/>
      <c r="E67" s="43" t="s">
        <v>155</v>
      </c>
      <c r="F67" s="38"/>
      <c r="G67" s="38"/>
      <c r="H67" s="38"/>
      <c r="I67" s="38"/>
      <c r="J67" s="39"/>
    </row>
    <row r="68" spans="1:16" ht="165" x14ac:dyDescent="0.25">
      <c r="A68" s="30" t="s">
        <v>45</v>
      </c>
      <c r="B68" s="37"/>
      <c r="C68" s="38"/>
      <c r="D68" s="38"/>
      <c r="E68" s="32" t="s">
        <v>152</v>
      </c>
      <c r="F68" s="38"/>
      <c r="G68" s="38"/>
      <c r="H68" s="38"/>
      <c r="I68" s="38"/>
      <c r="J68" s="39"/>
    </row>
    <row r="69" spans="1:16" x14ac:dyDescent="0.25">
      <c r="A69" s="30" t="s">
        <v>38</v>
      </c>
      <c r="B69" s="30">
        <v>16</v>
      </c>
      <c r="C69" s="31" t="s">
        <v>156</v>
      </c>
      <c r="D69" s="30" t="s">
        <v>40</v>
      </c>
      <c r="E69" s="32" t="s">
        <v>157</v>
      </c>
      <c r="F69" s="33" t="s">
        <v>89</v>
      </c>
      <c r="G69" s="34">
        <v>120</v>
      </c>
      <c r="H69" s="35">
        <v>0</v>
      </c>
      <c r="I69" s="35">
        <f>ROUND(G69*H69,P4)</f>
        <v>0</v>
      </c>
      <c r="J69" s="30"/>
      <c r="O69" s="36">
        <f>I69*0.21</f>
        <v>0</v>
      </c>
      <c r="P69">
        <v>3</v>
      </c>
    </row>
    <row r="70" spans="1:16" x14ac:dyDescent="0.25">
      <c r="A70" s="30" t="s">
        <v>43</v>
      </c>
      <c r="B70" s="37"/>
      <c r="C70" s="38"/>
      <c r="D70" s="38"/>
      <c r="E70" s="32" t="s">
        <v>158</v>
      </c>
      <c r="F70" s="38"/>
      <c r="G70" s="38"/>
      <c r="H70" s="38"/>
      <c r="I70" s="38"/>
      <c r="J70" s="39"/>
    </row>
    <row r="71" spans="1:16" ht="45" x14ac:dyDescent="0.25">
      <c r="A71" s="30" t="s">
        <v>45</v>
      </c>
      <c r="B71" s="37"/>
      <c r="C71" s="38"/>
      <c r="D71" s="38"/>
      <c r="E71" s="32" t="s">
        <v>159</v>
      </c>
      <c r="F71" s="38"/>
      <c r="G71" s="38"/>
      <c r="H71" s="38"/>
      <c r="I71" s="38"/>
      <c r="J71" s="39"/>
    </row>
    <row r="72" spans="1:16" ht="30" x14ac:dyDescent="0.25">
      <c r="A72" s="30" t="s">
        <v>38</v>
      </c>
      <c r="B72" s="30">
        <v>17</v>
      </c>
      <c r="C72" s="31" t="s">
        <v>160</v>
      </c>
      <c r="D72" s="30" t="s">
        <v>40</v>
      </c>
      <c r="E72" s="32" t="s">
        <v>161</v>
      </c>
      <c r="F72" s="33" t="s">
        <v>142</v>
      </c>
      <c r="G72" s="34">
        <v>70</v>
      </c>
      <c r="H72" s="35">
        <v>0</v>
      </c>
      <c r="I72" s="35">
        <f>ROUND(G72*H72,P4)</f>
        <v>0</v>
      </c>
      <c r="J72" s="30"/>
      <c r="O72" s="36">
        <f>I72*0.21</f>
        <v>0</v>
      </c>
      <c r="P72">
        <v>3</v>
      </c>
    </row>
    <row r="73" spans="1:16" ht="30" x14ac:dyDescent="0.25">
      <c r="A73" s="30" t="s">
        <v>43</v>
      </c>
      <c r="B73" s="37"/>
      <c r="C73" s="38"/>
      <c r="D73" s="38"/>
      <c r="E73" s="32" t="s">
        <v>162</v>
      </c>
      <c r="F73" s="38"/>
      <c r="G73" s="38"/>
      <c r="H73" s="38"/>
      <c r="I73" s="38"/>
      <c r="J73" s="39"/>
    </row>
    <row r="74" spans="1:16" ht="120" x14ac:dyDescent="0.25">
      <c r="A74" s="30" t="s">
        <v>45</v>
      </c>
      <c r="B74" s="37"/>
      <c r="C74" s="38"/>
      <c r="D74" s="38"/>
      <c r="E74" s="32" t="s">
        <v>163</v>
      </c>
      <c r="F74" s="38"/>
      <c r="G74" s="38"/>
      <c r="H74" s="38"/>
      <c r="I74" s="38"/>
      <c r="J74" s="39"/>
    </row>
    <row r="75" spans="1:16" x14ac:dyDescent="0.25">
      <c r="A75" s="30" t="s">
        <v>38</v>
      </c>
      <c r="B75" s="30">
        <v>18</v>
      </c>
      <c r="C75" s="31" t="s">
        <v>164</v>
      </c>
      <c r="D75" s="30" t="s">
        <v>40</v>
      </c>
      <c r="E75" s="32" t="s">
        <v>165</v>
      </c>
      <c r="F75" s="33" t="s">
        <v>122</v>
      </c>
      <c r="G75" s="34">
        <v>69.587999999999994</v>
      </c>
      <c r="H75" s="35">
        <v>0</v>
      </c>
      <c r="I75" s="35">
        <f>ROUND(G75*H75,P4)</f>
        <v>0</v>
      </c>
      <c r="J75" s="30"/>
      <c r="O75" s="36">
        <f>I75*0.21</f>
        <v>0</v>
      </c>
      <c r="P75">
        <v>3</v>
      </c>
    </row>
    <row r="76" spans="1:16" x14ac:dyDescent="0.25">
      <c r="A76" s="30" t="s">
        <v>43</v>
      </c>
      <c r="B76" s="37"/>
      <c r="C76" s="38"/>
      <c r="D76" s="38"/>
      <c r="E76" s="32" t="s">
        <v>166</v>
      </c>
      <c r="F76" s="38"/>
      <c r="G76" s="38"/>
      <c r="H76" s="38"/>
      <c r="I76" s="38"/>
      <c r="J76" s="39"/>
    </row>
    <row r="77" spans="1:16" x14ac:dyDescent="0.25">
      <c r="A77" s="30" t="s">
        <v>103</v>
      </c>
      <c r="B77" s="37"/>
      <c r="C77" s="38"/>
      <c r="D77" s="38"/>
      <c r="E77" s="43" t="s">
        <v>167</v>
      </c>
      <c r="F77" s="38"/>
      <c r="G77" s="38"/>
      <c r="H77" s="38"/>
      <c r="I77" s="38"/>
      <c r="J77" s="39"/>
    </row>
    <row r="78" spans="1:16" ht="45" x14ac:dyDescent="0.25">
      <c r="A78" s="30" t="s">
        <v>45</v>
      </c>
      <c r="B78" s="37"/>
      <c r="C78" s="38"/>
      <c r="D78" s="38"/>
      <c r="E78" s="32" t="s">
        <v>168</v>
      </c>
      <c r="F78" s="38"/>
      <c r="G78" s="38"/>
      <c r="H78" s="38"/>
      <c r="I78" s="38"/>
      <c r="J78" s="39"/>
    </row>
    <row r="79" spans="1:16" x14ac:dyDescent="0.25">
      <c r="A79" s="30" t="s">
        <v>38</v>
      </c>
      <c r="B79" s="30">
        <v>19</v>
      </c>
      <c r="C79" s="31" t="s">
        <v>169</v>
      </c>
      <c r="D79" s="30" t="s">
        <v>64</v>
      </c>
      <c r="E79" s="32" t="s">
        <v>170</v>
      </c>
      <c r="F79" s="33" t="s">
        <v>122</v>
      </c>
      <c r="G79" s="34">
        <v>437.50299999999999</v>
      </c>
      <c r="H79" s="35">
        <v>0</v>
      </c>
      <c r="I79" s="35">
        <f>ROUND(G79*H79,P4)</f>
        <v>0</v>
      </c>
      <c r="J79" s="30"/>
      <c r="O79" s="36">
        <f>I79*0.21</f>
        <v>0</v>
      </c>
      <c r="P79">
        <v>3</v>
      </c>
    </row>
    <row r="80" spans="1:16" x14ac:dyDescent="0.25">
      <c r="A80" s="30" t="s">
        <v>43</v>
      </c>
      <c r="B80" s="37"/>
      <c r="C80" s="38"/>
      <c r="D80" s="38"/>
      <c r="E80" s="44" t="s">
        <v>40</v>
      </c>
      <c r="F80" s="38"/>
      <c r="G80" s="38"/>
      <c r="H80" s="38"/>
      <c r="I80" s="38"/>
      <c r="J80" s="39"/>
    </row>
    <row r="81" spans="1:16" ht="75" x14ac:dyDescent="0.25">
      <c r="A81" s="30" t="s">
        <v>103</v>
      </c>
      <c r="B81" s="37"/>
      <c r="C81" s="38"/>
      <c r="D81" s="38"/>
      <c r="E81" s="43" t="s">
        <v>171</v>
      </c>
      <c r="F81" s="38"/>
      <c r="G81" s="38"/>
      <c r="H81" s="38"/>
      <c r="I81" s="38"/>
      <c r="J81" s="39"/>
    </row>
    <row r="82" spans="1:16" ht="409.5" x14ac:dyDescent="0.25">
      <c r="A82" s="30" t="s">
        <v>45</v>
      </c>
      <c r="B82" s="37"/>
      <c r="C82" s="38"/>
      <c r="D82" s="38"/>
      <c r="E82" s="32" t="s">
        <v>172</v>
      </c>
      <c r="F82" s="38"/>
      <c r="G82" s="38"/>
      <c r="H82" s="38"/>
      <c r="I82" s="38"/>
      <c r="J82" s="39"/>
    </row>
    <row r="83" spans="1:16" x14ac:dyDescent="0.25">
      <c r="A83" s="30" t="s">
        <v>38</v>
      </c>
      <c r="B83" s="30">
        <v>20</v>
      </c>
      <c r="C83" s="31" t="s">
        <v>169</v>
      </c>
      <c r="D83" s="30" t="s">
        <v>67</v>
      </c>
      <c r="E83" s="32" t="s">
        <v>170</v>
      </c>
      <c r="F83" s="33" t="s">
        <v>122</v>
      </c>
      <c r="G83" s="34">
        <v>106.152</v>
      </c>
      <c r="H83" s="35">
        <v>0</v>
      </c>
      <c r="I83" s="35">
        <f>ROUND(G83*H83,P4)</f>
        <v>0</v>
      </c>
      <c r="J83" s="30"/>
      <c r="O83" s="36">
        <f>I83*0.21</f>
        <v>0</v>
      </c>
      <c r="P83">
        <v>3</v>
      </c>
    </row>
    <row r="84" spans="1:16" x14ac:dyDescent="0.25">
      <c r="A84" s="30" t="s">
        <v>43</v>
      </c>
      <c r="B84" s="37"/>
      <c r="C84" s="38"/>
      <c r="D84" s="38"/>
      <c r="E84" s="44" t="s">
        <v>40</v>
      </c>
      <c r="F84" s="38"/>
      <c r="G84" s="38"/>
      <c r="H84" s="38"/>
      <c r="I84" s="38"/>
      <c r="J84" s="39"/>
    </row>
    <row r="85" spans="1:16" ht="30" x14ac:dyDescent="0.25">
      <c r="A85" s="30" t="s">
        <v>103</v>
      </c>
      <c r="B85" s="37"/>
      <c r="C85" s="38"/>
      <c r="D85" s="38"/>
      <c r="E85" s="43" t="s">
        <v>173</v>
      </c>
      <c r="F85" s="38"/>
      <c r="G85" s="38"/>
      <c r="H85" s="38"/>
      <c r="I85" s="38"/>
      <c r="J85" s="39"/>
    </row>
    <row r="86" spans="1:16" ht="409.5" x14ac:dyDescent="0.25">
      <c r="A86" s="30" t="s">
        <v>45</v>
      </c>
      <c r="B86" s="37"/>
      <c r="C86" s="38"/>
      <c r="D86" s="38"/>
      <c r="E86" s="32" t="s">
        <v>172</v>
      </c>
      <c r="F86" s="38"/>
      <c r="G86" s="38"/>
      <c r="H86" s="38"/>
      <c r="I86" s="38"/>
      <c r="J86" s="39"/>
    </row>
    <row r="87" spans="1:16" x14ac:dyDescent="0.25">
      <c r="A87" s="30" t="s">
        <v>38</v>
      </c>
      <c r="B87" s="30">
        <v>21</v>
      </c>
      <c r="C87" s="31" t="s">
        <v>174</v>
      </c>
      <c r="D87" s="30" t="s">
        <v>40</v>
      </c>
      <c r="E87" s="32" t="s">
        <v>175</v>
      </c>
      <c r="F87" s="33" t="s">
        <v>122</v>
      </c>
      <c r="G87" s="34">
        <v>4.84</v>
      </c>
      <c r="H87" s="35">
        <v>0</v>
      </c>
      <c r="I87" s="35">
        <f>ROUND(G87*H87,P4)</f>
        <v>0</v>
      </c>
      <c r="J87" s="30"/>
      <c r="O87" s="36">
        <f>I87*0.21</f>
        <v>0</v>
      </c>
      <c r="P87">
        <v>3</v>
      </c>
    </row>
    <row r="88" spans="1:16" x14ac:dyDescent="0.25">
      <c r="A88" s="30" t="s">
        <v>43</v>
      </c>
      <c r="B88" s="37"/>
      <c r="C88" s="38"/>
      <c r="D88" s="38"/>
      <c r="E88" s="44" t="s">
        <v>40</v>
      </c>
      <c r="F88" s="38"/>
      <c r="G88" s="38"/>
      <c r="H88" s="38"/>
      <c r="I88" s="38"/>
      <c r="J88" s="39"/>
    </row>
    <row r="89" spans="1:16" x14ac:dyDescent="0.25">
      <c r="A89" s="30" t="s">
        <v>103</v>
      </c>
      <c r="B89" s="37"/>
      <c r="C89" s="38"/>
      <c r="D89" s="38"/>
      <c r="E89" s="43" t="s">
        <v>176</v>
      </c>
      <c r="F89" s="38"/>
      <c r="G89" s="38"/>
      <c r="H89" s="38"/>
      <c r="I89" s="38"/>
      <c r="J89" s="39"/>
    </row>
    <row r="90" spans="1:16" ht="409.5" x14ac:dyDescent="0.25">
      <c r="A90" s="30" t="s">
        <v>45</v>
      </c>
      <c r="B90" s="37"/>
      <c r="C90" s="38"/>
      <c r="D90" s="38"/>
      <c r="E90" s="32" t="s">
        <v>177</v>
      </c>
      <c r="F90" s="38"/>
      <c r="G90" s="38"/>
      <c r="H90" s="38"/>
      <c r="I90" s="38"/>
      <c r="J90" s="39"/>
    </row>
    <row r="91" spans="1:16" x14ac:dyDescent="0.25">
      <c r="A91" s="24" t="s">
        <v>35</v>
      </c>
      <c r="B91" s="25"/>
      <c r="C91" s="26" t="s">
        <v>67</v>
      </c>
      <c r="D91" s="27"/>
      <c r="E91" s="24" t="s">
        <v>178</v>
      </c>
      <c r="F91" s="27"/>
      <c r="G91" s="27"/>
      <c r="H91" s="27"/>
      <c r="I91" s="28">
        <f>SUMIFS(I92:I94,A92:A94,"P")</f>
        <v>0</v>
      </c>
      <c r="J91" s="29"/>
    </row>
    <row r="92" spans="1:16" x14ac:dyDescent="0.25">
      <c r="A92" s="30" t="s">
        <v>38</v>
      </c>
      <c r="B92" s="30">
        <v>22</v>
      </c>
      <c r="C92" s="31" t="s">
        <v>179</v>
      </c>
      <c r="D92" s="30" t="s">
        <v>180</v>
      </c>
      <c r="E92" s="32" t="s">
        <v>181</v>
      </c>
      <c r="F92" s="33" t="s">
        <v>182</v>
      </c>
      <c r="G92" s="34">
        <v>1</v>
      </c>
      <c r="H92" s="35">
        <v>0</v>
      </c>
      <c r="I92" s="35">
        <f>ROUND(G92*H92,P4)</f>
        <v>0</v>
      </c>
      <c r="J92" s="30"/>
      <c r="O92" s="36">
        <f>I92*0.21</f>
        <v>0</v>
      </c>
      <c r="P92">
        <v>3</v>
      </c>
    </row>
    <row r="93" spans="1:16" ht="150" x14ac:dyDescent="0.25">
      <c r="A93" s="30" t="s">
        <v>43</v>
      </c>
      <c r="B93" s="37"/>
      <c r="C93" s="38"/>
      <c r="D93" s="38"/>
      <c r="E93" s="32" t="s">
        <v>183</v>
      </c>
      <c r="F93" s="38"/>
      <c r="G93" s="38"/>
      <c r="H93" s="38"/>
      <c r="I93" s="38"/>
      <c r="J93" s="39"/>
    </row>
    <row r="94" spans="1:16" ht="135" x14ac:dyDescent="0.25">
      <c r="A94" s="30" t="s">
        <v>45</v>
      </c>
      <c r="B94" s="37"/>
      <c r="C94" s="38"/>
      <c r="D94" s="38"/>
      <c r="E94" s="32" t="s">
        <v>184</v>
      </c>
      <c r="F94" s="38"/>
      <c r="G94" s="38"/>
      <c r="H94" s="38"/>
      <c r="I94" s="38"/>
      <c r="J94" s="39"/>
    </row>
    <row r="95" spans="1:16" x14ac:dyDescent="0.25">
      <c r="A95" s="24" t="s">
        <v>35</v>
      </c>
      <c r="B95" s="25"/>
      <c r="C95" s="26" t="s">
        <v>185</v>
      </c>
      <c r="D95" s="27"/>
      <c r="E95" s="24" t="s">
        <v>186</v>
      </c>
      <c r="F95" s="27"/>
      <c r="G95" s="27"/>
      <c r="H95" s="27"/>
      <c r="I95" s="28">
        <f>SUMIFS(I96:I99,A96:A99,"P")</f>
        <v>0</v>
      </c>
      <c r="J95" s="29"/>
    </row>
    <row r="96" spans="1:16" x14ac:dyDescent="0.25">
      <c r="A96" s="30" t="s">
        <v>38</v>
      </c>
      <c r="B96" s="30">
        <v>23</v>
      </c>
      <c r="C96" s="31" t="s">
        <v>187</v>
      </c>
      <c r="D96" s="30" t="s">
        <v>40</v>
      </c>
      <c r="E96" s="32" t="s">
        <v>188</v>
      </c>
      <c r="F96" s="33" t="s">
        <v>142</v>
      </c>
      <c r="G96" s="34">
        <v>400</v>
      </c>
      <c r="H96" s="35">
        <v>0</v>
      </c>
      <c r="I96" s="35">
        <f>ROUND(G96*H96,P4)</f>
        <v>0</v>
      </c>
      <c r="J96" s="30"/>
      <c r="O96" s="36">
        <f>I96*0.21</f>
        <v>0</v>
      </c>
      <c r="P96">
        <v>3</v>
      </c>
    </row>
    <row r="97" spans="1:16" ht="30" x14ac:dyDescent="0.25">
      <c r="A97" s="30" t="s">
        <v>43</v>
      </c>
      <c r="B97" s="37"/>
      <c r="C97" s="38"/>
      <c r="D97" s="38"/>
      <c r="E97" s="32" t="s">
        <v>189</v>
      </c>
      <c r="F97" s="38"/>
      <c r="G97" s="38"/>
      <c r="H97" s="38"/>
      <c r="I97" s="38"/>
      <c r="J97" s="39"/>
    </row>
    <row r="98" spans="1:16" x14ac:dyDescent="0.25">
      <c r="A98" s="30" t="s">
        <v>103</v>
      </c>
      <c r="B98" s="37"/>
      <c r="C98" s="38"/>
      <c r="D98" s="38"/>
      <c r="E98" s="43" t="s">
        <v>190</v>
      </c>
      <c r="F98" s="38"/>
      <c r="G98" s="38"/>
      <c r="H98" s="38"/>
      <c r="I98" s="38"/>
      <c r="J98" s="39"/>
    </row>
    <row r="99" spans="1:16" ht="150" x14ac:dyDescent="0.25">
      <c r="A99" s="30" t="s">
        <v>45</v>
      </c>
      <c r="B99" s="37"/>
      <c r="C99" s="38"/>
      <c r="D99" s="38"/>
      <c r="E99" s="32" t="s">
        <v>191</v>
      </c>
      <c r="F99" s="38"/>
      <c r="G99" s="38"/>
      <c r="H99" s="38"/>
      <c r="I99" s="38"/>
      <c r="J99" s="39"/>
    </row>
    <row r="100" spans="1:16" x14ac:dyDescent="0.25">
      <c r="A100" s="24" t="s">
        <v>35</v>
      </c>
      <c r="B100" s="25"/>
      <c r="C100" s="26" t="s">
        <v>192</v>
      </c>
      <c r="D100" s="27"/>
      <c r="E100" s="24" t="s">
        <v>193</v>
      </c>
      <c r="F100" s="27"/>
      <c r="G100" s="27"/>
      <c r="H100" s="27"/>
      <c r="I100" s="28">
        <f>SUMIFS(I101:I133,A101:A133,"P")</f>
        <v>0</v>
      </c>
      <c r="J100" s="29"/>
    </row>
    <row r="101" spans="1:16" x14ac:dyDescent="0.25">
      <c r="A101" s="30" t="s">
        <v>38</v>
      </c>
      <c r="B101" s="30">
        <v>24</v>
      </c>
      <c r="C101" s="31" t="s">
        <v>194</v>
      </c>
      <c r="D101" s="30" t="s">
        <v>40</v>
      </c>
      <c r="E101" s="32" t="s">
        <v>195</v>
      </c>
      <c r="F101" s="33" t="s">
        <v>142</v>
      </c>
      <c r="G101" s="34">
        <v>21.34</v>
      </c>
      <c r="H101" s="35">
        <v>0</v>
      </c>
      <c r="I101" s="35">
        <f>ROUND(G101*H101,P4)</f>
        <v>0</v>
      </c>
      <c r="J101" s="30"/>
      <c r="O101" s="36">
        <f>I101*0.21</f>
        <v>0</v>
      </c>
      <c r="P101">
        <v>3</v>
      </c>
    </row>
    <row r="102" spans="1:16" ht="45" x14ac:dyDescent="0.25">
      <c r="A102" s="30" t="s">
        <v>43</v>
      </c>
      <c r="B102" s="37"/>
      <c r="C102" s="38"/>
      <c r="D102" s="38"/>
      <c r="E102" s="32" t="s">
        <v>196</v>
      </c>
      <c r="F102" s="38"/>
      <c r="G102" s="38"/>
      <c r="H102" s="38"/>
      <c r="I102" s="38"/>
      <c r="J102" s="39"/>
    </row>
    <row r="103" spans="1:16" x14ac:dyDescent="0.25">
      <c r="A103" s="30" t="s">
        <v>103</v>
      </c>
      <c r="B103" s="37"/>
      <c r="C103" s="38"/>
      <c r="D103" s="38"/>
      <c r="E103" s="43" t="s">
        <v>197</v>
      </c>
      <c r="F103" s="38"/>
      <c r="G103" s="38"/>
      <c r="H103" s="38"/>
      <c r="I103" s="38"/>
      <c r="J103" s="39"/>
    </row>
    <row r="104" spans="1:16" ht="45" x14ac:dyDescent="0.25">
      <c r="A104" s="30" t="s">
        <v>45</v>
      </c>
      <c r="B104" s="37"/>
      <c r="C104" s="38"/>
      <c r="D104" s="38"/>
      <c r="E104" s="32" t="s">
        <v>198</v>
      </c>
      <c r="F104" s="38"/>
      <c r="G104" s="38"/>
      <c r="H104" s="38"/>
      <c r="I104" s="38"/>
      <c r="J104" s="39"/>
    </row>
    <row r="105" spans="1:16" x14ac:dyDescent="0.25">
      <c r="A105" s="30" t="s">
        <v>38</v>
      </c>
      <c r="B105" s="30">
        <v>25</v>
      </c>
      <c r="C105" s="31" t="s">
        <v>199</v>
      </c>
      <c r="D105" s="30" t="s">
        <v>40</v>
      </c>
      <c r="E105" s="32" t="s">
        <v>200</v>
      </c>
      <c r="F105" s="33" t="s">
        <v>71</v>
      </c>
      <c r="G105" s="34">
        <v>7</v>
      </c>
      <c r="H105" s="35">
        <v>0</v>
      </c>
      <c r="I105" s="35">
        <f>ROUND(G105*H105,P4)</f>
        <v>0</v>
      </c>
      <c r="J105" s="30"/>
      <c r="O105" s="36">
        <f>I105*0.21</f>
        <v>0</v>
      </c>
      <c r="P105">
        <v>3</v>
      </c>
    </row>
    <row r="106" spans="1:16" x14ac:dyDescent="0.25">
      <c r="A106" s="30" t="s">
        <v>43</v>
      </c>
      <c r="B106" s="37"/>
      <c r="C106" s="38"/>
      <c r="D106" s="38"/>
      <c r="E106" s="32" t="s">
        <v>201</v>
      </c>
      <c r="F106" s="38"/>
      <c r="G106" s="38"/>
      <c r="H106" s="38"/>
      <c r="I106" s="38"/>
      <c r="J106" s="39"/>
    </row>
    <row r="107" spans="1:16" ht="30" x14ac:dyDescent="0.25">
      <c r="A107" s="30" t="s">
        <v>45</v>
      </c>
      <c r="B107" s="37"/>
      <c r="C107" s="38"/>
      <c r="D107" s="38"/>
      <c r="E107" s="32" t="s">
        <v>202</v>
      </c>
      <c r="F107" s="38"/>
      <c r="G107" s="38"/>
      <c r="H107" s="38"/>
      <c r="I107" s="38"/>
      <c r="J107" s="39"/>
    </row>
    <row r="108" spans="1:16" x14ac:dyDescent="0.25">
      <c r="A108" s="30" t="s">
        <v>38</v>
      </c>
      <c r="B108" s="30">
        <v>26</v>
      </c>
      <c r="C108" s="31" t="s">
        <v>203</v>
      </c>
      <c r="D108" s="30" t="s">
        <v>40</v>
      </c>
      <c r="E108" s="32" t="s">
        <v>204</v>
      </c>
      <c r="F108" s="33" t="s">
        <v>142</v>
      </c>
      <c r="G108" s="34">
        <v>23.6</v>
      </c>
      <c r="H108" s="35">
        <v>0</v>
      </c>
      <c r="I108" s="35">
        <f>ROUND(G108*H108,P4)</f>
        <v>0</v>
      </c>
      <c r="J108" s="30"/>
      <c r="O108" s="36">
        <f>I108*0.21</f>
        <v>0</v>
      </c>
      <c r="P108">
        <v>3</v>
      </c>
    </row>
    <row r="109" spans="1:16" ht="30" x14ac:dyDescent="0.25">
      <c r="A109" s="30" t="s">
        <v>43</v>
      </c>
      <c r="B109" s="37"/>
      <c r="C109" s="38"/>
      <c r="D109" s="38"/>
      <c r="E109" s="32" t="s">
        <v>205</v>
      </c>
      <c r="F109" s="38"/>
      <c r="G109" s="38"/>
      <c r="H109" s="38"/>
      <c r="I109" s="38"/>
      <c r="J109" s="39"/>
    </row>
    <row r="110" spans="1:16" x14ac:dyDescent="0.25">
      <c r="A110" s="30" t="s">
        <v>103</v>
      </c>
      <c r="B110" s="37"/>
      <c r="C110" s="38"/>
      <c r="D110" s="38"/>
      <c r="E110" s="43" t="s">
        <v>206</v>
      </c>
      <c r="F110" s="38"/>
      <c r="G110" s="38"/>
      <c r="H110" s="38"/>
      <c r="I110" s="38"/>
      <c r="J110" s="39"/>
    </row>
    <row r="111" spans="1:16" ht="30" x14ac:dyDescent="0.25">
      <c r="A111" s="30" t="s">
        <v>45</v>
      </c>
      <c r="B111" s="37"/>
      <c r="C111" s="38"/>
      <c r="D111" s="38"/>
      <c r="E111" s="32" t="s">
        <v>207</v>
      </c>
      <c r="F111" s="38"/>
      <c r="G111" s="38"/>
      <c r="H111" s="38"/>
      <c r="I111" s="38"/>
      <c r="J111" s="39"/>
    </row>
    <row r="112" spans="1:16" x14ac:dyDescent="0.25">
      <c r="A112" s="30" t="s">
        <v>38</v>
      </c>
      <c r="B112" s="30">
        <v>27</v>
      </c>
      <c r="C112" s="31" t="s">
        <v>208</v>
      </c>
      <c r="D112" s="30" t="s">
        <v>40</v>
      </c>
      <c r="E112" s="32" t="s">
        <v>209</v>
      </c>
      <c r="F112" s="33" t="s">
        <v>210</v>
      </c>
      <c r="G112" s="34">
        <v>64</v>
      </c>
      <c r="H112" s="35">
        <v>0</v>
      </c>
      <c r="I112" s="35">
        <f>ROUND(G112*H112,P4)</f>
        <v>0</v>
      </c>
      <c r="J112" s="30"/>
      <c r="O112" s="36">
        <f>I112*0.21</f>
        <v>0</v>
      </c>
      <c r="P112">
        <v>3</v>
      </c>
    </row>
    <row r="113" spans="1:16" x14ac:dyDescent="0.25">
      <c r="A113" s="30" t="s">
        <v>43</v>
      </c>
      <c r="B113" s="37"/>
      <c r="C113" s="38"/>
      <c r="D113" s="38"/>
      <c r="E113" s="32" t="s">
        <v>211</v>
      </c>
      <c r="F113" s="38"/>
      <c r="G113" s="38"/>
      <c r="H113" s="38"/>
      <c r="I113" s="38"/>
      <c r="J113" s="39"/>
    </row>
    <row r="114" spans="1:16" x14ac:dyDescent="0.25">
      <c r="A114" s="30" t="s">
        <v>103</v>
      </c>
      <c r="B114" s="37"/>
      <c r="C114" s="38"/>
      <c r="D114" s="38"/>
      <c r="E114" s="43" t="s">
        <v>212</v>
      </c>
      <c r="F114" s="38"/>
      <c r="G114" s="38"/>
      <c r="H114" s="38"/>
      <c r="I114" s="38"/>
      <c r="J114" s="39"/>
    </row>
    <row r="115" spans="1:16" ht="75" x14ac:dyDescent="0.25">
      <c r="A115" s="30" t="s">
        <v>45</v>
      </c>
      <c r="B115" s="37"/>
      <c r="C115" s="38"/>
      <c r="D115" s="38"/>
      <c r="E115" s="32" t="s">
        <v>213</v>
      </c>
      <c r="F115" s="38"/>
      <c r="G115" s="38"/>
      <c r="H115" s="38"/>
      <c r="I115" s="38"/>
      <c r="J115" s="39"/>
    </row>
    <row r="116" spans="1:16" x14ac:dyDescent="0.25">
      <c r="A116" s="30" t="s">
        <v>38</v>
      </c>
      <c r="B116" s="30">
        <v>28</v>
      </c>
      <c r="C116" s="31" t="s">
        <v>214</v>
      </c>
      <c r="D116" s="30" t="s">
        <v>40</v>
      </c>
      <c r="E116" s="32" t="s">
        <v>215</v>
      </c>
      <c r="F116" s="33" t="s">
        <v>122</v>
      </c>
      <c r="G116" s="34">
        <v>18.75</v>
      </c>
      <c r="H116" s="35">
        <v>0</v>
      </c>
      <c r="I116" s="35">
        <f>ROUND(G116*H116,P4)</f>
        <v>0</v>
      </c>
      <c r="J116" s="30"/>
      <c r="O116" s="36">
        <f>I116*0.21</f>
        <v>0</v>
      </c>
      <c r="P116">
        <v>3</v>
      </c>
    </row>
    <row r="117" spans="1:16" x14ac:dyDescent="0.25">
      <c r="A117" s="30" t="s">
        <v>43</v>
      </c>
      <c r="B117" s="37"/>
      <c r="C117" s="38"/>
      <c r="D117" s="38"/>
      <c r="E117" s="44" t="s">
        <v>40</v>
      </c>
      <c r="F117" s="38"/>
      <c r="G117" s="38"/>
      <c r="H117" s="38"/>
      <c r="I117" s="38"/>
      <c r="J117" s="39"/>
    </row>
    <row r="118" spans="1:16" ht="45" x14ac:dyDescent="0.25">
      <c r="A118" s="30" t="s">
        <v>103</v>
      </c>
      <c r="B118" s="37"/>
      <c r="C118" s="38"/>
      <c r="D118" s="38"/>
      <c r="E118" s="43" t="s">
        <v>216</v>
      </c>
      <c r="F118" s="38"/>
      <c r="G118" s="38"/>
      <c r="H118" s="38"/>
      <c r="I118" s="38"/>
      <c r="J118" s="39"/>
    </row>
    <row r="119" spans="1:16" ht="180" x14ac:dyDescent="0.25">
      <c r="A119" s="30" t="s">
        <v>45</v>
      </c>
      <c r="B119" s="37"/>
      <c r="C119" s="38"/>
      <c r="D119" s="38"/>
      <c r="E119" s="32" t="s">
        <v>217</v>
      </c>
      <c r="F119" s="38"/>
      <c r="G119" s="38"/>
      <c r="H119" s="38"/>
      <c r="I119" s="38"/>
      <c r="J119" s="39"/>
    </row>
    <row r="120" spans="1:16" x14ac:dyDescent="0.25">
      <c r="A120" s="30" t="s">
        <v>38</v>
      </c>
      <c r="B120" s="30">
        <v>29</v>
      </c>
      <c r="C120" s="31" t="s">
        <v>218</v>
      </c>
      <c r="D120" s="30" t="s">
        <v>40</v>
      </c>
      <c r="E120" s="32" t="s">
        <v>219</v>
      </c>
      <c r="F120" s="33" t="s">
        <v>122</v>
      </c>
      <c r="G120" s="34">
        <v>0.38400000000000001</v>
      </c>
      <c r="H120" s="35">
        <v>0</v>
      </c>
      <c r="I120" s="35">
        <f>ROUND(G120*H120,P4)</f>
        <v>0</v>
      </c>
      <c r="J120" s="30"/>
      <c r="O120" s="36">
        <f>I120*0.21</f>
        <v>0</v>
      </c>
      <c r="P120">
        <v>3</v>
      </c>
    </row>
    <row r="121" spans="1:16" x14ac:dyDescent="0.25">
      <c r="A121" s="30" t="s">
        <v>43</v>
      </c>
      <c r="B121" s="37"/>
      <c r="C121" s="38"/>
      <c r="D121" s="38"/>
      <c r="E121" s="44" t="s">
        <v>40</v>
      </c>
      <c r="F121" s="38"/>
      <c r="G121" s="38"/>
      <c r="H121" s="38"/>
      <c r="I121" s="38"/>
      <c r="J121" s="39"/>
    </row>
    <row r="122" spans="1:16" x14ac:dyDescent="0.25">
      <c r="A122" s="30" t="s">
        <v>103</v>
      </c>
      <c r="B122" s="37"/>
      <c r="C122" s="38"/>
      <c r="D122" s="38"/>
      <c r="E122" s="43" t="s">
        <v>220</v>
      </c>
      <c r="F122" s="38"/>
      <c r="G122" s="38"/>
      <c r="H122" s="38"/>
      <c r="I122" s="38"/>
      <c r="J122" s="39"/>
    </row>
    <row r="123" spans="1:16" ht="180" x14ac:dyDescent="0.25">
      <c r="A123" s="30" t="s">
        <v>45</v>
      </c>
      <c r="B123" s="37"/>
      <c r="C123" s="38"/>
      <c r="D123" s="38"/>
      <c r="E123" s="32" t="s">
        <v>217</v>
      </c>
      <c r="F123" s="38"/>
      <c r="G123" s="38"/>
      <c r="H123" s="38"/>
      <c r="I123" s="38"/>
      <c r="J123" s="39"/>
    </row>
    <row r="124" spans="1:16" x14ac:dyDescent="0.25">
      <c r="A124" s="30" t="s">
        <v>38</v>
      </c>
      <c r="B124" s="30">
        <v>30</v>
      </c>
      <c r="C124" s="31" t="s">
        <v>221</v>
      </c>
      <c r="D124" s="30" t="s">
        <v>40</v>
      </c>
      <c r="E124" s="32" t="s">
        <v>222</v>
      </c>
      <c r="F124" s="33" t="s">
        <v>122</v>
      </c>
      <c r="G124" s="34">
        <v>196.69300000000001</v>
      </c>
      <c r="H124" s="35">
        <v>0</v>
      </c>
      <c r="I124" s="35">
        <f>ROUND(G124*H124,P4)</f>
        <v>0</v>
      </c>
      <c r="J124" s="30"/>
      <c r="O124" s="36">
        <f>I124*0.21</f>
        <v>0</v>
      </c>
      <c r="P124">
        <v>3</v>
      </c>
    </row>
    <row r="125" spans="1:16" x14ac:dyDescent="0.25">
      <c r="A125" s="30" t="s">
        <v>43</v>
      </c>
      <c r="B125" s="37"/>
      <c r="C125" s="38"/>
      <c r="D125" s="38"/>
      <c r="E125" s="44" t="s">
        <v>40</v>
      </c>
      <c r="F125" s="38"/>
      <c r="G125" s="38"/>
      <c r="H125" s="38"/>
      <c r="I125" s="38"/>
      <c r="J125" s="39"/>
    </row>
    <row r="126" spans="1:16" ht="120" x14ac:dyDescent="0.25">
      <c r="A126" s="30" t="s">
        <v>103</v>
      </c>
      <c r="B126" s="37"/>
      <c r="C126" s="38"/>
      <c r="D126" s="38"/>
      <c r="E126" s="43" t="s">
        <v>223</v>
      </c>
      <c r="F126" s="38"/>
      <c r="G126" s="38"/>
      <c r="H126" s="38"/>
      <c r="I126" s="38"/>
      <c r="J126" s="39"/>
    </row>
    <row r="127" spans="1:16" ht="180" x14ac:dyDescent="0.25">
      <c r="A127" s="30" t="s">
        <v>45</v>
      </c>
      <c r="B127" s="37"/>
      <c r="C127" s="38"/>
      <c r="D127" s="38"/>
      <c r="E127" s="32" t="s">
        <v>217</v>
      </c>
      <c r="F127" s="38"/>
      <c r="G127" s="38"/>
      <c r="H127" s="38"/>
      <c r="I127" s="38"/>
      <c r="J127" s="39"/>
    </row>
    <row r="128" spans="1:16" x14ac:dyDescent="0.25">
      <c r="A128" s="30" t="s">
        <v>38</v>
      </c>
      <c r="B128" s="30">
        <v>31</v>
      </c>
      <c r="C128" s="31" t="s">
        <v>224</v>
      </c>
      <c r="D128" s="30" t="s">
        <v>40</v>
      </c>
      <c r="E128" s="32" t="s">
        <v>225</v>
      </c>
      <c r="F128" s="33" t="s">
        <v>71</v>
      </c>
      <c r="G128" s="34">
        <v>36</v>
      </c>
      <c r="H128" s="35">
        <v>0</v>
      </c>
      <c r="I128" s="35">
        <f>ROUND(G128*H128,P4)</f>
        <v>0</v>
      </c>
      <c r="J128" s="30"/>
      <c r="O128" s="36">
        <f>I128*0.21</f>
        <v>0</v>
      </c>
      <c r="P128">
        <v>3</v>
      </c>
    </row>
    <row r="129" spans="1:16" x14ac:dyDescent="0.25">
      <c r="A129" s="30" t="s">
        <v>43</v>
      </c>
      <c r="B129" s="37"/>
      <c r="C129" s="38"/>
      <c r="D129" s="38"/>
      <c r="E129" s="32" t="s">
        <v>123</v>
      </c>
      <c r="F129" s="38"/>
      <c r="G129" s="38"/>
      <c r="H129" s="38"/>
      <c r="I129" s="38"/>
      <c r="J129" s="39"/>
    </row>
    <row r="130" spans="1:16" ht="150" x14ac:dyDescent="0.25">
      <c r="A130" s="30" t="s">
        <v>45</v>
      </c>
      <c r="B130" s="37"/>
      <c r="C130" s="38"/>
      <c r="D130" s="38"/>
      <c r="E130" s="32" t="s">
        <v>226</v>
      </c>
      <c r="F130" s="38"/>
      <c r="G130" s="38"/>
      <c r="H130" s="38"/>
      <c r="I130" s="38"/>
      <c r="J130" s="39"/>
    </row>
    <row r="131" spans="1:16" x14ac:dyDescent="0.25">
      <c r="A131" s="30" t="s">
        <v>38</v>
      </c>
      <c r="B131" s="30">
        <v>32</v>
      </c>
      <c r="C131" s="31" t="s">
        <v>227</v>
      </c>
      <c r="D131" s="30"/>
      <c r="E131" s="32" t="s">
        <v>228</v>
      </c>
      <c r="F131" s="33" t="s">
        <v>71</v>
      </c>
      <c r="G131" s="34">
        <v>1</v>
      </c>
      <c r="H131" s="35">
        <v>0</v>
      </c>
      <c r="I131" s="35">
        <f>ROUND(G131*H131,P4)</f>
        <v>0</v>
      </c>
      <c r="J131" s="30"/>
      <c r="O131" s="36">
        <f>I131*0.21</f>
        <v>0</v>
      </c>
      <c r="P131">
        <v>3</v>
      </c>
    </row>
    <row r="132" spans="1:16" ht="30" x14ac:dyDescent="0.25">
      <c r="A132" s="30" t="s">
        <v>43</v>
      </c>
      <c r="B132" s="37"/>
      <c r="C132" s="38"/>
      <c r="D132" s="38"/>
      <c r="E132" s="32" t="s">
        <v>229</v>
      </c>
      <c r="F132" s="38"/>
      <c r="G132" s="38"/>
      <c r="H132" s="38"/>
      <c r="I132" s="38"/>
      <c r="J132" s="39"/>
    </row>
    <row r="133" spans="1:16" ht="150" x14ac:dyDescent="0.25">
      <c r="A133" s="30" t="s">
        <v>45</v>
      </c>
      <c r="B133" s="40"/>
      <c r="C133" s="41"/>
      <c r="D133" s="41"/>
      <c r="E133" s="32" t="s">
        <v>226</v>
      </c>
      <c r="F133" s="41"/>
      <c r="G133" s="41"/>
      <c r="H133" s="41"/>
      <c r="I133" s="41"/>
      <c r="J133" s="42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0078740157480324" right="0.70078740157480324" top="0.75196850393700787" bottom="0.75196850393700787" header="0.3" footer="0.3"/>
  <pageSetup paperSize="9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3"/>
  <sheetViews>
    <sheetView topLeftCell="B1" workbookViewId="0"/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17</v>
      </c>
      <c r="F2" s="3"/>
      <c r="G2" s="3"/>
      <c r="H2" s="3"/>
      <c r="I2" s="3"/>
      <c r="J2" s="15"/>
    </row>
    <row r="3" spans="1:16" x14ac:dyDescent="0.25">
      <c r="A3" s="3" t="s">
        <v>18</v>
      </c>
      <c r="B3" s="16" t="s">
        <v>19</v>
      </c>
      <c r="C3" s="47" t="s">
        <v>20</v>
      </c>
      <c r="D3" s="48"/>
      <c r="E3" s="17" t="s">
        <v>21</v>
      </c>
      <c r="F3" s="3"/>
      <c r="G3" s="3"/>
      <c r="H3" s="18" t="s">
        <v>15</v>
      </c>
      <c r="I3" s="19">
        <f>SUMIFS(I8:I293,A8:A293,"SD")</f>
        <v>0</v>
      </c>
      <c r="J3" s="15"/>
      <c r="O3">
        <v>0</v>
      </c>
      <c r="P3">
        <v>2</v>
      </c>
    </row>
    <row r="4" spans="1:16" x14ac:dyDescent="0.25">
      <c r="A4" s="3" t="s">
        <v>22</v>
      </c>
      <c r="B4" s="16" t="s">
        <v>23</v>
      </c>
      <c r="C4" s="47" t="s">
        <v>15</v>
      </c>
      <c r="D4" s="48"/>
      <c r="E4" s="17" t="s">
        <v>16</v>
      </c>
      <c r="F4" s="3"/>
      <c r="G4" s="3"/>
      <c r="H4" s="3"/>
      <c r="I4" s="3"/>
      <c r="J4" s="15"/>
      <c r="O4">
        <v>0.12</v>
      </c>
      <c r="P4">
        <v>2</v>
      </c>
    </row>
    <row r="5" spans="1:16" x14ac:dyDescent="0.25">
      <c r="A5" s="49" t="s">
        <v>24</v>
      </c>
      <c r="B5" s="50" t="s">
        <v>25</v>
      </c>
      <c r="C5" s="51" t="s">
        <v>26</v>
      </c>
      <c r="D5" s="51" t="s">
        <v>27</v>
      </c>
      <c r="E5" s="51" t="s">
        <v>28</v>
      </c>
      <c r="F5" s="51" t="s">
        <v>29</v>
      </c>
      <c r="G5" s="51" t="s">
        <v>30</v>
      </c>
      <c r="H5" s="51" t="s">
        <v>31</v>
      </c>
      <c r="I5" s="51"/>
      <c r="J5" s="52" t="s">
        <v>32</v>
      </c>
      <c r="O5">
        <v>0.21</v>
      </c>
    </row>
    <row r="6" spans="1:16" x14ac:dyDescent="0.25">
      <c r="A6" s="49"/>
      <c r="B6" s="50"/>
      <c r="C6" s="51"/>
      <c r="D6" s="51"/>
      <c r="E6" s="51"/>
      <c r="F6" s="51"/>
      <c r="G6" s="51"/>
      <c r="H6" s="7" t="s">
        <v>33</v>
      </c>
      <c r="I6" s="7" t="s">
        <v>34</v>
      </c>
      <c r="J6" s="52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35</v>
      </c>
      <c r="B8" s="25"/>
      <c r="C8" s="26" t="s">
        <v>64</v>
      </c>
      <c r="D8" s="27"/>
      <c r="E8" s="24" t="s">
        <v>119</v>
      </c>
      <c r="F8" s="27"/>
      <c r="G8" s="27"/>
      <c r="H8" s="27"/>
      <c r="I8" s="28">
        <f>SUMIFS(I9:I24,A9:A24,"P")</f>
        <v>0</v>
      </c>
      <c r="J8" s="29"/>
    </row>
    <row r="9" spans="1:16" x14ac:dyDescent="0.25">
      <c r="A9" s="30" t="s">
        <v>38</v>
      </c>
      <c r="B9" s="30">
        <v>1</v>
      </c>
      <c r="C9" s="31" t="s">
        <v>230</v>
      </c>
      <c r="D9" s="30" t="s">
        <v>40</v>
      </c>
      <c r="E9" s="32" t="s">
        <v>231</v>
      </c>
      <c r="F9" s="33" t="s">
        <v>122</v>
      </c>
      <c r="G9" s="34">
        <v>188.512</v>
      </c>
      <c r="H9" s="35">
        <v>0</v>
      </c>
      <c r="I9" s="35">
        <f>ROUND(G9*H9,P4)</f>
        <v>0</v>
      </c>
      <c r="J9" s="30"/>
      <c r="O9" s="36">
        <f>I9*0.21</f>
        <v>0</v>
      </c>
      <c r="P9">
        <v>3</v>
      </c>
    </row>
    <row r="10" spans="1:16" ht="30" x14ac:dyDescent="0.25">
      <c r="A10" s="30" t="s">
        <v>43</v>
      </c>
      <c r="B10" s="37"/>
      <c r="C10" s="38"/>
      <c r="D10" s="38"/>
      <c r="E10" s="32" t="s">
        <v>232</v>
      </c>
      <c r="F10" s="38"/>
      <c r="G10" s="38"/>
      <c r="H10" s="38"/>
      <c r="I10" s="38"/>
      <c r="J10" s="39"/>
    </row>
    <row r="11" spans="1:16" ht="75" x14ac:dyDescent="0.25">
      <c r="A11" s="30" t="s">
        <v>103</v>
      </c>
      <c r="B11" s="37"/>
      <c r="C11" s="38"/>
      <c r="D11" s="38"/>
      <c r="E11" s="43" t="s">
        <v>233</v>
      </c>
      <c r="F11" s="38"/>
      <c r="G11" s="38"/>
      <c r="H11" s="38"/>
      <c r="I11" s="38"/>
      <c r="J11" s="39"/>
    </row>
    <row r="12" spans="1:16" ht="345" x14ac:dyDescent="0.25">
      <c r="A12" s="30" t="s">
        <v>45</v>
      </c>
      <c r="B12" s="37"/>
      <c r="C12" s="38"/>
      <c r="D12" s="38"/>
      <c r="E12" s="32" t="s">
        <v>234</v>
      </c>
      <c r="F12" s="38"/>
      <c r="G12" s="38"/>
      <c r="H12" s="38"/>
      <c r="I12" s="38"/>
      <c r="J12" s="39"/>
    </row>
    <row r="13" spans="1:16" x14ac:dyDescent="0.25">
      <c r="A13" s="30" t="s">
        <v>38</v>
      </c>
      <c r="B13" s="30">
        <v>2</v>
      </c>
      <c r="C13" s="31" t="s">
        <v>235</v>
      </c>
      <c r="D13" s="30" t="s">
        <v>40</v>
      </c>
      <c r="E13" s="32" t="s">
        <v>236</v>
      </c>
      <c r="F13" s="33" t="s">
        <v>210</v>
      </c>
      <c r="G13" s="34">
        <v>353.84</v>
      </c>
      <c r="H13" s="35">
        <v>0</v>
      </c>
      <c r="I13" s="35">
        <f>ROUND(G13*H13,P4)</f>
        <v>0</v>
      </c>
      <c r="J13" s="30"/>
      <c r="O13" s="36">
        <f>I13*0.21</f>
        <v>0</v>
      </c>
      <c r="P13">
        <v>3</v>
      </c>
    </row>
    <row r="14" spans="1:16" ht="30" x14ac:dyDescent="0.25">
      <c r="A14" s="30" t="s">
        <v>43</v>
      </c>
      <c r="B14" s="37"/>
      <c r="C14" s="38"/>
      <c r="D14" s="38"/>
      <c r="E14" s="32" t="s">
        <v>237</v>
      </c>
      <c r="F14" s="38"/>
      <c r="G14" s="38"/>
      <c r="H14" s="38"/>
      <c r="I14" s="38"/>
      <c r="J14" s="39"/>
    </row>
    <row r="15" spans="1:16" ht="45" x14ac:dyDescent="0.25">
      <c r="A15" s="30" t="s">
        <v>103</v>
      </c>
      <c r="B15" s="37"/>
      <c r="C15" s="38"/>
      <c r="D15" s="38"/>
      <c r="E15" s="43" t="s">
        <v>238</v>
      </c>
      <c r="F15" s="38"/>
      <c r="G15" s="38"/>
      <c r="H15" s="38"/>
      <c r="I15" s="38"/>
      <c r="J15" s="39"/>
    </row>
    <row r="16" spans="1:16" ht="30" x14ac:dyDescent="0.25">
      <c r="A16" s="30" t="s">
        <v>45</v>
      </c>
      <c r="B16" s="37"/>
      <c r="C16" s="38"/>
      <c r="D16" s="38"/>
      <c r="E16" s="32" t="s">
        <v>239</v>
      </c>
      <c r="F16" s="38"/>
      <c r="G16" s="38"/>
      <c r="H16" s="38"/>
      <c r="I16" s="38"/>
      <c r="J16" s="39"/>
    </row>
    <row r="17" spans="1:16" x14ac:dyDescent="0.25">
      <c r="A17" s="30" t="s">
        <v>38</v>
      </c>
      <c r="B17" s="30">
        <v>3</v>
      </c>
      <c r="C17" s="31" t="s">
        <v>240</v>
      </c>
      <c r="D17" s="30"/>
      <c r="E17" s="32" t="s">
        <v>241</v>
      </c>
      <c r="F17" s="33" t="s">
        <v>210</v>
      </c>
      <c r="G17" s="34">
        <v>463.92</v>
      </c>
      <c r="H17" s="35">
        <v>0</v>
      </c>
      <c r="I17" s="35">
        <f>ROUND(G17*H17,P4)</f>
        <v>0</v>
      </c>
      <c r="J17" s="30"/>
      <c r="O17" s="36">
        <f>I17*0.21</f>
        <v>0</v>
      </c>
      <c r="P17">
        <v>3</v>
      </c>
    </row>
    <row r="18" spans="1:16" x14ac:dyDescent="0.25">
      <c r="A18" s="30" t="s">
        <v>43</v>
      </c>
      <c r="B18" s="37"/>
      <c r="C18" s="38"/>
      <c r="D18" s="38"/>
      <c r="E18" s="32" t="s">
        <v>242</v>
      </c>
      <c r="F18" s="38"/>
      <c r="G18" s="38"/>
      <c r="H18" s="38"/>
      <c r="I18" s="38"/>
      <c r="J18" s="39"/>
    </row>
    <row r="19" spans="1:16" x14ac:dyDescent="0.25">
      <c r="A19" s="30" t="s">
        <v>103</v>
      </c>
      <c r="B19" s="37"/>
      <c r="C19" s="38"/>
      <c r="D19" s="38"/>
      <c r="E19" s="43" t="s">
        <v>243</v>
      </c>
      <c r="F19" s="38"/>
      <c r="G19" s="38"/>
      <c r="H19" s="38"/>
      <c r="I19" s="38"/>
      <c r="J19" s="39"/>
    </row>
    <row r="20" spans="1:16" ht="75" x14ac:dyDescent="0.25">
      <c r="A20" s="30" t="s">
        <v>45</v>
      </c>
      <c r="B20" s="37"/>
      <c r="C20" s="38"/>
      <c r="D20" s="38"/>
      <c r="E20" s="32" t="s">
        <v>244</v>
      </c>
      <c r="F20" s="38"/>
      <c r="G20" s="38"/>
      <c r="H20" s="38"/>
      <c r="I20" s="38"/>
      <c r="J20" s="39"/>
    </row>
    <row r="21" spans="1:16" x14ac:dyDescent="0.25">
      <c r="A21" s="30" t="s">
        <v>38</v>
      </c>
      <c r="B21" s="30">
        <v>4</v>
      </c>
      <c r="C21" s="31" t="s">
        <v>245</v>
      </c>
      <c r="D21" s="30" t="s">
        <v>40</v>
      </c>
      <c r="E21" s="32" t="s">
        <v>246</v>
      </c>
      <c r="F21" s="33" t="s">
        <v>210</v>
      </c>
      <c r="G21" s="34">
        <v>490.91</v>
      </c>
      <c r="H21" s="35">
        <v>0</v>
      </c>
      <c r="I21" s="35">
        <f>ROUND(G21*H21,P4)</f>
        <v>0</v>
      </c>
      <c r="J21" s="30"/>
      <c r="O21" s="36">
        <f>I21*0.21</f>
        <v>0</v>
      </c>
      <c r="P21">
        <v>3</v>
      </c>
    </row>
    <row r="22" spans="1:16" x14ac:dyDescent="0.25">
      <c r="A22" s="30" t="s">
        <v>43</v>
      </c>
      <c r="B22" s="37"/>
      <c r="C22" s="38"/>
      <c r="D22" s="38"/>
      <c r="E22" s="44"/>
      <c r="F22" s="38"/>
      <c r="G22" s="38"/>
      <c r="H22" s="38"/>
      <c r="I22" s="38"/>
      <c r="J22" s="39"/>
    </row>
    <row r="23" spans="1:16" x14ac:dyDescent="0.25">
      <c r="A23" s="30" t="s">
        <v>103</v>
      </c>
      <c r="B23" s="37"/>
      <c r="C23" s="38"/>
      <c r="D23" s="38"/>
      <c r="E23" s="43" t="s">
        <v>247</v>
      </c>
      <c r="F23" s="38"/>
      <c r="G23" s="38"/>
      <c r="H23" s="38"/>
      <c r="I23" s="38"/>
      <c r="J23" s="39"/>
    </row>
    <row r="24" spans="1:16" ht="30" x14ac:dyDescent="0.25">
      <c r="A24" s="30" t="s">
        <v>45</v>
      </c>
      <c r="B24" s="37"/>
      <c r="C24" s="38"/>
      <c r="D24" s="38"/>
      <c r="E24" s="32" t="s">
        <v>248</v>
      </c>
      <c r="F24" s="38"/>
      <c r="G24" s="38"/>
      <c r="H24" s="38"/>
      <c r="I24" s="38"/>
      <c r="J24" s="39"/>
    </row>
    <row r="25" spans="1:16" x14ac:dyDescent="0.25">
      <c r="A25" s="24" t="s">
        <v>35</v>
      </c>
      <c r="B25" s="25"/>
      <c r="C25" s="26" t="s">
        <v>67</v>
      </c>
      <c r="D25" s="27"/>
      <c r="E25" s="24" t="s">
        <v>178</v>
      </c>
      <c r="F25" s="27"/>
      <c r="G25" s="27"/>
      <c r="H25" s="27"/>
      <c r="I25" s="28">
        <f>SUMIFS(I26:I61,A26:A61,"P")</f>
        <v>0</v>
      </c>
      <c r="J25" s="29"/>
    </row>
    <row r="26" spans="1:16" x14ac:dyDescent="0.25">
      <c r="A26" s="30" t="s">
        <v>38</v>
      </c>
      <c r="B26" s="30">
        <v>5</v>
      </c>
      <c r="C26" s="31" t="s">
        <v>249</v>
      </c>
      <c r="D26" s="30" t="s">
        <v>40</v>
      </c>
      <c r="E26" s="32" t="s">
        <v>250</v>
      </c>
      <c r="F26" s="33" t="s">
        <v>122</v>
      </c>
      <c r="G26" s="34">
        <v>4.5309999999999997</v>
      </c>
      <c r="H26" s="35">
        <v>0</v>
      </c>
      <c r="I26" s="35">
        <f>ROUND(G26*H26,P4)</f>
        <v>0</v>
      </c>
      <c r="J26" s="30"/>
      <c r="O26" s="36">
        <f>I26*0.21</f>
        <v>0</v>
      </c>
      <c r="P26">
        <v>3</v>
      </c>
    </row>
    <row r="27" spans="1:16" ht="30" x14ac:dyDescent="0.25">
      <c r="A27" s="30" t="s">
        <v>43</v>
      </c>
      <c r="B27" s="37"/>
      <c r="C27" s="38"/>
      <c r="D27" s="38"/>
      <c r="E27" s="32" t="s">
        <v>251</v>
      </c>
      <c r="F27" s="38"/>
      <c r="G27" s="38"/>
      <c r="H27" s="38"/>
      <c r="I27" s="38"/>
      <c r="J27" s="39"/>
    </row>
    <row r="28" spans="1:16" x14ac:dyDescent="0.25">
      <c r="A28" s="30" t="s">
        <v>103</v>
      </c>
      <c r="B28" s="37"/>
      <c r="C28" s="38"/>
      <c r="D28" s="38"/>
      <c r="E28" s="43" t="s">
        <v>252</v>
      </c>
      <c r="F28" s="38"/>
      <c r="G28" s="38"/>
      <c r="H28" s="38"/>
      <c r="I28" s="38"/>
      <c r="J28" s="39"/>
    </row>
    <row r="29" spans="1:16" ht="75" x14ac:dyDescent="0.25">
      <c r="A29" s="30" t="s">
        <v>45</v>
      </c>
      <c r="B29" s="37"/>
      <c r="C29" s="38"/>
      <c r="D29" s="38"/>
      <c r="E29" s="32" t="s">
        <v>253</v>
      </c>
      <c r="F29" s="38"/>
      <c r="G29" s="38"/>
      <c r="H29" s="38"/>
      <c r="I29" s="38"/>
      <c r="J29" s="39"/>
    </row>
    <row r="30" spans="1:16" x14ac:dyDescent="0.25">
      <c r="A30" s="30" t="s">
        <v>38</v>
      </c>
      <c r="B30" s="30">
        <v>6</v>
      </c>
      <c r="C30" s="31" t="s">
        <v>254</v>
      </c>
      <c r="D30" s="30" t="s">
        <v>40</v>
      </c>
      <c r="E30" s="32" t="s">
        <v>255</v>
      </c>
      <c r="F30" s="33" t="s">
        <v>122</v>
      </c>
      <c r="G30" s="34">
        <v>0.23499999999999999</v>
      </c>
      <c r="H30" s="35">
        <v>0</v>
      </c>
      <c r="I30" s="35">
        <f>ROUND(G30*H30,P4)</f>
        <v>0</v>
      </c>
      <c r="J30" s="30"/>
      <c r="O30" s="36">
        <f>I30*0.21</f>
        <v>0</v>
      </c>
      <c r="P30">
        <v>3</v>
      </c>
    </row>
    <row r="31" spans="1:16" x14ac:dyDescent="0.25">
      <c r="A31" s="30" t="s">
        <v>43</v>
      </c>
      <c r="B31" s="37"/>
      <c r="C31" s="38"/>
      <c r="D31" s="38"/>
      <c r="E31" s="32" t="s">
        <v>256</v>
      </c>
      <c r="F31" s="38"/>
      <c r="G31" s="38"/>
      <c r="H31" s="38"/>
      <c r="I31" s="38"/>
      <c r="J31" s="39"/>
    </row>
    <row r="32" spans="1:16" ht="60" x14ac:dyDescent="0.25">
      <c r="A32" s="30" t="s">
        <v>103</v>
      </c>
      <c r="B32" s="37"/>
      <c r="C32" s="38"/>
      <c r="D32" s="38"/>
      <c r="E32" s="43" t="s">
        <v>257</v>
      </c>
      <c r="F32" s="38"/>
      <c r="G32" s="38"/>
      <c r="H32" s="38"/>
      <c r="I32" s="38"/>
      <c r="J32" s="39"/>
    </row>
    <row r="33" spans="1:16" ht="105" x14ac:dyDescent="0.25">
      <c r="A33" s="30" t="s">
        <v>45</v>
      </c>
      <c r="B33" s="37"/>
      <c r="C33" s="38"/>
      <c r="D33" s="38"/>
      <c r="E33" s="32" t="s">
        <v>258</v>
      </c>
      <c r="F33" s="38"/>
      <c r="G33" s="38"/>
      <c r="H33" s="38"/>
      <c r="I33" s="38"/>
      <c r="J33" s="39"/>
    </row>
    <row r="34" spans="1:16" x14ac:dyDescent="0.25">
      <c r="A34" s="30" t="s">
        <v>38</v>
      </c>
      <c r="B34" s="30">
        <v>7</v>
      </c>
      <c r="C34" s="31" t="s">
        <v>259</v>
      </c>
      <c r="D34" s="30" t="s">
        <v>40</v>
      </c>
      <c r="E34" s="32" t="s">
        <v>260</v>
      </c>
      <c r="F34" s="33" t="s">
        <v>142</v>
      </c>
      <c r="G34" s="34">
        <v>847.5</v>
      </c>
      <c r="H34" s="35">
        <v>0</v>
      </c>
      <c r="I34" s="35">
        <f>ROUND(G34*H34,P4)</f>
        <v>0</v>
      </c>
      <c r="J34" s="30"/>
      <c r="O34" s="36">
        <f>I34*0.21</f>
        <v>0</v>
      </c>
      <c r="P34">
        <v>3</v>
      </c>
    </row>
    <row r="35" spans="1:16" ht="60" x14ac:dyDescent="0.25">
      <c r="A35" s="30" t="s">
        <v>43</v>
      </c>
      <c r="B35" s="37"/>
      <c r="C35" s="38"/>
      <c r="D35" s="38"/>
      <c r="E35" s="32" t="s">
        <v>261</v>
      </c>
      <c r="F35" s="38"/>
      <c r="G35" s="38"/>
      <c r="H35" s="38"/>
      <c r="I35" s="38"/>
      <c r="J35" s="39"/>
    </row>
    <row r="36" spans="1:16" x14ac:dyDescent="0.25">
      <c r="A36" s="30" t="s">
        <v>103</v>
      </c>
      <c r="B36" s="37"/>
      <c r="C36" s="38"/>
      <c r="D36" s="38"/>
      <c r="E36" s="43" t="s">
        <v>262</v>
      </c>
      <c r="F36" s="38"/>
      <c r="G36" s="38"/>
      <c r="H36" s="38"/>
      <c r="I36" s="38"/>
      <c r="J36" s="39"/>
    </row>
    <row r="37" spans="1:16" ht="135" x14ac:dyDescent="0.25">
      <c r="A37" s="30" t="s">
        <v>45</v>
      </c>
      <c r="B37" s="37"/>
      <c r="C37" s="38"/>
      <c r="D37" s="38"/>
      <c r="E37" s="32" t="s">
        <v>263</v>
      </c>
      <c r="F37" s="38"/>
      <c r="G37" s="38"/>
      <c r="H37" s="38"/>
      <c r="I37" s="38"/>
      <c r="J37" s="39"/>
    </row>
    <row r="38" spans="1:16" ht="30" x14ac:dyDescent="0.25">
      <c r="A38" s="30" t="s">
        <v>38</v>
      </c>
      <c r="B38" s="30">
        <v>8</v>
      </c>
      <c r="C38" s="31" t="s">
        <v>264</v>
      </c>
      <c r="D38" s="30" t="s">
        <v>40</v>
      </c>
      <c r="E38" s="32" t="s">
        <v>265</v>
      </c>
      <c r="F38" s="33" t="s">
        <v>142</v>
      </c>
      <c r="G38" s="34">
        <v>678</v>
      </c>
      <c r="H38" s="35">
        <v>0</v>
      </c>
      <c r="I38" s="35">
        <f>ROUND(G38*H38,P4)</f>
        <v>0</v>
      </c>
      <c r="J38" s="30"/>
      <c r="O38" s="36">
        <f>I38*0.21</f>
        <v>0</v>
      </c>
      <c r="P38">
        <v>3</v>
      </c>
    </row>
    <row r="39" spans="1:16" x14ac:dyDescent="0.25">
      <c r="A39" s="30" t="s">
        <v>43</v>
      </c>
      <c r="B39" s="37"/>
      <c r="C39" s="38"/>
      <c r="D39" s="38"/>
      <c r="E39" s="44" t="s">
        <v>40</v>
      </c>
      <c r="F39" s="38"/>
      <c r="G39" s="38"/>
      <c r="H39" s="38"/>
      <c r="I39" s="38"/>
      <c r="J39" s="39"/>
    </row>
    <row r="40" spans="1:16" x14ac:dyDescent="0.25">
      <c r="A40" s="30" t="s">
        <v>103</v>
      </c>
      <c r="B40" s="37"/>
      <c r="C40" s="38"/>
      <c r="D40" s="38"/>
      <c r="E40" s="43" t="s">
        <v>266</v>
      </c>
      <c r="F40" s="38"/>
      <c r="G40" s="38"/>
      <c r="H40" s="38"/>
      <c r="I40" s="38"/>
      <c r="J40" s="39"/>
    </row>
    <row r="41" spans="1:16" ht="105" x14ac:dyDescent="0.25">
      <c r="A41" s="30" t="s">
        <v>45</v>
      </c>
      <c r="B41" s="37"/>
      <c r="C41" s="38"/>
      <c r="D41" s="38"/>
      <c r="E41" s="32" t="s">
        <v>267</v>
      </c>
      <c r="F41" s="38"/>
      <c r="G41" s="38"/>
      <c r="H41" s="38"/>
      <c r="I41" s="38"/>
      <c r="J41" s="39"/>
    </row>
    <row r="42" spans="1:16" ht="30" x14ac:dyDescent="0.25">
      <c r="A42" s="30" t="s">
        <v>38</v>
      </c>
      <c r="B42" s="30">
        <v>9</v>
      </c>
      <c r="C42" s="31" t="s">
        <v>268</v>
      </c>
      <c r="D42" s="30" t="s">
        <v>40</v>
      </c>
      <c r="E42" s="32" t="s">
        <v>269</v>
      </c>
      <c r="F42" s="33" t="s">
        <v>142</v>
      </c>
      <c r="G42" s="34">
        <v>113</v>
      </c>
      <c r="H42" s="35">
        <v>0</v>
      </c>
      <c r="I42" s="35">
        <f>ROUND(G42*H42,P4)</f>
        <v>0</v>
      </c>
      <c r="J42" s="30"/>
      <c r="O42" s="36">
        <f>I42*0.21</f>
        <v>0</v>
      </c>
      <c r="P42">
        <v>3</v>
      </c>
    </row>
    <row r="43" spans="1:16" x14ac:dyDescent="0.25">
      <c r="A43" s="30" t="s">
        <v>43</v>
      </c>
      <c r="B43" s="37"/>
      <c r="C43" s="38"/>
      <c r="D43" s="38"/>
      <c r="E43" s="44" t="s">
        <v>40</v>
      </c>
      <c r="F43" s="38"/>
      <c r="G43" s="38"/>
      <c r="H43" s="38"/>
      <c r="I43" s="38"/>
      <c r="J43" s="39"/>
    </row>
    <row r="44" spans="1:16" x14ac:dyDescent="0.25">
      <c r="A44" s="30" t="s">
        <v>103</v>
      </c>
      <c r="B44" s="37"/>
      <c r="C44" s="38"/>
      <c r="D44" s="38"/>
      <c r="E44" s="43" t="s">
        <v>270</v>
      </c>
      <c r="F44" s="38"/>
      <c r="G44" s="38"/>
      <c r="H44" s="38"/>
      <c r="I44" s="38"/>
      <c r="J44" s="39"/>
    </row>
    <row r="45" spans="1:16" ht="105" x14ac:dyDescent="0.25">
      <c r="A45" s="30" t="s">
        <v>45</v>
      </c>
      <c r="B45" s="37"/>
      <c r="C45" s="38"/>
      <c r="D45" s="38"/>
      <c r="E45" s="32" t="s">
        <v>267</v>
      </c>
      <c r="F45" s="38"/>
      <c r="G45" s="38"/>
      <c r="H45" s="38"/>
      <c r="I45" s="38"/>
      <c r="J45" s="39"/>
    </row>
    <row r="46" spans="1:16" ht="30" x14ac:dyDescent="0.25">
      <c r="A46" s="30" t="s">
        <v>38</v>
      </c>
      <c r="B46" s="30">
        <v>10</v>
      </c>
      <c r="C46" s="31" t="s">
        <v>271</v>
      </c>
      <c r="D46" s="30" t="s">
        <v>40</v>
      </c>
      <c r="E46" s="32" t="s">
        <v>272</v>
      </c>
      <c r="F46" s="33" t="s">
        <v>142</v>
      </c>
      <c r="G46" s="34">
        <v>1</v>
      </c>
      <c r="H46" s="35">
        <v>0</v>
      </c>
      <c r="I46" s="35">
        <f>ROUND(G46*H46,P4)</f>
        <v>0</v>
      </c>
      <c r="J46" s="30"/>
      <c r="O46" s="36">
        <f>I46*0.21</f>
        <v>0</v>
      </c>
      <c r="P46">
        <v>3</v>
      </c>
    </row>
    <row r="47" spans="1:16" x14ac:dyDescent="0.25">
      <c r="A47" s="30" t="s">
        <v>43</v>
      </c>
      <c r="B47" s="37"/>
      <c r="C47" s="38"/>
      <c r="D47" s="38"/>
      <c r="E47" s="44" t="s">
        <v>40</v>
      </c>
      <c r="F47" s="38"/>
      <c r="G47" s="38"/>
      <c r="H47" s="38"/>
      <c r="I47" s="38"/>
      <c r="J47" s="39"/>
    </row>
    <row r="48" spans="1:16" ht="30" x14ac:dyDescent="0.25">
      <c r="A48" s="30" t="s">
        <v>103</v>
      </c>
      <c r="B48" s="37"/>
      <c r="C48" s="38"/>
      <c r="D48" s="38"/>
      <c r="E48" s="43" t="s">
        <v>273</v>
      </c>
      <c r="F48" s="38"/>
      <c r="G48" s="38"/>
      <c r="H48" s="38"/>
      <c r="I48" s="38"/>
      <c r="J48" s="39"/>
    </row>
    <row r="49" spans="1:16" ht="105" x14ac:dyDescent="0.25">
      <c r="A49" s="30" t="s">
        <v>45</v>
      </c>
      <c r="B49" s="37"/>
      <c r="C49" s="38"/>
      <c r="D49" s="38"/>
      <c r="E49" s="32" t="s">
        <v>267</v>
      </c>
      <c r="F49" s="38"/>
      <c r="G49" s="38"/>
      <c r="H49" s="38"/>
      <c r="I49" s="38"/>
      <c r="J49" s="39"/>
    </row>
    <row r="50" spans="1:16" x14ac:dyDescent="0.25">
      <c r="A50" s="30" t="s">
        <v>38</v>
      </c>
      <c r="B50" s="30">
        <v>11</v>
      </c>
      <c r="C50" s="31" t="s">
        <v>274</v>
      </c>
      <c r="D50" s="30" t="s">
        <v>40</v>
      </c>
      <c r="E50" s="32" t="s">
        <v>275</v>
      </c>
      <c r="F50" s="33" t="s">
        <v>122</v>
      </c>
      <c r="G50" s="34">
        <v>6.27</v>
      </c>
      <c r="H50" s="35">
        <v>0</v>
      </c>
      <c r="I50" s="35">
        <f>ROUND(G50*H50,P4)</f>
        <v>0</v>
      </c>
      <c r="J50" s="30"/>
      <c r="O50" s="36">
        <f>I50*0.21</f>
        <v>0</v>
      </c>
      <c r="P50">
        <v>3</v>
      </c>
    </row>
    <row r="51" spans="1:16" x14ac:dyDescent="0.25">
      <c r="A51" s="30" t="s">
        <v>43</v>
      </c>
      <c r="B51" s="37"/>
      <c r="C51" s="38"/>
      <c r="D51" s="38"/>
      <c r="E51" s="44" t="s">
        <v>40</v>
      </c>
      <c r="F51" s="38"/>
      <c r="G51" s="38"/>
      <c r="H51" s="38"/>
      <c r="I51" s="38"/>
      <c r="J51" s="39"/>
    </row>
    <row r="52" spans="1:16" x14ac:dyDescent="0.25">
      <c r="A52" s="30" t="s">
        <v>103</v>
      </c>
      <c r="B52" s="37"/>
      <c r="C52" s="38"/>
      <c r="D52" s="38"/>
      <c r="E52" s="43" t="s">
        <v>276</v>
      </c>
      <c r="F52" s="38"/>
      <c r="G52" s="38"/>
      <c r="H52" s="38"/>
      <c r="I52" s="38"/>
      <c r="J52" s="39"/>
    </row>
    <row r="53" spans="1:16" ht="409.5" x14ac:dyDescent="0.25">
      <c r="A53" s="30" t="s">
        <v>45</v>
      </c>
      <c r="B53" s="37"/>
      <c r="C53" s="38"/>
      <c r="D53" s="38"/>
      <c r="E53" s="32" t="s">
        <v>277</v>
      </c>
      <c r="F53" s="38"/>
      <c r="G53" s="38"/>
      <c r="H53" s="38"/>
      <c r="I53" s="38"/>
      <c r="J53" s="39"/>
    </row>
    <row r="54" spans="1:16" x14ac:dyDescent="0.25">
      <c r="A54" s="30" t="s">
        <v>38</v>
      </c>
      <c r="B54" s="30">
        <v>12</v>
      </c>
      <c r="C54" s="31" t="s">
        <v>278</v>
      </c>
      <c r="D54" s="30" t="s">
        <v>40</v>
      </c>
      <c r="E54" s="32" t="s">
        <v>279</v>
      </c>
      <c r="F54" s="33" t="s">
        <v>101</v>
      </c>
      <c r="G54" s="34">
        <v>1.0029999999999999</v>
      </c>
      <c r="H54" s="35">
        <v>0</v>
      </c>
      <c r="I54" s="35">
        <f>ROUND(G54*H54,P4)</f>
        <v>0</v>
      </c>
      <c r="J54" s="30"/>
      <c r="O54" s="36">
        <f>I54*0.21</f>
        <v>0</v>
      </c>
      <c r="P54">
        <v>3</v>
      </c>
    </row>
    <row r="55" spans="1:16" x14ac:dyDescent="0.25">
      <c r="A55" s="30" t="s">
        <v>43</v>
      </c>
      <c r="B55" s="37"/>
      <c r="C55" s="38"/>
      <c r="D55" s="38"/>
      <c r="E55" s="44" t="s">
        <v>40</v>
      </c>
      <c r="F55" s="38"/>
      <c r="G55" s="38"/>
      <c r="H55" s="38"/>
      <c r="I55" s="38"/>
      <c r="J55" s="39"/>
    </row>
    <row r="56" spans="1:16" x14ac:dyDescent="0.25">
      <c r="A56" s="30" t="s">
        <v>103</v>
      </c>
      <c r="B56" s="37"/>
      <c r="C56" s="38"/>
      <c r="D56" s="38"/>
      <c r="E56" s="43" t="s">
        <v>280</v>
      </c>
      <c r="F56" s="38"/>
      <c r="G56" s="38"/>
      <c r="H56" s="38"/>
      <c r="I56" s="38"/>
      <c r="J56" s="39"/>
    </row>
    <row r="57" spans="1:16" ht="375" x14ac:dyDescent="0.25">
      <c r="A57" s="30" t="s">
        <v>45</v>
      </c>
      <c r="B57" s="37"/>
      <c r="C57" s="38"/>
      <c r="D57" s="38"/>
      <c r="E57" s="32" t="s">
        <v>281</v>
      </c>
      <c r="F57" s="38"/>
      <c r="G57" s="38"/>
      <c r="H57" s="38"/>
      <c r="I57" s="38"/>
      <c r="J57" s="39"/>
    </row>
    <row r="58" spans="1:16" x14ac:dyDescent="0.25">
      <c r="A58" s="30" t="s">
        <v>38</v>
      </c>
      <c r="B58" s="30">
        <v>13</v>
      </c>
      <c r="C58" s="31" t="s">
        <v>282</v>
      </c>
      <c r="D58" s="30" t="s">
        <v>40</v>
      </c>
      <c r="E58" s="32" t="s">
        <v>283</v>
      </c>
      <c r="F58" s="33" t="s">
        <v>210</v>
      </c>
      <c r="G58" s="34">
        <v>163.107</v>
      </c>
      <c r="H58" s="35">
        <v>0</v>
      </c>
      <c r="I58" s="35">
        <f>ROUND(G58*H58,P4)</f>
        <v>0</v>
      </c>
      <c r="J58" s="30"/>
      <c r="O58" s="36">
        <f>I58*0.21</f>
        <v>0</v>
      </c>
      <c r="P58">
        <v>3</v>
      </c>
    </row>
    <row r="59" spans="1:16" ht="45" x14ac:dyDescent="0.25">
      <c r="A59" s="30" t="s">
        <v>43</v>
      </c>
      <c r="B59" s="37"/>
      <c r="C59" s="38"/>
      <c r="D59" s="38"/>
      <c r="E59" s="32" t="s">
        <v>284</v>
      </c>
      <c r="F59" s="38"/>
      <c r="G59" s="38"/>
      <c r="H59" s="38"/>
      <c r="I59" s="38"/>
      <c r="J59" s="39"/>
    </row>
    <row r="60" spans="1:16" x14ac:dyDescent="0.25">
      <c r="A60" s="30" t="s">
        <v>103</v>
      </c>
      <c r="B60" s="37"/>
      <c r="C60" s="38"/>
      <c r="D60" s="38"/>
      <c r="E60" s="43" t="s">
        <v>285</v>
      </c>
      <c r="F60" s="38"/>
      <c r="G60" s="38"/>
      <c r="H60" s="38"/>
      <c r="I60" s="38"/>
      <c r="J60" s="39"/>
    </row>
    <row r="61" spans="1:16" ht="120" x14ac:dyDescent="0.25">
      <c r="A61" s="30" t="s">
        <v>45</v>
      </c>
      <c r="B61" s="37"/>
      <c r="C61" s="38"/>
      <c r="D61" s="38"/>
      <c r="E61" s="32" t="s">
        <v>286</v>
      </c>
      <c r="F61" s="38"/>
      <c r="G61" s="38"/>
      <c r="H61" s="38"/>
      <c r="I61" s="38"/>
      <c r="J61" s="39"/>
    </row>
    <row r="62" spans="1:16" x14ac:dyDescent="0.25">
      <c r="A62" s="24" t="s">
        <v>35</v>
      </c>
      <c r="B62" s="25"/>
      <c r="C62" s="26" t="s">
        <v>108</v>
      </c>
      <c r="D62" s="27"/>
      <c r="E62" s="24" t="s">
        <v>287</v>
      </c>
      <c r="F62" s="27"/>
      <c r="G62" s="27"/>
      <c r="H62" s="27"/>
      <c r="I62" s="28">
        <f>SUMIFS(I63:I94,A63:A94,"P")</f>
        <v>0</v>
      </c>
      <c r="J62" s="29"/>
    </row>
    <row r="63" spans="1:16" x14ac:dyDescent="0.25">
      <c r="A63" s="30" t="s">
        <v>38</v>
      </c>
      <c r="B63" s="30">
        <v>14</v>
      </c>
      <c r="C63" s="31" t="s">
        <v>288</v>
      </c>
      <c r="D63" s="30" t="s">
        <v>40</v>
      </c>
      <c r="E63" s="32" t="s">
        <v>289</v>
      </c>
      <c r="F63" s="33" t="s">
        <v>290</v>
      </c>
      <c r="G63" s="34">
        <v>228</v>
      </c>
      <c r="H63" s="35">
        <v>0</v>
      </c>
      <c r="I63" s="35">
        <f>ROUND(G63*H63,P4)</f>
        <v>0</v>
      </c>
      <c r="J63" s="30"/>
      <c r="O63" s="36">
        <f>I63*0.21</f>
        <v>0</v>
      </c>
      <c r="P63">
        <v>3</v>
      </c>
    </row>
    <row r="64" spans="1:16" ht="30" x14ac:dyDescent="0.25">
      <c r="A64" s="30" t="s">
        <v>43</v>
      </c>
      <c r="B64" s="37"/>
      <c r="C64" s="38"/>
      <c r="D64" s="38"/>
      <c r="E64" s="32" t="s">
        <v>291</v>
      </c>
      <c r="F64" s="38"/>
      <c r="G64" s="38"/>
      <c r="H64" s="38"/>
      <c r="I64" s="38"/>
      <c r="J64" s="39"/>
    </row>
    <row r="65" spans="1:16" x14ac:dyDescent="0.25">
      <c r="A65" s="30" t="s">
        <v>103</v>
      </c>
      <c r="B65" s="37"/>
      <c r="C65" s="38"/>
      <c r="D65" s="38"/>
      <c r="E65" s="43" t="s">
        <v>292</v>
      </c>
      <c r="F65" s="38"/>
      <c r="G65" s="38"/>
      <c r="H65" s="38"/>
      <c r="I65" s="38"/>
      <c r="J65" s="39"/>
    </row>
    <row r="66" spans="1:16" ht="45" x14ac:dyDescent="0.25">
      <c r="A66" s="30" t="s">
        <v>45</v>
      </c>
      <c r="B66" s="37"/>
      <c r="C66" s="38"/>
      <c r="D66" s="38"/>
      <c r="E66" s="32" t="s">
        <v>293</v>
      </c>
      <c r="F66" s="38"/>
      <c r="G66" s="38"/>
      <c r="H66" s="38"/>
      <c r="I66" s="38"/>
      <c r="J66" s="39"/>
    </row>
    <row r="67" spans="1:16" x14ac:dyDescent="0.25">
      <c r="A67" s="30" t="s">
        <v>38</v>
      </c>
      <c r="B67" s="30">
        <v>15</v>
      </c>
      <c r="C67" s="31" t="s">
        <v>294</v>
      </c>
      <c r="D67" s="30" t="s">
        <v>40</v>
      </c>
      <c r="E67" s="32" t="s">
        <v>295</v>
      </c>
      <c r="F67" s="33" t="s">
        <v>122</v>
      </c>
      <c r="G67" s="34">
        <v>18.216999999999999</v>
      </c>
      <c r="H67" s="35">
        <v>0</v>
      </c>
      <c r="I67" s="35">
        <f>ROUND(G67*H67,P4)</f>
        <v>0</v>
      </c>
      <c r="J67" s="30"/>
      <c r="O67" s="36">
        <f>I67*0.21</f>
        <v>0</v>
      </c>
      <c r="P67">
        <v>3</v>
      </c>
    </row>
    <row r="68" spans="1:16" ht="45" x14ac:dyDescent="0.25">
      <c r="A68" s="30" t="s">
        <v>43</v>
      </c>
      <c r="B68" s="37"/>
      <c r="C68" s="38"/>
      <c r="D68" s="38"/>
      <c r="E68" s="32" t="s">
        <v>296</v>
      </c>
      <c r="F68" s="38"/>
      <c r="G68" s="38"/>
      <c r="H68" s="38"/>
      <c r="I68" s="38"/>
      <c r="J68" s="39"/>
    </row>
    <row r="69" spans="1:16" ht="60" x14ac:dyDescent="0.25">
      <c r="A69" s="30" t="s">
        <v>103</v>
      </c>
      <c r="B69" s="37"/>
      <c r="C69" s="38"/>
      <c r="D69" s="38"/>
      <c r="E69" s="43" t="s">
        <v>297</v>
      </c>
      <c r="F69" s="38"/>
      <c r="G69" s="38"/>
      <c r="H69" s="38"/>
      <c r="I69" s="38"/>
      <c r="J69" s="39"/>
    </row>
    <row r="70" spans="1:16" ht="409.5" x14ac:dyDescent="0.25">
      <c r="A70" s="30" t="s">
        <v>45</v>
      </c>
      <c r="B70" s="37"/>
      <c r="C70" s="38"/>
      <c r="D70" s="38"/>
      <c r="E70" s="32" t="s">
        <v>298</v>
      </c>
      <c r="F70" s="38"/>
      <c r="G70" s="38"/>
      <c r="H70" s="38"/>
      <c r="I70" s="38"/>
      <c r="J70" s="39"/>
    </row>
    <row r="71" spans="1:16" x14ac:dyDescent="0.25">
      <c r="A71" s="30" t="s">
        <v>38</v>
      </c>
      <c r="B71" s="30">
        <v>16</v>
      </c>
      <c r="C71" s="31" t="s">
        <v>299</v>
      </c>
      <c r="D71" s="30" t="s">
        <v>40</v>
      </c>
      <c r="E71" s="32" t="s">
        <v>300</v>
      </c>
      <c r="F71" s="33" t="s">
        <v>101</v>
      </c>
      <c r="G71" s="34">
        <v>3.097</v>
      </c>
      <c r="H71" s="35">
        <v>0</v>
      </c>
      <c r="I71" s="35">
        <f>ROUND(G71*H71,P4)</f>
        <v>0</v>
      </c>
      <c r="J71" s="30"/>
      <c r="O71" s="36">
        <f>I71*0.21</f>
        <v>0</v>
      </c>
      <c r="P71">
        <v>3</v>
      </c>
    </row>
    <row r="72" spans="1:16" ht="30" x14ac:dyDescent="0.25">
      <c r="A72" s="30" t="s">
        <v>43</v>
      </c>
      <c r="B72" s="37"/>
      <c r="C72" s="38"/>
      <c r="D72" s="38"/>
      <c r="E72" s="32" t="s">
        <v>301</v>
      </c>
      <c r="F72" s="38"/>
      <c r="G72" s="38"/>
      <c r="H72" s="38"/>
      <c r="I72" s="38"/>
      <c r="J72" s="39"/>
    </row>
    <row r="73" spans="1:16" x14ac:dyDescent="0.25">
      <c r="A73" s="30" t="s">
        <v>103</v>
      </c>
      <c r="B73" s="37"/>
      <c r="C73" s="38"/>
      <c r="D73" s="38"/>
      <c r="E73" s="43" t="s">
        <v>302</v>
      </c>
      <c r="F73" s="38"/>
      <c r="G73" s="38"/>
      <c r="H73" s="38"/>
      <c r="I73" s="38"/>
      <c r="J73" s="39"/>
    </row>
    <row r="74" spans="1:16" ht="300" x14ac:dyDescent="0.25">
      <c r="A74" s="30" t="s">
        <v>45</v>
      </c>
      <c r="B74" s="37"/>
      <c r="C74" s="38"/>
      <c r="D74" s="38"/>
      <c r="E74" s="32" t="s">
        <v>303</v>
      </c>
      <c r="F74" s="38"/>
      <c r="G74" s="38"/>
      <c r="H74" s="38"/>
      <c r="I74" s="38"/>
      <c r="J74" s="39"/>
    </row>
    <row r="75" spans="1:16" x14ac:dyDescent="0.25">
      <c r="A75" s="30" t="s">
        <v>38</v>
      </c>
      <c r="B75" s="30">
        <v>17</v>
      </c>
      <c r="C75" s="31" t="s">
        <v>304</v>
      </c>
      <c r="D75" s="30" t="s">
        <v>40</v>
      </c>
      <c r="E75" s="32" t="s">
        <v>305</v>
      </c>
      <c r="F75" s="33" t="s">
        <v>122</v>
      </c>
      <c r="G75" s="34">
        <v>4.7699999999999996</v>
      </c>
      <c r="H75" s="35">
        <v>0</v>
      </c>
      <c r="I75" s="35">
        <f>ROUND(G75*H75,P4)</f>
        <v>0</v>
      </c>
      <c r="J75" s="30"/>
      <c r="O75" s="36">
        <f>I75*0.21</f>
        <v>0</v>
      </c>
      <c r="P75">
        <v>3</v>
      </c>
    </row>
    <row r="76" spans="1:16" x14ac:dyDescent="0.25">
      <c r="A76" s="30" t="s">
        <v>43</v>
      </c>
      <c r="B76" s="37"/>
      <c r="C76" s="38"/>
      <c r="D76" s="38"/>
      <c r="E76" s="44" t="s">
        <v>40</v>
      </c>
      <c r="F76" s="38"/>
      <c r="G76" s="38"/>
      <c r="H76" s="38"/>
      <c r="I76" s="38"/>
      <c r="J76" s="39"/>
    </row>
    <row r="77" spans="1:16" ht="45" x14ac:dyDescent="0.25">
      <c r="A77" s="30" t="s">
        <v>103</v>
      </c>
      <c r="B77" s="37"/>
      <c r="C77" s="38"/>
      <c r="D77" s="38"/>
      <c r="E77" s="43" t="s">
        <v>306</v>
      </c>
      <c r="F77" s="38"/>
      <c r="G77" s="38"/>
      <c r="H77" s="38"/>
      <c r="I77" s="38"/>
      <c r="J77" s="39"/>
    </row>
    <row r="78" spans="1:16" ht="120" x14ac:dyDescent="0.25">
      <c r="A78" s="30" t="s">
        <v>45</v>
      </c>
      <c r="B78" s="37"/>
      <c r="C78" s="38"/>
      <c r="D78" s="38"/>
      <c r="E78" s="32" t="s">
        <v>307</v>
      </c>
      <c r="F78" s="38"/>
      <c r="G78" s="38"/>
      <c r="H78" s="38"/>
      <c r="I78" s="38"/>
      <c r="J78" s="39"/>
    </row>
    <row r="79" spans="1:16" x14ac:dyDescent="0.25">
      <c r="A79" s="30" t="s">
        <v>38</v>
      </c>
      <c r="B79" s="30">
        <v>18</v>
      </c>
      <c r="C79" s="31" t="s">
        <v>308</v>
      </c>
      <c r="D79" s="30" t="s">
        <v>40</v>
      </c>
      <c r="E79" s="32" t="s">
        <v>309</v>
      </c>
      <c r="F79" s="33" t="s">
        <v>122</v>
      </c>
      <c r="G79" s="34">
        <v>155.80699999999999</v>
      </c>
      <c r="H79" s="35">
        <v>0</v>
      </c>
      <c r="I79" s="35">
        <f>ROUND(G79*H79,P4)</f>
        <v>0</v>
      </c>
      <c r="J79" s="30"/>
      <c r="O79" s="36">
        <f>I79*0.21</f>
        <v>0</v>
      </c>
      <c r="P79">
        <v>3</v>
      </c>
    </row>
    <row r="80" spans="1:16" ht="45" x14ac:dyDescent="0.25">
      <c r="A80" s="30" t="s">
        <v>43</v>
      </c>
      <c r="B80" s="37"/>
      <c r="C80" s="38"/>
      <c r="D80" s="38"/>
      <c r="E80" s="32" t="s">
        <v>310</v>
      </c>
      <c r="F80" s="38"/>
      <c r="G80" s="38"/>
      <c r="H80" s="38"/>
      <c r="I80" s="38"/>
      <c r="J80" s="39"/>
    </row>
    <row r="81" spans="1:16" ht="75" x14ac:dyDescent="0.25">
      <c r="A81" s="30" t="s">
        <v>103</v>
      </c>
      <c r="B81" s="37"/>
      <c r="C81" s="38"/>
      <c r="D81" s="38"/>
      <c r="E81" s="43" t="s">
        <v>311</v>
      </c>
      <c r="F81" s="38"/>
      <c r="G81" s="38"/>
      <c r="H81" s="38"/>
      <c r="I81" s="38"/>
      <c r="J81" s="39"/>
    </row>
    <row r="82" spans="1:16" ht="409.5" x14ac:dyDescent="0.25">
      <c r="A82" s="30" t="s">
        <v>45</v>
      </c>
      <c r="B82" s="37"/>
      <c r="C82" s="38"/>
      <c r="D82" s="38"/>
      <c r="E82" s="32" t="s">
        <v>312</v>
      </c>
      <c r="F82" s="38"/>
      <c r="G82" s="38"/>
      <c r="H82" s="38"/>
      <c r="I82" s="38"/>
      <c r="J82" s="39"/>
    </row>
    <row r="83" spans="1:16" x14ac:dyDescent="0.25">
      <c r="A83" s="30" t="s">
        <v>38</v>
      </c>
      <c r="B83" s="30">
        <v>19</v>
      </c>
      <c r="C83" s="31" t="s">
        <v>313</v>
      </c>
      <c r="D83" s="30" t="s">
        <v>40</v>
      </c>
      <c r="E83" s="32" t="s">
        <v>314</v>
      </c>
      <c r="F83" s="33" t="s">
        <v>101</v>
      </c>
      <c r="G83" s="34">
        <v>24.928999999999998</v>
      </c>
      <c r="H83" s="35">
        <v>0</v>
      </c>
      <c r="I83" s="35">
        <f>ROUND(G83*H83,P4)</f>
        <v>0</v>
      </c>
      <c r="J83" s="30"/>
      <c r="O83" s="36">
        <f>I83*0.21</f>
        <v>0</v>
      </c>
      <c r="P83">
        <v>3</v>
      </c>
    </row>
    <row r="84" spans="1:16" ht="30" x14ac:dyDescent="0.25">
      <c r="A84" s="30" t="s">
        <v>43</v>
      </c>
      <c r="B84" s="37"/>
      <c r="C84" s="38"/>
      <c r="D84" s="38"/>
      <c r="E84" s="32" t="s">
        <v>315</v>
      </c>
      <c r="F84" s="38"/>
      <c r="G84" s="38"/>
      <c r="H84" s="38"/>
      <c r="I84" s="38"/>
      <c r="J84" s="39"/>
    </row>
    <row r="85" spans="1:16" x14ac:dyDescent="0.25">
      <c r="A85" s="30" t="s">
        <v>103</v>
      </c>
      <c r="B85" s="37"/>
      <c r="C85" s="38"/>
      <c r="D85" s="38"/>
      <c r="E85" s="43" t="s">
        <v>316</v>
      </c>
      <c r="F85" s="38"/>
      <c r="G85" s="38"/>
      <c r="H85" s="38"/>
      <c r="I85" s="38"/>
      <c r="J85" s="39"/>
    </row>
    <row r="86" spans="1:16" ht="330" x14ac:dyDescent="0.25">
      <c r="A86" s="30" t="s">
        <v>45</v>
      </c>
      <c r="B86" s="37"/>
      <c r="C86" s="38"/>
      <c r="D86" s="38"/>
      <c r="E86" s="32" t="s">
        <v>317</v>
      </c>
      <c r="F86" s="38"/>
      <c r="G86" s="38"/>
      <c r="H86" s="38"/>
      <c r="I86" s="38"/>
      <c r="J86" s="39"/>
    </row>
    <row r="87" spans="1:16" x14ac:dyDescent="0.25">
      <c r="A87" s="30" t="s">
        <v>38</v>
      </c>
      <c r="B87" s="30">
        <v>20</v>
      </c>
      <c r="C87" s="31" t="s">
        <v>318</v>
      </c>
      <c r="D87" s="30" t="s">
        <v>40</v>
      </c>
      <c r="E87" s="32" t="s">
        <v>319</v>
      </c>
      <c r="F87" s="33" t="s">
        <v>122</v>
      </c>
      <c r="G87" s="34">
        <v>206.584</v>
      </c>
      <c r="H87" s="35">
        <v>0</v>
      </c>
      <c r="I87" s="35">
        <f>ROUND(G87*H87,P4)</f>
        <v>0</v>
      </c>
      <c r="J87" s="30"/>
      <c r="O87" s="36">
        <f>I87*0.21</f>
        <v>0</v>
      </c>
      <c r="P87">
        <v>3</v>
      </c>
    </row>
    <row r="88" spans="1:16" ht="45" x14ac:dyDescent="0.25">
      <c r="A88" s="30" t="s">
        <v>43</v>
      </c>
      <c r="B88" s="37"/>
      <c r="C88" s="38"/>
      <c r="D88" s="38"/>
      <c r="E88" s="32" t="s">
        <v>320</v>
      </c>
      <c r="F88" s="38"/>
      <c r="G88" s="38"/>
      <c r="H88" s="38"/>
      <c r="I88" s="38"/>
      <c r="J88" s="39"/>
    </row>
    <row r="89" spans="1:16" ht="45" x14ac:dyDescent="0.25">
      <c r="A89" s="30" t="s">
        <v>103</v>
      </c>
      <c r="B89" s="37"/>
      <c r="C89" s="38"/>
      <c r="D89" s="38"/>
      <c r="E89" s="43" t="s">
        <v>321</v>
      </c>
      <c r="F89" s="38"/>
      <c r="G89" s="38"/>
      <c r="H89" s="38"/>
      <c r="I89" s="38"/>
      <c r="J89" s="39"/>
    </row>
    <row r="90" spans="1:16" ht="409.5" x14ac:dyDescent="0.25">
      <c r="A90" s="30" t="s">
        <v>45</v>
      </c>
      <c r="B90" s="37"/>
      <c r="C90" s="38"/>
      <c r="D90" s="38"/>
      <c r="E90" s="32" t="s">
        <v>312</v>
      </c>
      <c r="F90" s="38"/>
      <c r="G90" s="38"/>
      <c r="H90" s="38"/>
      <c r="I90" s="38"/>
      <c r="J90" s="39"/>
    </row>
    <row r="91" spans="1:16" x14ac:dyDescent="0.25">
      <c r="A91" s="30" t="s">
        <v>38</v>
      </c>
      <c r="B91" s="30">
        <v>21</v>
      </c>
      <c r="C91" s="31" t="s">
        <v>322</v>
      </c>
      <c r="D91" s="30" t="s">
        <v>40</v>
      </c>
      <c r="E91" s="32" t="s">
        <v>323</v>
      </c>
      <c r="F91" s="33" t="s">
        <v>101</v>
      </c>
      <c r="G91" s="34">
        <v>33.052999999999997</v>
      </c>
      <c r="H91" s="35">
        <v>0</v>
      </c>
      <c r="I91" s="35">
        <f>ROUND(G91*H91,P4)</f>
        <v>0</v>
      </c>
      <c r="J91" s="30"/>
      <c r="O91" s="36">
        <f>I91*0.21</f>
        <v>0</v>
      </c>
      <c r="P91">
        <v>3</v>
      </c>
    </row>
    <row r="92" spans="1:16" ht="30" x14ac:dyDescent="0.25">
      <c r="A92" s="30" t="s">
        <v>43</v>
      </c>
      <c r="B92" s="37"/>
      <c r="C92" s="38"/>
      <c r="D92" s="38"/>
      <c r="E92" s="32" t="s">
        <v>324</v>
      </c>
      <c r="F92" s="38"/>
      <c r="G92" s="38"/>
      <c r="H92" s="38"/>
      <c r="I92" s="38"/>
      <c r="J92" s="39"/>
    </row>
    <row r="93" spans="1:16" x14ac:dyDescent="0.25">
      <c r="A93" s="30" t="s">
        <v>103</v>
      </c>
      <c r="B93" s="37"/>
      <c r="C93" s="38"/>
      <c r="D93" s="38"/>
      <c r="E93" s="43" t="s">
        <v>325</v>
      </c>
      <c r="F93" s="38"/>
      <c r="G93" s="38"/>
      <c r="H93" s="38"/>
      <c r="I93" s="38"/>
      <c r="J93" s="39"/>
    </row>
    <row r="94" spans="1:16" ht="330" x14ac:dyDescent="0.25">
      <c r="A94" s="30" t="s">
        <v>45</v>
      </c>
      <c r="B94" s="37"/>
      <c r="C94" s="38"/>
      <c r="D94" s="38"/>
      <c r="E94" s="32" t="s">
        <v>317</v>
      </c>
      <c r="F94" s="38"/>
      <c r="G94" s="38"/>
      <c r="H94" s="38"/>
      <c r="I94" s="38"/>
      <c r="J94" s="39"/>
    </row>
    <row r="95" spans="1:16" x14ac:dyDescent="0.25">
      <c r="A95" s="24" t="s">
        <v>35</v>
      </c>
      <c r="B95" s="25"/>
      <c r="C95" s="26" t="s">
        <v>111</v>
      </c>
      <c r="D95" s="27"/>
      <c r="E95" s="24" t="s">
        <v>326</v>
      </c>
      <c r="F95" s="27"/>
      <c r="G95" s="27"/>
      <c r="H95" s="27"/>
      <c r="I95" s="28">
        <f>SUMIFS(I96:I130,A96:A130,"P")</f>
        <v>0</v>
      </c>
      <c r="J95" s="29"/>
    </row>
    <row r="96" spans="1:16" x14ac:dyDescent="0.25">
      <c r="A96" s="30" t="s">
        <v>38</v>
      </c>
      <c r="B96" s="30">
        <v>22</v>
      </c>
      <c r="C96" s="31" t="s">
        <v>327</v>
      </c>
      <c r="D96" s="30" t="s">
        <v>40</v>
      </c>
      <c r="E96" s="32" t="s">
        <v>328</v>
      </c>
      <c r="F96" s="33" t="s">
        <v>142</v>
      </c>
      <c r="G96" s="34">
        <v>29.05</v>
      </c>
      <c r="H96" s="35">
        <v>0</v>
      </c>
      <c r="I96" s="35">
        <f>ROUND(G96*H96,P4)</f>
        <v>0</v>
      </c>
      <c r="J96" s="30"/>
      <c r="O96" s="36">
        <f>I96*0.21</f>
        <v>0</v>
      </c>
      <c r="P96">
        <v>3</v>
      </c>
    </row>
    <row r="97" spans="1:16" x14ac:dyDescent="0.25">
      <c r="A97" s="30" t="s">
        <v>43</v>
      </c>
      <c r="B97" s="37"/>
      <c r="C97" s="38"/>
      <c r="D97" s="38"/>
      <c r="E97" s="44" t="s">
        <v>40</v>
      </c>
      <c r="F97" s="38"/>
      <c r="G97" s="38"/>
      <c r="H97" s="38"/>
      <c r="I97" s="38"/>
      <c r="J97" s="39"/>
    </row>
    <row r="98" spans="1:16" ht="120" x14ac:dyDescent="0.25">
      <c r="A98" s="30" t="s">
        <v>45</v>
      </c>
      <c r="B98" s="37"/>
      <c r="C98" s="38"/>
      <c r="D98" s="38"/>
      <c r="E98" s="32" t="s">
        <v>329</v>
      </c>
      <c r="F98" s="38"/>
      <c r="G98" s="38"/>
      <c r="H98" s="38"/>
      <c r="I98" s="38"/>
      <c r="J98" s="39"/>
    </row>
    <row r="99" spans="1:16" x14ac:dyDescent="0.25">
      <c r="A99" s="30" t="s">
        <v>38</v>
      </c>
      <c r="B99" s="30">
        <v>23</v>
      </c>
      <c r="C99" s="31" t="s">
        <v>330</v>
      </c>
      <c r="D99" s="30" t="s">
        <v>40</v>
      </c>
      <c r="E99" s="32" t="s">
        <v>331</v>
      </c>
      <c r="F99" s="33" t="s">
        <v>122</v>
      </c>
      <c r="G99" s="34">
        <v>12.92</v>
      </c>
      <c r="H99" s="35">
        <v>0</v>
      </c>
      <c r="I99" s="35">
        <f>ROUND(G99*H99,P4)</f>
        <v>0</v>
      </c>
      <c r="J99" s="30"/>
      <c r="O99" s="36">
        <f>I99*0.21</f>
        <v>0</v>
      </c>
      <c r="P99">
        <v>3</v>
      </c>
    </row>
    <row r="100" spans="1:16" x14ac:dyDescent="0.25">
      <c r="A100" s="30" t="s">
        <v>43</v>
      </c>
      <c r="B100" s="37"/>
      <c r="C100" s="38"/>
      <c r="D100" s="38"/>
      <c r="E100" s="44" t="s">
        <v>40</v>
      </c>
      <c r="F100" s="38"/>
      <c r="G100" s="38"/>
      <c r="H100" s="38"/>
      <c r="I100" s="38"/>
      <c r="J100" s="39"/>
    </row>
    <row r="101" spans="1:16" x14ac:dyDescent="0.25">
      <c r="A101" s="30" t="s">
        <v>103</v>
      </c>
      <c r="B101" s="37"/>
      <c r="C101" s="38"/>
      <c r="D101" s="38"/>
      <c r="E101" s="43" t="s">
        <v>332</v>
      </c>
      <c r="F101" s="38"/>
      <c r="G101" s="38"/>
      <c r="H101" s="38"/>
      <c r="I101" s="38"/>
      <c r="J101" s="39"/>
    </row>
    <row r="102" spans="1:16" ht="409.5" x14ac:dyDescent="0.25">
      <c r="A102" s="30" t="s">
        <v>45</v>
      </c>
      <c r="B102" s="37"/>
      <c r="C102" s="38"/>
      <c r="D102" s="38"/>
      <c r="E102" s="32" t="s">
        <v>333</v>
      </c>
      <c r="F102" s="38"/>
      <c r="G102" s="38"/>
      <c r="H102" s="38"/>
      <c r="I102" s="38"/>
      <c r="J102" s="39"/>
    </row>
    <row r="103" spans="1:16" x14ac:dyDescent="0.25">
      <c r="A103" s="30" t="s">
        <v>38</v>
      </c>
      <c r="B103" s="30">
        <v>24</v>
      </c>
      <c r="C103" s="31" t="s">
        <v>334</v>
      </c>
      <c r="D103" s="30" t="s">
        <v>40</v>
      </c>
      <c r="E103" s="32" t="s">
        <v>335</v>
      </c>
      <c r="F103" s="33" t="s">
        <v>122</v>
      </c>
      <c r="G103" s="34">
        <v>28.225999999999999</v>
      </c>
      <c r="H103" s="35">
        <v>0</v>
      </c>
      <c r="I103" s="35">
        <f>ROUND(G103*H103,P4)</f>
        <v>0</v>
      </c>
      <c r="J103" s="30"/>
      <c r="O103" s="36">
        <f>I103*0.21</f>
        <v>0</v>
      </c>
      <c r="P103">
        <v>3</v>
      </c>
    </row>
    <row r="104" spans="1:16" x14ac:dyDescent="0.25">
      <c r="A104" s="30" t="s">
        <v>43</v>
      </c>
      <c r="B104" s="37"/>
      <c r="C104" s="38"/>
      <c r="D104" s="38"/>
      <c r="E104" s="32" t="s">
        <v>336</v>
      </c>
      <c r="F104" s="38"/>
      <c r="G104" s="38"/>
      <c r="H104" s="38"/>
      <c r="I104" s="38"/>
      <c r="J104" s="39"/>
    </row>
    <row r="105" spans="1:16" ht="90" x14ac:dyDescent="0.25">
      <c r="A105" s="30" t="s">
        <v>103</v>
      </c>
      <c r="B105" s="37"/>
      <c r="C105" s="38"/>
      <c r="D105" s="38"/>
      <c r="E105" s="43" t="s">
        <v>337</v>
      </c>
      <c r="F105" s="38"/>
      <c r="G105" s="38"/>
      <c r="H105" s="38"/>
      <c r="I105" s="38"/>
      <c r="J105" s="39"/>
    </row>
    <row r="106" spans="1:16" ht="409.5" x14ac:dyDescent="0.25">
      <c r="A106" s="30" t="s">
        <v>45</v>
      </c>
      <c r="B106" s="37"/>
      <c r="C106" s="38"/>
      <c r="D106" s="38"/>
      <c r="E106" s="32" t="s">
        <v>312</v>
      </c>
      <c r="F106" s="38"/>
      <c r="G106" s="38"/>
      <c r="H106" s="38"/>
      <c r="I106" s="38"/>
      <c r="J106" s="39"/>
    </row>
    <row r="107" spans="1:16" x14ac:dyDescent="0.25">
      <c r="A107" s="30" t="s">
        <v>38</v>
      </c>
      <c r="B107" s="30">
        <v>25</v>
      </c>
      <c r="C107" s="31" t="s">
        <v>338</v>
      </c>
      <c r="D107" s="30" t="s">
        <v>40</v>
      </c>
      <c r="E107" s="32" t="s">
        <v>339</v>
      </c>
      <c r="F107" s="33" t="s">
        <v>122</v>
      </c>
      <c r="G107" s="34">
        <v>59.152999999999999</v>
      </c>
      <c r="H107" s="35">
        <v>0</v>
      </c>
      <c r="I107" s="35">
        <f>ROUND(G107*H107,P4)</f>
        <v>0</v>
      </c>
      <c r="J107" s="30"/>
      <c r="O107" s="36">
        <f>I107*0.21</f>
        <v>0</v>
      </c>
      <c r="P107">
        <v>3</v>
      </c>
    </row>
    <row r="108" spans="1:16" x14ac:dyDescent="0.25">
      <c r="A108" s="30" t="s">
        <v>43</v>
      </c>
      <c r="B108" s="37"/>
      <c r="C108" s="38"/>
      <c r="D108" s="38"/>
      <c r="E108" s="32" t="s">
        <v>340</v>
      </c>
      <c r="F108" s="38"/>
      <c r="G108" s="38"/>
      <c r="H108" s="38"/>
      <c r="I108" s="38"/>
      <c r="J108" s="39"/>
    </row>
    <row r="109" spans="1:16" ht="45" x14ac:dyDescent="0.25">
      <c r="A109" s="30" t="s">
        <v>103</v>
      </c>
      <c r="B109" s="37"/>
      <c r="C109" s="38"/>
      <c r="D109" s="38"/>
      <c r="E109" s="43" t="s">
        <v>341</v>
      </c>
      <c r="F109" s="38"/>
      <c r="G109" s="38"/>
      <c r="H109" s="38"/>
      <c r="I109" s="38"/>
      <c r="J109" s="39"/>
    </row>
    <row r="110" spans="1:16" ht="409.5" x14ac:dyDescent="0.25">
      <c r="A110" s="30" t="s">
        <v>45</v>
      </c>
      <c r="B110" s="37"/>
      <c r="C110" s="38"/>
      <c r="D110" s="38"/>
      <c r="E110" s="32" t="s">
        <v>312</v>
      </c>
      <c r="F110" s="38"/>
      <c r="G110" s="38"/>
      <c r="H110" s="38"/>
      <c r="I110" s="38"/>
      <c r="J110" s="39"/>
    </row>
    <row r="111" spans="1:16" x14ac:dyDescent="0.25">
      <c r="A111" s="30" t="s">
        <v>38</v>
      </c>
      <c r="B111" s="30">
        <v>26</v>
      </c>
      <c r="C111" s="31" t="s">
        <v>342</v>
      </c>
      <c r="D111" s="30" t="s">
        <v>40</v>
      </c>
      <c r="E111" s="32" t="s">
        <v>343</v>
      </c>
      <c r="F111" s="33" t="s">
        <v>122</v>
      </c>
      <c r="G111" s="34">
        <v>156.02500000000001</v>
      </c>
      <c r="H111" s="35">
        <v>0</v>
      </c>
      <c r="I111" s="35">
        <f>ROUND(G111*H111,P4)</f>
        <v>0</v>
      </c>
      <c r="J111" s="30"/>
      <c r="O111" s="36">
        <f>I111*0.21</f>
        <v>0</v>
      </c>
      <c r="P111">
        <v>3</v>
      </c>
    </row>
    <row r="112" spans="1:16" ht="30" x14ac:dyDescent="0.25">
      <c r="A112" s="30" t="s">
        <v>43</v>
      </c>
      <c r="B112" s="37"/>
      <c r="C112" s="38"/>
      <c r="D112" s="38"/>
      <c r="E112" s="32" t="s">
        <v>344</v>
      </c>
      <c r="F112" s="38"/>
      <c r="G112" s="38"/>
      <c r="H112" s="38"/>
      <c r="I112" s="38"/>
      <c r="J112" s="39"/>
    </row>
    <row r="113" spans="1:16" x14ac:dyDescent="0.25">
      <c r="A113" s="30" t="s">
        <v>103</v>
      </c>
      <c r="B113" s="37"/>
      <c r="C113" s="38"/>
      <c r="D113" s="38"/>
      <c r="E113" s="43" t="s">
        <v>345</v>
      </c>
      <c r="F113" s="38"/>
      <c r="G113" s="38"/>
      <c r="H113" s="38"/>
      <c r="I113" s="38"/>
      <c r="J113" s="39"/>
    </row>
    <row r="114" spans="1:16" ht="60" x14ac:dyDescent="0.25">
      <c r="A114" s="30" t="s">
        <v>45</v>
      </c>
      <c r="B114" s="37"/>
      <c r="C114" s="38"/>
      <c r="D114" s="38"/>
      <c r="E114" s="32" t="s">
        <v>346</v>
      </c>
      <c r="F114" s="38"/>
      <c r="G114" s="38"/>
      <c r="H114" s="38"/>
      <c r="I114" s="38"/>
      <c r="J114" s="39"/>
    </row>
    <row r="115" spans="1:16" x14ac:dyDescent="0.25">
      <c r="A115" s="30" t="s">
        <v>38</v>
      </c>
      <c r="B115" s="30">
        <v>27</v>
      </c>
      <c r="C115" s="31" t="s">
        <v>347</v>
      </c>
      <c r="D115" s="30" t="s">
        <v>40</v>
      </c>
      <c r="E115" s="32" t="s">
        <v>348</v>
      </c>
      <c r="F115" s="33" t="s">
        <v>122</v>
      </c>
      <c r="G115" s="34">
        <v>41.04</v>
      </c>
      <c r="H115" s="35">
        <v>0</v>
      </c>
      <c r="I115" s="35">
        <f>ROUND(G115*H115,P4)</f>
        <v>0</v>
      </c>
      <c r="J115" s="30"/>
      <c r="O115" s="36">
        <f>I115*0.21</f>
        <v>0</v>
      </c>
      <c r="P115">
        <v>3</v>
      </c>
    </row>
    <row r="116" spans="1:16" x14ac:dyDescent="0.25">
      <c r="A116" s="30" t="s">
        <v>43</v>
      </c>
      <c r="B116" s="37"/>
      <c r="C116" s="38"/>
      <c r="D116" s="38"/>
      <c r="E116" s="32" t="s">
        <v>349</v>
      </c>
      <c r="F116" s="38"/>
      <c r="G116" s="38"/>
      <c r="H116" s="38"/>
      <c r="I116" s="38"/>
      <c r="J116" s="39"/>
    </row>
    <row r="117" spans="1:16" ht="45" x14ac:dyDescent="0.25">
      <c r="A117" s="30" t="s">
        <v>103</v>
      </c>
      <c r="B117" s="37"/>
      <c r="C117" s="38"/>
      <c r="D117" s="38"/>
      <c r="E117" s="43" t="s">
        <v>350</v>
      </c>
      <c r="F117" s="38"/>
      <c r="G117" s="38"/>
      <c r="H117" s="38"/>
      <c r="I117" s="38"/>
      <c r="J117" s="39"/>
    </row>
    <row r="118" spans="1:16" ht="60" x14ac:dyDescent="0.25">
      <c r="A118" s="30" t="s">
        <v>45</v>
      </c>
      <c r="B118" s="37"/>
      <c r="C118" s="38"/>
      <c r="D118" s="38"/>
      <c r="E118" s="32" t="s">
        <v>346</v>
      </c>
      <c r="F118" s="38"/>
      <c r="G118" s="38"/>
      <c r="H118" s="38"/>
      <c r="I118" s="38"/>
      <c r="J118" s="39"/>
    </row>
    <row r="119" spans="1:16" x14ac:dyDescent="0.25">
      <c r="A119" s="30" t="s">
        <v>38</v>
      </c>
      <c r="B119" s="30">
        <v>28</v>
      </c>
      <c r="C119" s="31" t="s">
        <v>351</v>
      </c>
      <c r="D119" s="30" t="s">
        <v>40</v>
      </c>
      <c r="E119" s="32" t="s">
        <v>352</v>
      </c>
      <c r="F119" s="33" t="s">
        <v>122</v>
      </c>
      <c r="G119" s="34">
        <v>72.680000000000007</v>
      </c>
      <c r="H119" s="35">
        <v>0</v>
      </c>
      <c r="I119" s="35">
        <f>ROUND(G119*H119,P4)</f>
        <v>0</v>
      </c>
      <c r="J119" s="30"/>
      <c r="O119" s="36">
        <f>I119*0.21</f>
        <v>0</v>
      </c>
      <c r="P119">
        <v>3</v>
      </c>
    </row>
    <row r="120" spans="1:16" ht="60" x14ac:dyDescent="0.25">
      <c r="A120" s="30" t="s">
        <v>43</v>
      </c>
      <c r="B120" s="37"/>
      <c r="C120" s="38"/>
      <c r="D120" s="38"/>
      <c r="E120" s="32" t="s">
        <v>353</v>
      </c>
      <c r="F120" s="38"/>
      <c r="G120" s="38"/>
      <c r="H120" s="38"/>
      <c r="I120" s="38"/>
      <c r="J120" s="39"/>
    </row>
    <row r="121" spans="1:16" ht="45" x14ac:dyDescent="0.25">
      <c r="A121" s="30" t="s">
        <v>103</v>
      </c>
      <c r="B121" s="37"/>
      <c r="C121" s="38"/>
      <c r="D121" s="38"/>
      <c r="E121" s="43" t="s">
        <v>354</v>
      </c>
      <c r="F121" s="38"/>
      <c r="G121" s="38"/>
      <c r="H121" s="38"/>
      <c r="I121" s="38"/>
      <c r="J121" s="39"/>
    </row>
    <row r="122" spans="1:16" ht="75" x14ac:dyDescent="0.25">
      <c r="A122" s="30" t="s">
        <v>45</v>
      </c>
      <c r="B122" s="37"/>
      <c r="C122" s="38"/>
      <c r="D122" s="38"/>
      <c r="E122" s="32" t="s">
        <v>355</v>
      </c>
      <c r="F122" s="38"/>
      <c r="G122" s="38"/>
      <c r="H122" s="38"/>
      <c r="I122" s="38"/>
      <c r="J122" s="39"/>
    </row>
    <row r="123" spans="1:16" x14ac:dyDescent="0.25">
      <c r="A123" s="30" t="s">
        <v>38</v>
      </c>
      <c r="B123" s="30">
        <v>29</v>
      </c>
      <c r="C123" s="31" t="s">
        <v>356</v>
      </c>
      <c r="D123" s="30" t="s">
        <v>40</v>
      </c>
      <c r="E123" s="32" t="s">
        <v>357</v>
      </c>
      <c r="F123" s="33" t="s">
        <v>122</v>
      </c>
      <c r="G123" s="34">
        <v>78.87</v>
      </c>
      <c r="H123" s="35">
        <v>0</v>
      </c>
      <c r="I123" s="35">
        <f>ROUND(G123*H123,P4)</f>
        <v>0</v>
      </c>
      <c r="J123" s="30"/>
      <c r="O123" s="36">
        <f>I123*0.21</f>
        <v>0</v>
      </c>
      <c r="P123">
        <v>3</v>
      </c>
    </row>
    <row r="124" spans="1:16" ht="60" x14ac:dyDescent="0.25">
      <c r="A124" s="30" t="s">
        <v>43</v>
      </c>
      <c r="B124" s="37"/>
      <c r="C124" s="38"/>
      <c r="D124" s="38"/>
      <c r="E124" s="32" t="s">
        <v>358</v>
      </c>
      <c r="F124" s="38"/>
      <c r="G124" s="38"/>
      <c r="H124" s="38"/>
      <c r="I124" s="38"/>
      <c r="J124" s="39"/>
    </row>
    <row r="125" spans="1:16" ht="45" x14ac:dyDescent="0.25">
      <c r="A125" s="30" t="s">
        <v>103</v>
      </c>
      <c r="B125" s="37"/>
      <c r="C125" s="38"/>
      <c r="D125" s="38"/>
      <c r="E125" s="43" t="s">
        <v>359</v>
      </c>
      <c r="F125" s="38"/>
      <c r="G125" s="38"/>
      <c r="H125" s="38"/>
      <c r="I125" s="38"/>
      <c r="J125" s="39"/>
    </row>
    <row r="126" spans="1:16" ht="180" x14ac:dyDescent="0.25">
      <c r="A126" s="30" t="s">
        <v>45</v>
      </c>
      <c r="B126" s="37"/>
      <c r="C126" s="38"/>
      <c r="D126" s="38"/>
      <c r="E126" s="32" t="s">
        <v>360</v>
      </c>
      <c r="F126" s="38"/>
      <c r="G126" s="38"/>
      <c r="H126" s="38"/>
      <c r="I126" s="38"/>
      <c r="J126" s="39"/>
    </row>
    <row r="127" spans="1:16" x14ac:dyDescent="0.25">
      <c r="A127" s="30" t="s">
        <v>38</v>
      </c>
      <c r="B127" s="30">
        <v>30</v>
      </c>
      <c r="C127" s="31" t="s">
        <v>361</v>
      </c>
      <c r="D127" s="30" t="s">
        <v>40</v>
      </c>
      <c r="E127" s="32" t="s">
        <v>362</v>
      </c>
      <c r="F127" s="33" t="s">
        <v>122</v>
      </c>
      <c r="G127" s="34">
        <v>4.84</v>
      </c>
      <c r="H127" s="35">
        <v>0</v>
      </c>
      <c r="I127" s="35">
        <f>ROUND(G127*H127,P4)</f>
        <v>0</v>
      </c>
      <c r="J127" s="30"/>
      <c r="O127" s="36">
        <f>I127*0.21</f>
        <v>0</v>
      </c>
      <c r="P127">
        <v>3</v>
      </c>
    </row>
    <row r="128" spans="1:16" x14ac:dyDescent="0.25">
      <c r="A128" s="30" t="s">
        <v>43</v>
      </c>
      <c r="B128" s="37"/>
      <c r="C128" s="38"/>
      <c r="D128" s="38"/>
      <c r="E128" s="44" t="s">
        <v>40</v>
      </c>
      <c r="F128" s="38"/>
      <c r="G128" s="38"/>
      <c r="H128" s="38"/>
      <c r="I128" s="38"/>
      <c r="J128" s="39"/>
    </row>
    <row r="129" spans="1:16" x14ac:dyDescent="0.25">
      <c r="A129" s="30" t="s">
        <v>103</v>
      </c>
      <c r="B129" s="37"/>
      <c r="C129" s="38"/>
      <c r="D129" s="38"/>
      <c r="E129" s="43" t="s">
        <v>363</v>
      </c>
      <c r="F129" s="38"/>
      <c r="G129" s="38"/>
      <c r="H129" s="38"/>
      <c r="I129" s="38"/>
      <c r="J129" s="39"/>
    </row>
    <row r="130" spans="1:16" ht="409.5" x14ac:dyDescent="0.25">
      <c r="A130" s="30" t="s">
        <v>45</v>
      </c>
      <c r="B130" s="37"/>
      <c r="C130" s="38"/>
      <c r="D130" s="38"/>
      <c r="E130" s="32" t="s">
        <v>364</v>
      </c>
      <c r="F130" s="38"/>
      <c r="G130" s="38"/>
      <c r="H130" s="38"/>
      <c r="I130" s="38"/>
      <c r="J130" s="39"/>
    </row>
    <row r="131" spans="1:16" x14ac:dyDescent="0.25">
      <c r="A131" s="24" t="s">
        <v>35</v>
      </c>
      <c r="B131" s="25"/>
      <c r="C131" s="26" t="s">
        <v>365</v>
      </c>
      <c r="D131" s="27"/>
      <c r="E131" s="24" t="s">
        <v>366</v>
      </c>
      <c r="F131" s="27"/>
      <c r="G131" s="27"/>
      <c r="H131" s="27"/>
      <c r="I131" s="28">
        <f>SUMIFS(I132:I178,A132:A178,"P")</f>
        <v>0</v>
      </c>
      <c r="J131" s="29"/>
    </row>
    <row r="132" spans="1:16" x14ac:dyDescent="0.25">
      <c r="A132" s="30" t="s">
        <v>38</v>
      </c>
      <c r="B132" s="30">
        <v>31</v>
      </c>
      <c r="C132" s="31" t="s">
        <v>367</v>
      </c>
      <c r="D132" s="30" t="s">
        <v>40</v>
      </c>
      <c r="E132" s="32" t="s">
        <v>368</v>
      </c>
      <c r="F132" s="33" t="s">
        <v>210</v>
      </c>
      <c r="G132" s="34">
        <v>216.2</v>
      </c>
      <c r="H132" s="35">
        <v>0</v>
      </c>
      <c r="I132" s="35">
        <f>ROUND(G132*H132,P4)</f>
        <v>0</v>
      </c>
      <c r="J132" s="30"/>
      <c r="O132" s="36">
        <f>I132*0.21</f>
        <v>0</v>
      </c>
      <c r="P132">
        <v>3</v>
      </c>
    </row>
    <row r="133" spans="1:16" ht="30" x14ac:dyDescent="0.25">
      <c r="A133" s="30" t="s">
        <v>43</v>
      </c>
      <c r="B133" s="37"/>
      <c r="C133" s="38"/>
      <c r="D133" s="38"/>
      <c r="E133" s="32" t="s">
        <v>369</v>
      </c>
      <c r="F133" s="38"/>
      <c r="G133" s="38"/>
      <c r="H133" s="38"/>
      <c r="I133" s="38"/>
      <c r="J133" s="39"/>
    </row>
    <row r="134" spans="1:16" ht="75" x14ac:dyDescent="0.25">
      <c r="A134" s="30" t="s">
        <v>103</v>
      </c>
      <c r="B134" s="37"/>
      <c r="C134" s="38"/>
      <c r="D134" s="38"/>
      <c r="E134" s="43" t="s">
        <v>370</v>
      </c>
      <c r="F134" s="38"/>
      <c r="G134" s="38"/>
      <c r="H134" s="38"/>
      <c r="I134" s="38"/>
      <c r="J134" s="39"/>
    </row>
    <row r="135" spans="1:16" ht="90" x14ac:dyDescent="0.25">
      <c r="A135" s="30" t="s">
        <v>45</v>
      </c>
      <c r="B135" s="37"/>
      <c r="C135" s="38"/>
      <c r="D135" s="38"/>
      <c r="E135" s="32" t="s">
        <v>371</v>
      </c>
      <c r="F135" s="38"/>
      <c r="G135" s="38"/>
      <c r="H135" s="38"/>
      <c r="I135" s="38"/>
      <c r="J135" s="39"/>
    </row>
    <row r="136" spans="1:16" x14ac:dyDescent="0.25">
      <c r="A136" s="30" t="s">
        <v>38</v>
      </c>
      <c r="B136" s="30">
        <v>32</v>
      </c>
      <c r="C136" s="31" t="s">
        <v>372</v>
      </c>
      <c r="D136" s="30" t="s">
        <v>40</v>
      </c>
      <c r="E136" s="32" t="s">
        <v>373</v>
      </c>
      <c r="F136" s="33" t="s">
        <v>210</v>
      </c>
      <c r="G136" s="34">
        <v>1155.28</v>
      </c>
      <c r="H136" s="35">
        <v>0</v>
      </c>
      <c r="I136" s="35">
        <f>ROUND(G136*H136,P4)</f>
        <v>0</v>
      </c>
      <c r="J136" s="30"/>
      <c r="O136" s="36">
        <f>I136*0.21</f>
        <v>0</v>
      </c>
      <c r="P136">
        <v>3</v>
      </c>
    </row>
    <row r="137" spans="1:16" x14ac:dyDescent="0.25">
      <c r="A137" s="30" t="s">
        <v>43</v>
      </c>
      <c r="B137" s="37"/>
      <c r="C137" s="38"/>
      <c r="D137" s="38"/>
      <c r="E137" s="44" t="s">
        <v>40</v>
      </c>
      <c r="F137" s="38"/>
      <c r="G137" s="38"/>
      <c r="H137" s="38"/>
      <c r="I137" s="38"/>
      <c r="J137" s="39"/>
    </row>
    <row r="138" spans="1:16" ht="60" x14ac:dyDescent="0.25">
      <c r="A138" s="30" t="s">
        <v>103</v>
      </c>
      <c r="B138" s="37"/>
      <c r="C138" s="38"/>
      <c r="D138" s="38"/>
      <c r="E138" s="43" t="s">
        <v>374</v>
      </c>
      <c r="F138" s="38"/>
      <c r="G138" s="38"/>
      <c r="H138" s="38"/>
      <c r="I138" s="38"/>
      <c r="J138" s="39"/>
    </row>
    <row r="139" spans="1:16" ht="90" x14ac:dyDescent="0.25">
      <c r="A139" s="30" t="s">
        <v>45</v>
      </c>
      <c r="B139" s="37"/>
      <c r="C139" s="38"/>
      <c r="D139" s="38"/>
      <c r="E139" s="32" t="s">
        <v>371</v>
      </c>
      <c r="F139" s="38"/>
      <c r="G139" s="38"/>
      <c r="H139" s="38"/>
      <c r="I139" s="38"/>
      <c r="J139" s="39"/>
    </row>
    <row r="140" spans="1:16" x14ac:dyDescent="0.25">
      <c r="A140" s="30" t="s">
        <v>38</v>
      </c>
      <c r="B140" s="30">
        <v>33</v>
      </c>
      <c r="C140" s="31" t="s">
        <v>375</v>
      </c>
      <c r="D140" s="30" t="s">
        <v>40</v>
      </c>
      <c r="E140" s="32" t="s">
        <v>376</v>
      </c>
      <c r="F140" s="33" t="s">
        <v>210</v>
      </c>
      <c r="G140" s="34">
        <v>62</v>
      </c>
      <c r="H140" s="35">
        <v>0</v>
      </c>
      <c r="I140" s="35">
        <f>ROUND(G140*H140,P4)</f>
        <v>0</v>
      </c>
      <c r="J140" s="30"/>
      <c r="O140" s="36">
        <f>I140*0.21</f>
        <v>0</v>
      </c>
      <c r="P140">
        <v>3</v>
      </c>
    </row>
    <row r="141" spans="1:16" x14ac:dyDescent="0.25">
      <c r="A141" s="30" t="s">
        <v>43</v>
      </c>
      <c r="B141" s="37"/>
      <c r="C141" s="38"/>
      <c r="D141" s="38"/>
      <c r="E141" s="32" t="s">
        <v>377</v>
      </c>
      <c r="F141" s="38"/>
      <c r="G141" s="38"/>
      <c r="H141" s="38"/>
      <c r="I141" s="38"/>
      <c r="J141" s="39"/>
    </row>
    <row r="142" spans="1:16" ht="75" x14ac:dyDescent="0.25">
      <c r="A142" s="30" t="s">
        <v>103</v>
      </c>
      <c r="B142" s="37"/>
      <c r="C142" s="38"/>
      <c r="D142" s="38"/>
      <c r="E142" s="43" t="s">
        <v>378</v>
      </c>
      <c r="F142" s="38"/>
      <c r="G142" s="38"/>
      <c r="H142" s="38"/>
      <c r="I142" s="38"/>
      <c r="J142" s="39"/>
    </row>
    <row r="143" spans="1:16" ht="90" x14ac:dyDescent="0.25">
      <c r="A143" s="30" t="s">
        <v>45</v>
      </c>
      <c r="B143" s="37"/>
      <c r="C143" s="38"/>
      <c r="D143" s="38"/>
      <c r="E143" s="32" t="s">
        <v>371</v>
      </c>
      <c r="F143" s="38"/>
      <c r="G143" s="38"/>
      <c r="H143" s="38"/>
      <c r="I143" s="38"/>
      <c r="J143" s="39"/>
    </row>
    <row r="144" spans="1:16" x14ac:dyDescent="0.25">
      <c r="A144" s="30" t="s">
        <v>38</v>
      </c>
      <c r="B144" s="30">
        <v>34</v>
      </c>
      <c r="C144" s="31" t="s">
        <v>379</v>
      </c>
      <c r="D144" s="30" t="s">
        <v>40</v>
      </c>
      <c r="E144" s="32" t="s">
        <v>380</v>
      </c>
      <c r="F144" s="33" t="s">
        <v>210</v>
      </c>
      <c r="G144" s="34">
        <v>353.84</v>
      </c>
      <c r="H144" s="35">
        <v>0</v>
      </c>
      <c r="I144" s="35">
        <f>ROUND(G144*H144,P4)</f>
        <v>0</v>
      </c>
      <c r="J144" s="30"/>
      <c r="O144" s="36">
        <f>I144*0.21</f>
        <v>0</v>
      </c>
      <c r="P144">
        <v>3</v>
      </c>
    </row>
    <row r="145" spans="1:16" ht="45" x14ac:dyDescent="0.25">
      <c r="A145" s="30" t="s">
        <v>43</v>
      </c>
      <c r="B145" s="37"/>
      <c r="C145" s="38"/>
      <c r="D145" s="38"/>
      <c r="E145" s="32" t="s">
        <v>381</v>
      </c>
      <c r="F145" s="38"/>
      <c r="G145" s="38"/>
      <c r="H145" s="38"/>
      <c r="I145" s="38"/>
      <c r="J145" s="39"/>
    </row>
    <row r="146" spans="1:16" ht="45" x14ac:dyDescent="0.25">
      <c r="A146" s="30" t="s">
        <v>103</v>
      </c>
      <c r="B146" s="37"/>
      <c r="C146" s="38"/>
      <c r="D146" s="38"/>
      <c r="E146" s="43" t="s">
        <v>238</v>
      </c>
      <c r="F146" s="38"/>
      <c r="G146" s="38"/>
      <c r="H146" s="38"/>
      <c r="I146" s="38"/>
      <c r="J146" s="39"/>
    </row>
    <row r="147" spans="1:16" ht="60" x14ac:dyDescent="0.25">
      <c r="A147" s="30" t="s">
        <v>45</v>
      </c>
      <c r="B147" s="37"/>
      <c r="C147" s="38"/>
      <c r="D147" s="38"/>
      <c r="E147" s="32" t="s">
        <v>382</v>
      </c>
      <c r="F147" s="38"/>
      <c r="G147" s="38"/>
      <c r="H147" s="38"/>
      <c r="I147" s="38"/>
      <c r="J147" s="39"/>
    </row>
    <row r="148" spans="1:16" x14ac:dyDescent="0.25">
      <c r="A148" s="30" t="s">
        <v>38</v>
      </c>
      <c r="B148" s="30">
        <v>35</v>
      </c>
      <c r="C148" s="31" t="s">
        <v>383</v>
      </c>
      <c r="D148" s="30" t="s">
        <v>40</v>
      </c>
      <c r="E148" s="32" t="s">
        <v>384</v>
      </c>
      <c r="F148" s="33" t="s">
        <v>210</v>
      </c>
      <c r="G148" s="34">
        <v>577.64</v>
      </c>
      <c r="H148" s="35">
        <v>0</v>
      </c>
      <c r="I148" s="35">
        <f>ROUND(G148*H148,P4)</f>
        <v>0</v>
      </c>
      <c r="J148" s="30"/>
      <c r="O148" s="36">
        <f>I148*0.21</f>
        <v>0</v>
      </c>
      <c r="P148">
        <v>3</v>
      </c>
    </row>
    <row r="149" spans="1:16" x14ac:dyDescent="0.25">
      <c r="A149" s="30" t="s">
        <v>43</v>
      </c>
      <c r="B149" s="37"/>
      <c r="C149" s="38"/>
      <c r="D149" s="38"/>
      <c r="E149" s="32" t="s">
        <v>385</v>
      </c>
      <c r="F149" s="38"/>
      <c r="G149" s="38"/>
      <c r="H149" s="38"/>
      <c r="I149" s="38"/>
      <c r="J149" s="39"/>
    </row>
    <row r="150" spans="1:16" x14ac:dyDescent="0.25">
      <c r="A150" s="30" t="s">
        <v>103</v>
      </c>
      <c r="B150" s="37"/>
      <c r="C150" s="38"/>
      <c r="D150" s="38"/>
      <c r="E150" s="43" t="s">
        <v>386</v>
      </c>
      <c r="F150" s="38"/>
      <c r="G150" s="38"/>
      <c r="H150" s="38"/>
      <c r="I150" s="38"/>
      <c r="J150" s="39"/>
    </row>
    <row r="151" spans="1:16" ht="75" x14ac:dyDescent="0.25">
      <c r="A151" s="30" t="s">
        <v>45</v>
      </c>
      <c r="B151" s="37"/>
      <c r="C151" s="38"/>
      <c r="D151" s="38"/>
      <c r="E151" s="32" t="s">
        <v>387</v>
      </c>
      <c r="F151" s="38"/>
      <c r="G151" s="38"/>
      <c r="H151" s="38"/>
      <c r="I151" s="38"/>
      <c r="J151" s="39"/>
    </row>
    <row r="152" spans="1:16" x14ac:dyDescent="0.25">
      <c r="A152" s="30" t="s">
        <v>38</v>
      </c>
      <c r="B152" s="30">
        <v>36</v>
      </c>
      <c r="C152" s="31" t="s">
        <v>388</v>
      </c>
      <c r="D152" s="30" t="s">
        <v>40</v>
      </c>
      <c r="E152" s="32" t="s">
        <v>389</v>
      </c>
      <c r="F152" s="33" t="s">
        <v>210</v>
      </c>
      <c r="G152" s="34">
        <v>914.00599999999997</v>
      </c>
      <c r="H152" s="35">
        <v>0</v>
      </c>
      <c r="I152" s="35">
        <f>ROUND(G152*H152,P4)</f>
        <v>0</v>
      </c>
      <c r="J152" s="30"/>
      <c r="O152" s="36">
        <f>I152*0.21</f>
        <v>0</v>
      </c>
      <c r="P152">
        <v>3</v>
      </c>
    </row>
    <row r="153" spans="1:16" x14ac:dyDescent="0.25">
      <c r="A153" s="30" t="s">
        <v>43</v>
      </c>
      <c r="B153" s="37"/>
      <c r="C153" s="38"/>
      <c r="D153" s="38"/>
      <c r="E153" s="32" t="s">
        <v>390</v>
      </c>
      <c r="F153" s="38"/>
      <c r="G153" s="38"/>
      <c r="H153" s="38"/>
      <c r="I153" s="38"/>
      <c r="J153" s="39"/>
    </row>
    <row r="154" spans="1:16" ht="45" x14ac:dyDescent="0.25">
      <c r="A154" s="30" t="s">
        <v>103</v>
      </c>
      <c r="B154" s="37"/>
      <c r="C154" s="38"/>
      <c r="D154" s="38"/>
      <c r="E154" s="43" t="s">
        <v>391</v>
      </c>
      <c r="F154" s="38"/>
      <c r="G154" s="38"/>
      <c r="H154" s="38"/>
      <c r="I154" s="38"/>
      <c r="J154" s="39"/>
    </row>
    <row r="155" spans="1:16" ht="75" x14ac:dyDescent="0.25">
      <c r="A155" s="30" t="s">
        <v>45</v>
      </c>
      <c r="B155" s="37"/>
      <c r="C155" s="38"/>
      <c r="D155" s="38"/>
      <c r="E155" s="32" t="s">
        <v>387</v>
      </c>
      <c r="F155" s="38"/>
      <c r="G155" s="38"/>
      <c r="H155" s="38"/>
      <c r="I155" s="38"/>
      <c r="J155" s="39"/>
    </row>
    <row r="156" spans="1:16" x14ac:dyDescent="0.25">
      <c r="A156" s="30" t="s">
        <v>38</v>
      </c>
      <c r="B156" s="30">
        <v>37</v>
      </c>
      <c r="C156" s="31" t="s">
        <v>392</v>
      </c>
      <c r="D156" s="30" t="s">
        <v>40</v>
      </c>
      <c r="E156" s="32" t="s">
        <v>393</v>
      </c>
      <c r="F156" s="33" t="s">
        <v>210</v>
      </c>
      <c r="G156" s="34">
        <v>914.00599999999997</v>
      </c>
      <c r="H156" s="35">
        <v>0</v>
      </c>
      <c r="I156" s="35">
        <f>ROUND(G156*H156,P4)</f>
        <v>0</v>
      </c>
      <c r="J156" s="30"/>
      <c r="O156" s="36">
        <f>I156*0.21</f>
        <v>0</v>
      </c>
      <c r="P156">
        <v>3</v>
      </c>
    </row>
    <row r="157" spans="1:16" x14ac:dyDescent="0.25">
      <c r="A157" s="30" t="s">
        <v>43</v>
      </c>
      <c r="B157" s="37"/>
      <c r="C157" s="38"/>
      <c r="D157" s="38"/>
      <c r="E157" s="32" t="s">
        <v>394</v>
      </c>
      <c r="F157" s="38"/>
      <c r="G157" s="38"/>
      <c r="H157" s="38"/>
      <c r="I157" s="38"/>
      <c r="J157" s="39"/>
    </row>
    <row r="158" spans="1:16" ht="45" x14ac:dyDescent="0.25">
      <c r="A158" s="30" t="s">
        <v>103</v>
      </c>
      <c r="B158" s="37"/>
      <c r="C158" s="38"/>
      <c r="D158" s="38"/>
      <c r="E158" s="43" t="s">
        <v>391</v>
      </c>
      <c r="F158" s="38"/>
      <c r="G158" s="38"/>
      <c r="H158" s="38"/>
      <c r="I158" s="38"/>
      <c r="J158" s="39"/>
    </row>
    <row r="159" spans="1:16" ht="165" x14ac:dyDescent="0.25">
      <c r="A159" s="30" t="s">
        <v>45</v>
      </c>
      <c r="B159" s="37"/>
      <c r="C159" s="38"/>
      <c r="D159" s="38"/>
      <c r="E159" s="32" t="s">
        <v>395</v>
      </c>
      <c r="F159" s="38"/>
      <c r="G159" s="38"/>
      <c r="H159" s="38"/>
      <c r="I159" s="38"/>
      <c r="J159" s="39"/>
    </row>
    <row r="160" spans="1:16" x14ac:dyDescent="0.25">
      <c r="A160" s="30" t="s">
        <v>38</v>
      </c>
      <c r="B160" s="30">
        <v>38</v>
      </c>
      <c r="C160" s="31" t="s">
        <v>396</v>
      </c>
      <c r="D160" s="30" t="s">
        <v>40</v>
      </c>
      <c r="E160" s="32" t="s">
        <v>397</v>
      </c>
      <c r="F160" s="33" t="s">
        <v>210</v>
      </c>
      <c r="G160" s="34">
        <v>914.00599999999997</v>
      </c>
      <c r="H160" s="35">
        <v>0</v>
      </c>
      <c r="I160" s="35">
        <f>ROUND(G160*H160,P4)</f>
        <v>0</v>
      </c>
      <c r="J160" s="30"/>
      <c r="O160" s="36">
        <f>I160*0.21</f>
        <v>0</v>
      </c>
      <c r="P160">
        <v>3</v>
      </c>
    </row>
    <row r="161" spans="1:16" ht="30" x14ac:dyDescent="0.25">
      <c r="A161" s="30" t="s">
        <v>43</v>
      </c>
      <c r="B161" s="37"/>
      <c r="C161" s="38"/>
      <c r="D161" s="38"/>
      <c r="E161" s="32" t="s">
        <v>398</v>
      </c>
      <c r="F161" s="38"/>
      <c r="G161" s="38"/>
      <c r="H161" s="38"/>
      <c r="I161" s="38"/>
      <c r="J161" s="39"/>
    </row>
    <row r="162" spans="1:16" ht="45" x14ac:dyDescent="0.25">
      <c r="A162" s="30" t="s">
        <v>103</v>
      </c>
      <c r="B162" s="37"/>
      <c r="C162" s="38"/>
      <c r="D162" s="38"/>
      <c r="E162" s="43" t="s">
        <v>391</v>
      </c>
      <c r="F162" s="38"/>
      <c r="G162" s="38"/>
      <c r="H162" s="38"/>
      <c r="I162" s="38"/>
      <c r="J162" s="39"/>
    </row>
    <row r="163" spans="1:16" ht="165" x14ac:dyDescent="0.25">
      <c r="A163" s="30" t="s">
        <v>45</v>
      </c>
      <c r="B163" s="37"/>
      <c r="C163" s="38"/>
      <c r="D163" s="38"/>
      <c r="E163" s="32" t="s">
        <v>395</v>
      </c>
      <c r="F163" s="38"/>
      <c r="G163" s="38"/>
      <c r="H163" s="38"/>
      <c r="I163" s="38"/>
      <c r="J163" s="39"/>
    </row>
    <row r="164" spans="1:16" x14ac:dyDescent="0.25">
      <c r="A164" s="30" t="s">
        <v>38</v>
      </c>
      <c r="B164" s="30">
        <v>39</v>
      </c>
      <c r="C164" s="31" t="s">
        <v>399</v>
      </c>
      <c r="D164" s="30" t="s">
        <v>40</v>
      </c>
      <c r="E164" s="32" t="s">
        <v>400</v>
      </c>
      <c r="F164" s="33" t="s">
        <v>210</v>
      </c>
      <c r="G164" s="34">
        <v>336.76600000000002</v>
      </c>
      <c r="H164" s="35">
        <v>0</v>
      </c>
      <c r="I164" s="35">
        <f>ROUND(G164*H164,P4)</f>
        <v>0</v>
      </c>
      <c r="J164" s="30"/>
      <c r="O164" s="36">
        <f>I164*0.21</f>
        <v>0</v>
      </c>
      <c r="P164">
        <v>3</v>
      </c>
    </row>
    <row r="165" spans="1:16" x14ac:dyDescent="0.25">
      <c r="A165" s="30" t="s">
        <v>43</v>
      </c>
      <c r="B165" s="37"/>
      <c r="C165" s="38"/>
      <c r="D165" s="38"/>
      <c r="E165" s="44" t="s">
        <v>40</v>
      </c>
      <c r="F165" s="38"/>
      <c r="G165" s="38"/>
      <c r="H165" s="38"/>
      <c r="I165" s="38"/>
      <c r="J165" s="39"/>
    </row>
    <row r="166" spans="1:16" x14ac:dyDescent="0.25">
      <c r="A166" s="30" t="s">
        <v>103</v>
      </c>
      <c r="B166" s="37"/>
      <c r="C166" s="38"/>
      <c r="D166" s="38"/>
      <c r="E166" s="43" t="s">
        <v>401</v>
      </c>
      <c r="F166" s="38"/>
      <c r="G166" s="38"/>
      <c r="H166" s="38"/>
      <c r="I166" s="38"/>
      <c r="J166" s="39"/>
    </row>
    <row r="167" spans="1:16" ht="195" x14ac:dyDescent="0.25">
      <c r="A167" s="30" t="s">
        <v>45</v>
      </c>
      <c r="B167" s="37"/>
      <c r="C167" s="38"/>
      <c r="D167" s="38"/>
      <c r="E167" s="32" t="s">
        <v>402</v>
      </c>
      <c r="F167" s="38"/>
      <c r="G167" s="38"/>
      <c r="H167" s="38"/>
      <c r="I167" s="38"/>
      <c r="J167" s="39"/>
    </row>
    <row r="168" spans="1:16" x14ac:dyDescent="0.25">
      <c r="A168" s="30" t="s">
        <v>38</v>
      </c>
      <c r="B168" s="30">
        <v>40</v>
      </c>
      <c r="C168" s="31" t="s">
        <v>403</v>
      </c>
      <c r="D168" s="30" t="s">
        <v>64</v>
      </c>
      <c r="E168" s="32" t="s">
        <v>404</v>
      </c>
      <c r="F168" s="33" t="s">
        <v>210</v>
      </c>
      <c r="G168" s="34">
        <v>53.982999999999997</v>
      </c>
      <c r="H168" s="35">
        <v>0</v>
      </c>
      <c r="I168" s="35">
        <f>ROUND(G168*H168,P4)</f>
        <v>0</v>
      </c>
      <c r="J168" s="30"/>
      <c r="O168" s="36">
        <f>I168*0.21</f>
        <v>0</v>
      </c>
      <c r="P168">
        <v>3</v>
      </c>
    </row>
    <row r="169" spans="1:16" x14ac:dyDescent="0.25">
      <c r="A169" s="30" t="s">
        <v>43</v>
      </c>
      <c r="B169" s="37"/>
      <c r="C169" s="38"/>
      <c r="D169" s="38"/>
      <c r="E169" s="32" t="s">
        <v>405</v>
      </c>
      <c r="F169" s="38"/>
      <c r="G169" s="38"/>
      <c r="H169" s="38"/>
      <c r="I169" s="38"/>
      <c r="J169" s="39"/>
    </row>
    <row r="170" spans="1:16" ht="105" x14ac:dyDescent="0.25">
      <c r="A170" s="30" t="s">
        <v>103</v>
      </c>
      <c r="B170" s="37"/>
      <c r="C170" s="38"/>
      <c r="D170" s="38"/>
      <c r="E170" s="43" t="s">
        <v>406</v>
      </c>
      <c r="F170" s="38"/>
      <c r="G170" s="38"/>
      <c r="H170" s="38"/>
      <c r="I170" s="38"/>
      <c r="J170" s="39"/>
    </row>
    <row r="171" spans="1:16" ht="210" x14ac:dyDescent="0.25">
      <c r="A171" s="30" t="s">
        <v>45</v>
      </c>
      <c r="B171" s="37"/>
      <c r="C171" s="38"/>
      <c r="D171" s="38"/>
      <c r="E171" s="32" t="s">
        <v>407</v>
      </c>
      <c r="F171" s="38"/>
      <c r="G171" s="38"/>
      <c r="H171" s="38"/>
      <c r="I171" s="38"/>
      <c r="J171" s="39"/>
    </row>
    <row r="172" spans="1:16" x14ac:dyDescent="0.25">
      <c r="A172" s="30" t="s">
        <v>38</v>
      </c>
      <c r="B172" s="30">
        <v>41</v>
      </c>
      <c r="C172" s="31" t="s">
        <v>403</v>
      </c>
      <c r="D172" s="30" t="s">
        <v>67</v>
      </c>
      <c r="E172" s="32" t="s">
        <v>404</v>
      </c>
      <c r="F172" s="33" t="s">
        <v>210</v>
      </c>
      <c r="G172" s="34">
        <v>162.21700000000001</v>
      </c>
      <c r="H172" s="35">
        <v>0</v>
      </c>
      <c r="I172" s="35">
        <f>ROUND(G172*H172,P4)</f>
        <v>0</v>
      </c>
      <c r="J172" s="30"/>
      <c r="O172" s="36">
        <f>I172*0.21</f>
        <v>0</v>
      </c>
      <c r="P172">
        <v>3</v>
      </c>
    </row>
    <row r="173" spans="1:16" x14ac:dyDescent="0.25">
      <c r="A173" s="30" t="s">
        <v>43</v>
      </c>
      <c r="B173" s="37"/>
      <c r="C173" s="38"/>
      <c r="D173" s="38"/>
      <c r="E173" s="32" t="s">
        <v>408</v>
      </c>
      <c r="F173" s="38"/>
      <c r="G173" s="38"/>
      <c r="H173" s="38"/>
      <c r="I173" s="38"/>
      <c r="J173" s="39"/>
    </row>
    <row r="174" spans="1:16" x14ac:dyDescent="0.25">
      <c r="A174" s="30" t="s">
        <v>103</v>
      </c>
      <c r="B174" s="37"/>
      <c r="C174" s="38"/>
      <c r="D174" s="38"/>
      <c r="E174" s="43" t="s">
        <v>409</v>
      </c>
      <c r="F174" s="38"/>
      <c r="G174" s="38"/>
      <c r="H174" s="38"/>
      <c r="I174" s="38"/>
      <c r="J174" s="39"/>
    </row>
    <row r="175" spans="1:16" ht="210" x14ac:dyDescent="0.25">
      <c r="A175" s="30" t="s">
        <v>45</v>
      </c>
      <c r="B175" s="37"/>
      <c r="C175" s="38"/>
      <c r="D175" s="38"/>
      <c r="E175" s="32" t="s">
        <v>407</v>
      </c>
      <c r="F175" s="38"/>
      <c r="G175" s="38"/>
      <c r="H175" s="38"/>
      <c r="I175" s="38"/>
      <c r="J175" s="39"/>
    </row>
    <row r="176" spans="1:16" x14ac:dyDescent="0.25">
      <c r="A176" s="30" t="s">
        <v>38</v>
      </c>
      <c r="B176" s="30">
        <v>42</v>
      </c>
      <c r="C176" s="31" t="s">
        <v>410</v>
      </c>
      <c r="D176" s="30" t="s">
        <v>40</v>
      </c>
      <c r="E176" s="32" t="s">
        <v>411</v>
      </c>
      <c r="F176" s="33" t="s">
        <v>210</v>
      </c>
      <c r="G176" s="34">
        <v>70</v>
      </c>
      <c r="H176" s="35">
        <v>0</v>
      </c>
      <c r="I176" s="35">
        <f>ROUND(G176*H176,P4)</f>
        <v>0</v>
      </c>
      <c r="J176" s="30"/>
      <c r="O176" s="36">
        <f>I176*0.21</f>
        <v>0</v>
      </c>
      <c r="P176">
        <v>3</v>
      </c>
    </row>
    <row r="177" spans="1:16" x14ac:dyDescent="0.25">
      <c r="A177" s="30" t="s">
        <v>43</v>
      </c>
      <c r="B177" s="37"/>
      <c r="C177" s="38"/>
      <c r="D177" s="38"/>
      <c r="E177" s="32" t="s">
        <v>412</v>
      </c>
      <c r="F177" s="38"/>
      <c r="G177" s="38"/>
      <c r="H177" s="38"/>
      <c r="I177" s="38"/>
      <c r="J177" s="39"/>
    </row>
    <row r="178" spans="1:16" ht="165" x14ac:dyDescent="0.25">
      <c r="A178" s="30" t="s">
        <v>45</v>
      </c>
      <c r="B178" s="37"/>
      <c r="C178" s="38"/>
      <c r="D178" s="38"/>
      <c r="E178" s="32" t="s">
        <v>413</v>
      </c>
      <c r="F178" s="38"/>
      <c r="G178" s="38"/>
      <c r="H178" s="38"/>
      <c r="I178" s="38"/>
      <c r="J178" s="39"/>
    </row>
    <row r="179" spans="1:16" x14ac:dyDescent="0.25">
      <c r="A179" s="24" t="s">
        <v>35</v>
      </c>
      <c r="B179" s="25"/>
      <c r="C179" s="26" t="s">
        <v>185</v>
      </c>
      <c r="D179" s="27"/>
      <c r="E179" s="24" t="s">
        <v>186</v>
      </c>
      <c r="F179" s="27"/>
      <c r="G179" s="27"/>
      <c r="H179" s="27"/>
      <c r="I179" s="28">
        <f>SUMIFS(I180:I215,A180:A215,"P")</f>
        <v>0</v>
      </c>
      <c r="J179" s="29"/>
    </row>
    <row r="180" spans="1:16" ht="30" x14ac:dyDescent="0.25">
      <c r="A180" s="30" t="s">
        <v>38</v>
      </c>
      <c r="B180" s="30">
        <v>43</v>
      </c>
      <c r="C180" s="31" t="s">
        <v>414</v>
      </c>
      <c r="D180" s="30" t="s">
        <v>40</v>
      </c>
      <c r="E180" s="32" t="s">
        <v>415</v>
      </c>
      <c r="F180" s="33" t="s">
        <v>210</v>
      </c>
      <c r="G180" s="34">
        <v>265.887</v>
      </c>
      <c r="H180" s="35">
        <v>0</v>
      </c>
      <c r="I180" s="35">
        <f>ROUND(G180*H180,P4)</f>
        <v>0</v>
      </c>
      <c r="J180" s="30"/>
      <c r="O180" s="36">
        <f>I180*0.21</f>
        <v>0</v>
      </c>
      <c r="P180">
        <v>3</v>
      </c>
    </row>
    <row r="181" spans="1:16" ht="30" x14ac:dyDescent="0.25">
      <c r="A181" s="30" t="s">
        <v>43</v>
      </c>
      <c r="B181" s="37"/>
      <c r="C181" s="38"/>
      <c r="D181" s="38"/>
      <c r="E181" s="32" t="s">
        <v>416</v>
      </c>
      <c r="F181" s="38"/>
      <c r="G181" s="38"/>
      <c r="H181" s="38"/>
      <c r="I181" s="38"/>
      <c r="J181" s="39"/>
    </row>
    <row r="182" spans="1:16" ht="105" x14ac:dyDescent="0.25">
      <c r="A182" s="30" t="s">
        <v>103</v>
      </c>
      <c r="B182" s="37"/>
      <c r="C182" s="38"/>
      <c r="D182" s="38"/>
      <c r="E182" s="43" t="s">
        <v>417</v>
      </c>
      <c r="F182" s="38"/>
      <c r="G182" s="38"/>
      <c r="H182" s="38"/>
      <c r="I182" s="38"/>
      <c r="J182" s="39"/>
    </row>
    <row r="183" spans="1:16" ht="270" x14ac:dyDescent="0.25">
      <c r="A183" s="30" t="s">
        <v>45</v>
      </c>
      <c r="B183" s="37"/>
      <c r="C183" s="38"/>
      <c r="D183" s="38"/>
      <c r="E183" s="32" t="s">
        <v>418</v>
      </c>
      <c r="F183" s="38"/>
      <c r="G183" s="38"/>
      <c r="H183" s="38"/>
      <c r="I183" s="38"/>
      <c r="J183" s="39"/>
    </row>
    <row r="184" spans="1:16" x14ac:dyDescent="0.25">
      <c r="A184" s="30" t="s">
        <v>38</v>
      </c>
      <c r="B184" s="30">
        <v>44</v>
      </c>
      <c r="C184" s="31" t="s">
        <v>419</v>
      </c>
      <c r="D184" s="30" t="s">
        <v>40</v>
      </c>
      <c r="E184" s="32" t="s">
        <v>420</v>
      </c>
      <c r="F184" s="33" t="s">
        <v>210</v>
      </c>
      <c r="G184" s="34">
        <v>22.23</v>
      </c>
      <c r="H184" s="35">
        <v>0</v>
      </c>
      <c r="I184" s="35">
        <f>ROUND(G184*H184,P4)</f>
        <v>0</v>
      </c>
      <c r="J184" s="30"/>
      <c r="O184" s="36">
        <f>I184*0.21</f>
        <v>0</v>
      </c>
      <c r="P184">
        <v>3</v>
      </c>
    </row>
    <row r="185" spans="1:16" x14ac:dyDescent="0.25">
      <c r="A185" s="30" t="s">
        <v>43</v>
      </c>
      <c r="B185" s="37"/>
      <c r="C185" s="38"/>
      <c r="D185" s="38"/>
      <c r="E185" s="32" t="s">
        <v>421</v>
      </c>
      <c r="F185" s="38"/>
      <c r="G185" s="38"/>
      <c r="H185" s="38"/>
      <c r="I185" s="38"/>
      <c r="J185" s="39"/>
    </row>
    <row r="186" spans="1:16" x14ac:dyDescent="0.25">
      <c r="A186" s="30" t="s">
        <v>103</v>
      </c>
      <c r="B186" s="37"/>
      <c r="C186" s="38"/>
      <c r="D186" s="38"/>
      <c r="E186" s="43" t="s">
        <v>422</v>
      </c>
      <c r="F186" s="38"/>
      <c r="G186" s="38"/>
      <c r="H186" s="38"/>
      <c r="I186" s="38"/>
      <c r="J186" s="39"/>
    </row>
    <row r="187" spans="1:16" ht="285" x14ac:dyDescent="0.25">
      <c r="A187" s="30" t="s">
        <v>45</v>
      </c>
      <c r="B187" s="37"/>
      <c r="C187" s="38"/>
      <c r="D187" s="38"/>
      <c r="E187" s="32" t="s">
        <v>423</v>
      </c>
      <c r="F187" s="38"/>
      <c r="G187" s="38"/>
      <c r="H187" s="38"/>
      <c r="I187" s="38"/>
      <c r="J187" s="39"/>
    </row>
    <row r="188" spans="1:16" x14ac:dyDescent="0.25">
      <c r="A188" s="30" t="s">
        <v>38</v>
      </c>
      <c r="B188" s="30">
        <v>45</v>
      </c>
      <c r="C188" s="31" t="s">
        <v>424</v>
      </c>
      <c r="D188" s="30" t="s">
        <v>40</v>
      </c>
      <c r="E188" s="32" t="s">
        <v>425</v>
      </c>
      <c r="F188" s="33" t="s">
        <v>210</v>
      </c>
      <c r="G188" s="34">
        <v>4.9400000000000004</v>
      </c>
      <c r="H188" s="35">
        <v>0</v>
      </c>
      <c r="I188" s="35">
        <f>ROUND(G188*H188,P4)</f>
        <v>0</v>
      </c>
      <c r="J188" s="30"/>
      <c r="O188" s="36">
        <f>I188*0.21</f>
        <v>0</v>
      </c>
      <c r="P188">
        <v>3</v>
      </c>
    </row>
    <row r="189" spans="1:16" x14ac:dyDescent="0.25">
      <c r="A189" s="30" t="s">
        <v>43</v>
      </c>
      <c r="B189" s="37"/>
      <c r="C189" s="38"/>
      <c r="D189" s="38"/>
      <c r="E189" s="44"/>
      <c r="F189" s="38"/>
      <c r="G189" s="38"/>
      <c r="H189" s="38"/>
      <c r="I189" s="38"/>
      <c r="J189" s="39"/>
    </row>
    <row r="190" spans="1:16" x14ac:dyDescent="0.25">
      <c r="A190" s="30" t="s">
        <v>103</v>
      </c>
      <c r="B190" s="37"/>
      <c r="C190" s="38"/>
      <c r="D190" s="38"/>
      <c r="E190" s="43" t="s">
        <v>426</v>
      </c>
      <c r="F190" s="38"/>
      <c r="G190" s="38"/>
      <c r="H190" s="38"/>
      <c r="I190" s="38"/>
      <c r="J190" s="39"/>
    </row>
    <row r="191" spans="1:16" ht="285" x14ac:dyDescent="0.25">
      <c r="A191" s="30" t="s">
        <v>45</v>
      </c>
      <c r="B191" s="37"/>
      <c r="C191" s="38"/>
      <c r="D191" s="38"/>
      <c r="E191" s="32" t="s">
        <v>427</v>
      </c>
      <c r="F191" s="38"/>
      <c r="G191" s="38"/>
      <c r="H191" s="38"/>
      <c r="I191" s="38"/>
      <c r="J191" s="39"/>
    </row>
    <row r="192" spans="1:16" ht="30" x14ac:dyDescent="0.25">
      <c r="A192" s="30" t="s">
        <v>38</v>
      </c>
      <c r="B192" s="30">
        <v>46</v>
      </c>
      <c r="C192" s="31" t="s">
        <v>428</v>
      </c>
      <c r="D192" s="30" t="s">
        <v>40</v>
      </c>
      <c r="E192" s="32" t="s">
        <v>429</v>
      </c>
      <c r="F192" s="33" t="s">
        <v>210</v>
      </c>
      <c r="G192" s="34">
        <v>501.709</v>
      </c>
      <c r="H192" s="35">
        <v>0</v>
      </c>
      <c r="I192" s="35">
        <f>ROUND(G192*H192,P4)</f>
        <v>0</v>
      </c>
      <c r="J192" s="30"/>
      <c r="O192" s="36">
        <f>I192*0.21</f>
        <v>0</v>
      </c>
      <c r="P192">
        <v>3</v>
      </c>
    </row>
    <row r="193" spans="1:16" x14ac:dyDescent="0.25">
      <c r="A193" s="30" t="s">
        <v>43</v>
      </c>
      <c r="B193" s="37"/>
      <c r="C193" s="38"/>
      <c r="D193" s="38"/>
      <c r="E193" s="32" t="s">
        <v>430</v>
      </c>
      <c r="F193" s="38"/>
      <c r="G193" s="38"/>
      <c r="H193" s="38"/>
      <c r="I193" s="38"/>
      <c r="J193" s="39"/>
    </row>
    <row r="194" spans="1:16" x14ac:dyDescent="0.25">
      <c r="A194" s="30" t="s">
        <v>103</v>
      </c>
      <c r="B194" s="37"/>
      <c r="C194" s="38"/>
      <c r="D194" s="38"/>
      <c r="E194" s="43" t="s">
        <v>431</v>
      </c>
      <c r="F194" s="38"/>
      <c r="G194" s="38"/>
      <c r="H194" s="38"/>
      <c r="I194" s="38"/>
      <c r="J194" s="39"/>
    </row>
    <row r="195" spans="1:16" ht="300" x14ac:dyDescent="0.25">
      <c r="A195" s="30" t="s">
        <v>45</v>
      </c>
      <c r="B195" s="37"/>
      <c r="C195" s="38"/>
      <c r="D195" s="38"/>
      <c r="E195" s="32" t="s">
        <v>432</v>
      </c>
      <c r="F195" s="38"/>
      <c r="G195" s="38"/>
      <c r="H195" s="38"/>
      <c r="I195" s="38"/>
      <c r="J195" s="39"/>
    </row>
    <row r="196" spans="1:16" x14ac:dyDescent="0.25">
      <c r="A196" s="30" t="s">
        <v>38</v>
      </c>
      <c r="B196" s="30">
        <v>47</v>
      </c>
      <c r="C196" s="31" t="s">
        <v>433</v>
      </c>
      <c r="D196" s="30" t="s">
        <v>40</v>
      </c>
      <c r="E196" s="32" t="s">
        <v>434</v>
      </c>
      <c r="F196" s="33" t="s">
        <v>210</v>
      </c>
      <c r="G196" s="34">
        <v>114.23099999999999</v>
      </c>
      <c r="H196" s="35">
        <v>0</v>
      </c>
      <c r="I196" s="35">
        <f>ROUND(G196*H196,P4)</f>
        <v>0</v>
      </c>
      <c r="J196" s="30"/>
      <c r="O196" s="36">
        <f>I196*0.21</f>
        <v>0</v>
      </c>
      <c r="P196">
        <v>3</v>
      </c>
    </row>
    <row r="197" spans="1:16" x14ac:dyDescent="0.25">
      <c r="A197" s="30" t="s">
        <v>43</v>
      </c>
      <c r="B197" s="37"/>
      <c r="C197" s="38"/>
      <c r="D197" s="38"/>
      <c r="E197" s="32" t="s">
        <v>435</v>
      </c>
      <c r="F197" s="38"/>
      <c r="G197" s="38"/>
      <c r="H197" s="38"/>
      <c r="I197" s="38"/>
      <c r="J197" s="39"/>
    </row>
    <row r="198" spans="1:16" ht="60" x14ac:dyDescent="0.25">
      <c r="A198" s="30" t="s">
        <v>103</v>
      </c>
      <c r="B198" s="37"/>
      <c r="C198" s="38"/>
      <c r="D198" s="38"/>
      <c r="E198" s="43" t="s">
        <v>436</v>
      </c>
      <c r="F198" s="38"/>
      <c r="G198" s="38"/>
      <c r="H198" s="38"/>
      <c r="I198" s="38"/>
      <c r="J198" s="39"/>
    </row>
    <row r="199" spans="1:16" ht="45" x14ac:dyDescent="0.25">
      <c r="A199" s="30" t="s">
        <v>45</v>
      </c>
      <c r="B199" s="37"/>
      <c r="C199" s="38"/>
      <c r="D199" s="38"/>
      <c r="E199" s="32" t="s">
        <v>437</v>
      </c>
      <c r="F199" s="38"/>
      <c r="G199" s="38"/>
      <c r="H199" s="38"/>
      <c r="I199" s="38"/>
      <c r="J199" s="39"/>
    </row>
    <row r="200" spans="1:16" x14ac:dyDescent="0.25">
      <c r="A200" s="30" t="s">
        <v>38</v>
      </c>
      <c r="B200" s="30">
        <v>48</v>
      </c>
      <c r="C200" s="31" t="s">
        <v>438</v>
      </c>
      <c r="D200" s="30" t="s">
        <v>40</v>
      </c>
      <c r="E200" s="32" t="s">
        <v>439</v>
      </c>
      <c r="F200" s="33" t="s">
        <v>210</v>
      </c>
      <c r="G200" s="34">
        <v>269.46199999999999</v>
      </c>
      <c r="H200" s="35">
        <v>0</v>
      </c>
      <c r="I200" s="35">
        <f>ROUND(G200*H200,P4)</f>
        <v>0</v>
      </c>
      <c r="J200" s="30"/>
      <c r="O200" s="36">
        <f>I200*0.21</f>
        <v>0</v>
      </c>
      <c r="P200">
        <v>3</v>
      </c>
    </row>
    <row r="201" spans="1:16" x14ac:dyDescent="0.25">
      <c r="A201" s="30" t="s">
        <v>43</v>
      </c>
      <c r="B201" s="37"/>
      <c r="C201" s="38"/>
      <c r="D201" s="38"/>
      <c r="E201" s="32" t="s">
        <v>440</v>
      </c>
      <c r="F201" s="38"/>
      <c r="G201" s="38"/>
      <c r="H201" s="38"/>
      <c r="I201" s="38"/>
      <c r="J201" s="39"/>
    </row>
    <row r="202" spans="1:16" ht="90" x14ac:dyDescent="0.25">
      <c r="A202" s="30" t="s">
        <v>103</v>
      </c>
      <c r="B202" s="37"/>
      <c r="C202" s="38"/>
      <c r="D202" s="38"/>
      <c r="E202" s="43" t="s">
        <v>441</v>
      </c>
      <c r="F202" s="38"/>
      <c r="G202" s="38"/>
      <c r="H202" s="38"/>
      <c r="I202" s="38"/>
      <c r="J202" s="39"/>
    </row>
    <row r="203" spans="1:16" ht="45" x14ac:dyDescent="0.25">
      <c r="A203" s="30" t="s">
        <v>45</v>
      </c>
      <c r="B203" s="37"/>
      <c r="C203" s="38"/>
      <c r="D203" s="38"/>
      <c r="E203" s="32" t="s">
        <v>437</v>
      </c>
      <c r="F203" s="38"/>
      <c r="G203" s="38"/>
      <c r="H203" s="38"/>
      <c r="I203" s="38"/>
      <c r="J203" s="39"/>
    </row>
    <row r="204" spans="1:16" x14ac:dyDescent="0.25">
      <c r="A204" s="30" t="s">
        <v>38</v>
      </c>
      <c r="B204" s="30">
        <v>49</v>
      </c>
      <c r="C204" s="31" t="s">
        <v>442</v>
      </c>
      <c r="D204" s="30" t="s">
        <v>40</v>
      </c>
      <c r="E204" s="32" t="s">
        <v>443</v>
      </c>
      <c r="F204" s="33" t="s">
        <v>210</v>
      </c>
      <c r="G204" s="34">
        <v>19.655999999999999</v>
      </c>
      <c r="H204" s="35">
        <v>0</v>
      </c>
      <c r="I204" s="35">
        <f>ROUND(G204*H204,P4)</f>
        <v>0</v>
      </c>
      <c r="J204" s="30"/>
      <c r="O204" s="36">
        <f>I204*0.21</f>
        <v>0</v>
      </c>
      <c r="P204">
        <v>3</v>
      </c>
    </row>
    <row r="205" spans="1:16" x14ac:dyDescent="0.25">
      <c r="A205" s="30" t="s">
        <v>43</v>
      </c>
      <c r="B205" s="37"/>
      <c r="C205" s="38"/>
      <c r="D205" s="38"/>
      <c r="E205" s="32" t="s">
        <v>444</v>
      </c>
      <c r="F205" s="38"/>
      <c r="G205" s="38"/>
      <c r="H205" s="38"/>
      <c r="I205" s="38"/>
      <c r="J205" s="39"/>
    </row>
    <row r="206" spans="1:16" x14ac:dyDescent="0.25">
      <c r="A206" s="30" t="s">
        <v>103</v>
      </c>
      <c r="B206" s="37"/>
      <c r="C206" s="38"/>
      <c r="D206" s="38"/>
      <c r="E206" s="43" t="s">
        <v>445</v>
      </c>
      <c r="F206" s="38"/>
      <c r="G206" s="38"/>
      <c r="H206" s="38"/>
      <c r="I206" s="38"/>
      <c r="J206" s="39"/>
    </row>
    <row r="207" spans="1:16" ht="60" x14ac:dyDescent="0.25">
      <c r="A207" s="30" t="s">
        <v>45</v>
      </c>
      <c r="B207" s="37"/>
      <c r="C207" s="38"/>
      <c r="D207" s="38"/>
      <c r="E207" s="32" t="s">
        <v>446</v>
      </c>
      <c r="F207" s="38"/>
      <c r="G207" s="38"/>
      <c r="H207" s="38"/>
      <c r="I207" s="38"/>
      <c r="J207" s="39"/>
    </row>
    <row r="208" spans="1:16" x14ac:dyDescent="0.25">
      <c r="A208" s="30" t="s">
        <v>38</v>
      </c>
      <c r="B208" s="30">
        <v>50</v>
      </c>
      <c r="C208" s="31" t="s">
        <v>447</v>
      </c>
      <c r="D208" s="30" t="s">
        <v>40</v>
      </c>
      <c r="E208" s="32" t="s">
        <v>448</v>
      </c>
      <c r="F208" s="33" t="s">
        <v>210</v>
      </c>
      <c r="G208" s="34">
        <v>10.611000000000001</v>
      </c>
      <c r="H208" s="35">
        <v>0</v>
      </c>
      <c r="I208" s="35">
        <f>ROUND(G208*H208,P4)</f>
        <v>0</v>
      </c>
      <c r="J208" s="30"/>
      <c r="O208" s="36">
        <f>I208*0.21</f>
        <v>0</v>
      </c>
      <c r="P208">
        <v>3</v>
      </c>
    </row>
    <row r="209" spans="1:16" x14ac:dyDescent="0.25">
      <c r="A209" s="30" t="s">
        <v>43</v>
      </c>
      <c r="B209" s="37"/>
      <c r="C209" s="38"/>
      <c r="D209" s="38"/>
      <c r="E209" s="32" t="s">
        <v>449</v>
      </c>
      <c r="F209" s="38"/>
      <c r="G209" s="38"/>
      <c r="H209" s="38"/>
      <c r="I209" s="38"/>
      <c r="J209" s="39"/>
    </row>
    <row r="210" spans="1:16" x14ac:dyDescent="0.25">
      <c r="A210" s="30" t="s">
        <v>103</v>
      </c>
      <c r="B210" s="37"/>
      <c r="C210" s="38"/>
      <c r="D210" s="38"/>
      <c r="E210" s="43" t="s">
        <v>450</v>
      </c>
      <c r="F210" s="38"/>
      <c r="G210" s="38"/>
      <c r="H210" s="38"/>
      <c r="I210" s="38"/>
      <c r="J210" s="39"/>
    </row>
    <row r="211" spans="1:16" ht="60" x14ac:dyDescent="0.25">
      <c r="A211" s="30" t="s">
        <v>45</v>
      </c>
      <c r="B211" s="37"/>
      <c r="C211" s="38"/>
      <c r="D211" s="38"/>
      <c r="E211" s="32" t="s">
        <v>446</v>
      </c>
      <c r="F211" s="38"/>
      <c r="G211" s="38"/>
      <c r="H211" s="38"/>
      <c r="I211" s="38"/>
      <c r="J211" s="39"/>
    </row>
    <row r="212" spans="1:16" x14ac:dyDescent="0.25">
      <c r="A212" s="30" t="s">
        <v>38</v>
      </c>
      <c r="B212" s="30">
        <v>51</v>
      </c>
      <c r="C212" s="31" t="s">
        <v>451</v>
      </c>
      <c r="D212" s="30" t="s">
        <v>180</v>
      </c>
      <c r="E212" s="32" t="s">
        <v>452</v>
      </c>
      <c r="F212" s="33" t="s">
        <v>210</v>
      </c>
      <c r="G212" s="34">
        <v>5.16</v>
      </c>
      <c r="H212" s="35">
        <v>0</v>
      </c>
      <c r="I212" s="35">
        <f>ROUND(G212*H212,P4)</f>
        <v>0</v>
      </c>
      <c r="J212" s="30"/>
      <c r="O212" s="36">
        <f>I212*0.21</f>
        <v>0</v>
      </c>
      <c r="P212">
        <v>3</v>
      </c>
    </row>
    <row r="213" spans="1:16" ht="30" x14ac:dyDescent="0.25">
      <c r="A213" s="30" t="s">
        <v>43</v>
      </c>
      <c r="B213" s="37"/>
      <c r="C213" s="38"/>
      <c r="D213" s="38"/>
      <c r="E213" s="32" t="s">
        <v>453</v>
      </c>
      <c r="F213" s="38"/>
      <c r="G213" s="38"/>
      <c r="H213" s="38"/>
      <c r="I213" s="38"/>
      <c r="J213" s="39"/>
    </row>
    <row r="214" spans="1:16" x14ac:dyDescent="0.25">
      <c r="A214" s="30" t="s">
        <v>103</v>
      </c>
      <c r="B214" s="37"/>
      <c r="C214" s="38"/>
      <c r="D214" s="38"/>
      <c r="E214" s="43" t="s">
        <v>454</v>
      </c>
      <c r="F214" s="38"/>
      <c r="G214" s="38"/>
      <c r="H214" s="38"/>
      <c r="I214" s="38"/>
      <c r="J214" s="39"/>
    </row>
    <row r="215" spans="1:16" ht="120" x14ac:dyDescent="0.25">
      <c r="A215" s="30" t="s">
        <v>45</v>
      </c>
      <c r="B215" s="37"/>
      <c r="C215" s="38"/>
      <c r="D215" s="38"/>
      <c r="E215" s="32" t="s">
        <v>455</v>
      </c>
      <c r="F215" s="38"/>
      <c r="G215" s="38"/>
      <c r="H215" s="38"/>
      <c r="I215" s="38"/>
      <c r="J215" s="39"/>
    </row>
    <row r="216" spans="1:16" x14ac:dyDescent="0.25">
      <c r="A216" s="24" t="s">
        <v>35</v>
      </c>
      <c r="B216" s="25"/>
      <c r="C216" s="26" t="s">
        <v>456</v>
      </c>
      <c r="D216" s="27"/>
      <c r="E216" s="24" t="s">
        <v>457</v>
      </c>
      <c r="F216" s="27"/>
      <c r="G216" s="27"/>
      <c r="H216" s="27"/>
      <c r="I216" s="28">
        <f>SUMIFS(I217:I234,A217:A234,"P")</f>
        <v>0</v>
      </c>
      <c r="J216" s="29"/>
    </row>
    <row r="217" spans="1:16" x14ac:dyDescent="0.25">
      <c r="A217" s="30" t="s">
        <v>38</v>
      </c>
      <c r="B217" s="30">
        <v>52</v>
      </c>
      <c r="C217" s="31" t="s">
        <v>458</v>
      </c>
      <c r="D217" s="30" t="s">
        <v>40</v>
      </c>
      <c r="E217" s="32" t="s">
        <v>459</v>
      </c>
      <c r="F217" s="33" t="s">
        <v>142</v>
      </c>
      <c r="G217" s="34">
        <v>28.6</v>
      </c>
      <c r="H217" s="35">
        <v>0</v>
      </c>
      <c r="I217" s="35">
        <f>ROUND(G217*H217,P4)</f>
        <v>0</v>
      </c>
      <c r="J217" s="30"/>
      <c r="O217" s="36">
        <f>I217*0.21</f>
        <v>0</v>
      </c>
      <c r="P217">
        <v>3</v>
      </c>
    </row>
    <row r="218" spans="1:16" x14ac:dyDescent="0.25">
      <c r="A218" s="30" t="s">
        <v>43</v>
      </c>
      <c r="B218" s="37"/>
      <c r="C218" s="38"/>
      <c r="D218" s="38"/>
      <c r="E218" s="32" t="s">
        <v>460</v>
      </c>
      <c r="F218" s="38"/>
      <c r="G218" s="38"/>
      <c r="H218" s="38"/>
      <c r="I218" s="38"/>
      <c r="J218" s="39"/>
    </row>
    <row r="219" spans="1:16" x14ac:dyDescent="0.25">
      <c r="A219" s="30" t="s">
        <v>103</v>
      </c>
      <c r="B219" s="37"/>
      <c r="C219" s="38"/>
      <c r="D219" s="38"/>
      <c r="E219" s="43" t="s">
        <v>461</v>
      </c>
      <c r="F219" s="38"/>
      <c r="G219" s="38"/>
      <c r="H219" s="38"/>
      <c r="I219" s="38"/>
      <c r="J219" s="39"/>
    </row>
    <row r="220" spans="1:16" ht="330" x14ac:dyDescent="0.25">
      <c r="A220" s="30" t="s">
        <v>45</v>
      </c>
      <c r="B220" s="37"/>
      <c r="C220" s="38"/>
      <c r="D220" s="38"/>
      <c r="E220" s="32" t="s">
        <v>462</v>
      </c>
      <c r="F220" s="38"/>
      <c r="G220" s="38"/>
      <c r="H220" s="38"/>
      <c r="I220" s="38"/>
      <c r="J220" s="39"/>
    </row>
    <row r="221" spans="1:16" x14ac:dyDescent="0.25">
      <c r="A221" s="30" t="s">
        <v>38</v>
      </c>
      <c r="B221" s="30">
        <v>53</v>
      </c>
      <c r="C221" s="31" t="s">
        <v>463</v>
      </c>
      <c r="D221" s="30" t="s">
        <v>40</v>
      </c>
      <c r="E221" s="32" t="s">
        <v>464</v>
      </c>
      <c r="F221" s="33" t="s">
        <v>142</v>
      </c>
      <c r="G221" s="34">
        <v>64.010000000000005</v>
      </c>
      <c r="H221" s="35">
        <v>0</v>
      </c>
      <c r="I221" s="35">
        <f>ROUND(G221*H221,P4)</f>
        <v>0</v>
      </c>
      <c r="J221" s="30"/>
      <c r="O221" s="36">
        <f>I221*0.21</f>
        <v>0</v>
      </c>
      <c r="P221">
        <v>3</v>
      </c>
    </row>
    <row r="222" spans="1:16" ht="30" x14ac:dyDescent="0.25">
      <c r="A222" s="30" t="s">
        <v>43</v>
      </c>
      <c r="B222" s="37"/>
      <c r="C222" s="38"/>
      <c r="D222" s="38"/>
      <c r="E222" s="32" t="s">
        <v>465</v>
      </c>
      <c r="F222" s="38"/>
      <c r="G222" s="38"/>
      <c r="H222" s="38"/>
      <c r="I222" s="38"/>
      <c r="J222" s="39"/>
    </row>
    <row r="223" spans="1:16" x14ac:dyDescent="0.25">
      <c r="A223" s="30" t="s">
        <v>103</v>
      </c>
      <c r="B223" s="37"/>
      <c r="C223" s="38"/>
      <c r="D223" s="38"/>
      <c r="E223" s="43" t="s">
        <v>466</v>
      </c>
      <c r="F223" s="38"/>
      <c r="G223" s="38"/>
      <c r="H223" s="38"/>
      <c r="I223" s="38"/>
      <c r="J223" s="39"/>
    </row>
    <row r="224" spans="1:16" ht="315" x14ac:dyDescent="0.25">
      <c r="A224" s="30" t="s">
        <v>45</v>
      </c>
      <c r="B224" s="37"/>
      <c r="C224" s="38"/>
      <c r="D224" s="38"/>
      <c r="E224" s="32" t="s">
        <v>467</v>
      </c>
      <c r="F224" s="38"/>
      <c r="G224" s="38"/>
      <c r="H224" s="38"/>
      <c r="I224" s="38"/>
      <c r="J224" s="39"/>
    </row>
    <row r="225" spans="1:16" x14ac:dyDescent="0.25">
      <c r="A225" s="30" t="s">
        <v>38</v>
      </c>
      <c r="B225" s="30">
        <v>54</v>
      </c>
      <c r="C225" s="31" t="s">
        <v>468</v>
      </c>
      <c r="D225" s="30" t="s">
        <v>40</v>
      </c>
      <c r="E225" s="32" t="s">
        <v>469</v>
      </c>
      <c r="F225" s="33" t="s">
        <v>142</v>
      </c>
      <c r="G225" s="34">
        <v>110</v>
      </c>
      <c r="H225" s="35">
        <v>0</v>
      </c>
      <c r="I225" s="35">
        <f>ROUND(G225*H225,P4)</f>
        <v>0</v>
      </c>
      <c r="J225" s="30"/>
      <c r="O225" s="36">
        <f>I225*0.21</f>
        <v>0</v>
      </c>
      <c r="P225">
        <v>3</v>
      </c>
    </row>
    <row r="226" spans="1:16" x14ac:dyDescent="0.25">
      <c r="A226" s="30" t="s">
        <v>43</v>
      </c>
      <c r="B226" s="37"/>
      <c r="C226" s="38"/>
      <c r="D226" s="38"/>
      <c r="E226" s="44" t="s">
        <v>40</v>
      </c>
      <c r="F226" s="38"/>
      <c r="G226" s="38"/>
      <c r="H226" s="38"/>
      <c r="I226" s="38"/>
      <c r="J226" s="39"/>
    </row>
    <row r="227" spans="1:16" x14ac:dyDescent="0.25">
      <c r="A227" s="30" t="s">
        <v>103</v>
      </c>
      <c r="B227" s="37"/>
      <c r="C227" s="38"/>
      <c r="D227" s="38"/>
      <c r="E227" s="43" t="s">
        <v>470</v>
      </c>
      <c r="F227" s="38"/>
      <c r="G227" s="38"/>
      <c r="H227" s="38"/>
      <c r="I227" s="38"/>
      <c r="J227" s="39"/>
    </row>
    <row r="228" spans="1:16" ht="315" x14ac:dyDescent="0.25">
      <c r="A228" s="30" t="s">
        <v>45</v>
      </c>
      <c r="B228" s="37"/>
      <c r="C228" s="38"/>
      <c r="D228" s="38"/>
      <c r="E228" s="32" t="s">
        <v>471</v>
      </c>
      <c r="F228" s="38"/>
      <c r="G228" s="38"/>
      <c r="H228" s="38"/>
      <c r="I228" s="38"/>
      <c r="J228" s="39"/>
    </row>
    <row r="229" spans="1:16" x14ac:dyDescent="0.25">
      <c r="A229" s="30" t="s">
        <v>38</v>
      </c>
      <c r="B229" s="30">
        <v>55</v>
      </c>
      <c r="C229" s="31" t="s">
        <v>472</v>
      </c>
      <c r="D229" s="30" t="s">
        <v>40</v>
      </c>
      <c r="E229" s="32" t="s">
        <v>473</v>
      </c>
      <c r="F229" s="33" t="s">
        <v>71</v>
      </c>
      <c r="G229" s="34">
        <v>6</v>
      </c>
      <c r="H229" s="35">
        <v>0</v>
      </c>
      <c r="I229" s="35">
        <f>ROUND(G229*H229,P4)</f>
        <v>0</v>
      </c>
      <c r="J229" s="30"/>
      <c r="O229" s="36">
        <f>I229*0.21</f>
        <v>0</v>
      </c>
      <c r="P229">
        <v>3</v>
      </c>
    </row>
    <row r="230" spans="1:16" x14ac:dyDescent="0.25">
      <c r="A230" s="30" t="s">
        <v>43</v>
      </c>
      <c r="B230" s="37"/>
      <c r="C230" s="38"/>
      <c r="D230" s="38"/>
      <c r="E230" s="44" t="s">
        <v>40</v>
      </c>
      <c r="F230" s="38"/>
      <c r="G230" s="38"/>
      <c r="H230" s="38"/>
      <c r="I230" s="38"/>
      <c r="J230" s="39"/>
    </row>
    <row r="231" spans="1:16" ht="120" x14ac:dyDescent="0.25">
      <c r="A231" s="30" t="s">
        <v>45</v>
      </c>
      <c r="B231" s="37"/>
      <c r="C231" s="38"/>
      <c r="D231" s="38"/>
      <c r="E231" s="32" t="s">
        <v>474</v>
      </c>
      <c r="F231" s="38"/>
      <c r="G231" s="38"/>
      <c r="H231" s="38"/>
      <c r="I231" s="38"/>
      <c r="J231" s="39"/>
    </row>
    <row r="232" spans="1:16" x14ac:dyDescent="0.25">
      <c r="A232" s="30" t="s">
        <v>38</v>
      </c>
      <c r="B232" s="30">
        <v>56</v>
      </c>
      <c r="C232" s="31" t="s">
        <v>475</v>
      </c>
      <c r="D232" s="30" t="s">
        <v>40</v>
      </c>
      <c r="E232" s="32" t="s">
        <v>476</v>
      </c>
      <c r="F232" s="33" t="s">
        <v>71</v>
      </c>
      <c r="G232" s="34">
        <v>3</v>
      </c>
      <c r="H232" s="35">
        <v>0</v>
      </c>
      <c r="I232" s="35">
        <f>ROUND(G232*H232,P4)</f>
        <v>0</v>
      </c>
      <c r="J232" s="30"/>
      <c r="O232" s="36">
        <f>I232*0.21</f>
        <v>0</v>
      </c>
      <c r="P232">
        <v>3</v>
      </c>
    </row>
    <row r="233" spans="1:16" x14ac:dyDescent="0.25">
      <c r="A233" s="30" t="s">
        <v>43</v>
      </c>
      <c r="B233" s="37"/>
      <c r="C233" s="38"/>
      <c r="D233" s="38"/>
      <c r="E233" s="32" t="s">
        <v>477</v>
      </c>
      <c r="F233" s="38"/>
      <c r="G233" s="38"/>
      <c r="H233" s="38"/>
      <c r="I233" s="38"/>
      <c r="J233" s="39"/>
    </row>
    <row r="234" spans="1:16" ht="75" x14ac:dyDescent="0.25">
      <c r="A234" s="30" t="s">
        <v>45</v>
      </c>
      <c r="B234" s="37"/>
      <c r="C234" s="38"/>
      <c r="D234" s="38"/>
      <c r="E234" s="32" t="s">
        <v>478</v>
      </c>
      <c r="F234" s="38"/>
      <c r="G234" s="38"/>
      <c r="H234" s="38"/>
      <c r="I234" s="38"/>
      <c r="J234" s="39"/>
    </row>
    <row r="235" spans="1:16" x14ac:dyDescent="0.25">
      <c r="A235" s="24" t="s">
        <v>35</v>
      </c>
      <c r="B235" s="25"/>
      <c r="C235" s="26" t="s">
        <v>192</v>
      </c>
      <c r="D235" s="27"/>
      <c r="E235" s="24" t="s">
        <v>193</v>
      </c>
      <c r="F235" s="27"/>
      <c r="G235" s="27"/>
      <c r="H235" s="27"/>
      <c r="I235" s="28">
        <f>SUMIFS(I236:I293,A236:A293,"P")</f>
        <v>0</v>
      </c>
      <c r="J235" s="29"/>
    </row>
    <row r="236" spans="1:16" x14ac:dyDescent="0.25">
      <c r="A236" s="30" t="s">
        <v>38</v>
      </c>
      <c r="B236" s="30">
        <v>57</v>
      </c>
      <c r="C236" s="31" t="s">
        <v>479</v>
      </c>
      <c r="D236" s="30" t="s">
        <v>40</v>
      </c>
      <c r="E236" s="32" t="s">
        <v>480</v>
      </c>
      <c r="F236" s="33" t="s">
        <v>142</v>
      </c>
      <c r="G236" s="34">
        <v>6</v>
      </c>
      <c r="H236" s="35">
        <v>0</v>
      </c>
      <c r="I236" s="35">
        <f>ROUND(G236*H236,P4)</f>
        <v>0</v>
      </c>
      <c r="J236" s="30"/>
      <c r="O236" s="36">
        <f>I236*0.21</f>
        <v>0</v>
      </c>
      <c r="P236">
        <v>3</v>
      </c>
    </row>
    <row r="237" spans="1:16" ht="30" x14ac:dyDescent="0.25">
      <c r="A237" s="30" t="s">
        <v>43</v>
      </c>
      <c r="B237" s="37"/>
      <c r="C237" s="38"/>
      <c r="D237" s="38"/>
      <c r="E237" s="32" t="s">
        <v>481</v>
      </c>
      <c r="F237" s="38"/>
      <c r="G237" s="38"/>
      <c r="H237" s="38"/>
      <c r="I237" s="38"/>
      <c r="J237" s="39"/>
    </row>
    <row r="238" spans="1:16" x14ac:dyDescent="0.25">
      <c r="A238" s="30" t="s">
        <v>103</v>
      </c>
      <c r="B238" s="37"/>
      <c r="C238" s="38"/>
      <c r="D238" s="38"/>
      <c r="E238" s="43" t="s">
        <v>482</v>
      </c>
      <c r="F238" s="38"/>
      <c r="G238" s="38"/>
      <c r="H238" s="38"/>
      <c r="I238" s="38"/>
      <c r="J238" s="39"/>
    </row>
    <row r="239" spans="1:16" ht="105" x14ac:dyDescent="0.25">
      <c r="A239" s="30" t="s">
        <v>45</v>
      </c>
      <c r="B239" s="37"/>
      <c r="C239" s="38"/>
      <c r="D239" s="38"/>
      <c r="E239" s="32" t="s">
        <v>483</v>
      </c>
      <c r="F239" s="38"/>
      <c r="G239" s="38"/>
      <c r="H239" s="38"/>
      <c r="I239" s="38"/>
      <c r="J239" s="39"/>
    </row>
    <row r="240" spans="1:16" x14ac:dyDescent="0.25">
      <c r="A240" s="30" t="s">
        <v>38</v>
      </c>
      <c r="B240" s="30">
        <v>58</v>
      </c>
      <c r="C240" s="31" t="s">
        <v>484</v>
      </c>
      <c r="D240" s="30" t="s">
        <v>40</v>
      </c>
      <c r="E240" s="32" t="s">
        <v>485</v>
      </c>
      <c r="F240" s="33" t="s">
        <v>142</v>
      </c>
      <c r="G240" s="34">
        <v>23.4</v>
      </c>
      <c r="H240" s="35">
        <v>0</v>
      </c>
      <c r="I240" s="35">
        <f>ROUND(G240*H240,P4)</f>
        <v>0</v>
      </c>
      <c r="J240" s="30"/>
      <c r="O240" s="36">
        <f>I240*0.21</f>
        <v>0</v>
      </c>
      <c r="P240">
        <v>3</v>
      </c>
    </row>
    <row r="241" spans="1:16" x14ac:dyDescent="0.25">
      <c r="A241" s="30" t="s">
        <v>43</v>
      </c>
      <c r="B241" s="37"/>
      <c r="C241" s="38"/>
      <c r="D241" s="38"/>
      <c r="E241" s="44" t="s">
        <v>40</v>
      </c>
      <c r="F241" s="38"/>
      <c r="G241" s="38"/>
      <c r="H241" s="38"/>
      <c r="I241" s="38"/>
      <c r="J241" s="39"/>
    </row>
    <row r="242" spans="1:16" x14ac:dyDescent="0.25">
      <c r="A242" s="30" t="s">
        <v>103</v>
      </c>
      <c r="B242" s="37"/>
      <c r="C242" s="38"/>
      <c r="D242" s="38"/>
      <c r="E242" s="43" t="s">
        <v>486</v>
      </c>
      <c r="F242" s="38"/>
      <c r="G242" s="38"/>
      <c r="H242" s="38"/>
      <c r="I242" s="38"/>
      <c r="J242" s="39"/>
    </row>
    <row r="243" spans="1:16" ht="120" x14ac:dyDescent="0.25">
      <c r="A243" s="30" t="s">
        <v>45</v>
      </c>
      <c r="B243" s="37"/>
      <c r="C243" s="38"/>
      <c r="D243" s="38"/>
      <c r="E243" s="32" t="s">
        <v>487</v>
      </c>
      <c r="F243" s="38"/>
      <c r="G243" s="38"/>
      <c r="H243" s="38"/>
      <c r="I243" s="38"/>
      <c r="J243" s="39"/>
    </row>
    <row r="244" spans="1:16" x14ac:dyDescent="0.25">
      <c r="A244" s="30" t="s">
        <v>38</v>
      </c>
      <c r="B244" s="30">
        <v>59</v>
      </c>
      <c r="C244" s="31" t="s">
        <v>488</v>
      </c>
      <c r="D244" s="30" t="s">
        <v>40</v>
      </c>
      <c r="E244" s="32" t="s">
        <v>489</v>
      </c>
      <c r="F244" s="33" t="s">
        <v>71</v>
      </c>
      <c r="G244" s="34">
        <v>4</v>
      </c>
      <c r="H244" s="35">
        <v>0</v>
      </c>
      <c r="I244" s="35">
        <f>ROUND(G244*H244,P4)</f>
        <v>0</v>
      </c>
      <c r="J244" s="30"/>
      <c r="O244" s="36">
        <f>I244*0.21</f>
        <v>0</v>
      </c>
      <c r="P244">
        <v>3</v>
      </c>
    </row>
    <row r="245" spans="1:16" x14ac:dyDescent="0.25">
      <c r="A245" s="30" t="s">
        <v>43</v>
      </c>
      <c r="B245" s="37"/>
      <c r="C245" s="38"/>
      <c r="D245" s="38"/>
      <c r="E245" s="32" t="s">
        <v>490</v>
      </c>
      <c r="F245" s="38"/>
      <c r="G245" s="38"/>
      <c r="H245" s="38"/>
      <c r="I245" s="38"/>
      <c r="J245" s="39"/>
    </row>
    <row r="246" spans="1:16" ht="45" x14ac:dyDescent="0.25">
      <c r="A246" s="30" t="s">
        <v>45</v>
      </c>
      <c r="B246" s="37"/>
      <c r="C246" s="38"/>
      <c r="D246" s="38"/>
      <c r="E246" s="32" t="s">
        <v>491</v>
      </c>
      <c r="F246" s="38"/>
      <c r="G246" s="38"/>
      <c r="H246" s="38"/>
      <c r="I246" s="38"/>
      <c r="J246" s="39"/>
    </row>
    <row r="247" spans="1:16" x14ac:dyDescent="0.25">
      <c r="A247" s="30" t="s">
        <v>38</v>
      </c>
      <c r="B247" s="30">
        <v>60</v>
      </c>
      <c r="C247" s="31" t="s">
        <v>492</v>
      </c>
      <c r="D247" s="30" t="s">
        <v>40</v>
      </c>
      <c r="E247" s="32" t="s">
        <v>493</v>
      </c>
      <c r="F247" s="33" t="s">
        <v>71</v>
      </c>
      <c r="G247" s="34">
        <v>7</v>
      </c>
      <c r="H247" s="35">
        <v>0</v>
      </c>
      <c r="I247" s="35">
        <f>ROUND(G247*H247,P4)</f>
        <v>0</v>
      </c>
      <c r="J247" s="30"/>
      <c r="O247" s="36">
        <f>I247*0.21</f>
        <v>0</v>
      </c>
      <c r="P247">
        <v>3</v>
      </c>
    </row>
    <row r="248" spans="1:16" x14ac:dyDescent="0.25">
      <c r="A248" s="30" t="s">
        <v>43</v>
      </c>
      <c r="B248" s="37"/>
      <c r="C248" s="38"/>
      <c r="D248" s="38"/>
      <c r="E248" s="32" t="s">
        <v>494</v>
      </c>
      <c r="F248" s="38"/>
      <c r="G248" s="38"/>
      <c r="H248" s="38"/>
      <c r="I248" s="38"/>
      <c r="J248" s="39"/>
    </row>
    <row r="249" spans="1:16" ht="90" x14ac:dyDescent="0.25">
      <c r="A249" s="30" t="s">
        <v>45</v>
      </c>
      <c r="B249" s="37"/>
      <c r="C249" s="38"/>
      <c r="D249" s="38"/>
      <c r="E249" s="32" t="s">
        <v>495</v>
      </c>
      <c r="F249" s="38"/>
      <c r="G249" s="38"/>
      <c r="H249" s="38"/>
      <c r="I249" s="38"/>
      <c r="J249" s="39"/>
    </row>
    <row r="250" spans="1:16" x14ac:dyDescent="0.25">
      <c r="A250" s="30" t="s">
        <v>38</v>
      </c>
      <c r="B250" s="30">
        <v>61</v>
      </c>
      <c r="C250" s="31" t="s">
        <v>496</v>
      </c>
      <c r="D250" s="30" t="s">
        <v>40</v>
      </c>
      <c r="E250" s="32" t="s">
        <v>497</v>
      </c>
      <c r="F250" s="33" t="s">
        <v>71</v>
      </c>
      <c r="G250" s="34">
        <v>2</v>
      </c>
      <c r="H250" s="35">
        <v>0</v>
      </c>
      <c r="I250" s="35">
        <f>ROUND(G250*H250,P4)</f>
        <v>0</v>
      </c>
      <c r="J250" s="30"/>
      <c r="O250" s="36">
        <f>I250*0.21</f>
        <v>0</v>
      </c>
      <c r="P250">
        <v>3</v>
      </c>
    </row>
    <row r="251" spans="1:16" x14ac:dyDescent="0.25">
      <c r="A251" s="30" t="s">
        <v>43</v>
      </c>
      <c r="B251" s="37"/>
      <c r="C251" s="38"/>
      <c r="D251" s="38"/>
      <c r="E251" s="32" t="s">
        <v>498</v>
      </c>
      <c r="F251" s="38"/>
      <c r="G251" s="38"/>
      <c r="H251" s="38"/>
      <c r="I251" s="38"/>
      <c r="J251" s="39"/>
    </row>
    <row r="252" spans="1:16" ht="30" x14ac:dyDescent="0.25">
      <c r="A252" s="30" t="s">
        <v>45</v>
      </c>
      <c r="B252" s="37"/>
      <c r="C252" s="38"/>
      <c r="D252" s="38"/>
      <c r="E252" s="32" t="s">
        <v>499</v>
      </c>
      <c r="F252" s="38"/>
      <c r="G252" s="38"/>
      <c r="H252" s="38"/>
      <c r="I252" s="38"/>
      <c r="J252" s="39"/>
    </row>
    <row r="253" spans="1:16" x14ac:dyDescent="0.25">
      <c r="A253" s="30" t="s">
        <v>38</v>
      </c>
      <c r="B253" s="30">
        <v>62</v>
      </c>
      <c r="C253" s="31" t="s">
        <v>500</v>
      </c>
      <c r="D253" s="30" t="s">
        <v>40</v>
      </c>
      <c r="E253" s="32" t="s">
        <v>501</v>
      </c>
      <c r="F253" s="33" t="s">
        <v>210</v>
      </c>
      <c r="G253" s="34">
        <v>166.2</v>
      </c>
      <c r="H253" s="35">
        <v>0</v>
      </c>
      <c r="I253" s="35">
        <f>ROUND(G253*H253,P4)</f>
        <v>0</v>
      </c>
      <c r="J253" s="30"/>
      <c r="O253" s="36">
        <f>I253*0.21</f>
        <v>0</v>
      </c>
      <c r="P253">
        <v>3</v>
      </c>
    </row>
    <row r="254" spans="1:16" x14ac:dyDescent="0.25">
      <c r="A254" s="30" t="s">
        <v>43</v>
      </c>
      <c r="B254" s="37"/>
      <c r="C254" s="38"/>
      <c r="D254" s="38"/>
      <c r="E254" s="44" t="s">
        <v>40</v>
      </c>
      <c r="F254" s="38"/>
      <c r="G254" s="38"/>
      <c r="H254" s="38"/>
      <c r="I254" s="38"/>
      <c r="J254" s="39"/>
    </row>
    <row r="255" spans="1:16" ht="90" x14ac:dyDescent="0.25">
      <c r="A255" s="30" t="s">
        <v>103</v>
      </c>
      <c r="B255" s="37"/>
      <c r="C255" s="38"/>
      <c r="D255" s="38"/>
      <c r="E255" s="43" t="s">
        <v>502</v>
      </c>
      <c r="F255" s="38"/>
      <c r="G255" s="38"/>
      <c r="H255" s="38"/>
      <c r="I255" s="38"/>
      <c r="J255" s="39"/>
    </row>
    <row r="256" spans="1:16" ht="60" x14ac:dyDescent="0.25">
      <c r="A256" s="30" t="s">
        <v>45</v>
      </c>
      <c r="B256" s="37"/>
      <c r="C256" s="38"/>
      <c r="D256" s="38"/>
      <c r="E256" s="32" t="s">
        <v>503</v>
      </c>
      <c r="F256" s="38"/>
      <c r="G256" s="38"/>
      <c r="H256" s="38"/>
      <c r="I256" s="38"/>
      <c r="J256" s="39"/>
    </row>
    <row r="257" spans="1:16" ht="30" x14ac:dyDescent="0.25">
      <c r="A257" s="30" t="s">
        <v>38</v>
      </c>
      <c r="B257" s="30">
        <v>63</v>
      </c>
      <c r="C257" s="31" t="s">
        <v>504</v>
      </c>
      <c r="D257" s="30" t="s">
        <v>40</v>
      </c>
      <c r="E257" s="32" t="s">
        <v>505</v>
      </c>
      <c r="F257" s="33" t="s">
        <v>142</v>
      </c>
      <c r="G257" s="34">
        <v>39.4</v>
      </c>
      <c r="H257" s="35">
        <v>0</v>
      </c>
      <c r="I257" s="35">
        <f>ROUND(G257*H257,P4)</f>
        <v>0</v>
      </c>
      <c r="J257" s="30"/>
      <c r="O257" s="36">
        <f>I257*0.21</f>
        <v>0</v>
      </c>
      <c r="P257">
        <v>3</v>
      </c>
    </row>
    <row r="258" spans="1:16" ht="30" x14ac:dyDescent="0.25">
      <c r="A258" s="30" t="s">
        <v>43</v>
      </c>
      <c r="B258" s="37"/>
      <c r="C258" s="38"/>
      <c r="D258" s="38"/>
      <c r="E258" s="32" t="s">
        <v>506</v>
      </c>
      <c r="F258" s="38"/>
      <c r="G258" s="38"/>
      <c r="H258" s="38"/>
      <c r="I258" s="38"/>
      <c r="J258" s="39"/>
    </row>
    <row r="259" spans="1:16" x14ac:dyDescent="0.25">
      <c r="A259" s="30" t="s">
        <v>103</v>
      </c>
      <c r="B259" s="37"/>
      <c r="C259" s="38"/>
      <c r="D259" s="38"/>
      <c r="E259" s="43" t="s">
        <v>507</v>
      </c>
      <c r="F259" s="38"/>
      <c r="G259" s="38"/>
      <c r="H259" s="38"/>
      <c r="I259" s="38"/>
      <c r="J259" s="39"/>
    </row>
    <row r="260" spans="1:16" ht="60" x14ac:dyDescent="0.25">
      <c r="A260" s="30" t="s">
        <v>45</v>
      </c>
      <c r="B260" s="37"/>
      <c r="C260" s="38"/>
      <c r="D260" s="38"/>
      <c r="E260" s="32" t="s">
        <v>508</v>
      </c>
      <c r="F260" s="38"/>
      <c r="G260" s="38"/>
      <c r="H260" s="38"/>
      <c r="I260" s="38"/>
      <c r="J260" s="39"/>
    </row>
    <row r="261" spans="1:16" ht="30" x14ac:dyDescent="0.25">
      <c r="A261" s="30" t="s">
        <v>38</v>
      </c>
      <c r="B261" s="30">
        <v>64</v>
      </c>
      <c r="C261" s="31" t="s">
        <v>509</v>
      </c>
      <c r="D261" s="30" t="s">
        <v>40</v>
      </c>
      <c r="E261" s="32" t="s">
        <v>510</v>
      </c>
      <c r="F261" s="33" t="s">
        <v>142</v>
      </c>
      <c r="G261" s="34">
        <v>73.8</v>
      </c>
      <c r="H261" s="35">
        <v>0</v>
      </c>
      <c r="I261" s="35">
        <f>ROUND(G261*H261,P4)</f>
        <v>0</v>
      </c>
      <c r="J261" s="30"/>
      <c r="O261" s="36">
        <f>I261*0.21</f>
        <v>0</v>
      </c>
      <c r="P261">
        <v>3</v>
      </c>
    </row>
    <row r="262" spans="1:16" x14ac:dyDescent="0.25">
      <c r="A262" s="30" t="s">
        <v>43</v>
      </c>
      <c r="B262" s="37"/>
      <c r="C262" s="38"/>
      <c r="D262" s="38"/>
      <c r="E262" s="44" t="s">
        <v>40</v>
      </c>
      <c r="F262" s="38"/>
      <c r="G262" s="38"/>
      <c r="H262" s="38"/>
      <c r="I262" s="38"/>
      <c r="J262" s="39"/>
    </row>
    <row r="263" spans="1:16" x14ac:dyDescent="0.25">
      <c r="A263" s="30" t="s">
        <v>103</v>
      </c>
      <c r="B263" s="37"/>
      <c r="C263" s="38"/>
      <c r="D263" s="38"/>
      <c r="E263" s="43" t="s">
        <v>511</v>
      </c>
      <c r="F263" s="38"/>
      <c r="G263" s="38"/>
      <c r="H263" s="38"/>
      <c r="I263" s="38"/>
      <c r="J263" s="39"/>
    </row>
    <row r="264" spans="1:16" ht="90" x14ac:dyDescent="0.25">
      <c r="A264" s="30" t="s">
        <v>45</v>
      </c>
      <c r="B264" s="37"/>
      <c r="C264" s="38"/>
      <c r="D264" s="38"/>
      <c r="E264" s="32" t="s">
        <v>512</v>
      </c>
      <c r="F264" s="38"/>
      <c r="G264" s="38"/>
      <c r="H264" s="38"/>
      <c r="I264" s="38"/>
      <c r="J264" s="39"/>
    </row>
    <row r="265" spans="1:16" x14ac:dyDescent="0.25">
      <c r="A265" s="30" t="s">
        <v>38</v>
      </c>
      <c r="B265" s="30">
        <v>65</v>
      </c>
      <c r="C265" s="31" t="s">
        <v>513</v>
      </c>
      <c r="D265" s="30" t="s">
        <v>40</v>
      </c>
      <c r="E265" s="32" t="s">
        <v>514</v>
      </c>
      <c r="F265" s="33" t="s">
        <v>142</v>
      </c>
      <c r="G265" s="34">
        <v>198.27</v>
      </c>
      <c r="H265" s="35">
        <v>0</v>
      </c>
      <c r="I265" s="35">
        <f>ROUND(G265*H265,P4)</f>
        <v>0</v>
      </c>
      <c r="J265" s="30"/>
      <c r="O265" s="36">
        <f>I265*0.21</f>
        <v>0</v>
      </c>
      <c r="P265">
        <v>3</v>
      </c>
    </row>
    <row r="266" spans="1:16" ht="30" x14ac:dyDescent="0.25">
      <c r="A266" s="30" t="s">
        <v>43</v>
      </c>
      <c r="B266" s="37"/>
      <c r="C266" s="38"/>
      <c r="D266" s="38"/>
      <c r="E266" s="32" t="s">
        <v>515</v>
      </c>
      <c r="F266" s="38"/>
      <c r="G266" s="38"/>
      <c r="H266" s="38"/>
      <c r="I266" s="38"/>
      <c r="J266" s="39"/>
    </row>
    <row r="267" spans="1:16" ht="90" x14ac:dyDescent="0.25">
      <c r="A267" s="30" t="s">
        <v>103</v>
      </c>
      <c r="B267" s="37"/>
      <c r="C267" s="38"/>
      <c r="D267" s="38"/>
      <c r="E267" s="43" t="s">
        <v>516</v>
      </c>
      <c r="F267" s="38"/>
      <c r="G267" s="38"/>
      <c r="H267" s="38"/>
      <c r="I267" s="38"/>
      <c r="J267" s="39"/>
    </row>
    <row r="268" spans="1:16" ht="30" x14ac:dyDescent="0.25">
      <c r="A268" s="30" t="s">
        <v>45</v>
      </c>
      <c r="B268" s="37"/>
      <c r="C268" s="38"/>
      <c r="D268" s="38"/>
      <c r="E268" s="32" t="s">
        <v>207</v>
      </c>
      <c r="F268" s="38"/>
      <c r="G268" s="38"/>
      <c r="H268" s="38"/>
      <c r="I268" s="38"/>
      <c r="J268" s="39"/>
    </row>
    <row r="269" spans="1:16" x14ac:dyDescent="0.25">
      <c r="A269" s="30" t="s">
        <v>38</v>
      </c>
      <c r="B269" s="30">
        <v>66</v>
      </c>
      <c r="C269" s="31" t="s">
        <v>517</v>
      </c>
      <c r="D269" s="30" t="s">
        <v>40</v>
      </c>
      <c r="E269" s="32" t="s">
        <v>518</v>
      </c>
      <c r="F269" s="33" t="s">
        <v>142</v>
      </c>
      <c r="G269" s="34">
        <v>198.27</v>
      </c>
      <c r="H269" s="35">
        <v>0</v>
      </c>
      <c r="I269" s="35">
        <f>ROUND(G269*H269,P4)</f>
        <v>0</v>
      </c>
      <c r="J269" s="30"/>
      <c r="O269" s="36">
        <f>I269*0.21</f>
        <v>0</v>
      </c>
      <c r="P269">
        <v>3</v>
      </c>
    </row>
    <row r="270" spans="1:16" x14ac:dyDescent="0.25">
      <c r="A270" s="30" t="s">
        <v>43</v>
      </c>
      <c r="B270" s="37"/>
      <c r="C270" s="38"/>
      <c r="D270" s="38"/>
      <c r="E270" s="32" t="s">
        <v>519</v>
      </c>
      <c r="F270" s="38"/>
      <c r="G270" s="38"/>
      <c r="H270" s="38"/>
      <c r="I270" s="38"/>
      <c r="J270" s="39"/>
    </row>
    <row r="271" spans="1:16" ht="90" x14ac:dyDescent="0.25">
      <c r="A271" s="30" t="s">
        <v>103</v>
      </c>
      <c r="B271" s="37"/>
      <c r="C271" s="38"/>
      <c r="D271" s="38"/>
      <c r="E271" s="43" t="s">
        <v>516</v>
      </c>
      <c r="F271" s="38"/>
      <c r="G271" s="38"/>
      <c r="H271" s="38"/>
      <c r="I271" s="38"/>
      <c r="J271" s="39"/>
    </row>
    <row r="272" spans="1:16" ht="45" x14ac:dyDescent="0.25">
      <c r="A272" s="30" t="s">
        <v>45</v>
      </c>
      <c r="B272" s="37"/>
      <c r="C272" s="38"/>
      <c r="D272" s="38"/>
      <c r="E272" s="32" t="s">
        <v>520</v>
      </c>
      <c r="F272" s="38"/>
      <c r="G272" s="38"/>
      <c r="H272" s="38"/>
      <c r="I272" s="38"/>
      <c r="J272" s="39"/>
    </row>
    <row r="273" spans="1:16" x14ac:dyDescent="0.25">
      <c r="A273" s="30" t="s">
        <v>38</v>
      </c>
      <c r="B273" s="30">
        <v>67</v>
      </c>
      <c r="C273" s="31" t="s">
        <v>521</v>
      </c>
      <c r="D273" s="30" t="s">
        <v>64</v>
      </c>
      <c r="E273" s="32" t="s">
        <v>522</v>
      </c>
      <c r="F273" s="33" t="s">
        <v>142</v>
      </c>
      <c r="G273" s="34">
        <v>35.369999999999997</v>
      </c>
      <c r="H273" s="35">
        <v>0</v>
      </c>
      <c r="I273" s="35">
        <f>ROUND(G273*H273,P4)</f>
        <v>0</v>
      </c>
      <c r="J273" s="30"/>
      <c r="O273" s="36">
        <f>I273*0.21</f>
        <v>0</v>
      </c>
      <c r="P273">
        <v>3</v>
      </c>
    </row>
    <row r="274" spans="1:16" x14ac:dyDescent="0.25">
      <c r="A274" s="30" t="s">
        <v>43</v>
      </c>
      <c r="B274" s="37"/>
      <c r="C274" s="38"/>
      <c r="D274" s="38"/>
      <c r="E274" s="44" t="s">
        <v>40</v>
      </c>
      <c r="F274" s="38"/>
      <c r="G274" s="38"/>
      <c r="H274" s="38"/>
      <c r="I274" s="38"/>
      <c r="J274" s="39"/>
    </row>
    <row r="275" spans="1:16" x14ac:dyDescent="0.25">
      <c r="A275" s="30" t="s">
        <v>103</v>
      </c>
      <c r="B275" s="37"/>
      <c r="C275" s="38"/>
      <c r="D275" s="38"/>
      <c r="E275" s="43" t="s">
        <v>523</v>
      </c>
      <c r="F275" s="38"/>
      <c r="G275" s="38"/>
      <c r="H275" s="38"/>
      <c r="I275" s="38"/>
      <c r="J275" s="39"/>
    </row>
    <row r="276" spans="1:16" ht="30" x14ac:dyDescent="0.25">
      <c r="A276" s="30" t="s">
        <v>45</v>
      </c>
      <c r="B276" s="37"/>
      <c r="C276" s="38"/>
      <c r="D276" s="38"/>
      <c r="E276" s="32" t="s">
        <v>524</v>
      </c>
      <c r="F276" s="38"/>
      <c r="G276" s="38"/>
      <c r="H276" s="38"/>
      <c r="I276" s="38"/>
      <c r="J276" s="39"/>
    </row>
    <row r="277" spans="1:16" x14ac:dyDescent="0.25">
      <c r="A277" s="30" t="s">
        <v>38</v>
      </c>
      <c r="B277" s="30">
        <v>68</v>
      </c>
      <c r="C277" s="31" t="s">
        <v>521</v>
      </c>
      <c r="D277" s="30" t="s">
        <v>67</v>
      </c>
      <c r="E277" s="32" t="s">
        <v>522</v>
      </c>
      <c r="F277" s="33" t="s">
        <v>142</v>
      </c>
      <c r="G277" s="34">
        <v>4.4000000000000004</v>
      </c>
      <c r="H277" s="35">
        <v>0</v>
      </c>
      <c r="I277" s="35">
        <f>ROUND(G277*H277,P4)</f>
        <v>0</v>
      </c>
      <c r="J277" s="30"/>
      <c r="O277" s="36">
        <f>I277*0.21</f>
        <v>0</v>
      </c>
      <c r="P277">
        <v>3</v>
      </c>
    </row>
    <row r="278" spans="1:16" x14ac:dyDescent="0.25">
      <c r="A278" s="30" t="s">
        <v>43</v>
      </c>
      <c r="B278" s="37"/>
      <c r="C278" s="38"/>
      <c r="D278" s="38"/>
      <c r="E278" s="32" t="s">
        <v>525</v>
      </c>
      <c r="F278" s="38"/>
      <c r="G278" s="38"/>
      <c r="H278" s="38"/>
      <c r="I278" s="38"/>
      <c r="J278" s="39"/>
    </row>
    <row r="279" spans="1:16" x14ac:dyDescent="0.25">
      <c r="A279" s="30" t="s">
        <v>103</v>
      </c>
      <c r="B279" s="37"/>
      <c r="C279" s="38"/>
      <c r="D279" s="38"/>
      <c r="E279" s="43" t="s">
        <v>526</v>
      </c>
      <c r="F279" s="38"/>
      <c r="G279" s="38"/>
      <c r="H279" s="38"/>
      <c r="I279" s="38"/>
      <c r="J279" s="39"/>
    </row>
    <row r="280" spans="1:16" ht="90" x14ac:dyDescent="0.25">
      <c r="A280" s="30" t="s">
        <v>45</v>
      </c>
      <c r="B280" s="37"/>
      <c r="C280" s="38"/>
      <c r="D280" s="38"/>
      <c r="E280" s="32" t="s">
        <v>527</v>
      </c>
      <c r="F280" s="38"/>
      <c r="G280" s="38"/>
      <c r="H280" s="38"/>
      <c r="I280" s="38"/>
      <c r="J280" s="39"/>
    </row>
    <row r="281" spans="1:16" x14ac:dyDescent="0.25">
      <c r="A281" s="30" t="s">
        <v>38</v>
      </c>
      <c r="B281" s="30">
        <v>69</v>
      </c>
      <c r="C281" s="31" t="s">
        <v>528</v>
      </c>
      <c r="D281" s="30" t="s">
        <v>40</v>
      </c>
      <c r="E281" s="32" t="s">
        <v>529</v>
      </c>
      <c r="F281" s="33" t="s">
        <v>122</v>
      </c>
      <c r="G281" s="34">
        <v>2</v>
      </c>
      <c r="H281" s="35">
        <v>0</v>
      </c>
      <c r="I281" s="35">
        <f>ROUND(G281*H281,P4)</f>
        <v>0</v>
      </c>
      <c r="J281" s="30"/>
      <c r="O281" s="36">
        <f>I281*0.21</f>
        <v>0</v>
      </c>
      <c r="P281">
        <v>3</v>
      </c>
    </row>
    <row r="282" spans="1:16" ht="30" x14ac:dyDescent="0.25">
      <c r="A282" s="30" t="s">
        <v>43</v>
      </c>
      <c r="B282" s="37"/>
      <c r="C282" s="38"/>
      <c r="D282" s="38"/>
      <c r="E282" s="32" t="s">
        <v>530</v>
      </c>
      <c r="F282" s="38"/>
      <c r="G282" s="38"/>
      <c r="H282" s="38"/>
      <c r="I282" s="38"/>
      <c r="J282" s="39"/>
    </row>
    <row r="283" spans="1:16" ht="409.5" x14ac:dyDescent="0.25">
      <c r="A283" s="30" t="s">
        <v>45</v>
      </c>
      <c r="B283" s="37"/>
      <c r="C283" s="38"/>
      <c r="D283" s="38"/>
      <c r="E283" s="32" t="s">
        <v>531</v>
      </c>
      <c r="F283" s="38"/>
      <c r="G283" s="38"/>
      <c r="H283" s="38"/>
      <c r="I283" s="38"/>
      <c r="J283" s="39"/>
    </row>
    <row r="284" spans="1:16" x14ac:dyDescent="0.25">
      <c r="A284" s="30" t="s">
        <v>38</v>
      </c>
      <c r="B284" s="30">
        <v>70</v>
      </c>
      <c r="C284" s="31" t="s">
        <v>532</v>
      </c>
      <c r="D284" s="30" t="s">
        <v>40</v>
      </c>
      <c r="E284" s="32" t="s">
        <v>533</v>
      </c>
      <c r="F284" s="33" t="s">
        <v>290</v>
      </c>
      <c r="G284" s="34">
        <v>471.471</v>
      </c>
      <c r="H284" s="35">
        <v>0</v>
      </c>
      <c r="I284" s="35">
        <f>ROUND(G284*H284,P4)</f>
        <v>0</v>
      </c>
      <c r="J284" s="30"/>
      <c r="O284" s="36">
        <f>I284*0.21</f>
        <v>0</v>
      </c>
      <c r="P284">
        <v>3</v>
      </c>
    </row>
    <row r="285" spans="1:16" ht="30" x14ac:dyDescent="0.25">
      <c r="A285" s="30" t="s">
        <v>43</v>
      </c>
      <c r="B285" s="37"/>
      <c r="C285" s="38"/>
      <c r="D285" s="38"/>
      <c r="E285" s="32" t="s">
        <v>534</v>
      </c>
      <c r="F285" s="38"/>
      <c r="G285" s="38"/>
      <c r="H285" s="38"/>
      <c r="I285" s="38"/>
      <c r="J285" s="39"/>
    </row>
    <row r="286" spans="1:16" ht="45" x14ac:dyDescent="0.25">
      <c r="A286" s="30" t="s">
        <v>103</v>
      </c>
      <c r="B286" s="37"/>
      <c r="C286" s="38"/>
      <c r="D286" s="38"/>
      <c r="E286" s="43" t="s">
        <v>535</v>
      </c>
      <c r="F286" s="38"/>
      <c r="G286" s="38"/>
      <c r="H286" s="38"/>
      <c r="I286" s="38"/>
      <c r="J286" s="39"/>
    </row>
    <row r="287" spans="1:16" ht="409.5" x14ac:dyDescent="0.25">
      <c r="A287" s="30" t="s">
        <v>45</v>
      </c>
      <c r="B287" s="37"/>
      <c r="C287" s="38"/>
      <c r="D287" s="38"/>
      <c r="E287" s="32" t="s">
        <v>536</v>
      </c>
      <c r="F287" s="38"/>
      <c r="G287" s="38"/>
      <c r="H287" s="38"/>
      <c r="I287" s="38"/>
      <c r="J287" s="39"/>
    </row>
    <row r="288" spans="1:16" x14ac:dyDescent="0.25">
      <c r="A288" s="30" t="s">
        <v>38</v>
      </c>
      <c r="B288" s="30">
        <v>71</v>
      </c>
      <c r="C288" s="31" t="s">
        <v>537</v>
      </c>
      <c r="D288" s="30" t="s">
        <v>40</v>
      </c>
      <c r="E288" s="32" t="s">
        <v>538</v>
      </c>
      <c r="F288" s="33" t="s">
        <v>71</v>
      </c>
      <c r="G288" s="34">
        <v>2</v>
      </c>
      <c r="H288" s="35">
        <v>0</v>
      </c>
      <c r="I288" s="35">
        <f>ROUND(G288*H288,P4)</f>
        <v>0</v>
      </c>
      <c r="J288" s="30"/>
      <c r="O288" s="36">
        <f>I288*0.21</f>
        <v>0</v>
      </c>
      <c r="P288">
        <v>3</v>
      </c>
    </row>
    <row r="289" spans="1:16" x14ac:dyDescent="0.25">
      <c r="A289" s="30" t="s">
        <v>43</v>
      </c>
      <c r="B289" s="37"/>
      <c r="C289" s="38"/>
      <c r="D289" s="38"/>
      <c r="E289" s="44" t="s">
        <v>40</v>
      </c>
      <c r="F289" s="38"/>
      <c r="G289" s="38"/>
      <c r="H289" s="38"/>
      <c r="I289" s="38"/>
      <c r="J289" s="39"/>
    </row>
    <row r="290" spans="1:16" ht="375" x14ac:dyDescent="0.25">
      <c r="A290" s="30" t="s">
        <v>45</v>
      </c>
      <c r="B290" s="37"/>
      <c r="C290" s="38"/>
      <c r="D290" s="38"/>
      <c r="E290" s="32" t="s">
        <v>539</v>
      </c>
      <c r="F290" s="38"/>
      <c r="G290" s="38"/>
      <c r="H290" s="38"/>
      <c r="I290" s="38"/>
      <c r="J290" s="39"/>
    </row>
    <row r="291" spans="1:16" x14ac:dyDescent="0.25">
      <c r="A291" s="30" t="s">
        <v>38</v>
      </c>
      <c r="B291" s="30">
        <v>72</v>
      </c>
      <c r="C291" s="31" t="s">
        <v>540</v>
      </c>
      <c r="D291" s="30" t="s">
        <v>40</v>
      </c>
      <c r="E291" s="32" t="s">
        <v>541</v>
      </c>
      <c r="F291" s="33" t="s">
        <v>71</v>
      </c>
      <c r="G291" s="34">
        <v>3</v>
      </c>
      <c r="H291" s="35">
        <v>0</v>
      </c>
      <c r="I291" s="35">
        <f>ROUND(G291*H291,P4)</f>
        <v>0</v>
      </c>
      <c r="J291" s="30"/>
      <c r="O291" s="36">
        <f>I291*0.21</f>
        <v>0</v>
      </c>
      <c r="P291">
        <v>3</v>
      </c>
    </row>
    <row r="292" spans="1:16" x14ac:dyDescent="0.25">
      <c r="A292" s="30" t="s">
        <v>43</v>
      </c>
      <c r="B292" s="37"/>
      <c r="C292" s="38"/>
      <c r="D292" s="38"/>
      <c r="E292" s="44" t="s">
        <v>40</v>
      </c>
      <c r="F292" s="38"/>
      <c r="G292" s="38"/>
      <c r="H292" s="38"/>
      <c r="I292" s="38"/>
      <c r="J292" s="39"/>
    </row>
    <row r="293" spans="1:16" ht="375" x14ac:dyDescent="0.25">
      <c r="A293" s="30" t="s">
        <v>45</v>
      </c>
      <c r="B293" s="40"/>
      <c r="C293" s="41"/>
      <c r="D293" s="41"/>
      <c r="E293" s="32" t="s">
        <v>542</v>
      </c>
      <c r="F293" s="41"/>
      <c r="G293" s="41"/>
      <c r="H293" s="41"/>
      <c r="I293" s="41"/>
      <c r="J293" s="42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0078740157480324" right="0.70078740157480324" top="0.75196850393700787" bottom="0.75196850393700787" header="0.3" footer="0.3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Rekapitulace</vt:lpstr>
      <vt:lpstr>SO 000</vt:lpstr>
      <vt:lpstr>SO 001</vt:lpstr>
      <vt:lpstr>SO 201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Sedlák</dc:creator>
  <cp:lastModifiedBy>Kateřina Janečková</cp:lastModifiedBy>
  <cp:revision>1</cp:revision>
  <dcterms:created xsi:type="dcterms:W3CDTF">2025-07-24T05:24:54Z</dcterms:created>
  <dcterms:modified xsi:type="dcterms:W3CDTF">2025-08-15T08:16:30Z</dcterms:modified>
</cp:coreProperties>
</file>