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okumenty\Zakázky Irena\"/>
    </mc:Choice>
  </mc:AlternateContent>
  <bookViews>
    <workbookView xWindow="0" yWindow="0" windowWidth="0" windowHeight="0"/>
  </bookViews>
  <sheets>
    <sheet name="Rekapitulace stavby" sheetId="1" r:id="rId1"/>
    <sheet name="002 - SO 01 ŘAD A-  Ø 90-..." sheetId="2" r:id="rId2"/>
    <sheet name="003 - SO 02 ŘAD B.1-  Ø 6..." sheetId="3" r:id="rId3"/>
    <sheet name="004 - Vedlejší rozpočtové..." sheetId="4" r:id="rId4"/>
    <sheet name="211 - Obnova stávajících ..." sheetId="5" r:id="rId5"/>
    <sheet name="Seznam figur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'002 - SO 01 ŘAD A-  Ø 90-...'!$C$128:$K$406</definedName>
    <definedName name="_xlnm.Print_Area" localSheetId="1">'002 - SO 01 ŘAD A-  Ø 90-...'!$C$4:$J$76,'002 - SO 01 ŘAD A-  Ø 90-...'!$C$82:$J$108,'002 - SO 01 ŘAD A-  Ø 90-...'!$C$114:$K$406</definedName>
    <definedName name="_xlnm.Print_Titles" localSheetId="1">'002 - SO 01 ŘAD A-  Ø 90-...'!$128:$128</definedName>
    <definedName name="_xlnm._FilterDatabase" localSheetId="2" hidden="1">'003 - SO 02 ŘAD B.1-  Ø 6...'!$C$131:$K$380</definedName>
    <definedName name="_xlnm.Print_Area" localSheetId="2">'003 - SO 02 ŘAD B.1-  Ø 6...'!$C$4:$J$76,'003 - SO 02 ŘAD B.1-  Ø 6...'!$C$82:$J$111,'003 - SO 02 ŘAD B.1-  Ø 6...'!$C$117:$K$380</definedName>
    <definedName name="_xlnm.Print_Titles" localSheetId="2">'003 - SO 02 ŘAD B.1-  Ø 6...'!$131:$131</definedName>
    <definedName name="_xlnm._FilterDatabase" localSheetId="3" hidden="1">'004 - Vedlejší rozpočtové...'!$C$124:$K$141</definedName>
    <definedName name="_xlnm.Print_Area" localSheetId="3">'004 - Vedlejší rozpočtové...'!$C$4:$J$76,'004 - Vedlejší rozpočtové...'!$C$82:$J$104,'004 - Vedlejší rozpočtové...'!$C$110:$K$141</definedName>
    <definedName name="_xlnm.Print_Titles" localSheetId="3">'004 - Vedlejší rozpočtové...'!$124:$124</definedName>
    <definedName name="_xlnm._FilterDatabase" localSheetId="4" hidden="1">'211 - Obnova stávajících ...'!$C$131:$K$232</definedName>
    <definedName name="_xlnm.Print_Area" localSheetId="4">'211 - Obnova stávajících ...'!$C$4:$J$76,'211 - Obnova stávajících ...'!$C$82:$J$109,'211 - Obnova stávajících ...'!$C$115:$K$232</definedName>
    <definedName name="_xlnm.Print_Titles" localSheetId="4">'211 - Obnova stávajících ...'!$131:$131</definedName>
    <definedName name="_xlnm.Print_Area" localSheetId="5">'Seznam figur'!$C$4:$G$239</definedName>
    <definedName name="_xlnm.Print_Titles" localSheetId="5">'Seznam figur'!$9:$9</definedName>
  </definedNames>
  <calcPr/>
</workbook>
</file>

<file path=xl/calcChain.xml><?xml version="1.0" encoding="utf-8"?>
<calcChain xmlns="http://schemas.openxmlformats.org/spreadsheetml/2006/main">
  <c i="6" l="1" r="D7"/>
  <c i="5" r="J41"/>
  <c r="J40"/>
  <c i="1" r="AY100"/>
  <c i="5" r="J39"/>
  <c i="1" r="AX100"/>
  <c i="5" r="BI232"/>
  <c r="BH232"/>
  <c r="BG232"/>
  <c r="BF232"/>
  <c r="T232"/>
  <c r="T231"/>
  <c r="R232"/>
  <c r="R231"/>
  <c r="P232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6"/>
  <c r="J95"/>
  <c r="F95"/>
  <c r="F93"/>
  <c r="E91"/>
  <c r="J22"/>
  <c r="E22"/>
  <c r="F129"/>
  <c r="J21"/>
  <c r="J16"/>
  <c r="J93"/>
  <c r="E7"/>
  <c r="E118"/>
  <c i="4" r="J39"/>
  <c r="J38"/>
  <c i="1" r="AY98"/>
  <c i="4" r="J37"/>
  <c i="1" r="AX98"/>
  <c i="4"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122"/>
  <c r="J19"/>
  <c r="J14"/>
  <c r="J119"/>
  <c r="E7"/>
  <c r="E85"/>
  <c i="3" r="J39"/>
  <c r="J38"/>
  <c i="1" r="AY97"/>
  <c i="3" r="J37"/>
  <c i="1" r="AX97"/>
  <c i="3"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69"/>
  <c r="BH369"/>
  <c r="BG369"/>
  <c r="BF369"/>
  <c r="T369"/>
  <c r="T368"/>
  <c r="T367"/>
  <c r="R369"/>
  <c r="R368"/>
  <c r="R367"/>
  <c r="P369"/>
  <c r="P368"/>
  <c r="P367"/>
  <c r="BI366"/>
  <c r="BH366"/>
  <c r="BG366"/>
  <c r="BF366"/>
  <c r="T366"/>
  <c r="T365"/>
  <c r="R366"/>
  <c r="R365"/>
  <c r="P366"/>
  <c r="P365"/>
  <c r="BI364"/>
  <c r="BH364"/>
  <c r="BG364"/>
  <c r="BF364"/>
  <c r="T364"/>
  <c r="R364"/>
  <c r="P364"/>
  <c r="BI362"/>
  <c r="BH362"/>
  <c r="BG362"/>
  <c r="BF362"/>
  <c r="T362"/>
  <c r="R362"/>
  <c r="P362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6"/>
  <c r="BH356"/>
  <c r="BG356"/>
  <c r="BF356"/>
  <c r="T356"/>
  <c r="T355"/>
  <c r="R356"/>
  <c r="R355"/>
  <c r="P356"/>
  <c r="P355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3"/>
  <c r="BH333"/>
  <c r="BG333"/>
  <c r="BF333"/>
  <c r="T333"/>
  <c r="R333"/>
  <c r="P333"/>
  <c r="BI328"/>
  <c r="BH328"/>
  <c r="BG328"/>
  <c r="BF328"/>
  <c r="T328"/>
  <c r="R328"/>
  <c r="P328"/>
  <c r="BI327"/>
  <c r="BH327"/>
  <c r="BG327"/>
  <c r="BF327"/>
  <c r="T327"/>
  <c r="R327"/>
  <c r="P327"/>
  <c r="BI322"/>
  <c r="BH322"/>
  <c r="BG322"/>
  <c r="BF322"/>
  <c r="T322"/>
  <c r="R322"/>
  <c r="P322"/>
  <c r="BI321"/>
  <c r="BH321"/>
  <c r="BG321"/>
  <c r="BF321"/>
  <c r="T321"/>
  <c r="R321"/>
  <c r="P321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08"/>
  <c r="BH308"/>
  <c r="BG308"/>
  <c r="BF308"/>
  <c r="T308"/>
  <c r="R308"/>
  <c r="P308"/>
  <c r="BI307"/>
  <c r="BH307"/>
  <c r="BG307"/>
  <c r="BF307"/>
  <c r="T307"/>
  <c r="R307"/>
  <c r="P307"/>
  <c r="BI302"/>
  <c r="BH302"/>
  <c r="BG302"/>
  <c r="BF302"/>
  <c r="T302"/>
  <c r="R302"/>
  <c r="P302"/>
  <c r="BI300"/>
  <c r="BH300"/>
  <c r="BG300"/>
  <c r="BF300"/>
  <c r="T300"/>
  <c r="R300"/>
  <c r="P300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8"/>
  <c r="BH248"/>
  <c r="BG248"/>
  <c r="BF248"/>
  <c r="T248"/>
  <c r="R248"/>
  <c r="P248"/>
  <c r="BI246"/>
  <c r="BH246"/>
  <c r="BG246"/>
  <c r="BF246"/>
  <c r="T246"/>
  <c r="R246"/>
  <c r="P246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8"/>
  <c r="BH218"/>
  <c r="BG218"/>
  <c r="BF218"/>
  <c r="T218"/>
  <c r="R218"/>
  <c r="P218"/>
  <c r="BI213"/>
  <c r="BH213"/>
  <c r="BG213"/>
  <c r="BF213"/>
  <c r="T213"/>
  <c r="R213"/>
  <c r="P213"/>
  <c r="BI212"/>
  <c r="BH212"/>
  <c r="BG212"/>
  <c r="BF212"/>
  <c r="T212"/>
  <c r="R212"/>
  <c r="P212"/>
  <c r="BI207"/>
  <c r="BH207"/>
  <c r="BG207"/>
  <c r="BF207"/>
  <c r="T207"/>
  <c r="R207"/>
  <c r="P207"/>
  <c r="BI206"/>
  <c r="BH206"/>
  <c r="BG206"/>
  <c r="BF206"/>
  <c r="T206"/>
  <c r="R206"/>
  <c r="P206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0"/>
  <c r="BH190"/>
  <c r="BG190"/>
  <c r="BF190"/>
  <c r="T190"/>
  <c r="R190"/>
  <c r="P190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0"/>
  <c r="BH180"/>
  <c r="BG180"/>
  <c r="BF180"/>
  <c r="T180"/>
  <c r="R180"/>
  <c r="P180"/>
  <c r="BI166"/>
  <c r="BH166"/>
  <c r="BG166"/>
  <c r="BF166"/>
  <c r="T166"/>
  <c r="R166"/>
  <c r="P166"/>
  <c r="BI163"/>
  <c r="BH163"/>
  <c r="BG163"/>
  <c r="BF163"/>
  <c r="T163"/>
  <c r="R163"/>
  <c r="P163"/>
  <c r="BI155"/>
  <c r="BH155"/>
  <c r="BG155"/>
  <c r="BF155"/>
  <c r="T155"/>
  <c r="R155"/>
  <c r="P155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94"/>
  <c r="J19"/>
  <c r="J14"/>
  <c r="J126"/>
  <c r="E7"/>
  <c r="E120"/>
  <c i="2" r="J39"/>
  <c r="J38"/>
  <c i="1" r="AY96"/>
  <c i="2" r="J37"/>
  <c i="1" r="AX96"/>
  <c i="2"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T388"/>
  <c r="R389"/>
  <c r="R388"/>
  <c r="P389"/>
  <c r="P388"/>
  <c r="BI387"/>
  <c r="BH387"/>
  <c r="BG387"/>
  <c r="BF387"/>
  <c r="T387"/>
  <c r="R387"/>
  <c r="P387"/>
  <c r="BI385"/>
  <c r="BH385"/>
  <c r="BG385"/>
  <c r="BF385"/>
  <c r="T385"/>
  <c r="R385"/>
  <c r="P385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7"/>
  <c r="BH317"/>
  <c r="BG317"/>
  <c r="BF317"/>
  <c r="T317"/>
  <c r="R317"/>
  <c r="P317"/>
  <c r="BI316"/>
  <c r="BH316"/>
  <c r="BG316"/>
  <c r="BF316"/>
  <c r="T316"/>
  <c r="R316"/>
  <c r="P316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4"/>
  <c r="BH264"/>
  <c r="BG264"/>
  <c r="BF264"/>
  <c r="T264"/>
  <c r="R264"/>
  <c r="P264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0"/>
  <c r="BH210"/>
  <c r="BG210"/>
  <c r="BF210"/>
  <c r="T210"/>
  <c r="R210"/>
  <c r="P210"/>
  <c r="BI205"/>
  <c r="BH205"/>
  <c r="BG205"/>
  <c r="BF205"/>
  <c r="T205"/>
  <c r="R205"/>
  <c r="P205"/>
  <c r="BI204"/>
  <c r="BH204"/>
  <c r="BG204"/>
  <c r="BF204"/>
  <c r="T204"/>
  <c r="R204"/>
  <c r="P204"/>
  <c r="BI199"/>
  <c r="BH199"/>
  <c r="BG199"/>
  <c r="BF199"/>
  <c r="T199"/>
  <c r="R199"/>
  <c r="P199"/>
  <c r="BI198"/>
  <c r="BH198"/>
  <c r="BG198"/>
  <c r="BF198"/>
  <c r="T198"/>
  <c r="R198"/>
  <c r="P198"/>
  <c r="BI193"/>
  <c r="BH193"/>
  <c r="BG193"/>
  <c r="BF193"/>
  <c r="T193"/>
  <c r="R193"/>
  <c r="P193"/>
  <c r="BI192"/>
  <c r="BH192"/>
  <c r="BG192"/>
  <c r="BF192"/>
  <c r="T192"/>
  <c r="R192"/>
  <c r="P192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5"/>
  <c r="BH165"/>
  <c r="BG165"/>
  <c r="BF165"/>
  <c r="T165"/>
  <c r="R165"/>
  <c r="P165"/>
  <c r="BI147"/>
  <c r="BH147"/>
  <c r="BG147"/>
  <c r="BF147"/>
  <c r="T147"/>
  <c r="R147"/>
  <c r="P147"/>
  <c r="BI144"/>
  <c r="BH144"/>
  <c r="BG144"/>
  <c r="BF144"/>
  <c r="T144"/>
  <c r="R144"/>
  <c r="P144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1" r="L90"/>
  <c r="AM90"/>
  <c r="AM89"/>
  <c r="L89"/>
  <c r="AM87"/>
  <c r="L87"/>
  <c r="L85"/>
  <c r="L84"/>
  <c i="2" r="BK404"/>
  <c r="BK369"/>
  <c r="BK331"/>
  <c r="BK254"/>
  <c r="J184"/>
  <c r="BK362"/>
  <c r="J322"/>
  <c r="BK269"/>
  <c r="BK182"/>
  <c r="BK400"/>
  <c r="BK351"/>
  <c r="BK305"/>
  <c r="BK287"/>
  <c r="J177"/>
  <c r="BK378"/>
  <c r="BK353"/>
  <c r="BK321"/>
  <c r="BK256"/>
  <c r="J205"/>
  <c r="BK392"/>
  <c r="J308"/>
  <c r="J258"/>
  <c r="J204"/>
  <c r="J397"/>
  <c r="BK385"/>
  <c r="J363"/>
  <c r="BK338"/>
  <c r="J320"/>
  <c r="BK258"/>
  <c r="BK204"/>
  <c r="J171"/>
  <c r="BK363"/>
  <c r="J332"/>
  <c r="J252"/>
  <c i="3" r="J343"/>
  <c r="BK270"/>
  <c r="J143"/>
  <c r="BK346"/>
  <c r="BK255"/>
  <c r="BK166"/>
  <c r="J137"/>
  <c r="BK348"/>
  <c r="BK265"/>
  <c r="BK184"/>
  <c r="J351"/>
  <c r="J234"/>
  <c i="5" r="BK152"/>
  <c r="BK154"/>
  <c r="BK211"/>
  <c r="J170"/>
  <c r="BK163"/>
  <c r="J196"/>
  <c r="J212"/>
  <c r="J135"/>
  <c i="2" r="J376"/>
  <c r="BK366"/>
  <c r="J302"/>
  <c r="BK274"/>
  <c r="J183"/>
  <c r="BK380"/>
  <c r="BK330"/>
  <c r="BK285"/>
  <c r="BK227"/>
  <c r="BK184"/>
  <c r="BK374"/>
  <c r="BK329"/>
  <c r="BK296"/>
  <c r="BK223"/>
  <c r="BK134"/>
  <c r="J368"/>
  <c r="J274"/>
  <c r="J199"/>
  <c r="BK144"/>
  <c r="BK377"/>
  <c r="BK298"/>
  <c r="BK248"/>
  <c r="BK147"/>
  <c r="J134"/>
  <c r="J367"/>
  <c r="BK342"/>
  <c r="BK322"/>
  <c r="J253"/>
  <c r="BK215"/>
  <c r="BK173"/>
  <c r="J361"/>
  <c r="BK308"/>
  <c r="J210"/>
  <c i="3" r="J307"/>
  <c r="J246"/>
  <c r="J377"/>
  <c r="J287"/>
  <c r="BK186"/>
  <c r="BK143"/>
  <c r="BK344"/>
  <c r="BK234"/>
  <c r="BK163"/>
  <c r="BK263"/>
  <c r="J364"/>
  <c r="J347"/>
  <c r="BK276"/>
  <c r="BK248"/>
  <c r="J353"/>
  <c r="BK287"/>
  <c r="J186"/>
  <c r="J361"/>
  <c r="BK338"/>
  <c r="BK307"/>
  <c r="BK267"/>
  <c r="J166"/>
  <c r="BK316"/>
  <c r="J255"/>
  <c r="BK198"/>
  <c i="4" r="BK141"/>
  <c r="BK138"/>
  <c r="BK132"/>
  <c i="5" r="BK230"/>
  <c r="J230"/>
  <c r="J158"/>
  <c r="J166"/>
  <c r="J220"/>
  <c r="BK220"/>
  <c r="BK166"/>
  <c r="BK177"/>
  <c r="BK209"/>
  <c r="BK150"/>
  <c r="J177"/>
  <c i="2" r="BK387"/>
  <c r="J375"/>
  <c r="J352"/>
  <c r="J296"/>
  <c r="BK246"/>
  <c r="J400"/>
  <c r="J370"/>
  <c r="J344"/>
  <c r="J271"/>
  <c r="J223"/>
  <c r="J144"/>
  <c r="J378"/>
  <c r="BK335"/>
  <c r="BK309"/>
  <c r="J284"/>
  <c r="BK137"/>
  <c r="J385"/>
  <c r="BK370"/>
  <c r="BK300"/>
  <c r="J248"/>
  <c r="J182"/>
  <c r="J389"/>
  <c r="J264"/>
  <c r="J220"/>
  <c r="J401"/>
  <c r="J380"/>
  <c r="BK344"/>
  <c r="J331"/>
  <c r="BK272"/>
  <c r="J239"/>
  <c r="BK177"/>
  <c r="J362"/>
  <c r="BK316"/>
  <c r="J246"/>
  <c i="3" r="BK377"/>
  <c r="BK281"/>
  <c r="J154"/>
  <c r="J356"/>
  <c r="J278"/>
  <c r="BK200"/>
  <c r="BK144"/>
  <c r="J349"/>
  <c r="J308"/>
  <c r="J224"/>
  <c r="BK154"/>
  <c r="BK253"/>
  <c r="BK361"/>
  <c r="BK315"/>
  <c r="BK257"/>
  <c r="J358"/>
  <c r="BK340"/>
  <c r="J207"/>
  <c r="J366"/>
  <c r="J293"/>
  <c r="BK218"/>
  <c r="J155"/>
  <c r="J315"/>
  <c r="J253"/>
  <c r="J219"/>
  <c i="4" r="J141"/>
  <c r="BK131"/>
  <c i="5" r="J210"/>
  <c r="J217"/>
  <c r="J143"/>
  <c r="BK141"/>
  <c r="BK226"/>
  <c r="J209"/>
  <c r="J227"/>
  <c r="BK173"/>
  <c r="BK182"/>
  <c r="BK217"/>
  <c r="BK135"/>
  <c r="J188"/>
  <c i="2" r="BK379"/>
  <c r="BK364"/>
  <c r="J321"/>
  <c r="BK289"/>
  <c r="BK192"/>
  <c r="BK389"/>
  <c r="BK360"/>
  <c r="J298"/>
  <c r="J234"/>
  <c r="BK205"/>
  <c r="BK406"/>
  <c r="BK371"/>
  <c r="BK332"/>
  <c r="BK304"/>
  <c r="J215"/>
  <c r="J387"/>
  <c r="J369"/>
  <c r="BK334"/>
  <c r="BK288"/>
  <c r="BK234"/>
  <c r="J402"/>
  <c r="BK317"/>
  <c r="J269"/>
  <c r="J217"/>
  <c i="1" r="AS99"/>
  <c i="2" r="BK384"/>
  <c r="J366"/>
  <c r="J343"/>
  <c r="J305"/>
  <c r="BK264"/>
  <c r="BK225"/>
  <c r="BK136"/>
  <c r="BK343"/>
  <c r="J329"/>
  <c r="J227"/>
  <c i="3" r="BK302"/>
  <c r="J200"/>
  <c r="J362"/>
  <c r="BK262"/>
  <c r="BK180"/>
  <c r="J359"/>
  <c r="J321"/>
  <c r="J229"/>
  <c r="BK364"/>
  <c r="BK239"/>
  <c r="J373"/>
  <c r="BK350"/>
  <c r="BK278"/>
  <c r="J241"/>
  <c r="BK359"/>
  <c r="BK343"/>
  <c r="J276"/>
  <c r="J190"/>
  <c r="BK358"/>
  <c r="J328"/>
  <c r="BK284"/>
  <c r="J261"/>
  <c r="J139"/>
  <c r="BK295"/>
  <c r="J248"/>
  <c r="BK185"/>
  <c i="4" r="J139"/>
  <c r="BK134"/>
  <c r="BK128"/>
  <c r="BK130"/>
  <c i="5" r="J215"/>
  <c r="BK214"/>
  <c r="J150"/>
  <c r="J204"/>
  <c r="BK224"/>
  <c r="J184"/>
  <c r="J190"/>
  <c r="BK184"/>
  <c r="BK222"/>
  <c r="BK186"/>
  <c r="BK201"/>
  <c r="J163"/>
  <c i="2" r="J256"/>
  <c r="BK172"/>
  <c r="J338"/>
  <c r="J288"/>
  <c r="J172"/>
  <c i="3" r="BK291"/>
  <c r="BK213"/>
  <c r="J375"/>
  <c r="BK292"/>
  <c r="BK224"/>
  <c r="BK366"/>
  <c r="BK339"/>
  <c r="J257"/>
  <c r="BK380"/>
  <c r="J259"/>
  <c r="J144"/>
  <c r="BK322"/>
  <c r="J231"/>
  <c r="J350"/>
  <c r="J338"/>
  <c r="BK206"/>
  <c r="BK374"/>
  <c r="J340"/>
  <c r="J313"/>
  <c r="J263"/>
  <c r="BK145"/>
  <c r="BK300"/>
  <c r="J239"/>
  <c r="J180"/>
  <c i="4" r="J133"/>
  <c r="J131"/>
  <c r="J136"/>
  <c i="5" r="J201"/>
  <c r="BK190"/>
  <c r="BK170"/>
  <c r="J186"/>
  <c r="J222"/>
  <c r="J226"/>
  <c r="BK188"/>
  <c r="BK210"/>
  <c r="BK158"/>
  <c i="2" r="J392"/>
  <c r="J360"/>
  <c r="BK310"/>
  <c r="J225"/>
  <c r="J404"/>
  <c r="J382"/>
  <c r="BK352"/>
  <c r="J272"/>
  <c r="BK217"/>
  <c r="J137"/>
  <c r="BK382"/>
  <c r="BK320"/>
  <c r="J294"/>
  <c r="BK220"/>
  <c r="J374"/>
  <c r="BK361"/>
  <c r="J297"/>
  <c r="J173"/>
  <c r="J351"/>
  <c r="BK284"/>
  <c r="BK239"/>
  <c r="J138"/>
  <c r="J379"/>
  <c r="J353"/>
  <c r="BK340"/>
  <c r="J309"/>
  <c r="BK271"/>
  <c r="BK232"/>
  <c r="BK165"/>
  <c r="J359"/>
  <c r="J334"/>
  <c r="BK253"/>
  <c r="J192"/>
  <c i="3" r="J316"/>
  <c r="BK261"/>
  <c r="J374"/>
  <c r="J300"/>
  <c r="BK229"/>
  <c r="J149"/>
  <c r="BK351"/>
  <c r="BK327"/>
  <c r="BK212"/>
  <c r="BK137"/>
  <c r="BK349"/>
  <c r="BK139"/>
  <c r="BK345"/>
  <c r="J262"/>
  <c r="BK373"/>
  <c r="BK293"/>
  <c r="BK155"/>
  <c r="J348"/>
  <c r="J322"/>
  <c r="J281"/>
  <c r="BK199"/>
  <c r="J333"/>
  <c r="J284"/>
  <c r="BK231"/>
  <c r="BK207"/>
  <c i="4" r="BK133"/>
  <c r="J128"/>
  <c r="BK129"/>
  <c i="5" r="J232"/>
  <c r="BK204"/>
  <c r="J173"/>
  <c r="J193"/>
  <c r="BK229"/>
  <c r="J146"/>
  <c r="BK199"/>
  <c r="BK146"/>
  <c r="J214"/>
  <c r="J148"/>
  <c r="J154"/>
  <c i="2" r="BK402"/>
  <c r="J372"/>
  <c r="J339"/>
  <c r="BK297"/>
  <c r="BK250"/>
  <c r="BK397"/>
  <c r="BK368"/>
  <c r="BK333"/>
  <c r="J287"/>
  <c r="J243"/>
  <c r="J147"/>
  <c r="J384"/>
  <c r="J365"/>
  <c r="J316"/>
  <c r="J289"/>
  <c r="J165"/>
  <c r="J406"/>
  <c r="BK372"/>
  <c r="BK339"/>
  <c r="J310"/>
  <c r="BK252"/>
  <c r="BK198"/>
  <c r="BK401"/>
  <c r="J300"/>
  <c r="J250"/>
  <c r="BK193"/>
  <c r="J395"/>
  <c r="J371"/>
  <c r="J335"/>
  <c r="J304"/>
  <c r="J241"/>
  <c r="J198"/>
  <c r="BK376"/>
  <c r="J342"/>
  <c r="BK302"/>
  <c r="BK183"/>
  <c i="3" r="BK313"/>
  <c r="J267"/>
  <c r="J380"/>
  <c r="BK342"/>
  <c r="BK246"/>
  <c r="J185"/>
  <c r="BK375"/>
  <c r="J345"/>
  <c r="J291"/>
  <c r="J198"/>
  <c r="BK362"/>
  <c r="J237"/>
  <c r="J369"/>
  <c r="J342"/>
  <c r="BK259"/>
  <c r="BK219"/>
  <c r="BK347"/>
  <c r="J327"/>
  <c r="J218"/>
  <c r="J184"/>
  <c r="J339"/>
  <c r="BK308"/>
  <c r="J272"/>
  <c r="BK190"/>
  <c r="BK321"/>
  <c r="BK274"/>
  <c r="J213"/>
  <c i="4" r="J134"/>
  <c r="J132"/>
  <c r="BK136"/>
  <c r="J129"/>
  <c i="5" r="J199"/>
  <c r="BK196"/>
  <c r="J160"/>
  <c r="BK137"/>
  <c r="J152"/>
  <c r="BK215"/>
  <c r="J141"/>
  <c r="J180"/>
  <c r="BK180"/>
  <c r="BK160"/>
  <c r="J211"/>
  <c i="2" r="J377"/>
  <c r="BK299"/>
  <c r="BK210"/>
  <c r="BK395"/>
  <c r="J364"/>
  <c r="J317"/>
  <c r="BK241"/>
  <c r="J132"/>
  <c r="BK367"/>
  <c r="J299"/>
  <c r="J193"/>
  <c r="J136"/>
  <c r="J330"/>
  <c r="J254"/>
  <c r="BK171"/>
  <c r="BK365"/>
  <c r="J232"/>
  <c r="BK132"/>
  <c r="BK359"/>
  <c r="J333"/>
  <c r="J285"/>
  <c r="BK243"/>
  <c r="BK199"/>
  <c r="BK375"/>
  <c r="J340"/>
  <c r="BK294"/>
  <c r="BK138"/>
  <c i="3" r="J295"/>
  <c r="J212"/>
  <c r="BK369"/>
  <c r="BK272"/>
  <c r="BK241"/>
  <c r="J163"/>
  <c r="BK356"/>
  <c r="J292"/>
  <c r="J135"/>
  <c r="J206"/>
  <c r="BK353"/>
  <c r="BK328"/>
  <c r="J274"/>
  <c r="J199"/>
  <c r="J346"/>
  <c r="J265"/>
  <c r="BK149"/>
  <c r="J344"/>
  <c r="BK333"/>
  <c r="J270"/>
  <c r="BK135"/>
  <c r="J302"/>
  <c r="BK237"/>
  <c r="J145"/>
  <c i="4" r="J130"/>
  <c r="BK139"/>
  <c r="J138"/>
  <c i="5" r="J224"/>
  <c r="BK232"/>
  <c r="J182"/>
  <c r="BK148"/>
  <c r="BK212"/>
  <c r="BK193"/>
  <c r="J137"/>
  <c r="BK227"/>
  <c r="J229"/>
  <c r="BK143"/>
  <c i="2" l="1" r="BK131"/>
  <c r="P255"/>
  <c i="3" r="BK134"/>
  <c r="T286"/>
  <c r="R372"/>
  <c r="R371"/>
  <c i="4" r="T127"/>
  <c i="2" r="P131"/>
  <c r="T255"/>
  <c r="P399"/>
  <c r="P398"/>
  <c i="3" r="R286"/>
  <c r="P357"/>
  <c i="4" r="T137"/>
  <c i="2" r="R270"/>
  <c r="T391"/>
  <c r="T390"/>
  <c i="3" r="P134"/>
  <c r="P264"/>
  <c r="BK273"/>
  <c r="J273"/>
  <c r="J102"/>
  <c r="T273"/>
  <c r="T357"/>
  <c r="BK372"/>
  <c r="J372"/>
  <c r="J110"/>
  <c i="4" r="R127"/>
  <c i="2" r="T270"/>
  <c r="T399"/>
  <c r="T398"/>
  <c i="3" r="T134"/>
  <c r="R264"/>
  <c r="R273"/>
  <c i="5" r="R134"/>
  <c r="R169"/>
  <c i="2" r="R131"/>
  <c r="R130"/>
  <c r="R255"/>
  <c r="R391"/>
  <c r="R390"/>
  <c i="3" r="R134"/>
  <c r="R133"/>
  <c r="R132"/>
  <c r="BK264"/>
  <c r="J264"/>
  <c r="J101"/>
  <c r="T264"/>
  <c r="P273"/>
  <c r="R357"/>
  <c r="P372"/>
  <c r="P371"/>
  <c i="4" r="BK127"/>
  <c r="J127"/>
  <c r="J100"/>
  <c r="R137"/>
  <c i="5" r="P134"/>
  <c r="P169"/>
  <c r="R176"/>
  <c i="2" r="T131"/>
  <c r="T130"/>
  <c r="T129"/>
  <c r="BK255"/>
  <c r="J255"/>
  <c r="J101"/>
  <c r="BK391"/>
  <c r="J391"/>
  <c r="J105"/>
  <c r="R399"/>
  <c r="R398"/>
  <c i="3" r="BK286"/>
  <c r="J286"/>
  <c r="J103"/>
  <c i="4" r="P137"/>
  <c i="5" r="BK134"/>
  <c r="J134"/>
  <c r="J102"/>
  <c r="T169"/>
  <c r="BK208"/>
  <c r="J208"/>
  <c r="J106"/>
  <c i="2" r="P270"/>
  <c r="BK399"/>
  <c r="BK398"/>
  <c r="J398"/>
  <c r="J106"/>
  <c i="3" r="P286"/>
  <c r="BK357"/>
  <c r="J357"/>
  <c r="J105"/>
  <c r="T372"/>
  <c r="T371"/>
  <c i="4" r="P127"/>
  <c r="P126"/>
  <c r="P125"/>
  <c i="1" r="AU98"/>
  <c i="5" r="T134"/>
  <c r="P176"/>
  <c r="R208"/>
  <c i="2" r="BK270"/>
  <c r="J270"/>
  <c r="J102"/>
  <c r="P391"/>
  <c r="P390"/>
  <c i="4" r="BK137"/>
  <c r="J137"/>
  <c r="J102"/>
  <c i="5" r="BK169"/>
  <c r="J169"/>
  <c r="J104"/>
  <c r="BK176"/>
  <c r="J176"/>
  <c r="J105"/>
  <c r="T176"/>
  <c r="P208"/>
  <c r="T208"/>
  <c r="BK225"/>
  <c r="J225"/>
  <c r="J107"/>
  <c r="P225"/>
  <c r="R225"/>
  <c r="T225"/>
  <c i="4" r="BK140"/>
  <c r="J140"/>
  <c r="J103"/>
  <c i="3" r="BK368"/>
  <c r="J368"/>
  <c r="J108"/>
  <c r="BK355"/>
  <c r="J355"/>
  <c r="J104"/>
  <c r="BK365"/>
  <c r="J365"/>
  <c r="J106"/>
  <c i="5" r="BK165"/>
  <c r="J165"/>
  <c r="J103"/>
  <c i="4" r="BK135"/>
  <c r="J135"/>
  <c r="J101"/>
  <c i="2" r="BK388"/>
  <c r="J388"/>
  <c r="J103"/>
  <c i="5" r="BK231"/>
  <c r="J231"/>
  <c r="J108"/>
  <c r="F96"/>
  <c r="BE152"/>
  <c r="BE180"/>
  <c r="BE182"/>
  <c r="BE190"/>
  <c r="BE193"/>
  <c r="BE209"/>
  <c r="BE217"/>
  <c r="E85"/>
  <c r="BE158"/>
  <c r="BE177"/>
  <c r="BE184"/>
  <c r="BE211"/>
  <c r="BE215"/>
  <c r="BE137"/>
  <c r="BE141"/>
  <c r="BE146"/>
  <c r="BE148"/>
  <c r="BE150"/>
  <c r="BE166"/>
  <c r="BE135"/>
  <c r="BE160"/>
  <c r="BE163"/>
  <c r="BE188"/>
  <c r="BE210"/>
  <c r="J126"/>
  <c r="BE143"/>
  <c r="BE170"/>
  <c r="BE196"/>
  <c r="BE201"/>
  <c r="BE214"/>
  <c r="BE173"/>
  <c r="BE199"/>
  <c r="BE229"/>
  <c r="BE230"/>
  <c r="BE232"/>
  <c r="BE154"/>
  <c r="BE186"/>
  <c r="BE212"/>
  <c r="BE222"/>
  <c r="BE224"/>
  <c r="BE226"/>
  <c r="BE204"/>
  <c r="BE220"/>
  <c r="BE227"/>
  <c i="3" r="J134"/>
  <c r="J100"/>
  <c i="4" r="F94"/>
  <c r="BE132"/>
  <c r="BE133"/>
  <c r="E113"/>
  <c r="BE130"/>
  <c r="BE141"/>
  <c r="BE136"/>
  <c r="BE138"/>
  <c r="BE139"/>
  <c r="J91"/>
  <c r="BE134"/>
  <c i="3" r="BK371"/>
  <c r="J371"/>
  <c r="J109"/>
  <c i="4" r="BE128"/>
  <c r="BE129"/>
  <c r="BE131"/>
  <c i="2" r="J131"/>
  <c r="J100"/>
  <c i="3" r="BE144"/>
  <c r="BE206"/>
  <c r="BE234"/>
  <c r="BE246"/>
  <c r="BE259"/>
  <c r="BE272"/>
  <c r="BE293"/>
  <c r="E85"/>
  <c r="BE137"/>
  <c r="BE143"/>
  <c r="BE185"/>
  <c r="BE186"/>
  <c r="BE231"/>
  <c r="BE278"/>
  <c r="BE287"/>
  <c r="BE353"/>
  <c r="BE359"/>
  <c r="BE369"/>
  <c r="BE154"/>
  <c r="BE166"/>
  <c r="BE219"/>
  <c r="BE255"/>
  <c r="BE262"/>
  <c r="BE270"/>
  <c r="BE339"/>
  <c r="BE342"/>
  <c r="BE349"/>
  <c r="BE364"/>
  <c r="BE366"/>
  <c r="BE190"/>
  <c r="BE207"/>
  <c r="BE213"/>
  <c r="BE224"/>
  <c r="BE229"/>
  <c r="BE241"/>
  <c r="BE281"/>
  <c r="BE291"/>
  <c r="BE292"/>
  <c r="BE313"/>
  <c r="BE316"/>
  <c r="BE321"/>
  <c r="BE333"/>
  <c r="BE338"/>
  <c r="BE344"/>
  <c r="BE345"/>
  <c r="BE346"/>
  <c r="BE351"/>
  <c r="BE362"/>
  <c r="BE380"/>
  <c i="2" r="J399"/>
  <c r="J107"/>
  <c i="3" r="J91"/>
  <c r="F129"/>
  <c r="BE198"/>
  <c r="BE199"/>
  <c r="BE212"/>
  <c r="BE237"/>
  <c r="BE261"/>
  <c r="BE350"/>
  <c r="BE356"/>
  <c r="BE374"/>
  <c r="BE375"/>
  <c r="BE377"/>
  <c r="BE145"/>
  <c r="BE149"/>
  <c r="BE155"/>
  <c r="BE180"/>
  <c r="BE200"/>
  <c r="BE218"/>
  <c r="BE239"/>
  <c r="BE253"/>
  <c r="BE284"/>
  <c r="BE302"/>
  <c r="BE307"/>
  <c r="BE315"/>
  <c r="BE343"/>
  <c r="BE347"/>
  <c r="BE358"/>
  <c r="BE135"/>
  <c r="BE139"/>
  <c r="BE163"/>
  <c r="BE184"/>
  <c r="BE263"/>
  <c r="BE265"/>
  <c r="BE267"/>
  <c r="BE274"/>
  <c r="BE276"/>
  <c r="BE295"/>
  <c r="BE340"/>
  <c r="BE348"/>
  <c r="BE361"/>
  <c r="BE373"/>
  <c r="BE248"/>
  <c r="BE257"/>
  <c r="BE300"/>
  <c r="BE308"/>
  <c r="BE322"/>
  <c r="BE327"/>
  <c r="BE328"/>
  <c i="2" r="BE134"/>
  <c r="BE136"/>
  <c r="BE137"/>
  <c r="BE147"/>
  <c r="BE173"/>
  <c r="BE184"/>
  <c r="BE193"/>
  <c r="BE204"/>
  <c r="BE241"/>
  <c r="BE256"/>
  <c r="BE258"/>
  <c r="BE264"/>
  <c r="BE296"/>
  <c r="BE300"/>
  <c r="BE304"/>
  <c r="BE305"/>
  <c r="BE322"/>
  <c r="BE333"/>
  <c r="BE352"/>
  <c r="BE144"/>
  <c r="BE171"/>
  <c r="BE177"/>
  <c r="BE182"/>
  <c r="BE198"/>
  <c r="BE217"/>
  <c r="BE220"/>
  <c r="BE223"/>
  <c r="BE227"/>
  <c r="BE232"/>
  <c r="BE234"/>
  <c r="BE239"/>
  <c r="BE248"/>
  <c r="BE269"/>
  <c r="BE274"/>
  <c r="BE287"/>
  <c r="BE316"/>
  <c r="BE321"/>
  <c r="BE330"/>
  <c r="BE351"/>
  <c r="BE371"/>
  <c r="BE374"/>
  <c r="BE376"/>
  <c r="BE400"/>
  <c r="E85"/>
  <c r="F94"/>
  <c r="BE406"/>
  <c r="J123"/>
  <c r="BE172"/>
  <c r="BE192"/>
  <c r="BE243"/>
  <c r="BE246"/>
  <c r="BE253"/>
  <c r="BE254"/>
  <c r="BE272"/>
  <c r="BE372"/>
  <c r="BE379"/>
  <c r="BE132"/>
  <c r="BE165"/>
  <c r="BE225"/>
  <c r="BE250"/>
  <c r="BE299"/>
  <c r="BE302"/>
  <c r="BE329"/>
  <c r="BE332"/>
  <c r="BE338"/>
  <c r="BE382"/>
  <c r="BE138"/>
  <c r="BE205"/>
  <c r="BE210"/>
  <c r="BE271"/>
  <c r="BE285"/>
  <c r="BE331"/>
  <c r="BE334"/>
  <c r="BE339"/>
  <c r="BE340"/>
  <c r="BE342"/>
  <c r="BE343"/>
  <c r="BE344"/>
  <c r="BE360"/>
  <c r="BE362"/>
  <c r="BE363"/>
  <c r="BE364"/>
  <c r="BE366"/>
  <c r="BE368"/>
  <c r="BE369"/>
  <c r="BE370"/>
  <c r="BE377"/>
  <c r="BE389"/>
  <c r="BE397"/>
  <c r="BE404"/>
  <c r="BE183"/>
  <c r="BE288"/>
  <c r="BE289"/>
  <c r="BE297"/>
  <c r="BE310"/>
  <c r="BE320"/>
  <c r="BE335"/>
  <c r="BE353"/>
  <c r="BE359"/>
  <c r="BE367"/>
  <c r="BE378"/>
  <c r="BE384"/>
  <c r="BE387"/>
  <c r="BE392"/>
  <c r="BE402"/>
  <c r="BE199"/>
  <c r="BE215"/>
  <c r="BE252"/>
  <c r="BE284"/>
  <c r="BE294"/>
  <c r="BE298"/>
  <c r="BE308"/>
  <c r="BE309"/>
  <c r="BE317"/>
  <c r="BE361"/>
  <c r="BE365"/>
  <c r="BE375"/>
  <c r="BE380"/>
  <c r="BE385"/>
  <c r="BE395"/>
  <c r="BE401"/>
  <c r="F38"/>
  <c i="1" r="BC96"/>
  <c i="5" r="J38"/>
  <c i="1" r="AW100"/>
  <c i="2" r="F39"/>
  <c i="1" r="BD96"/>
  <c i="4" r="F38"/>
  <c i="1" r="BC98"/>
  <c i="2" r="F36"/>
  <c i="1" r="BA96"/>
  <c i="4" r="J36"/>
  <c i="1" r="AW98"/>
  <c i="5" r="F40"/>
  <c i="1" r="BC100"/>
  <c r="BC99"/>
  <c r="AY99"/>
  <c i="2" r="F37"/>
  <c i="1" r="BB96"/>
  <c i="5" r="F41"/>
  <c i="1" r="BD100"/>
  <c r="BD99"/>
  <c r="AS95"/>
  <c r="AS94"/>
  <c i="3" r="J36"/>
  <c i="1" r="AW97"/>
  <c i="3" r="F39"/>
  <c i="1" r="BD97"/>
  <c i="3" r="F38"/>
  <c i="1" r="BC97"/>
  <c i="3" r="F36"/>
  <c i="1" r="BA97"/>
  <c i="4" r="F37"/>
  <c i="1" r="BB98"/>
  <c i="2" r="J36"/>
  <c i="1" r="AW96"/>
  <c i="4" r="F36"/>
  <c i="1" r="BA98"/>
  <c i="5" r="F38"/>
  <c i="1" r="BA100"/>
  <c r="BA99"/>
  <c r="AW99"/>
  <c i="3" r="F37"/>
  <c i="1" r="BB97"/>
  <c i="4" r="F39"/>
  <c i="1" r="BD98"/>
  <c i="5" r="F39"/>
  <c i="1" r="BB100"/>
  <c r="BB99"/>
  <c r="AX99"/>
  <c i="5" l="1" r="R133"/>
  <c r="R132"/>
  <c i="2" r="P130"/>
  <c r="P129"/>
  <c i="1" r="AU96"/>
  <c i="3" r="P133"/>
  <c r="P132"/>
  <c i="1" r="AU97"/>
  <c i="5" r="T133"/>
  <c r="T132"/>
  <c i="3" r="T133"/>
  <c r="T132"/>
  <c i="4" r="R126"/>
  <c r="R125"/>
  <c i="2" r="R129"/>
  <c i="4" r="T126"/>
  <c r="T125"/>
  <c i="5" r="P133"/>
  <c r="P132"/>
  <c i="1" r="AU100"/>
  <c i="3" r="BK133"/>
  <c r="J133"/>
  <c r="J99"/>
  <c i="2" r="BK130"/>
  <c i="3" r="BK367"/>
  <c r="J367"/>
  <c r="J107"/>
  <c i="2" r="BK390"/>
  <c r="J390"/>
  <c r="J104"/>
  <c i="4" r="BK126"/>
  <c r="J126"/>
  <c r="J99"/>
  <c i="5" r="BK133"/>
  <c r="J133"/>
  <c r="J101"/>
  <c i="3" r="BK132"/>
  <c r="J132"/>
  <c i="1" r="AU99"/>
  <c i="3" r="F35"/>
  <c i="1" r="AZ97"/>
  <c i="3" r="J35"/>
  <c i="1" r="AV97"/>
  <c r="AT97"/>
  <c r="BD95"/>
  <c r="BD94"/>
  <c r="W33"/>
  <c r="BC95"/>
  <c r="BC94"/>
  <c r="W32"/>
  <c i="3" r="J32"/>
  <c i="1" r="AG97"/>
  <c i="4" r="J35"/>
  <c i="1" r="AV98"/>
  <c r="AT98"/>
  <c r="BA95"/>
  <c r="AW95"/>
  <c i="5" r="F37"/>
  <c i="1" r="AZ100"/>
  <c r="AZ99"/>
  <c r="AV99"/>
  <c r="AT99"/>
  <c i="2" r="F35"/>
  <c i="1" r="AZ96"/>
  <c i="2" r="J35"/>
  <c i="1" r="AV96"/>
  <c r="AT96"/>
  <c i="4" r="F35"/>
  <c i="1" r="AZ98"/>
  <c i="5" r="J37"/>
  <c i="1" r="AV100"/>
  <c r="AT100"/>
  <c r="BB95"/>
  <c r="AX95"/>
  <c i="2" l="1" r="BK129"/>
  <c r="J129"/>
  <c i="4" r="BK125"/>
  <c r="J125"/>
  <c r="J98"/>
  <c i="2" r="J130"/>
  <c r="J99"/>
  <c i="5" r="BK132"/>
  <c r="J132"/>
  <c r="J100"/>
  <c i="1" r="AN97"/>
  <c i="3" r="J98"/>
  <c r="J41"/>
  <c i="2" r="J32"/>
  <c i="1" r="AG96"/>
  <c r="AU95"/>
  <c r="AU94"/>
  <c r="AY94"/>
  <c r="AY95"/>
  <c r="BA94"/>
  <c r="W30"/>
  <c r="BB94"/>
  <c r="W31"/>
  <c r="AZ95"/>
  <c r="AZ94"/>
  <c r="W29"/>
  <c i="2" l="1" r="J41"/>
  <c r="J98"/>
  <c i="1" r="AN96"/>
  <c i="5" r="J34"/>
  <c i="1" r="AG100"/>
  <c r="AG99"/>
  <c r="AV94"/>
  <c r="AK29"/>
  <c r="AX94"/>
  <c r="AW94"/>
  <c r="AK30"/>
  <c i="4" r="J32"/>
  <c i="1" r="AG98"/>
  <c r="AN98"/>
  <c r="AV95"/>
  <c r="AT95"/>
  <c i="5" l="1" r="J43"/>
  <c i="4" r="J41"/>
  <c i="1" r="AN99"/>
  <c r="AN100"/>
  <c r="AG95"/>
  <c r="AG94"/>
  <c r="AK26"/>
  <c r="AK35"/>
  <c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<sst xmlns="http://schemas.openxmlformats.org/spreadsheetml/2006/main">
  <si>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</si>
  <si>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</si>
  <si>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</si>
  <si>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</si>
  <si>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</si>
  <si>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{56890187-64e6-48e1-9415-650ce758abb9}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</si>
  <si>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</si>
  <si>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</si>
  <si>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</si>
  <si>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</si>
  <si>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</si>
  <si>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</si>
  <si>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</si>
  <si>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</si>
  <si>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MestoNJ101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</si>
  <si>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</si>
  <si>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</si>
  <si>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Chodníkové těleso a prodloužení vodovodu,Žilina u Nového Jičína,úsek Pstruží Potok-Životice u NJ</t>
  </si>
  <si>
    <t>KSO:</t>
  </si>
  <si>
    <t>CC-CZ:</t>
  </si>
  <si>
    <t>Místo:</t>
  </si>
  <si>
    <t>Žilina u Nového Jičína</t>
  </si>
  <si>
    <t>Datum:</t>
  </si>
  <si>
    <t>10. 3. 2025</t>
  </si>
  <si>
    <t>Zadavatel:</t>
  </si>
  <si>
    <t>IČ:</t>
  </si>
  <si>
    <t>00298212</t>
  </si>
  <si>
    <t>Městský úřad Nový Jičín</t>
  </si>
  <si>
    <t>DIČ:</t>
  </si>
  <si>
    <t>Uchazeč:</t>
  </si>
  <si>
    <t>Vyplň údaj</t>
  </si>
  <si>
    <t>Projektant:</t>
  </si>
  <si>
    <t>03692485</t>
  </si>
  <si>
    <t>Projekční a inženýrská činnost Groman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</si>
  <si>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</si>
  <si>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</si>
  <si>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</si>
  <si>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</si>
  <si>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</si>
  <si>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</si>
  <si>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</si>
  <si>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</si>
  <si>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</si>
  <si>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</si>
  <si>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</si>
  <si>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</si>
  <si>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</si>
  <si>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</si>
  <si>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</si>
  <si>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</si>
  <si>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</si>
  <si>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</si>
  <si>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</si>
  <si>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</si>
  <si>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</si>
  <si>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</si>
  <si>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</si>
  <si>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</si>
  <si>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</si>
  <si>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</si>
  <si>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</si>
  <si>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</si>
  <si>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</si>
  <si>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</si>
  <si>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</si>
  <si>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</si>
  <si>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</si>
  <si>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</si>
  <si>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</si>
  <si>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</si>
  <si>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</si>
  <si>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</si>
  <si>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</si>
  <si>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</si>
  <si>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</si>
  <si>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</si>
  <si>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</si>
  <si>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</si>
  <si>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</si>
  <si>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</si>
  <si>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</si>
  <si>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</si>
  <si>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</t>
  </si>
  <si>
    <t>Prodloužení vodovodu Žilina u Nového Jičína,Úsek Pstruží potok - Životice u NJ</t>
  </si>
  <si>
    <t>STA</t>
  </si>
  <si>
    <t>1</t>
  </si>
  <si>
    <t>{aaff9bbf-44c4-40d8-9ce7-237651c5cd54}</t>
  </si>
  <si>
    <t>/</t>
  </si>
  <si>
    <t>002</t>
  </si>
  <si>
    <t xml:space="preserve">SO 01 ŘAD A-  Ø 90/8,3 dl. 599 m</t>
  </si>
  <si>
    <t>Soupis</t>
  </si>
  <si>
    <t>{ee1aba38-67c2-4318-8c92-cd2f225a2e6c}</t>
  </si>
  <si>
    <t>003</t>
  </si>
  <si>
    <t xml:space="preserve">SO 02 ŘAD B.1-  Ø 63/5,8 dl. 62 m,ŘAD B.2-  Ø 63/5,8 dl. 35 m,ŘAD B.3</t>
  </si>
  <si>
    <t>{d7e6d80b-aa7d-42a3-b332-b03af8497000}</t>
  </si>
  <si>
    <t>004</t>
  </si>
  <si>
    <t>Vedlejší rozpočtové náklady pro 002</t>
  </si>
  <si>
    <t>{c24585d5-a3ba-4e4b-ae31-384533136663}</t>
  </si>
  <si>
    <t>101</t>
  </si>
  <si>
    <t xml:space="preserve">Obnova stávajících vjezdů (SO-01). </t>
  </si>
  <si>
    <t>{d3ba6027-6333-453a-9fc8-fdc856fda303}</t>
  </si>
  <si>
    <t>211</t>
  </si>
  <si>
    <t>3</t>
  </si>
  <si>
    <t>{09661ab9-8cc7-43b9-b0b6-179d930f0935}</t>
  </si>
  <si>
    <t>j</t>
  </si>
  <si>
    <t>120</t>
  </si>
  <si>
    <t>o</t>
  </si>
  <si>
    <t>725,8</t>
  </si>
  <si>
    <t>KRYCÍ LIST SOUPISU PRACÍ</t>
  </si>
  <si>
    <t>or</t>
  </si>
  <si>
    <t>662</t>
  </si>
  <si>
    <t>p1</t>
  </si>
  <si>
    <t>226,4</t>
  </si>
  <si>
    <t>p2</t>
  </si>
  <si>
    <t>56,6</t>
  </si>
  <si>
    <t>p3</t>
  </si>
  <si>
    <t>402,8</t>
  </si>
  <si>
    <t>Objekt:</t>
  </si>
  <si>
    <t>p4</t>
  </si>
  <si>
    <t>40</t>
  </si>
  <si>
    <t>2 - Prodloužení vodovodu Žilina u Nového Jičína,Úsek Pstruží potok - Životice u NJ</t>
  </si>
  <si>
    <t>r</t>
  </si>
  <si>
    <t>1025,085</t>
  </si>
  <si>
    <t>Soupis:</t>
  </si>
  <si>
    <t>s</t>
  </si>
  <si>
    <t>56</t>
  </si>
  <si>
    <t xml:space="preserve">002 - SO 01 ŘAD A-  Ø 90/8,3 dl. 599 m</t>
  </si>
  <si>
    <t>z</t>
  </si>
  <si>
    <t>475,285</t>
  </si>
  <si>
    <t>Aqua Ecology Projection s.r.o.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</si>
  <si>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</si>
  <si>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</si>
  <si>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</si>
  <si>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</si>
  <si>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</si>
  <si>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</si>
  <si>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</si>
  <si>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</si>
  <si>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</si>
  <si>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</si>
  <si>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PSV - Práce a dodávky PSV</t>
  </si>
  <si>
    <t xml:space="preserve">    713 - Izolace tepelné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</si>
  <si>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</si>
  <si>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</si>
  <si>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</si>
  <si>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</si>
  <si>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</si>
  <si>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</si>
  <si>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</si>
  <si>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</si>
  <si>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</si>
  <si>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</si>
  <si>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</si>
  <si>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</si>
  <si>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</si>
  <si>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</si>
  <si>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</si>
  <si>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</si>
  <si>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</si>
  <si>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</si>
  <si>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</si>
  <si>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</si>
  <si>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119001405</t>
  </si>
  <si>
    <t>Dočasné zajištění potrubí z PE DN do 200 mm</t>
  </si>
  <si>
    <t>m</t>
  </si>
  <si>
    <t>CS ÚRS 2025 01</t>
  </si>
  <si>
    <t>4</t>
  </si>
  <si>
    <t>-506598596</t>
  </si>
  <si>
    <t>VV</t>
  </si>
  <si>
    <t>1,5*16</t>
  </si>
  <si>
    <t>119001421</t>
  </si>
  <si>
    <t>Dočasné zajištění kabelů a kabelových tratí ze 3 volně ložených kabelů</t>
  </si>
  <si>
    <t>1367687973</t>
  </si>
  <si>
    <t>1,5*12</t>
  </si>
  <si>
    <t>119003211</t>
  </si>
  <si>
    <t>Mobilní plotová zábrana s reflexním pásem výšky do 1,5 m pro zabezpečení výkopu zřízení</t>
  </si>
  <si>
    <t>-2000270139</t>
  </si>
  <si>
    <t>119003212</t>
  </si>
  <si>
    <t>Mobilní plotová zábrana s reflexním pásem výšky do 1,5 m pro zabezpečení výkopu odstranění</t>
  </si>
  <si>
    <t>883679558</t>
  </si>
  <si>
    <t>5</t>
  </si>
  <si>
    <t>121151125</t>
  </si>
  <si>
    <t>Sejmutí ornice plochy přes 500 m2 tl vrstvy přes 250 do 300 mm strojně</t>
  </si>
  <si>
    <t>m2</t>
  </si>
  <si>
    <t>-554384952</t>
  </si>
  <si>
    <t>(600-29-80-36-125-8-10-5)*2,0</t>
  </si>
  <si>
    <t>8,0*4,0</t>
  </si>
  <si>
    <t>4,0*4,0</t>
  </si>
  <si>
    <t>Mezisoučet</t>
  </si>
  <si>
    <t>6</t>
  </si>
  <si>
    <t>131151203</t>
  </si>
  <si>
    <t>Hloubení jam zapažených v hornině třídy těžitelnosti I skupiny 1 a 2 objem do 100 m3 strojně</t>
  </si>
  <si>
    <t>m3</t>
  </si>
  <si>
    <t>-82164377</t>
  </si>
  <si>
    <t>montážní jáma protlaku</t>
  </si>
  <si>
    <t>4,0*8,0*2,5+4,0*4,0*2,5</t>
  </si>
  <si>
    <t>7</t>
  </si>
  <si>
    <t>132254206</t>
  </si>
  <si>
    <t>Hloubení zapažených rýh š do 2000 mm v hornině třídy těžitelnosti I skupiny 3 objem do 5000 m3</t>
  </si>
  <si>
    <t>-52095777</t>
  </si>
  <si>
    <t>řad A</t>
  </si>
  <si>
    <t>1,0*(1,8+1,5)*0,5*32,48</t>
  </si>
  <si>
    <t>1,0*(1,68+1,4)*0,5*17,44</t>
  </si>
  <si>
    <t>1,0*(1,4+1,78)*0,5*28,05</t>
  </si>
  <si>
    <t>1,0*(1,6+1,59)*0,5*27,19</t>
  </si>
  <si>
    <t>1,0*(1,59+3,0)*0,5*(65,0-44,11)</t>
  </si>
  <si>
    <t>1,0*(3,0+3,65)*0,5*(103,0-65,0)</t>
  </si>
  <si>
    <t>1,0*(3,65+1,58)*0,5*4,79</t>
  </si>
  <si>
    <t>1,0*(1,58+1,6)*0,5*(300,0-206,5)</t>
  </si>
  <si>
    <t>1,0*(1,51+1,24)*0,5*100,0</t>
  </si>
  <si>
    <t>1,0*(1,52+2,14)*0,5*20,85</t>
  </si>
  <si>
    <t>1,0*(2,14+1,57)*0,5*(474,0-420,85)</t>
  </si>
  <si>
    <t>1,0*(1,57+2,17)*0,5*(502,93-474,0)</t>
  </si>
  <si>
    <t>1,0*(2,17+1,81)*0,5*(528,85-502,93)</t>
  </si>
  <si>
    <t>1,0*(1,81+2,18)*0,5*(570,0-528,85)</t>
  </si>
  <si>
    <t>1,0*(2,18+1,9)*0,5*(599,0-570,0)</t>
  </si>
  <si>
    <t>Součet</t>
  </si>
  <si>
    <t>8</t>
  </si>
  <si>
    <t>133554103</t>
  </si>
  <si>
    <t>Hloubení šachet zapažených v hornině třídy těžitelnosti III skupiny 6 objem do 100 m3</t>
  </si>
  <si>
    <t>-1837076596</t>
  </si>
  <si>
    <t>výkop pro hydranty</t>
  </si>
  <si>
    <t>2,0*2,0*2,0*5</t>
  </si>
  <si>
    <t>výkop v místě napojení</t>
  </si>
  <si>
    <t>2,0*2,0*2,0*2</t>
  </si>
  <si>
    <t>9</t>
  </si>
  <si>
    <t>141721218</t>
  </si>
  <si>
    <t>Řízený zemní protlak délky do 50 m hl do 6 m s protlačením potrubí vnějšího průměru vrtu přes 280 do 315 mm v hornině třídy těžitelnosti I a II skupiny 1 až 4</t>
  </si>
  <si>
    <t>1552246095</t>
  </si>
  <si>
    <t>10</t>
  </si>
  <si>
    <t>M</t>
  </si>
  <si>
    <t>28613184</t>
  </si>
  <si>
    <t>trubka vodovodní PE100 RC PN 16 SDR11 315x28,6mm</t>
  </si>
  <si>
    <t>-134737891</t>
  </si>
  <si>
    <t>11</t>
  </si>
  <si>
    <t>151101101</t>
  </si>
  <si>
    <t>Zřízení příložného pažení a rozepření stěn rýh hl do 2 m</t>
  </si>
  <si>
    <t>-367899145</t>
  </si>
  <si>
    <t>r/1,0*2</t>
  </si>
  <si>
    <t>-373,637</t>
  </si>
  <si>
    <t>151101102</t>
  </si>
  <si>
    <t>Zřízení příložného pažení a rozepření stěn rýh hl přes 2 do 4 m</t>
  </si>
  <si>
    <t>834768072</t>
  </si>
  <si>
    <t>(1,59+3,0)*0,5*(65,0-44,11)*2</t>
  </si>
  <si>
    <t>(3,0+3,65)*0,5*(103,0-65,0)*2</t>
  </si>
  <si>
    <t>(3,65+1,58)*0,5*4,79*2</t>
  </si>
  <si>
    <t>13</t>
  </si>
  <si>
    <t>151101111</t>
  </si>
  <si>
    <t>Odstranění příložného pažení a rozepření stěn rýh hl do 2 m</t>
  </si>
  <si>
    <t>-1665225810</t>
  </si>
  <si>
    <t>14</t>
  </si>
  <si>
    <t>151101112</t>
  </si>
  <si>
    <t>Odstranění příložného pažení a rozepření stěn rýh hl přes 2 do 4 m</t>
  </si>
  <si>
    <t>1267296059</t>
  </si>
  <si>
    <t>15</t>
  </si>
  <si>
    <t>151101201</t>
  </si>
  <si>
    <t>Zřízení příložného pažení stěn výkopu hl do 4 m</t>
  </si>
  <si>
    <t>1512596509</t>
  </si>
  <si>
    <t>2,0*4*2,0*5</t>
  </si>
  <si>
    <t>2,0*4*2,0*2</t>
  </si>
  <si>
    <t>4,0*2*2,5*2</t>
  </si>
  <si>
    <t>16</t>
  </si>
  <si>
    <t>151101211</t>
  </si>
  <si>
    <t>Odstranění příložného pažení stěn hl do 4 m</t>
  </si>
  <si>
    <t>-1256360069</t>
  </si>
  <si>
    <t>17</t>
  </si>
  <si>
    <t>151101301</t>
  </si>
  <si>
    <t>Zřízení rozepření stěn při pažení příložném hl do 4 m</t>
  </si>
  <si>
    <t>-1487952567</t>
  </si>
  <si>
    <t>4,0*8,0*2,5</t>
  </si>
  <si>
    <t>4,0*4,0*2,5</t>
  </si>
  <si>
    <t>18</t>
  </si>
  <si>
    <t>151101311</t>
  </si>
  <si>
    <t>Odstranění rozepření stěn při pažení příložném hl do 4 m</t>
  </si>
  <si>
    <t>-429504069</t>
  </si>
  <si>
    <t>19</t>
  </si>
  <si>
    <t>151811133</t>
  </si>
  <si>
    <t>Osazení pažicího boxu hl výkopu do 4 m š přes 2,5 do 5 m</t>
  </si>
  <si>
    <t>-814371882</t>
  </si>
  <si>
    <t>8,0*2*2,5</t>
  </si>
  <si>
    <t>4,0*2*2,5</t>
  </si>
  <si>
    <t>20</t>
  </si>
  <si>
    <t>151811233</t>
  </si>
  <si>
    <t>Odstranění pažicího boxu hl výkopu do 4 m š přes 2,5 do 5 m</t>
  </si>
  <si>
    <t>-840079044</t>
  </si>
  <si>
    <t>162351104</t>
  </si>
  <si>
    <t>Vodorovné přemístění přes 500 do 1000 m výkopku/sypaniny z horniny třídy těžitelnosti I skupiny 1 až 3</t>
  </si>
  <si>
    <t>-1236825043</t>
  </si>
  <si>
    <t>odvoz+dovoz ornice ,zeminy pro zásyp na mezideponii</t>
  </si>
  <si>
    <t>or*0,15*2</t>
  </si>
  <si>
    <t>z*2</t>
  </si>
  <si>
    <t>22</t>
  </si>
  <si>
    <t>162751117</t>
  </si>
  <si>
    <t>Vodorovné přemístění přes 9 000 do 10000 m výkopku/sypaniny z horniny třídy těžitelnosti I skupiny 1 až 3</t>
  </si>
  <si>
    <t>-503930500</t>
  </si>
  <si>
    <t>odvoz přebytečné zeminy</t>
  </si>
  <si>
    <t>r+s+j</t>
  </si>
  <si>
    <t>-z</t>
  </si>
  <si>
    <t>23</t>
  </si>
  <si>
    <t>162751119</t>
  </si>
  <si>
    <t>Příplatek k vodorovnému přemístění výkopku/sypaniny z horniny třídy těžitelnosti I skupiny 1 až 3 ZKD 1000 m přes 10000 m</t>
  </si>
  <si>
    <t>-500534887</t>
  </si>
  <si>
    <t>o*20</t>
  </si>
  <si>
    <t>24</t>
  </si>
  <si>
    <t>167151101</t>
  </si>
  <si>
    <t>Nakládání výkopku z hornin třídy těžitelnosti I skupiny 1 až 3 do 100 m3</t>
  </si>
  <si>
    <t>-1958134159</t>
  </si>
  <si>
    <t>dovoz ornice z mezideponie</t>
  </si>
  <si>
    <t>or*0,15</t>
  </si>
  <si>
    <t>25</t>
  </si>
  <si>
    <t>167151111</t>
  </si>
  <si>
    <t>Nakládání výkopku z hornin třídy těžitelnosti I skupiny 1 až 3 přes 100 m3</t>
  </si>
  <si>
    <t>-1516853421</t>
  </si>
  <si>
    <t>dovoz zeminy z mezideponie</t>
  </si>
  <si>
    <t>26</t>
  </si>
  <si>
    <t>171201231</t>
  </si>
  <si>
    <t>Poplatek za uložení zeminy a kamení na recyklační skládce (skládkovné) kód odpadu 17 05 04</t>
  </si>
  <si>
    <t>t</t>
  </si>
  <si>
    <t>-1637503874</t>
  </si>
  <si>
    <t>o*2,0</t>
  </si>
  <si>
    <t>27</t>
  </si>
  <si>
    <t>171251201</t>
  </si>
  <si>
    <t>Uložení sypaniny na skládky nebo meziskládky</t>
  </si>
  <si>
    <t>-1341490010</t>
  </si>
  <si>
    <t>28</t>
  </si>
  <si>
    <t>174151101</t>
  </si>
  <si>
    <t>Zásyp jam, šachet rýh nebo kolem objektů sypaninou se zhutněním</t>
  </si>
  <si>
    <t>968030800</t>
  </si>
  <si>
    <t>v chodníku,vjezdy</t>
  </si>
  <si>
    <t>1,0*(1,6-0,1-0,4)*(45-16+80+8+10+5)</t>
  </si>
  <si>
    <t>1,0*(2,1-0,1-0,4)*(36,0+100,0+25,0)</t>
  </si>
  <si>
    <t>29</t>
  </si>
  <si>
    <t>58331200</t>
  </si>
  <si>
    <t>štěrkopísek netříděný zásypový</t>
  </si>
  <si>
    <t>1290517035</t>
  </si>
  <si>
    <t>402,8*2 'Přepočtené koeficientem množství</t>
  </si>
  <si>
    <t>30</t>
  </si>
  <si>
    <t>-877034702</t>
  </si>
  <si>
    <t>v zeleném</t>
  </si>
  <si>
    <t>r+j+s</t>
  </si>
  <si>
    <t>-p1-p2-p3-p4</t>
  </si>
  <si>
    <t>31</t>
  </si>
  <si>
    <t>175151101</t>
  </si>
  <si>
    <t>Obsypání potrubí strojně sypaninou bez prohození, uloženou do 3 m</t>
  </si>
  <si>
    <t>-256529025</t>
  </si>
  <si>
    <t>1,0*0,4*(599,0-33,0)</t>
  </si>
  <si>
    <t>32</t>
  </si>
  <si>
    <t>58337303</t>
  </si>
  <si>
    <t>štěrkopísek frakce 0/8</t>
  </si>
  <si>
    <t>-503667604</t>
  </si>
  <si>
    <t>226,4*2 'Přepočtené koeficientem množství</t>
  </si>
  <si>
    <t>33</t>
  </si>
  <si>
    <t>175151201</t>
  </si>
  <si>
    <t>Obsypání objektu nad přilehlým původním terénem sypaninou bez prohození, uloženou do 3 m strojně</t>
  </si>
  <si>
    <t>-290695997</t>
  </si>
  <si>
    <t>hydranty</t>
  </si>
  <si>
    <t>34</t>
  </si>
  <si>
    <t>1366437455</t>
  </si>
  <si>
    <t>40*2 'Přepočtené koeficientem množství</t>
  </si>
  <si>
    <t>35</t>
  </si>
  <si>
    <t>181351103</t>
  </si>
  <si>
    <t>Rozprostření ornice tl vrstvy do 200 mm pl přes 100 do 500 m2 v rovině nebo ve svahu do 1:5 strojně</t>
  </si>
  <si>
    <t>1177096512</t>
  </si>
  <si>
    <t>36</t>
  </si>
  <si>
    <t>181411131</t>
  </si>
  <si>
    <t>Založení parkového trávníku výsevem plochy do 1000 m2 v rovině a ve svahu do 1:5</t>
  </si>
  <si>
    <t>-1503465412</t>
  </si>
  <si>
    <t>37</t>
  </si>
  <si>
    <t>00572410</t>
  </si>
  <si>
    <t>osivo směs travní parková</t>
  </si>
  <si>
    <t>kg</t>
  </si>
  <si>
    <t>242460175</t>
  </si>
  <si>
    <t>38</t>
  </si>
  <si>
    <t>183403153</t>
  </si>
  <si>
    <t>Obdělání půdy hrabáním v rovině a svahu do 1:5</t>
  </si>
  <si>
    <t>1137818137</t>
  </si>
  <si>
    <t>39</t>
  </si>
  <si>
    <t>183403161</t>
  </si>
  <si>
    <t>Obdělání půdy válením v rovině a svahu do 1:5</t>
  </si>
  <si>
    <t>791931206</t>
  </si>
  <si>
    <t>Vodorovné konstrukce</t>
  </si>
  <si>
    <t>451573111</t>
  </si>
  <si>
    <t>Lože pod potrubí otevřený výkop ze štěrkopísku</t>
  </si>
  <si>
    <t>1064320452</t>
  </si>
  <si>
    <t>1,0*0,1*(599,0-33,0)</t>
  </si>
  <si>
    <t>41</t>
  </si>
  <si>
    <t>452313151</t>
  </si>
  <si>
    <t>Podkladní bloky z betonu prostého tř. C 20/25 otevřený výkop</t>
  </si>
  <si>
    <t>-1816461410</t>
  </si>
  <si>
    <t>pod potrubí</t>
  </si>
  <si>
    <t>0,02+0,06+0,38+0,015*2+0,04</t>
  </si>
  <si>
    <t>0,02+0,05+0,1+0,03+0,1+0,04+0,1+0,2</t>
  </si>
  <si>
    <t>0,015+0,04+0,02+0,1+0,1+0,05+0,1+0,1+0,05+0,1</t>
  </si>
  <si>
    <t>42</t>
  </si>
  <si>
    <t>452353111</t>
  </si>
  <si>
    <t>Bednění podkladních bloků pod potrubí, stoky a drobné objekty otevřený výkop zřízení</t>
  </si>
  <si>
    <t>752051131</t>
  </si>
  <si>
    <t>0,08+0,25+1,6+0,06*2+0,17</t>
  </si>
  <si>
    <t>0,08+0,21+0,42+0,13+0,42+0,17+0,42+0,84</t>
  </si>
  <si>
    <t>0,06+0,17+0,08+0,42+0,42</t>
  </si>
  <si>
    <t>43</t>
  </si>
  <si>
    <t>452353112</t>
  </si>
  <si>
    <t>Bednění podkladních bloků pod potrubí, stoky a drobné objekty otevřený výkop odstranění</t>
  </si>
  <si>
    <t>-1030859159</t>
  </si>
  <si>
    <t>Trubní vedení</t>
  </si>
  <si>
    <t>44</t>
  </si>
  <si>
    <t>852242122</t>
  </si>
  <si>
    <t>Montáž potrubí z trub litinových tlakových přírubových délky do 1 m otevřený výkop DN 80</t>
  </si>
  <si>
    <t>kus</t>
  </si>
  <si>
    <t>-1812365495</t>
  </si>
  <si>
    <t>45</t>
  </si>
  <si>
    <t>55253235</t>
  </si>
  <si>
    <t xml:space="preserve">trouba přírubová litinová vodovodní  PN10/16 DN 80 dl 200mm</t>
  </si>
  <si>
    <t>-1109484920</t>
  </si>
  <si>
    <t>1*1,01 'Přepočtené koeficientem množství</t>
  </si>
  <si>
    <t>46</t>
  </si>
  <si>
    <t>857242122</t>
  </si>
  <si>
    <t>Montáž litinových tvarovek jednoosých přírubových otevřený výkop DN 80</t>
  </si>
  <si>
    <t>1403411879</t>
  </si>
  <si>
    <t>hydrant</t>
  </si>
  <si>
    <t>2+2</t>
  </si>
  <si>
    <t>armatury</t>
  </si>
  <si>
    <t>det.2</t>
  </si>
  <si>
    <t>det.3</t>
  </si>
  <si>
    <t>47</t>
  </si>
  <si>
    <t>55254047</t>
  </si>
  <si>
    <t>koleno 90° s patkou přírubové litinové vodovodní N-kus PN10/40 DN 80</t>
  </si>
  <si>
    <t>-61882533</t>
  </si>
  <si>
    <t>48</t>
  </si>
  <si>
    <t>55251800</t>
  </si>
  <si>
    <t>koleno přírubové s patkou S 2000 pro připojení k hydrantu 80/90mm</t>
  </si>
  <si>
    <t>-680479266</t>
  </si>
  <si>
    <t>2,000+1+1+1</t>
  </si>
  <si>
    <t>49</t>
  </si>
  <si>
    <t>-972215368</t>
  </si>
  <si>
    <t>50</t>
  </si>
  <si>
    <t>55259811</t>
  </si>
  <si>
    <t>přechod přírubový (FFR) tvárná litina DN 80/50 dl 200mm</t>
  </si>
  <si>
    <t>-2133306796</t>
  </si>
  <si>
    <t>51</t>
  </si>
  <si>
    <t>857244122</t>
  </si>
  <si>
    <t>Montáž litinových tvarovek odbočných přírubových otevřený výkop DN 80</t>
  </si>
  <si>
    <t>-1838791261</t>
  </si>
  <si>
    <t xml:space="preserve">"potrubí"    1+1</t>
  </si>
  <si>
    <t xml:space="preserve">"hydrant"   2</t>
  </si>
  <si>
    <t xml:space="preserve">"det.2"           1</t>
  </si>
  <si>
    <t>52</t>
  </si>
  <si>
    <t>55253510</t>
  </si>
  <si>
    <t>tvarovka přírubová litinová vodovodní s přírubovou odbočkou PN10/40 T-kus DN 80/80</t>
  </si>
  <si>
    <t>1194677371</t>
  </si>
  <si>
    <t>1+2+1</t>
  </si>
  <si>
    <t>53</t>
  </si>
  <si>
    <t>55253508</t>
  </si>
  <si>
    <t>tvarovka přírubová litinová s přírubovou odbočkou,práškový epoxid tl 250µm T-kus DN 80/50</t>
  </si>
  <si>
    <t>-525261200</t>
  </si>
  <si>
    <t>54</t>
  </si>
  <si>
    <t>857262122</t>
  </si>
  <si>
    <t>Montáž litinových tvarovek jednoosých přírubových otevřený výkop DN 100</t>
  </si>
  <si>
    <t>1492372943</t>
  </si>
  <si>
    <t>55</t>
  </si>
  <si>
    <t>55259815</t>
  </si>
  <si>
    <t>přechod přírubový tvárná litina dl 200mm DN 100/80</t>
  </si>
  <si>
    <t>-560997914</t>
  </si>
  <si>
    <t>871241211</t>
  </si>
  <si>
    <t>Montáž potrubí z PE100 SDR 11 otevřený výkop svařovaných elektrotvarovkou D 90 x 8,2 mm</t>
  </si>
  <si>
    <t>-1478016664</t>
  </si>
  <si>
    <t>57</t>
  </si>
  <si>
    <t>28613556</t>
  </si>
  <si>
    <t>potrubí dvouvrstvé PE100 RC SDR11 90x8,2 dl 12m</t>
  </si>
  <si>
    <t>1848031632</t>
  </si>
  <si>
    <t>599*1,015 'Přepočtené koeficientem množství</t>
  </si>
  <si>
    <t>58</t>
  </si>
  <si>
    <t>877211101</t>
  </si>
  <si>
    <t>Montáž elektrospojek na vodovodním potrubí z PE trub d 63</t>
  </si>
  <si>
    <t>-622606194</t>
  </si>
  <si>
    <t>59</t>
  </si>
  <si>
    <t>28615972</t>
  </si>
  <si>
    <t>elektrospojka SDR11 PE 100 PN16 D 63mm</t>
  </si>
  <si>
    <t>19778875</t>
  </si>
  <si>
    <t>60</t>
  </si>
  <si>
    <t>500867490</t>
  </si>
  <si>
    <t>lemový nákružek+otočná příruba</t>
  </si>
  <si>
    <t>1*2</t>
  </si>
  <si>
    <t>61</t>
  </si>
  <si>
    <t>WVN.FF485525W</t>
  </si>
  <si>
    <t>Lemový nákružek PE100 SDR11 63</t>
  </si>
  <si>
    <t>769817375</t>
  </si>
  <si>
    <t>62</t>
  </si>
  <si>
    <t>WVN.FF700211W</t>
  </si>
  <si>
    <t>Příruba PP/ocel PN10/16 63 DN50</t>
  </si>
  <si>
    <t>1197141265</t>
  </si>
  <si>
    <t>63</t>
  </si>
  <si>
    <t>877241101</t>
  </si>
  <si>
    <t>Montáž elektrospojek na vodovodním potrubí z PE trub d 90</t>
  </si>
  <si>
    <t>46041796</t>
  </si>
  <si>
    <t xml:space="preserve">"potrubí"    100+48</t>
  </si>
  <si>
    <t xml:space="preserve">"hydrant"    4</t>
  </si>
  <si>
    <t xml:space="preserve">"det.2"         2</t>
  </si>
  <si>
    <t xml:space="preserve">"det.3"         1</t>
  </si>
  <si>
    <t>64</t>
  </si>
  <si>
    <t>28615974</t>
  </si>
  <si>
    <t>elektrospojka SDR11 PE 100 PN16 D 90mm</t>
  </si>
  <si>
    <t>-870396255</t>
  </si>
  <si>
    <t>65</t>
  </si>
  <si>
    <t>-486582326</t>
  </si>
  <si>
    <t xml:space="preserve">oblouky </t>
  </si>
  <si>
    <t>3+19</t>
  </si>
  <si>
    <t>66</t>
  </si>
  <si>
    <t>WVN.FFD81013W</t>
  </si>
  <si>
    <t>Oblouk 22° PE100 RC SDR11 90</t>
  </si>
  <si>
    <t>-1529622864</t>
  </si>
  <si>
    <t>67</t>
  </si>
  <si>
    <t>WVN.FFD91013W</t>
  </si>
  <si>
    <t>Oblouk 11° PE100 RC SDR11 90</t>
  </si>
  <si>
    <t>-953664834</t>
  </si>
  <si>
    <t>68</t>
  </si>
  <si>
    <t>-597293786</t>
  </si>
  <si>
    <t xml:space="preserve">"potrubí"      3*2</t>
  </si>
  <si>
    <t xml:space="preserve">"hydrant"      4*2</t>
  </si>
  <si>
    <t xml:space="preserve">"det.2"      2*2</t>
  </si>
  <si>
    <t xml:space="preserve">"det.3"      1*2</t>
  </si>
  <si>
    <t>69</t>
  </si>
  <si>
    <t>WVN.FF485527W</t>
  </si>
  <si>
    <t>Lemový nákružek PE100 SDR11 90</t>
  </si>
  <si>
    <t>2033779349</t>
  </si>
  <si>
    <t>70</t>
  </si>
  <si>
    <t>WVN.FF700213W</t>
  </si>
  <si>
    <t>Příruba PP/ocel PN10/16 90 DN80</t>
  </si>
  <si>
    <t>1594095280</t>
  </si>
  <si>
    <t>71</t>
  </si>
  <si>
    <t>877241112</t>
  </si>
  <si>
    <t>Montáž elektrokolen 90° na vodovodním potrubí z PE trub d 90</t>
  </si>
  <si>
    <t>1771510520</t>
  </si>
  <si>
    <t>72</t>
  </si>
  <si>
    <t>28653060</t>
  </si>
  <si>
    <t>elektrokoleno 90° PE 100 D 90mm</t>
  </si>
  <si>
    <t>-1575897819</t>
  </si>
  <si>
    <t>73</t>
  </si>
  <si>
    <t>877251101</t>
  </si>
  <si>
    <t>Montáž elektrospojek na vodovodním potrubí z PE trub d 110</t>
  </si>
  <si>
    <t>-1563887435</t>
  </si>
  <si>
    <t>74</t>
  </si>
  <si>
    <t>28615975</t>
  </si>
  <si>
    <t>elektrospojka SDR11 PE 100 PN16 D 110mm</t>
  </si>
  <si>
    <t>-427331613</t>
  </si>
  <si>
    <t>75</t>
  </si>
  <si>
    <t>527311827</t>
  </si>
  <si>
    <t>76</t>
  </si>
  <si>
    <t>WVN.FF485528W</t>
  </si>
  <si>
    <t>Lemový nákružek PE100 SDR11 110</t>
  </si>
  <si>
    <t>807412464</t>
  </si>
  <si>
    <t>77</t>
  </si>
  <si>
    <t>WVN.FF700214W</t>
  </si>
  <si>
    <t>Příruba PP/ocel PN10/16 110 DN100</t>
  </si>
  <si>
    <t>-2009445734</t>
  </si>
  <si>
    <t>78</t>
  </si>
  <si>
    <t>891211112</t>
  </si>
  <si>
    <t>Montáž vodovodních šoupátek otevřený výkop DN 50</t>
  </si>
  <si>
    <t>2040514840</t>
  </si>
  <si>
    <t xml:space="preserve">"det.2"    1</t>
  </si>
  <si>
    <t>79</t>
  </si>
  <si>
    <t>42224391</t>
  </si>
  <si>
    <t>šoupátko vodovodní šedá litina uzavírací víkové S24 118 610 DN 50x180mm</t>
  </si>
  <si>
    <t>1238021030</t>
  </si>
  <si>
    <t>80</t>
  </si>
  <si>
    <t>HWL.950105000002</t>
  </si>
  <si>
    <t>SOUPRAVA ZEMNÍ TELESKOPICKÁ E1-1,3 -1,8 50 (1,3-1,8m)</t>
  </si>
  <si>
    <t>-1207502026</t>
  </si>
  <si>
    <t>81</t>
  </si>
  <si>
    <t>891241112</t>
  </si>
  <si>
    <t>Montáž vodovodních šoupátek otevřený výkop DN 80</t>
  </si>
  <si>
    <t>955212942</t>
  </si>
  <si>
    <t xml:space="preserve">"potrubí"     2</t>
  </si>
  <si>
    <t xml:space="preserve">"armatury"     1</t>
  </si>
  <si>
    <t xml:space="preserve">"hydrant"  2</t>
  </si>
  <si>
    <t xml:space="preserve">"det.2"         2     </t>
  </si>
  <si>
    <t xml:space="preserve">"det.3"         1     </t>
  </si>
  <si>
    <t>82</t>
  </si>
  <si>
    <t>42224397</t>
  </si>
  <si>
    <t>šoupátko vodovodní šedá litina uzavírací víkové S24 118 610 DN 80x210mm</t>
  </si>
  <si>
    <t>388417752</t>
  </si>
  <si>
    <t>83</t>
  </si>
  <si>
    <t>HWL.950108000003</t>
  </si>
  <si>
    <t>SOUPRAVA ZEMNÍ TELESKOPICKÁ E1/A-1,3 -1,8 65-80 E1/80 A (1,3-1,8m)</t>
  </si>
  <si>
    <t>1387181708</t>
  </si>
  <si>
    <t>84</t>
  </si>
  <si>
    <t>891247112</t>
  </si>
  <si>
    <t>Montáž hydrantů podzemních DN 80</t>
  </si>
  <si>
    <t>-867204451</t>
  </si>
  <si>
    <t xml:space="preserve">"armatury"            1</t>
  </si>
  <si>
    <t xml:space="preserve">"det.1 hydrant"            2</t>
  </si>
  <si>
    <t xml:space="preserve">"det.2 hydrant"            1</t>
  </si>
  <si>
    <t xml:space="preserve">"det.3 hydrant"            1</t>
  </si>
  <si>
    <t>85</t>
  </si>
  <si>
    <t>42273594</t>
  </si>
  <si>
    <t>hydrant podzemní DN 80 PN 16 dvojitý uzávěr s koulí krycí v 1500mm</t>
  </si>
  <si>
    <t>601137865</t>
  </si>
  <si>
    <t>86</t>
  </si>
  <si>
    <t>892241111</t>
  </si>
  <si>
    <t>Tlaková zkouška vodou potrubí DN do 80</t>
  </si>
  <si>
    <t>-1283486574</t>
  </si>
  <si>
    <t>87</t>
  </si>
  <si>
    <t>892273122</t>
  </si>
  <si>
    <t>Proplach a dezinfekce vodovodního potrubí DN od 80 do 125</t>
  </si>
  <si>
    <t>1975257488</t>
  </si>
  <si>
    <t>88</t>
  </si>
  <si>
    <t>892372111</t>
  </si>
  <si>
    <t>Zabezpečení konců potrubí DN do 300 při tlakových zkouškách vodou</t>
  </si>
  <si>
    <t>-255699660</t>
  </si>
  <si>
    <t>89</t>
  </si>
  <si>
    <t>899401112</t>
  </si>
  <si>
    <t>Osazení poklopů litinových šoupátkových</t>
  </si>
  <si>
    <t>635698158</t>
  </si>
  <si>
    <t>90</t>
  </si>
  <si>
    <t>42291352</t>
  </si>
  <si>
    <t>poklop litinový šoupátkový pro zemní soupravy osazení do terénu a do vozovky</t>
  </si>
  <si>
    <t>769401818</t>
  </si>
  <si>
    <t>91</t>
  </si>
  <si>
    <t>HWL.348100000000</t>
  </si>
  <si>
    <t xml:space="preserve">PODKLAD. DESKA  UNI UNI</t>
  </si>
  <si>
    <t>2120238535</t>
  </si>
  <si>
    <t>92</t>
  </si>
  <si>
    <t>42291000</t>
  </si>
  <si>
    <t>klíč ke kanálovým šoupátkům T-klíč</t>
  </si>
  <si>
    <t>-694928270</t>
  </si>
  <si>
    <t>93</t>
  </si>
  <si>
    <t>899401113</t>
  </si>
  <si>
    <t>Osazení poklopů litinových hydrantových</t>
  </si>
  <si>
    <t>2120271429</t>
  </si>
  <si>
    <t>94</t>
  </si>
  <si>
    <t>42291452</t>
  </si>
  <si>
    <t>poklop litinový hydrantový DN 80</t>
  </si>
  <si>
    <t>1233477876</t>
  </si>
  <si>
    <t>95</t>
  </si>
  <si>
    <t>1423790936</t>
  </si>
  <si>
    <t>96</t>
  </si>
  <si>
    <t>HWL.348200000000</t>
  </si>
  <si>
    <t xml:space="preserve">PODKLAD. DESKA  POD HYDRANT.POKLOP</t>
  </si>
  <si>
    <t>-1190138359</t>
  </si>
  <si>
    <t>97</t>
  </si>
  <si>
    <t>HWL.342000000000</t>
  </si>
  <si>
    <t xml:space="preserve">KLÍČ UZAVÍRACÍ K  HYDRANTŮM </t>
  </si>
  <si>
    <t>-57845723</t>
  </si>
  <si>
    <t>98</t>
  </si>
  <si>
    <t>899713111</t>
  </si>
  <si>
    <t>Orientační tabulky na sloupku betonovém nebo ocelovém</t>
  </si>
  <si>
    <t>985747881</t>
  </si>
  <si>
    <t>5+9</t>
  </si>
  <si>
    <t>99</t>
  </si>
  <si>
    <t>40445225</t>
  </si>
  <si>
    <t>sloupek pro dopravní značku Zn D 60mm v 3,5m</t>
  </si>
  <si>
    <t>-1046713660</t>
  </si>
  <si>
    <t>100</t>
  </si>
  <si>
    <t>40445240</t>
  </si>
  <si>
    <t>patka pro sloupek Al D 60mm</t>
  </si>
  <si>
    <t>-993831115</t>
  </si>
  <si>
    <t>40445256</t>
  </si>
  <si>
    <t>svorka upínací na sloupek dopravní značky D 60mm</t>
  </si>
  <si>
    <t>335429899</t>
  </si>
  <si>
    <t>102</t>
  </si>
  <si>
    <t>40445253</t>
  </si>
  <si>
    <t>víčko plastové na sloupek D 60mm</t>
  </si>
  <si>
    <t>230640051</t>
  </si>
  <si>
    <t>103</t>
  </si>
  <si>
    <t>899721111</t>
  </si>
  <si>
    <t>Signalizační vodič DN do 150 mm na potrubí</t>
  </si>
  <si>
    <t>1641182290</t>
  </si>
  <si>
    <t>104</t>
  </si>
  <si>
    <t>899722112</t>
  </si>
  <si>
    <t>Krytí potrubí z plastů výstražnou fólií z PVC 25 cm</t>
  </si>
  <si>
    <t>-2086991812</t>
  </si>
  <si>
    <t>105</t>
  </si>
  <si>
    <t>899911236.1</t>
  </si>
  <si>
    <t xml:space="preserve">Kluzná objímka </t>
  </si>
  <si>
    <t>-1918830656</t>
  </si>
  <si>
    <t>2*3+4*2+5*2</t>
  </si>
  <si>
    <t>106</t>
  </si>
  <si>
    <t>899913134</t>
  </si>
  <si>
    <t>Uzavírací manžeta chráničky potrubí DN 80 x 200</t>
  </si>
  <si>
    <t>-646046661</t>
  </si>
  <si>
    <t>2*7</t>
  </si>
  <si>
    <t>107</t>
  </si>
  <si>
    <t>899913144.1</t>
  </si>
  <si>
    <t>Uzavírací manžeta chráničky potrubí DN 80 x 300</t>
  </si>
  <si>
    <t>-1396357536</t>
  </si>
  <si>
    <t>108</t>
  </si>
  <si>
    <t>899914213</t>
  </si>
  <si>
    <t>Montáž ocelové chráničky D přes 200 do 250 mm</t>
  </si>
  <si>
    <t>1144131983</t>
  </si>
  <si>
    <t>6,0+3,0+6,0+7,0*2+3,0*2</t>
  </si>
  <si>
    <t>109</t>
  </si>
  <si>
    <t>14011106</t>
  </si>
  <si>
    <t>trubka ocelová bezešvá hladká jakost 11 353 219x6,3mm</t>
  </si>
  <si>
    <t>476692513</t>
  </si>
  <si>
    <t>998</t>
  </si>
  <si>
    <t>Přesun hmot</t>
  </si>
  <si>
    <t>110</t>
  </si>
  <si>
    <t>998276101</t>
  </si>
  <si>
    <t>Přesun hmot pro trubní vedení z trub z plastických hmot otevřený výkop</t>
  </si>
  <si>
    <t>-1537950656</t>
  </si>
  <si>
    <t>PSV</t>
  </si>
  <si>
    <t>Práce a dodávky PSV</t>
  </si>
  <si>
    <t>713</t>
  </si>
  <si>
    <t>Izolace tepelné</t>
  </si>
  <si>
    <t>111</t>
  </si>
  <si>
    <t>713463212</t>
  </si>
  <si>
    <t>Montáž izolace tepelné potrubí potrubními pouzdry s Al fólií staženými Al páskou 1x D přes 50 do 100 mm</t>
  </si>
  <si>
    <t>-1870694236</t>
  </si>
  <si>
    <t>v místě křížení s kanal.šachtou</t>
  </si>
  <si>
    <t>4,0*14</t>
  </si>
  <si>
    <t>112</t>
  </si>
  <si>
    <t>631540R1</t>
  </si>
  <si>
    <t>pouzdro izolační potrubní DN 80,tl.100mm</t>
  </si>
  <si>
    <t>746578316</t>
  </si>
  <si>
    <t>56*1,02 'Přepočtené koeficientem množství</t>
  </si>
  <si>
    <t>113</t>
  </si>
  <si>
    <t>998713201</t>
  </si>
  <si>
    <t>Přesun hmot procentní pro izolace tepelné v objektech v do 6 m</t>
  </si>
  <si>
    <t>%</t>
  </si>
  <si>
    <t>390748845</t>
  </si>
  <si>
    <t>Práce a dodávky M</t>
  </si>
  <si>
    <t>46-M</t>
  </si>
  <si>
    <t>Zemní práce při extr.mont.pracích</t>
  </si>
  <si>
    <t>114</t>
  </si>
  <si>
    <t>460661115</t>
  </si>
  <si>
    <t>Kabelové lože z písku pro kabely nn bez zakrytí š lože přes 80 do 100 cm</t>
  </si>
  <si>
    <t>-2024408104</t>
  </si>
  <si>
    <t>115</t>
  </si>
  <si>
    <t>460671112</t>
  </si>
  <si>
    <t>Výstražná fólie pro krytí kabelů šířky 25 cm</t>
  </si>
  <si>
    <t>-183475895</t>
  </si>
  <si>
    <t>116</t>
  </si>
  <si>
    <t>460791114</t>
  </si>
  <si>
    <t>Montáž trubek ochranných plastových uložených volně do rýhy tuhých D přes 90 do 110 mm uložených do rýhy</t>
  </si>
  <si>
    <t>-1602999754</t>
  </si>
  <si>
    <t>117</t>
  </si>
  <si>
    <t>34571098</t>
  </si>
  <si>
    <t>trubka elektroinstalační dělená (chránička) D 100/110mm, HDPE</t>
  </si>
  <si>
    <t>128</t>
  </si>
  <si>
    <t>833775886</t>
  </si>
  <si>
    <t>18*1,05 'Přepočtené koeficientem množství</t>
  </si>
  <si>
    <t>118</t>
  </si>
  <si>
    <t>469981111</t>
  </si>
  <si>
    <t>Přesun hmot pro pomocné stavební práce při elektromotážích</t>
  </si>
  <si>
    <t>1579753621</t>
  </si>
  <si>
    <t>240</t>
  </si>
  <si>
    <t>k</t>
  </si>
  <si>
    <t>95,3630000000001</t>
  </si>
  <si>
    <t>277</t>
  </si>
  <si>
    <t>52,4</t>
  </si>
  <si>
    <t>13,1</t>
  </si>
  <si>
    <t>29,863</t>
  </si>
  <si>
    <t>389,118</t>
  </si>
  <si>
    <t xml:space="preserve">003 - SO 02 ŘAD B.1-  Ø 63/5,8 dl. 62 m,ŘAD B.2-  Ø 63/5,8 dl. 35 m,ŘAD B.3</t>
  </si>
  <si>
    <t>581,755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</si>
  <si>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</si>
  <si>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</si>
  <si>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</si>
  <si>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722 - Zdravotechnika - vnitřní vodovod</t>
  </si>
  <si>
    <t>113107321</t>
  </si>
  <si>
    <t>Odstranění podkladu z kameniva drceného tl do 100 mm strojně pl do 50 m2</t>
  </si>
  <si>
    <t>1740520757</t>
  </si>
  <si>
    <t>113107342</t>
  </si>
  <si>
    <t>Odstranění podkladu živičného tl přes 50 do 100 mm strojně pl do 50 m2</t>
  </si>
  <si>
    <t>-297963939</t>
  </si>
  <si>
    <t>113154513</t>
  </si>
  <si>
    <t>Frézování živičného krytu tl 50 mm pruh š do 0,5 m pl do 500 m2</t>
  </si>
  <si>
    <t>-1505048199</t>
  </si>
  <si>
    <t>oprava komunikace</t>
  </si>
  <si>
    <t>1,0*(4,5+19,5)</t>
  </si>
  <si>
    <t>1147907726</t>
  </si>
  <si>
    <t>119001406</t>
  </si>
  <si>
    <t>Dočasné zajištění potrubí z PE DN přes 200 do 500 mm</t>
  </si>
  <si>
    <t>732812009</t>
  </si>
  <si>
    <t>1233829666</t>
  </si>
  <si>
    <t>1,5*3</t>
  </si>
  <si>
    <t>12,0+35,0+26,0</t>
  </si>
  <si>
    <t>-381011476</t>
  </si>
  <si>
    <t>185</t>
  </si>
  <si>
    <t>(8,0+4,0)*2*2</t>
  </si>
  <si>
    <t>4,0*4*2</t>
  </si>
  <si>
    <t>-1232620252</t>
  </si>
  <si>
    <t>121151103</t>
  </si>
  <si>
    <t>Sejmutí ornice plochy do 100 m2 tl vrstvy do 200 mm strojně</t>
  </si>
  <si>
    <t>350060832</t>
  </si>
  <si>
    <t>(12,0+62,0-36,0)*2,0</t>
  </si>
  <si>
    <t>35,0*2,0</t>
  </si>
  <si>
    <t>(90,0-31,0-4,5-19,5)*1,0</t>
  </si>
  <si>
    <t>8,0*4,0*2</t>
  </si>
  <si>
    <t>4,0*4,0*2</t>
  </si>
  <si>
    <t>1576014439</t>
  </si>
  <si>
    <t>4,0*8,0*2,5*2+4,0*4,0*2,5*2</t>
  </si>
  <si>
    <t>132254204</t>
  </si>
  <si>
    <t>Hloubení zapažených rýh š do 2000 mm v hornině třídy těžitelnosti I skupiny 3 objem do 500 m3</t>
  </si>
  <si>
    <t>-143609625</t>
  </si>
  <si>
    <t>řad B.1</t>
  </si>
  <si>
    <t>1,0*(2,81+1,54)*0,5*12,0</t>
  </si>
  <si>
    <t>1,0*(1,54+1,42)*0,5*(62,0-36,0)</t>
  </si>
  <si>
    <t>řad B.2</t>
  </si>
  <si>
    <t>1,0*(2,7+1,48)*0,5*16,0</t>
  </si>
  <si>
    <t>1,0*(1,48+1,83)*0,5*(35,0-16,0)</t>
  </si>
  <si>
    <t>řad B.3</t>
  </si>
  <si>
    <t>1,0*(1,65+1,54)*0,5*2,0</t>
  </si>
  <si>
    <t>1,0*(2,71+1,91)*0,5*(46,0-33,0)</t>
  </si>
  <si>
    <t>1,0*(1,91+1,51)*0,5*(60,5+46,0)</t>
  </si>
  <si>
    <t>1,0*(1,7+1,47)*0,5*(70,5-60,5)</t>
  </si>
  <si>
    <t>1,0*(1,47+1,48)*0,5*(90,0-70,7)</t>
  </si>
  <si>
    <t>133554102</t>
  </si>
  <si>
    <t>Hloubení šachet zapažených v hornině třídy těžitelnosti III skupiny 6 objem do 50 m3</t>
  </si>
  <si>
    <t>-1259528575</t>
  </si>
  <si>
    <t>2,0*2,0*2,0*2*3</t>
  </si>
  <si>
    <t>141721215</t>
  </si>
  <si>
    <t>Řízený zemní protlak délky do 50 m hl do 6 m s protlačením potrubí vnějšího průměru vrtu přes 180 do 225 mm v hornině třídy těžitelnosti I a II skupiny 1 až 4</t>
  </si>
  <si>
    <t>-922540474</t>
  </si>
  <si>
    <t>28613181</t>
  </si>
  <si>
    <t>trubka vodovodní PE100 RC PN 16 SDR11 225x20,5mm</t>
  </si>
  <si>
    <t>-1662446116</t>
  </si>
  <si>
    <t>-231181490</t>
  </si>
  <si>
    <t>-179,14</t>
  </si>
  <si>
    <t>418875050</t>
  </si>
  <si>
    <t>(2,81+1,54)*0,5*12,0*2</t>
  </si>
  <si>
    <t>(2,7+1,48)*0,5*16,0*2</t>
  </si>
  <si>
    <t>(2,71+1,91)*0,5*(46,0-33,0)*2</t>
  </si>
  <si>
    <t>1718966770</t>
  </si>
  <si>
    <t>1061790433</t>
  </si>
  <si>
    <t>2035367042</t>
  </si>
  <si>
    <t>2,0*4*2,0*2*3</t>
  </si>
  <si>
    <t>4,0*2*2,5*2*2</t>
  </si>
  <si>
    <t>2064818452</t>
  </si>
  <si>
    <t>1045061644</t>
  </si>
  <si>
    <t>4,0*8,0*2,5*2</t>
  </si>
  <si>
    <t>4,0*4,0*2,5*2</t>
  </si>
  <si>
    <t>-204915952</t>
  </si>
  <si>
    <t>1595914178</t>
  </si>
  <si>
    <t>8,0*2*2,5*2</t>
  </si>
  <si>
    <t>-2039113092</t>
  </si>
  <si>
    <t>-1492859872</t>
  </si>
  <si>
    <t>-62123372</t>
  </si>
  <si>
    <t>-1384136099</t>
  </si>
  <si>
    <t>816323453</t>
  </si>
  <si>
    <t>3180571</t>
  </si>
  <si>
    <t>-1280152864</t>
  </si>
  <si>
    <t>161957613</t>
  </si>
  <si>
    <t>-1830728202</t>
  </si>
  <si>
    <t>v komunikaci</t>
  </si>
  <si>
    <t>1,0*(1,7+1,47-0,1*2-0,4*2)*0,5*(70,5-60,5)</t>
  </si>
  <si>
    <t>1,0*(1,47+1,48-0,1*2-0,4*2)*0,5*(90,0-70,5)</t>
  </si>
  <si>
    <t>604587416</t>
  </si>
  <si>
    <t>29,863*2 'Přepočtené koeficientem množství</t>
  </si>
  <si>
    <t>-1340678908</t>
  </si>
  <si>
    <t>-p1-p2-p3</t>
  </si>
  <si>
    <t>636182806</t>
  </si>
  <si>
    <t>1,0*0,4*(185-54)</t>
  </si>
  <si>
    <t>-88777902</t>
  </si>
  <si>
    <t>52,4*2 'Přepočtené koeficientem množství</t>
  </si>
  <si>
    <t>-280175107</t>
  </si>
  <si>
    <t>1919473694</t>
  </si>
  <si>
    <t>-1822963592</t>
  </si>
  <si>
    <t>-51674128</t>
  </si>
  <si>
    <t>-1856577852</t>
  </si>
  <si>
    <t>1535671073</t>
  </si>
  <si>
    <t>1,0*0,1*(185-54)</t>
  </si>
  <si>
    <t>-186497326</t>
  </si>
  <si>
    <t>0,3+0,04+0,02+0,1+0,06+0,06+0,3+0,02*3+0,1</t>
  </si>
  <si>
    <t>802673814</t>
  </si>
  <si>
    <t>4,368</t>
  </si>
  <si>
    <t>-425857637</t>
  </si>
  <si>
    <t>Komunikace pozemní</t>
  </si>
  <si>
    <t>564730111</t>
  </si>
  <si>
    <t>Podklad z kameniva hrubého drceného vel. 16-32 mm tl 100 mm</t>
  </si>
  <si>
    <t>-1188870792</t>
  </si>
  <si>
    <t>573231106</t>
  </si>
  <si>
    <t>Postřik živičný spojovací ze silniční emulze v množství 0,30 kg/m2</t>
  </si>
  <si>
    <t>1615178748</t>
  </si>
  <si>
    <t>k*2</t>
  </si>
  <si>
    <t>577144111</t>
  </si>
  <si>
    <t>Asfaltový beton vrstva obrusná ACO 11 (ABS) tř. I tl 50 mm š do 3 m z nemodifikovaného asfaltu</t>
  </si>
  <si>
    <t>-1561014491</t>
  </si>
  <si>
    <t>oprava pracovní rýhy</t>
  </si>
  <si>
    <t>577145112</t>
  </si>
  <si>
    <t>Asfaltový beton vrstva ložní ACL 16 (ABH) tl 50 mm š do 3 m z nemodifikovaného asfaltu</t>
  </si>
  <si>
    <t>-1233278250</t>
  </si>
  <si>
    <t>tl.100mm=50+50mm</t>
  </si>
  <si>
    <t>599141111</t>
  </si>
  <si>
    <t>Vyplnění spár mezi silničními dílci živičnou zálivkou</t>
  </si>
  <si>
    <t>-1755247534</t>
  </si>
  <si>
    <t>k/1,0</t>
  </si>
  <si>
    <t>-1672557316</t>
  </si>
  <si>
    <t xml:space="preserve">"det.4"       2</t>
  </si>
  <si>
    <t xml:space="preserve">"det.6"       1</t>
  </si>
  <si>
    <t>55253502</t>
  </si>
  <si>
    <t>tvarovka přírubová litinová s přírubovou odbočkou,práškový epoxid tl 250µm T-kus DN 50/50</t>
  </si>
  <si>
    <t>-1212852292</t>
  </si>
  <si>
    <t>871211211</t>
  </si>
  <si>
    <t>Montáž potrubí z PE100 SDR 11 otevřený výkop svařovaných elektrotvarovkou D 63 x 5,8 mm</t>
  </si>
  <si>
    <t>445530821</t>
  </si>
  <si>
    <t>28613527</t>
  </si>
  <si>
    <t>potrubí třívrstvé PE100 RC SDR11 63x5,80 dl 12m</t>
  </si>
  <si>
    <t>-1581483739</t>
  </si>
  <si>
    <t>185*1,015 'Přepočtené koeficientem množství</t>
  </si>
  <si>
    <t>-1771305729</t>
  </si>
  <si>
    <t xml:space="preserve">"det.4"       5</t>
  </si>
  <si>
    <t xml:space="preserve">"det.5"       5*3</t>
  </si>
  <si>
    <t xml:space="preserve">"det.6"       5</t>
  </si>
  <si>
    <t>-1411034766</t>
  </si>
  <si>
    <t>25*1,015 'Přepočtené koeficientem množství</t>
  </si>
  <si>
    <t>1240293498</t>
  </si>
  <si>
    <t xml:space="preserve">"potrubí"   31</t>
  </si>
  <si>
    <t xml:space="preserve">"det.4"       4</t>
  </si>
  <si>
    <t xml:space="preserve">"det.6"       3</t>
  </si>
  <si>
    <t>-1834474794</t>
  </si>
  <si>
    <t>310928168</t>
  </si>
  <si>
    <t xml:space="preserve">"potrubí"    1*2</t>
  </si>
  <si>
    <t xml:space="preserve">"det.4"          4*2</t>
  </si>
  <si>
    <t xml:space="preserve">"det.6"          3*2</t>
  </si>
  <si>
    <t>323805600</t>
  </si>
  <si>
    <t>1+4+3</t>
  </si>
  <si>
    <t>1857668775</t>
  </si>
  <si>
    <t>877211112</t>
  </si>
  <si>
    <t>Montáž elektrokolen 90° na vodovodním potrubí z PE trub d 63</t>
  </si>
  <si>
    <t>1924971024</t>
  </si>
  <si>
    <t xml:space="preserve">"det.4"       1</t>
  </si>
  <si>
    <t xml:space="preserve">"det.5"       3</t>
  </si>
  <si>
    <t>28653055</t>
  </si>
  <si>
    <t>elektrokoleno 90° PE 100 D 63mm</t>
  </si>
  <si>
    <t>912664745</t>
  </si>
  <si>
    <t>879211111</t>
  </si>
  <si>
    <t>Montáž vodovodní přípojky na potrubí DN 50</t>
  </si>
  <si>
    <t>-163431352</t>
  </si>
  <si>
    <t xml:space="preserve">"det.5"       3+3+3</t>
  </si>
  <si>
    <t>HWL.622006300216</t>
  </si>
  <si>
    <t xml:space="preserve">připojovací tvarovka  ISO  63-2" s připojovacím závitem</t>
  </si>
  <si>
    <t>-693173223</t>
  </si>
  <si>
    <t>HWL.612006300216</t>
  </si>
  <si>
    <t xml:space="preserve">spojka pro PE s  vnějším připojovacím závitem  63-2"</t>
  </si>
  <si>
    <t>1751977348</t>
  </si>
  <si>
    <t xml:space="preserve">"det.5"       3+3</t>
  </si>
  <si>
    <t>-57858432</t>
  </si>
  <si>
    <t xml:space="preserve">"potrubí"   1</t>
  </si>
  <si>
    <t xml:space="preserve">"det.4"       3</t>
  </si>
  <si>
    <t>16955554</t>
  </si>
  <si>
    <t>-452221279</t>
  </si>
  <si>
    <t>821450356</t>
  </si>
  <si>
    <t xml:space="preserve">"det.5"   3</t>
  </si>
  <si>
    <t>HWL.280000206316</t>
  </si>
  <si>
    <t>ŠOUPÁTKO ISO DOMOVNÍ PŘÍPOJKY 63-2"</t>
  </si>
  <si>
    <t>348941330</t>
  </si>
  <si>
    <t>-1202945698</t>
  </si>
  <si>
    <t>892233122</t>
  </si>
  <si>
    <t>Proplach a dezinfekce vodovodního potrubí DN od 40 do 70</t>
  </si>
  <si>
    <t>768466322</t>
  </si>
  <si>
    <t>1446676772</t>
  </si>
  <si>
    <t>HWL.1750KASI0002</t>
  </si>
  <si>
    <t xml:space="preserve">POKLOP ULIČNÍ SAMONIVELAČNÍ ŠOUPÁTKOVÝ </t>
  </si>
  <si>
    <t>985097400</t>
  </si>
  <si>
    <t>144699388</t>
  </si>
  <si>
    <t>1175346313</t>
  </si>
  <si>
    <t>-1831024027</t>
  </si>
  <si>
    <t>HWL.1650KASI0002</t>
  </si>
  <si>
    <t>POKLOP ULIČNÍ SAMONIVELAČNÍ PŘÍPOJKOVÝ</t>
  </si>
  <si>
    <t>-258306187</t>
  </si>
  <si>
    <t>899911133.1</t>
  </si>
  <si>
    <t>Kluzná objímka</t>
  </si>
  <si>
    <t>-695610909</t>
  </si>
  <si>
    <t>15+21</t>
  </si>
  <si>
    <t>899913124</t>
  </si>
  <si>
    <t>Uzavírací manžeta chráničky potrubí DN 50 x 200</t>
  </si>
  <si>
    <t>110481083</t>
  </si>
  <si>
    <t>Ostatní konstrukce a práce, bourání</t>
  </si>
  <si>
    <t>919735112</t>
  </si>
  <si>
    <t>Řezání stávajícího živičného krytu hl do 100 mm</t>
  </si>
  <si>
    <t>-440103097</t>
  </si>
  <si>
    <t>997</t>
  </si>
  <si>
    <t>Přesun sutě</t>
  </si>
  <si>
    <t>997221551</t>
  </si>
  <si>
    <t>Vodorovná doprava suti ze sypkých materiálů do 1 km</t>
  </si>
  <si>
    <t>-1119820062</t>
  </si>
  <si>
    <t>997221559</t>
  </si>
  <si>
    <t>Příplatek ZKD 1 km u vodorovné dopravy suti ze sypkých materiálů</t>
  </si>
  <si>
    <t>-1255674613</t>
  </si>
  <si>
    <t>12,12*19 'Přepočtené koeficientem množství</t>
  </si>
  <si>
    <t>997221611</t>
  </si>
  <si>
    <t>Nakládání suti na dopravní prostředky pro vodorovnou dopravu</t>
  </si>
  <si>
    <t>273012316</t>
  </si>
  <si>
    <t>997221645</t>
  </si>
  <si>
    <t>Poplatek za uložení na skládce (skládkovné) odpadu asfaltového bez dehtu kód odpadu 17 03 02</t>
  </si>
  <si>
    <t>798793810</t>
  </si>
  <si>
    <t>12,12-4,08</t>
  </si>
  <si>
    <t>997221873</t>
  </si>
  <si>
    <t>Poplatek za uložení stavebního odpadu na recyklační skládce (skládkovné) zeminy a kamení zatříděného do Katalogu odpadů pod kódem 17 05 04</t>
  </si>
  <si>
    <t>-13115101</t>
  </si>
  <si>
    <t>-799701019</t>
  </si>
  <si>
    <t>722</t>
  </si>
  <si>
    <t>Zdravotechnika - vnitřní vodovod</t>
  </si>
  <si>
    <t>7222591R01</t>
  </si>
  <si>
    <t>Přechodová vložka d63,závit vnitřná-požární hadice C+zaslepovací víčko</t>
  </si>
  <si>
    <t>338696322</t>
  </si>
  <si>
    <t>1+3+1</t>
  </si>
  <si>
    <t>2129188315</t>
  </si>
  <si>
    <t>-1606724399</t>
  </si>
  <si>
    <t>-711277498</t>
  </si>
  <si>
    <t>12,0+35+26,0</t>
  </si>
  <si>
    <t>-563115352</t>
  </si>
  <si>
    <t>73*1,05 'Přepočtené koeficientem množství</t>
  </si>
  <si>
    <t>1939529268</t>
  </si>
  <si>
    <t>004 - Vedlejší rozpočtové náklady pro 002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</si>
  <si>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</si>
  <si>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</si>
  <si>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</si>
  <si>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</si>
  <si>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</si>
  <si>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</si>
  <si>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</si>
  <si>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</si>
  <si>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</si>
  <si>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</si>
  <si>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</si>
  <si>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</si>
  <si>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</si>
  <si>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188399697</t>
  </si>
  <si>
    <t>012203000</t>
  </si>
  <si>
    <t>Geodetické práce při provádění stavby</t>
  </si>
  <si>
    <t>-736328948</t>
  </si>
  <si>
    <t>012303000</t>
  </si>
  <si>
    <t>Geodetické práce po výstavbě</t>
  </si>
  <si>
    <t>-1637166014</t>
  </si>
  <si>
    <t>012403000</t>
  </si>
  <si>
    <t>Geometrické plány dle SoD</t>
  </si>
  <si>
    <t>1124828420</t>
  </si>
  <si>
    <t>012403001</t>
  </si>
  <si>
    <t>vytýčení a ochrana inženýrských sítí</t>
  </si>
  <si>
    <t>-700829556</t>
  </si>
  <si>
    <t>013254000</t>
  </si>
  <si>
    <t>Projektová dokumentace skutečného provedení dle SoD</t>
  </si>
  <si>
    <t>814511576</t>
  </si>
  <si>
    <t>013274000</t>
  </si>
  <si>
    <t>pasportizace stávajícího stavu</t>
  </si>
  <si>
    <t>-21884925</t>
  </si>
  <si>
    <t>VRN3</t>
  </si>
  <si>
    <t>Zařízení staveniště</t>
  </si>
  <si>
    <t>030001000</t>
  </si>
  <si>
    <t>2078501991</t>
  </si>
  <si>
    <t>VRN4</t>
  </si>
  <si>
    <t>Inženýrská činnost</t>
  </si>
  <si>
    <t>042903000</t>
  </si>
  <si>
    <t>protokoly o rozborech pitné vody vč. vyhodnocení</t>
  </si>
  <si>
    <t>-819486805</t>
  </si>
  <si>
    <t>045002000</t>
  </si>
  <si>
    <t>kompletační činnost vč. dokladů dle požadavků SmVaK</t>
  </si>
  <si>
    <t>-624549497</t>
  </si>
  <si>
    <t>VRN7</t>
  </si>
  <si>
    <t>Provozní vlivy</t>
  </si>
  <si>
    <t>072002000</t>
  </si>
  <si>
    <t>dopravně inženýrská opatření včetně jejich projednání a zajištění</t>
  </si>
  <si>
    <t>1179206299</t>
  </si>
  <si>
    <t>296,2</t>
  </si>
  <si>
    <t>k1</t>
  </si>
  <si>
    <t>136</t>
  </si>
  <si>
    <t>49,08</t>
  </si>
  <si>
    <t xml:space="preserve">101 - Obnova stávajících vjezdů (SO-01). </t>
  </si>
  <si>
    <t>Úroveň 3:</t>
  </si>
  <si>
    <t xml:space="preserve">211 - Obnova stávajících vjezdů (SO-01). </t>
  </si>
  <si>
    <t xml:space="preserve">    2 - Zakládání</t>
  </si>
  <si>
    <t>113107182</t>
  </si>
  <si>
    <t>Odstranění podkladu živičného tl přes 50 do 100 mm strojně pl přes 50 do 200 m2</t>
  </si>
  <si>
    <t>1059248155</t>
  </si>
  <si>
    <t>-1591980757</t>
  </si>
  <si>
    <t>592,4*0,5</t>
  </si>
  <si>
    <t>131111332</t>
  </si>
  <si>
    <t>Vrtání jamek pro plotové sloupky D přes 100 do 200 mm ručně s motorovým vrtákem</t>
  </si>
  <si>
    <t>1191814640</t>
  </si>
  <si>
    <t>0,8*2</t>
  </si>
  <si>
    <t>132251251</t>
  </si>
  <si>
    <t>Hloubení rýh nezapažených š do 2000 mm v hornině třídy těžitelnosti I skupiny 3 objem do 20 m3 strojně</t>
  </si>
  <si>
    <t>1649790011</t>
  </si>
  <si>
    <t>propustky</t>
  </si>
  <si>
    <t>1,2*1,0*(10,7+7,0+7,0+5,2+5,0+6,0)</t>
  </si>
  <si>
    <t>1334525211</t>
  </si>
  <si>
    <t>-870928702</t>
  </si>
  <si>
    <t>r*10</t>
  </si>
  <si>
    <t>171201221.1</t>
  </si>
  <si>
    <t>Poplatek za uložení na skládce - ropné látky</t>
  </si>
  <si>
    <t>1773294942</t>
  </si>
  <si>
    <t>r*2,0</t>
  </si>
  <si>
    <t>-2125825988</t>
  </si>
  <si>
    <t>1548700315</t>
  </si>
  <si>
    <t>-1,2*(0,1+0,15+0,35+0,3)*40,9</t>
  </si>
  <si>
    <t>-1780929485</t>
  </si>
  <si>
    <t>4,908*2,0</t>
  </si>
  <si>
    <t>-193085607</t>
  </si>
  <si>
    <t>1,2*(0,35+0,3)*40,9</t>
  </si>
  <si>
    <t>58337331</t>
  </si>
  <si>
    <t>štěrkopísek frakce 0/22</t>
  </si>
  <si>
    <t>-647859215</t>
  </si>
  <si>
    <t>31,902*2 'Přepočtené koeficientem množství</t>
  </si>
  <si>
    <t>Zakládání</t>
  </si>
  <si>
    <t>275313711</t>
  </si>
  <si>
    <t>Základové patky z betonu tř. C 20/25</t>
  </si>
  <si>
    <t>-821730230</t>
  </si>
  <si>
    <t>sloupek</t>
  </si>
  <si>
    <t>0,2*0,2*0,8*1,035*2</t>
  </si>
  <si>
    <t>1956606182</t>
  </si>
  <si>
    <t>pod propustky</t>
  </si>
  <si>
    <t>1,2*0,1*40,9</t>
  </si>
  <si>
    <t>452311151</t>
  </si>
  <si>
    <t>Podkladní desky z betonu prostého tř. C 20/25 otevřený výkop</t>
  </si>
  <si>
    <t>247512230</t>
  </si>
  <si>
    <t>1,2*0,15*40,9</t>
  </si>
  <si>
    <t>2033163169</t>
  </si>
  <si>
    <t>doasfaltování</t>
  </si>
  <si>
    <t>2146470756</t>
  </si>
  <si>
    <t>-1462375798</t>
  </si>
  <si>
    <t>916340216</t>
  </si>
  <si>
    <t>47,0*2</t>
  </si>
  <si>
    <t>283831355</t>
  </si>
  <si>
    <t>k1*2</t>
  </si>
  <si>
    <t>-575879809</t>
  </si>
  <si>
    <t>1673422273</t>
  </si>
  <si>
    <t>vjezsy - propustku</t>
  </si>
  <si>
    <t>40,0+19,0+30,0+13,0+18,0+16,0</t>
  </si>
  <si>
    <t>577144121</t>
  </si>
  <si>
    <t>Asfaltový beton vrstva obrusná ACO 11 (ABS) tř. I tl 50 mm š přes 3 m z nemodifikovaného asfaltu</t>
  </si>
  <si>
    <t>-1999332640</t>
  </si>
  <si>
    <t>10,0+2,5+9,0+6,0+4,5+4,0+5,0+6,0</t>
  </si>
  <si>
    <t>-517615986</t>
  </si>
  <si>
    <t>344487851</t>
  </si>
  <si>
    <t>577145122</t>
  </si>
  <si>
    <t>Asfaltový beton vrstva ložní ACL 16 (ABH) tl 50 mm š přes 3 m z nemodifikovaného asfaltu</t>
  </si>
  <si>
    <t>1099201326</t>
  </si>
  <si>
    <t xml:space="preserve">doasfaltování  tl.100mm=50+50mm</t>
  </si>
  <si>
    <t>47*2</t>
  </si>
  <si>
    <t>1368112852</t>
  </si>
  <si>
    <t>k/0,5</t>
  </si>
  <si>
    <t>6,0*2</t>
  </si>
  <si>
    <t>912211111</t>
  </si>
  <si>
    <t>Montáž směrového sloupku silničního plastového prosté uložení bez betonového základu</t>
  </si>
  <si>
    <t>-383957122</t>
  </si>
  <si>
    <t>40445158</t>
  </si>
  <si>
    <t>sloupek směrový silniční plastový 1,2m</t>
  </si>
  <si>
    <t>49497583</t>
  </si>
  <si>
    <t>9144351R2</t>
  </si>
  <si>
    <t>Chodníkový sloupek s odrazkou vč.patky,zemních prací</t>
  </si>
  <si>
    <t>-1067341963</t>
  </si>
  <si>
    <t>915121112</t>
  </si>
  <si>
    <t>Vodorovné dopravní značení vodící čáry souvislé š 250 mm retroreflexní bílá barva</t>
  </si>
  <si>
    <t>-1655350134</t>
  </si>
  <si>
    <t xml:space="preserve">"V4"    593,0</t>
  </si>
  <si>
    <t>915611111</t>
  </si>
  <si>
    <t>Předznačení vodorovného liniového značení</t>
  </si>
  <si>
    <t>-910425346</t>
  </si>
  <si>
    <t>919441221</t>
  </si>
  <si>
    <t>Čelo propustku z lomového kamene pro propustek z trub DN 600 až 800</t>
  </si>
  <si>
    <t>22105406</t>
  </si>
  <si>
    <t>6*2</t>
  </si>
  <si>
    <t>919535558</t>
  </si>
  <si>
    <t>Obetonování trubního propustku betonem prostým tř. C 20/25</t>
  </si>
  <si>
    <t>-543922835</t>
  </si>
  <si>
    <t>1,2*0,35*40,9</t>
  </si>
  <si>
    <t>919551114</t>
  </si>
  <si>
    <t>Zřízení propustku z trub plastových PE rýhovaných se spojkami nebo s hrdlem DN 600 mm</t>
  </si>
  <si>
    <t>916902165</t>
  </si>
  <si>
    <t>10,7+7,0+7,0+5,2+5,0+6,0</t>
  </si>
  <si>
    <t>28614490</t>
  </si>
  <si>
    <t xml:space="preserve">trubka kanalizační PE-HD/PP korugovaná DN 600x6000mm </t>
  </si>
  <si>
    <t>1747874429</t>
  </si>
  <si>
    <t>40,9*1,015 'Přepočtené koeficientem množství</t>
  </si>
  <si>
    <t>-1791335001</t>
  </si>
  <si>
    <t>418953790</t>
  </si>
  <si>
    <t>1391341838</t>
  </si>
  <si>
    <t>99,337*19 'Přepočtené koeficientem množství</t>
  </si>
  <si>
    <t>-1640209407</t>
  </si>
  <si>
    <t>566155033</t>
  </si>
  <si>
    <t>998225111</t>
  </si>
  <si>
    <t>Přesun hmot pro pozemní komunikace s krytem z kamene, monolitickým betonovým nebo živičným</t>
  </si>
  <si>
    <t>-1386356066</t>
  </si>
  <si>
    <t>SEZNAM FIGUR</t>
  </si>
  <si>
    <t>Výměra</t>
  </si>
  <si>
    <t>2/ 002</t>
  </si>
  <si>
    <t>Použití figury:</t>
  </si>
  <si>
    <t>or1</t>
  </si>
  <si>
    <t>2/ 003</t>
  </si>
  <si>
    <t>2/ 101/ 211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</si>
</sst>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MestoNJ101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Chodníkové těleso a prodloužení vodovodu,Žilina u Nového Jičína,úsek Pstruží Potok-Životice u NJ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Žilina u Nového Jičína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10. 3. 2025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Městský úřad Nový Jičín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Projekční a inženýrská činnost Groman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Fajfrová Irena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37.5" customHeight="1">
      <c r="A95" s="7"/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ROUND(AG96+SUM(AG97:AG99),2)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84</v>
      </c>
      <c r="AR95" s="127"/>
      <c r="AS95" s="128">
        <f>ROUND(AS96+SUM(AS97:AS99),2)</f>
        <v>0</v>
      </c>
      <c r="AT95" s="129">
        <f>ROUND(SUM(AV95:AW95),2)</f>
        <v>0</v>
      </c>
      <c r="AU95" s="130">
        <f>ROUND(AU96+SUM(AU97:AU99),5)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ROUND(AZ96+SUM(AZ97:AZ99),2)</f>
        <v>0</v>
      </c>
      <c r="BA95" s="129">
        <f>ROUND(BA96+SUM(BA97:BA99),2)</f>
        <v>0</v>
      </c>
      <c r="BB95" s="129">
        <f>ROUND(BB96+SUM(BB97:BB99),2)</f>
        <v>0</v>
      </c>
      <c r="BC95" s="129">
        <f>ROUND(BC96+SUM(BC97:BC99),2)</f>
        <v>0</v>
      </c>
      <c r="BD95" s="131">
        <f>ROUND(BD96+SUM(BD97:BD99),2)</f>
        <v>0</v>
      </c>
      <c r="BE95" s="7"/>
      <c r="BS95" s="132" t="s">
        <v>77</v>
      </c>
      <c r="BT95" s="132" t="s">
        <v>85</v>
      </c>
      <c r="BU95" s="132" t="s">
        <v>79</v>
      </c>
      <c r="BV95" s="132" t="s">
        <v>80</v>
      </c>
      <c r="BW95" s="132" t="s">
        <v>86</v>
      </c>
      <c r="BX95" s="132" t="s">
        <v>5</v>
      </c>
      <c r="CL95" s="132" t="s">
        <v>1</v>
      </c>
      <c r="CM95" s="132" t="s">
        <v>82</v>
      </c>
    </row>
    <row r="96" s="4" customFormat="1" ht="16.5" customHeight="1">
      <c r="A96" s="133" t="s">
        <v>87</v>
      </c>
      <c r="B96" s="71"/>
      <c r="C96" s="134"/>
      <c r="D96" s="134"/>
      <c r="E96" s="135" t="s">
        <v>88</v>
      </c>
      <c r="F96" s="135"/>
      <c r="G96" s="135"/>
      <c r="H96" s="135"/>
      <c r="I96" s="135"/>
      <c r="J96" s="134"/>
      <c r="K96" s="135" t="s">
        <v>89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'002 - SO 01 ŘAD A-  Ø 90-...'!J32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90</v>
      </c>
      <c r="AR96" s="73"/>
      <c r="AS96" s="138">
        <v>0</v>
      </c>
      <c r="AT96" s="139">
        <f>ROUND(SUM(AV96:AW96),2)</f>
        <v>0</v>
      </c>
      <c r="AU96" s="140">
        <f>'002 - SO 01 ŘAD A-  Ø 90-...'!P129</f>
        <v>0</v>
      </c>
      <c r="AV96" s="139">
        <f>'002 - SO 01 ŘAD A-  Ø 90-...'!J35</f>
        <v>0</v>
      </c>
      <c r="AW96" s="139">
        <f>'002 - SO 01 ŘAD A-  Ø 90-...'!J36</f>
        <v>0</v>
      </c>
      <c r="AX96" s="139">
        <f>'002 - SO 01 ŘAD A-  Ø 90-...'!J37</f>
        <v>0</v>
      </c>
      <c r="AY96" s="139">
        <f>'002 - SO 01 ŘAD A-  Ø 90-...'!J38</f>
        <v>0</v>
      </c>
      <c r="AZ96" s="139">
        <f>'002 - SO 01 ŘAD A-  Ø 90-...'!F35</f>
        <v>0</v>
      </c>
      <c r="BA96" s="139">
        <f>'002 - SO 01 ŘAD A-  Ø 90-...'!F36</f>
        <v>0</v>
      </c>
      <c r="BB96" s="139">
        <f>'002 - SO 01 ŘAD A-  Ø 90-...'!F37</f>
        <v>0</v>
      </c>
      <c r="BC96" s="139">
        <f>'002 - SO 01 ŘAD A-  Ø 90-...'!F38</f>
        <v>0</v>
      </c>
      <c r="BD96" s="141">
        <f>'002 - SO 01 ŘAD A-  Ø 90-...'!F39</f>
        <v>0</v>
      </c>
      <c r="BE96" s="4"/>
      <c r="BT96" s="142" t="s">
        <v>82</v>
      </c>
      <c r="BV96" s="142" t="s">
        <v>80</v>
      </c>
      <c r="BW96" s="142" t="s">
        <v>91</v>
      </c>
      <c r="BX96" s="142" t="s">
        <v>86</v>
      </c>
      <c r="CL96" s="142" t="s">
        <v>1</v>
      </c>
    </row>
    <row r="97" s="4" customFormat="1" ht="35.25" customHeight="1">
      <c r="A97" s="133" t="s">
        <v>87</v>
      </c>
      <c r="B97" s="71"/>
      <c r="C97" s="134"/>
      <c r="D97" s="134"/>
      <c r="E97" s="135" t="s">
        <v>92</v>
      </c>
      <c r="F97" s="135"/>
      <c r="G97" s="135"/>
      <c r="H97" s="135"/>
      <c r="I97" s="135"/>
      <c r="J97" s="134"/>
      <c r="K97" s="135" t="s">
        <v>93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'003 - SO 02 ŘAD B.1-  Ø 6...'!J32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90</v>
      </c>
      <c r="AR97" s="73"/>
      <c r="AS97" s="138">
        <v>0</v>
      </c>
      <c r="AT97" s="139">
        <f>ROUND(SUM(AV97:AW97),2)</f>
        <v>0</v>
      </c>
      <c r="AU97" s="140">
        <f>'003 - SO 02 ŘAD B.1-  Ø 6...'!P132</f>
        <v>0</v>
      </c>
      <c r="AV97" s="139">
        <f>'003 - SO 02 ŘAD B.1-  Ø 6...'!J35</f>
        <v>0</v>
      </c>
      <c r="AW97" s="139">
        <f>'003 - SO 02 ŘAD B.1-  Ø 6...'!J36</f>
        <v>0</v>
      </c>
      <c r="AX97" s="139">
        <f>'003 - SO 02 ŘAD B.1-  Ø 6...'!J37</f>
        <v>0</v>
      </c>
      <c r="AY97" s="139">
        <f>'003 - SO 02 ŘAD B.1-  Ø 6...'!J38</f>
        <v>0</v>
      </c>
      <c r="AZ97" s="139">
        <f>'003 - SO 02 ŘAD B.1-  Ø 6...'!F35</f>
        <v>0</v>
      </c>
      <c r="BA97" s="139">
        <f>'003 - SO 02 ŘAD B.1-  Ø 6...'!F36</f>
        <v>0</v>
      </c>
      <c r="BB97" s="139">
        <f>'003 - SO 02 ŘAD B.1-  Ø 6...'!F37</f>
        <v>0</v>
      </c>
      <c r="BC97" s="139">
        <f>'003 - SO 02 ŘAD B.1-  Ø 6...'!F38</f>
        <v>0</v>
      </c>
      <c r="BD97" s="141">
        <f>'003 - SO 02 ŘAD B.1-  Ø 6...'!F39</f>
        <v>0</v>
      </c>
      <c r="BE97" s="4"/>
      <c r="BT97" s="142" t="s">
        <v>82</v>
      </c>
      <c r="BV97" s="142" t="s">
        <v>80</v>
      </c>
      <c r="BW97" s="142" t="s">
        <v>94</v>
      </c>
      <c r="BX97" s="142" t="s">
        <v>86</v>
      </c>
      <c r="CL97" s="142" t="s">
        <v>1</v>
      </c>
    </row>
    <row r="98" s="4" customFormat="1" ht="16.5" customHeight="1">
      <c r="A98" s="133" t="s">
        <v>87</v>
      </c>
      <c r="B98" s="71"/>
      <c r="C98" s="134"/>
      <c r="D98" s="134"/>
      <c r="E98" s="135" t="s">
        <v>95</v>
      </c>
      <c r="F98" s="135"/>
      <c r="G98" s="135"/>
      <c r="H98" s="135"/>
      <c r="I98" s="135"/>
      <c r="J98" s="134"/>
      <c r="K98" s="135" t="s">
        <v>96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'004 - Vedlejší rozpočtové...'!J32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90</v>
      </c>
      <c r="AR98" s="73"/>
      <c r="AS98" s="138">
        <v>0</v>
      </c>
      <c r="AT98" s="139">
        <f>ROUND(SUM(AV98:AW98),2)</f>
        <v>0</v>
      </c>
      <c r="AU98" s="140">
        <f>'004 - Vedlejší rozpočtové...'!P125</f>
        <v>0</v>
      </c>
      <c r="AV98" s="139">
        <f>'004 - Vedlejší rozpočtové...'!J35</f>
        <v>0</v>
      </c>
      <c r="AW98" s="139">
        <f>'004 - Vedlejší rozpočtové...'!J36</f>
        <v>0</v>
      </c>
      <c r="AX98" s="139">
        <f>'004 - Vedlejší rozpočtové...'!J37</f>
        <v>0</v>
      </c>
      <c r="AY98" s="139">
        <f>'004 - Vedlejší rozpočtové...'!J38</f>
        <v>0</v>
      </c>
      <c r="AZ98" s="139">
        <f>'004 - Vedlejší rozpočtové...'!F35</f>
        <v>0</v>
      </c>
      <c r="BA98" s="139">
        <f>'004 - Vedlejší rozpočtové...'!F36</f>
        <v>0</v>
      </c>
      <c r="BB98" s="139">
        <f>'004 - Vedlejší rozpočtové...'!F37</f>
        <v>0</v>
      </c>
      <c r="BC98" s="139">
        <f>'004 - Vedlejší rozpočtové...'!F38</f>
        <v>0</v>
      </c>
      <c r="BD98" s="141">
        <f>'004 - Vedlejší rozpočtové...'!F39</f>
        <v>0</v>
      </c>
      <c r="BE98" s="4"/>
      <c r="BT98" s="142" t="s">
        <v>82</v>
      </c>
      <c r="BV98" s="142" t="s">
        <v>80</v>
      </c>
      <c r="BW98" s="142" t="s">
        <v>97</v>
      </c>
      <c r="BX98" s="142" t="s">
        <v>86</v>
      </c>
      <c r="CL98" s="142" t="s">
        <v>1</v>
      </c>
    </row>
    <row r="99" s="4" customFormat="1" ht="16.5" customHeight="1">
      <c r="A99" s="4"/>
      <c r="B99" s="71"/>
      <c r="C99" s="134"/>
      <c r="D99" s="134"/>
      <c r="E99" s="135" t="s">
        <v>98</v>
      </c>
      <c r="F99" s="135"/>
      <c r="G99" s="135"/>
      <c r="H99" s="135"/>
      <c r="I99" s="135"/>
      <c r="J99" s="134"/>
      <c r="K99" s="135" t="s">
        <v>99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43">
        <f>ROUND(AG100,2)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90</v>
      </c>
      <c r="AR99" s="73"/>
      <c r="AS99" s="138">
        <f>ROUND(AS100,2)</f>
        <v>0</v>
      </c>
      <c r="AT99" s="139">
        <f>ROUND(SUM(AV99:AW99),2)</f>
        <v>0</v>
      </c>
      <c r="AU99" s="140">
        <f>ROUND(AU100,5)</f>
        <v>0</v>
      </c>
      <c r="AV99" s="139">
        <f>ROUND(AZ99*L29,2)</f>
        <v>0</v>
      </c>
      <c r="AW99" s="139">
        <f>ROUND(BA99*L30,2)</f>
        <v>0</v>
      </c>
      <c r="AX99" s="139">
        <f>ROUND(BB99*L29,2)</f>
        <v>0</v>
      </c>
      <c r="AY99" s="139">
        <f>ROUND(BC99*L30,2)</f>
        <v>0</v>
      </c>
      <c r="AZ99" s="139">
        <f>ROUND(AZ100,2)</f>
        <v>0</v>
      </c>
      <c r="BA99" s="139">
        <f>ROUND(BA100,2)</f>
        <v>0</v>
      </c>
      <c r="BB99" s="139">
        <f>ROUND(BB100,2)</f>
        <v>0</v>
      </c>
      <c r="BC99" s="139">
        <f>ROUND(BC100,2)</f>
        <v>0</v>
      </c>
      <c r="BD99" s="141">
        <f>ROUND(BD100,2)</f>
        <v>0</v>
      </c>
      <c r="BE99" s="4"/>
      <c r="BS99" s="142" t="s">
        <v>77</v>
      </c>
      <c r="BT99" s="142" t="s">
        <v>82</v>
      </c>
      <c r="BU99" s="142" t="s">
        <v>79</v>
      </c>
      <c r="BV99" s="142" t="s">
        <v>80</v>
      </c>
      <c r="BW99" s="142" t="s">
        <v>100</v>
      </c>
      <c r="BX99" s="142" t="s">
        <v>86</v>
      </c>
      <c r="CL99" s="142" t="s">
        <v>1</v>
      </c>
    </row>
    <row r="100" s="4" customFormat="1" ht="16.5" customHeight="1">
      <c r="A100" s="133" t="s">
        <v>87</v>
      </c>
      <c r="B100" s="71"/>
      <c r="C100" s="134"/>
      <c r="D100" s="134"/>
      <c r="E100" s="134"/>
      <c r="F100" s="135" t="s">
        <v>101</v>
      </c>
      <c r="G100" s="135"/>
      <c r="H100" s="135"/>
      <c r="I100" s="135"/>
      <c r="J100" s="135"/>
      <c r="K100" s="134"/>
      <c r="L100" s="135" t="s">
        <v>99</v>
      </c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'211 - Obnova stávajících ...'!J34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90</v>
      </c>
      <c r="AR100" s="73"/>
      <c r="AS100" s="144">
        <v>0</v>
      </c>
      <c r="AT100" s="145">
        <f>ROUND(SUM(AV100:AW100),2)</f>
        <v>0</v>
      </c>
      <c r="AU100" s="146">
        <f>'211 - Obnova stávajících ...'!P132</f>
        <v>0</v>
      </c>
      <c r="AV100" s="145">
        <f>'211 - Obnova stávajících ...'!J37</f>
        <v>0</v>
      </c>
      <c r="AW100" s="145">
        <f>'211 - Obnova stávajících ...'!J38</f>
        <v>0</v>
      </c>
      <c r="AX100" s="145">
        <f>'211 - Obnova stávajících ...'!J39</f>
        <v>0</v>
      </c>
      <c r="AY100" s="145">
        <f>'211 - Obnova stávajících ...'!J40</f>
        <v>0</v>
      </c>
      <c r="AZ100" s="145">
        <f>'211 - Obnova stávajících ...'!F37</f>
        <v>0</v>
      </c>
      <c r="BA100" s="145">
        <f>'211 - Obnova stávajících ...'!F38</f>
        <v>0</v>
      </c>
      <c r="BB100" s="145">
        <f>'211 - Obnova stávajících ...'!F39</f>
        <v>0</v>
      </c>
      <c r="BC100" s="145">
        <f>'211 - Obnova stávajících ...'!F40</f>
        <v>0</v>
      </c>
      <c r="BD100" s="147">
        <f>'211 - Obnova stávajících ...'!F41</f>
        <v>0</v>
      </c>
      <c r="BE100" s="4"/>
      <c r="BT100" s="142" t="s">
        <v>102</v>
      </c>
      <c r="BV100" s="142" t="s">
        <v>80</v>
      </c>
      <c r="BW100" s="142" t="s">
        <v>103</v>
      </c>
      <c r="BX100" s="142" t="s">
        <v>100</v>
      </c>
      <c r="CL100" s="142" t="s">
        <v>1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D0xDZnTmhSTmqvHCLh+57tLDPMqEUSayPS4n1s8vHMIy4BR5X3DiEurVGepZIVNVXD+2BbzszHmPXSBu2yHAbw==" hashValue="nOmWop0Cy2YA7NySVgojEfHu/0nyFbRSAm3QlwL273qnhNo2IHd9pODEFO19/7SF2F5b9oe+/RFsttz7MtXPyQ==" algorithmName="SHA-512" password="CC3D"/>
  <mergeCells count="62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F100:J100"/>
    <mergeCell ref="L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02 - SO 01 ŘAD A-  Ø 90-...'!C2" display="/"/>
    <hyperlink ref="A97" location="'003 - SO 02 ŘAD B.1-  Ø 6...'!C2" display="/"/>
    <hyperlink ref="A98" location="'004 - Vedlejší rozpočtové...'!C2" display="/"/>
    <hyperlink ref="A100" location="'211 - Obnova stávajících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  <c r="AZ2" s="148" t="s">
        <v>104</v>
      </c>
      <c r="BA2" s="148" t="s">
        <v>1</v>
      </c>
      <c r="BB2" s="148" t="s">
        <v>1</v>
      </c>
      <c r="BC2" s="148" t="s">
        <v>105</v>
      </c>
      <c r="BD2" s="148" t="s">
        <v>82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82</v>
      </c>
      <c r="AZ3" s="148" t="s">
        <v>106</v>
      </c>
      <c r="BA3" s="148" t="s">
        <v>1</v>
      </c>
      <c r="BB3" s="148" t="s">
        <v>1</v>
      </c>
      <c r="BC3" s="148" t="s">
        <v>107</v>
      </c>
      <c r="BD3" s="148" t="s">
        <v>82</v>
      </c>
    </row>
    <row r="4" s="1" customFormat="1" ht="24.96" customHeight="1">
      <c r="B4" s="21"/>
      <c r="D4" s="151" t="s">
        <v>108</v>
      </c>
      <c r="L4" s="21"/>
      <c r="M4" s="152" t="s">
        <v>10</v>
      </c>
      <c r="AT4" s="18" t="s">
        <v>4</v>
      </c>
      <c r="AZ4" s="148" t="s">
        <v>109</v>
      </c>
      <c r="BA4" s="148" t="s">
        <v>1</v>
      </c>
      <c r="BB4" s="148" t="s">
        <v>1</v>
      </c>
      <c r="BC4" s="148" t="s">
        <v>110</v>
      </c>
      <c r="BD4" s="148" t="s">
        <v>82</v>
      </c>
    </row>
    <row r="5" s="1" customFormat="1" ht="6.96" customHeight="1">
      <c r="B5" s="21"/>
      <c r="L5" s="21"/>
      <c r="AZ5" s="148" t="s">
        <v>111</v>
      </c>
      <c r="BA5" s="148" t="s">
        <v>1</v>
      </c>
      <c r="BB5" s="148" t="s">
        <v>1</v>
      </c>
      <c r="BC5" s="148" t="s">
        <v>112</v>
      </c>
      <c r="BD5" s="148" t="s">
        <v>82</v>
      </c>
    </row>
    <row r="6" s="1" customFormat="1" ht="12" customHeight="1">
      <c r="B6" s="21"/>
      <c r="D6" s="153" t="s">
        <v>16</v>
      </c>
      <c r="L6" s="21"/>
      <c r="AZ6" s="148" t="s">
        <v>113</v>
      </c>
      <c r="BA6" s="148" t="s">
        <v>1</v>
      </c>
      <c r="BB6" s="148" t="s">
        <v>1</v>
      </c>
      <c r="BC6" s="148" t="s">
        <v>114</v>
      </c>
      <c r="BD6" s="148" t="s">
        <v>82</v>
      </c>
    </row>
    <row r="7" s="1" customFormat="1" ht="26.25" customHeight="1">
      <c r="B7" s="21"/>
      <c r="E7" s="154" t="str">
        <f>'Rekapitulace stavby'!K6</f>
        <v>Chodníkové těleso a prodloužení vodovodu,Žilina u Nového Jičína,úsek Pstruží Potok-Životice u NJ</v>
      </c>
      <c r="F7" s="153"/>
      <c r="G7" s="153"/>
      <c r="H7" s="153"/>
      <c r="L7" s="21"/>
      <c r="AZ7" s="148" t="s">
        <v>115</v>
      </c>
      <c r="BA7" s="148" t="s">
        <v>1</v>
      </c>
      <c r="BB7" s="148" t="s">
        <v>1</v>
      </c>
      <c r="BC7" s="148" t="s">
        <v>116</v>
      </c>
      <c r="BD7" s="148" t="s">
        <v>82</v>
      </c>
    </row>
    <row r="8" s="1" customFormat="1" ht="12" customHeight="1">
      <c r="B8" s="21"/>
      <c r="D8" s="153" t="s">
        <v>117</v>
      </c>
      <c r="L8" s="21"/>
      <c r="AZ8" s="148" t="s">
        <v>118</v>
      </c>
      <c r="BA8" s="148" t="s">
        <v>1</v>
      </c>
      <c r="BB8" s="148" t="s">
        <v>1</v>
      </c>
      <c r="BC8" s="148" t="s">
        <v>119</v>
      </c>
      <c r="BD8" s="148" t="s">
        <v>82</v>
      </c>
    </row>
    <row r="9" s="2" customFormat="1" ht="23.25" customHeight="1">
      <c r="A9" s="39"/>
      <c r="B9" s="45"/>
      <c r="C9" s="39"/>
      <c r="D9" s="39"/>
      <c r="E9" s="154" t="s">
        <v>120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48" t="s">
        <v>121</v>
      </c>
      <c r="BA9" s="148" t="s">
        <v>1</v>
      </c>
      <c r="BB9" s="148" t="s">
        <v>1</v>
      </c>
      <c r="BC9" s="148" t="s">
        <v>122</v>
      </c>
      <c r="BD9" s="148" t="s">
        <v>82</v>
      </c>
    </row>
    <row r="10" s="2" customFormat="1" ht="12" customHeight="1">
      <c r="A10" s="39"/>
      <c r="B10" s="45"/>
      <c r="C10" s="39"/>
      <c r="D10" s="153" t="s">
        <v>123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48" t="s">
        <v>124</v>
      </c>
      <c r="BA10" s="148" t="s">
        <v>1</v>
      </c>
      <c r="BB10" s="148" t="s">
        <v>1</v>
      </c>
      <c r="BC10" s="148" t="s">
        <v>125</v>
      </c>
      <c r="BD10" s="148" t="s">
        <v>82</v>
      </c>
    </row>
    <row r="11" s="2" customFormat="1" ht="16.5" customHeight="1">
      <c r="A11" s="39"/>
      <c r="B11" s="45"/>
      <c r="C11" s="39"/>
      <c r="D11" s="39"/>
      <c r="E11" s="155" t="s">
        <v>126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127</v>
      </c>
      <c r="BA11" s="148" t="s">
        <v>1</v>
      </c>
      <c r="BB11" s="148" t="s">
        <v>1</v>
      </c>
      <c r="BC11" s="148" t="s">
        <v>128</v>
      </c>
      <c r="BD11" s="148" t="s">
        <v>82</v>
      </c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18</v>
      </c>
      <c r="E13" s="39"/>
      <c r="F13" s="142" t="s">
        <v>1</v>
      </c>
      <c r="G13" s="39"/>
      <c r="H13" s="39"/>
      <c r="I13" s="153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20</v>
      </c>
      <c r="E14" s="39"/>
      <c r="F14" s="142" t="s">
        <v>21</v>
      </c>
      <c r="G14" s="39"/>
      <c r="H14" s="39"/>
      <c r="I14" s="153" t="s">
        <v>22</v>
      </c>
      <c r="J14" s="156" t="str">
        <f>'Rekapitulace stavby'!AN8</f>
        <v>10. 3. 2025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24</v>
      </c>
      <c r="E16" s="39"/>
      <c r="F16" s="39"/>
      <c r="G16" s="39"/>
      <c r="H16" s="39"/>
      <c r="I16" s="153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3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29</v>
      </c>
      <c r="E19" s="39"/>
      <c r="F19" s="39"/>
      <c r="G19" s="39"/>
      <c r="H19" s="39"/>
      <c r="I19" s="153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3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31</v>
      </c>
      <c r="E22" s="39"/>
      <c r="F22" s="39"/>
      <c r="G22" s="39"/>
      <c r="H22" s="39"/>
      <c r="I22" s="153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129</v>
      </c>
      <c r="F23" s="39"/>
      <c r="G23" s="39"/>
      <c r="H23" s="39"/>
      <c r="I23" s="153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35</v>
      </c>
      <c r="E25" s="39"/>
      <c r="F25" s="39"/>
      <c r="G25" s="39"/>
      <c r="H25" s="39"/>
      <c r="I25" s="153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3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38</v>
      </c>
      <c r="E32" s="39"/>
      <c r="F32" s="39"/>
      <c r="G32" s="39"/>
      <c r="H32" s="39"/>
      <c r="I32" s="39"/>
      <c r="J32" s="163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40</v>
      </c>
      <c r="G34" s="39"/>
      <c r="H34" s="39"/>
      <c r="I34" s="164" t="s">
        <v>39</v>
      </c>
      <c r="J34" s="164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5" t="s">
        <v>42</v>
      </c>
      <c r="E35" s="153" t="s">
        <v>43</v>
      </c>
      <c r="F35" s="166">
        <f>ROUND((SUM(BE129:BE406)),  2)</f>
        <v>0</v>
      </c>
      <c r="G35" s="39"/>
      <c r="H35" s="39"/>
      <c r="I35" s="167">
        <v>0.20999999999999999</v>
      </c>
      <c r="J35" s="166">
        <f>ROUND(((SUM(BE129:BE406))*I35),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3" t="s">
        <v>44</v>
      </c>
      <c r="F36" s="166">
        <f>ROUND((SUM(BF129:BF406)),  2)</f>
        <v>0</v>
      </c>
      <c r="G36" s="39"/>
      <c r="H36" s="39"/>
      <c r="I36" s="167">
        <v>0.12</v>
      </c>
      <c r="J36" s="166">
        <f>ROUND(((SUM(BF129:BF406))*I36),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3" t="s">
        <v>45</v>
      </c>
      <c r="F37" s="166">
        <f>ROUND((SUM(BG129:BG406)),  2)</f>
        <v>0</v>
      </c>
      <c r="G37" s="39"/>
      <c r="H37" s="39"/>
      <c r="I37" s="167">
        <v>0.20999999999999999</v>
      </c>
      <c r="J37" s="16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3" t="s">
        <v>46</v>
      </c>
      <c r="F38" s="166">
        <f>ROUND((SUM(BH129:BH406)),  2)</f>
        <v>0</v>
      </c>
      <c r="G38" s="39"/>
      <c r="H38" s="39"/>
      <c r="I38" s="167">
        <v>0.12</v>
      </c>
      <c r="J38" s="166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47</v>
      </c>
      <c r="F39" s="166">
        <f>ROUND((SUM(BI129:BI406)),  2)</f>
        <v>0</v>
      </c>
      <c r="G39" s="39"/>
      <c r="H39" s="39"/>
      <c r="I39" s="167">
        <v>0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8"/>
      <c r="D41" s="169" t="s">
        <v>48</v>
      </c>
      <c r="E41" s="170"/>
      <c r="F41" s="170"/>
      <c r="G41" s="171" t="s">
        <v>49</v>
      </c>
      <c r="H41" s="172" t="s">
        <v>50</v>
      </c>
      <c r="I41" s="170"/>
      <c r="J41" s="173">
        <f>SUM(J32:J39)</f>
        <v>0</v>
      </c>
      <c r="K41" s="174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 a prodloužení vodovodu,Žilina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6" t="s">
        <v>120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123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 xml:space="preserve">002 - SO 01 ŘAD A-  Ø 90/8,3 dl. 599 m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Žilina u Nového Jičína</v>
      </c>
      <c r="G91" s="41"/>
      <c r="H91" s="41"/>
      <c r="I91" s="33" t="s">
        <v>22</v>
      </c>
      <c r="J91" s="80" t="str">
        <f>IF(J14="","",J14)</f>
        <v>10. 3. 2025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Městský úřad Nový Jičín</v>
      </c>
      <c r="G93" s="41"/>
      <c r="H93" s="41"/>
      <c r="I93" s="33" t="s">
        <v>31</v>
      </c>
      <c r="J93" s="37" t="str">
        <f>E23</f>
        <v>Aqua Ecology Projection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Fajfrová Irena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131</v>
      </c>
      <c r="D96" s="188"/>
      <c r="E96" s="188"/>
      <c r="F96" s="188"/>
      <c r="G96" s="188"/>
      <c r="H96" s="188"/>
      <c r="I96" s="188"/>
      <c r="J96" s="189" t="s">
        <v>132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133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134</v>
      </c>
    </row>
    <row r="99" s="9" customFormat="1" ht="24.96" customHeight="1">
      <c r="A99" s="9"/>
      <c r="B99" s="191"/>
      <c r="C99" s="192"/>
      <c r="D99" s="193" t="s">
        <v>135</v>
      </c>
      <c r="E99" s="194"/>
      <c r="F99" s="194"/>
      <c r="G99" s="194"/>
      <c r="H99" s="194"/>
      <c r="I99" s="194"/>
      <c r="J99" s="195">
        <f>J130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4"/>
      <c r="D100" s="198" t="s">
        <v>136</v>
      </c>
      <c r="E100" s="199"/>
      <c r="F100" s="199"/>
      <c r="G100" s="199"/>
      <c r="H100" s="199"/>
      <c r="I100" s="199"/>
      <c r="J100" s="200">
        <f>J131</f>
        <v>0</v>
      </c>
      <c r="K100" s="134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4"/>
      <c r="D101" s="198" t="s">
        <v>137</v>
      </c>
      <c r="E101" s="199"/>
      <c r="F101" s="199"/>
      <c r="G101" s="199"/>
      <c r="H101" s="199"/>
      <c r="I101" s="199"/>
      <c r="J101" s="200">
        <f>J255</f>
        <v>0</v>
      </c>
      <c r="K101" s="134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4"/>
      <c r="D102" s="198" t="s">
        <v>138</v>
      </c>
      <c r="E102" s="199"/>
      <c r="F102" s="199"/>
      <c r="G102" s="199"/>
      <c r="H102" s="199"/>
      <c r="I102" s="199"/>
      <c r="J102" s="200">
        <f>J270</f>
        <v>0</v>
      </c>
      <c r="K102" s="134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4"/>
      <c r="D103" s="198" t="s">
        <v>139</v>
      </c>
      <c r="E103" s="199"/>
      <c r="F103" s="199"/>
      <c r="G103" s="199"/>
      <c r="H103" s="199"/>
      <c r="I103" s="199"/>
      <c r="J103" s="200">
        <f>J388</f>
        <v>0</v>
      </c>
      <c r="K103" s="134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1"/>
      <c r="C104" s="192"/>
      <c r="D104" s="193" t="s">
        <v>140</v>
      </c>
      <c r="E104" s="194"/>
      <c r="F104" s="194"/>
      <c r="G104" s="194"/>
      <c r="H104" s="194"/>
      <c r="I104" s="194"/>
      <c r="J104" s="195">
        <f>J390</f>
        <v>0</v>
      </c>
      <c r="K104" s="192"/>
      <c r="L104" s="19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7"/>
      <c r="C105" s="134"/>
      <c r="D105" s="198" t="s">
        <v>141</v>
      </c>
      <c r="E105" s="199"/>
      <c r="F105" s="199"/>
      <c r="G105" s="199"/>
      <c r="H105" s="199"/>
      <c r="I105" s="199"/>
      <c r="J105" s="200">
        <f>J391</f>
        <v>0</v>
      </c>
      <c r="K105" s="134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1"/>
      <c r="C106" s="192"/>
      <c r="D106" s="193" t="s">
        <v>142</v>
      </c>
      <c r="E106" s="194"/>
      <c r="F106" s="194"/>
      <c r="G106" s="194"/>
      <c r="H106" s="194"/>
      <c r="I106" s="194"/>
      <c r="J106" s="195">
        <f>J398</f>
        <v>0</v>
      </c>
      <c r="K106" s="192"/>
      <c r="L106" s="19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7"/>
      <c r="C107" s="134"/>
      <c r="D107" s="198" t="s">
        <v>143</v>
      </c>
      <c r="E107" s="199"/>
      <c r="F107" s="199"/>
      <c r="G107" s="199"/>
      <c r="H107" s="199"/>
      <c r="I107" s="199"/>
      <c r="J107" s="200">
        <f>J399</f>
        <v>0</v>
      </c>
      <c r="K107" s="134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144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6.25" customHeight="1">
      <c r="A117" s="39"/>
      <c r="B117" s="40"/>
      <c r="C117" s="41"/>
      <c r="D117" s="41"/>
      <c r="E117" s="186" t="str">
        <f>E7</f>
        <v>Chodníkové těleso a prodloužení vodovodu,Žilina u Nového Jičína,úsek Pstruží Potok-Životice u NJ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117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23.25" customHeight="1">
      <c r="A119" s="39"/>
      <c r="B119" s="40"/>
      <c r="C119" s="41"/>
      <c r="D119" s="41"/>
      <c r="E119" s="186" t="s">
        <v>120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123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 xml:space="preserve">002 - SO 01 ŘAD A-  Ø 90/8,3 dl. 599 m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Žilina u Nového Jičína</v>
      </c>
      <c r="G123" s="41"/>
      <c r="H123" s="41"/>
      <c r="I123" s="33" t="s">
        <v>22</v>
      </c>
      <c r="J123" s="80" t="str">
        <f>IF(J14="","",J14)</f>
        <v>10. 3. 2025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24</v>
      </c>
      <c r="D125" s="41"/>
      <c r="E125" s="41"/>
      <c r="F125" s="28" t="str">
        <f>E17</f>
        <v>Městský úřad Nový Jičín</v>
      </c>
      <c r="G125" s="41"/>
      <c r="H125" s="41"/>
      <c r="I125" s="33" t="s">
        <v>31</v>
      </c>
      <c r="J125" s="37" t="str">
        <f>E23</f>
        <v>Aqua Ecology Projection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Fajfrová Irena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2"/>
      <c r="B128" s="203"/>
      <c r="C128" s="204" t="s">
        <v>145</v>
      </c>
      <c r="D128" s="205" t="s">
        <v>63</v>
      </c>
      <c r="E128" s="205" t="s">
        <v>59</v>
      </c>
      <c r="F128" s="205" t="s">
        <v>60</v>
      </c>
      <c r="G128" s="205" t="s">
        <v>146</v>
      </c>
      <c r="H128" s="205" t="s">
        <v>147</v>
      </c>
      <c r="I128" s="205" t="s">
        <v>148</v>
      </c>
      <c r="J128" s="205" t="s">
        <v>132</v>
      </c>
      <c r="K128" s="206" t="s">
        <v>149</v>
      </c>
      <c r="L128" s="207"/>
      <c r="M128" s="101" t="s">
        <v>1</v>
      </c>
      <c r="N128" s="102" t="s">
        <v>42</v>
      </c>
      <c r="O128" s="102" t="s">
        <v>150</v>
      </c>
      <c r="P128" s="102" t="s">
        <v>151</v>
      </c>
      <c r="Q128" s="102" t="s">
        <v>152</v>
      </c>
      <c r="R128" s="102" t="s">
        <v>153</v>
      </c>
      <c r="S128" s="102" t="s">
        <v>154</v>
      </c>
      <c r="T128" s="103" t="s">
        <v>155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</row>
    <row r="129" s="2" customFormat="1" ht="22.8" customHeight="1">
      <c r="A129" s="39"/>
      <c r="B129" s="40"/>
      <c r="C129" s="108" t="s">
        <v>156</v>
      </c>
      <c r="D129" s="41"/>
      <c r="E129" s="41"/>
      <c r="F129" s="41"/>
      <c r="G129" s="41"/>
      <c r="H129" s="41"/>
      <c r="I129" s="41"/>
      <c r="J129" s="208">
        <f>BK129</f>
        <v>0</v>
      </c>
      <c r="K129" s="41"/>
      <c r="L129" s="45"/>
      <c r="M129" s="104"/>
      <c r="N129" s="209"/>
      <c r="O129" s="105"/>
      <c r="P129" s="210">
        <f>P130+P390+P398</f>
        <v>0</v>
      </c>
      <c r="Q129" s="105"/>
      <c r="R129" s="210">
        <f>R130+R390+R398</f>
        <v>1460.68107902</v>
      </c>
      <c r="S129" s="105"/>
      <c r="T129" s="211">
        <f>T130+T390+T398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134</v>
      </c>
      <c r="BK129" s="212">
        <f>BK130+BK390+BK398</f>
        <v>0</v>
      </c>
    </row>
    <row r="130" s="12" customFormat="1" ht="25.92" customHeight="1">
      <c r="A130" s="12"/>
      <c r="B130" s="213"/>
      <c r="C130" s="214"/>
      <c r="D130" s="215" t="s">
        <v>77</v>
      </c>
      <c r="E130" s="216" t="s">
        <v>157</v>
      </c>
      <c r="F130" s="216" t="s">
        <v>158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P131+P255+P270+P388</f>
        <v>0</v>
      </c>
      <c r="Q130" s="221"/>
      <c r="R130" s="222">
        <f>R131+R255+R270+R388</f>
        <v>1460.4271890199998</v>
      </c>
      <c r="S130" s="221"/>
      <c r="T130" s="223">
        <f>T131+T255+T270+T388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85</v>
      </c>
      <c r="AT130" s="225" t="s">
        <v>77</v>
      </c>
      <c r="AU130" s="225" t="s">
        <v>78</v>
      </c>
      <c r="AY130" s="224" t="s">
        <v>159</v>
      </c>
      <c r="BK130" s="226">
        <f>BK131+BK255+BK270+BK388</f>
        <v>0</v>
      </c>
    </row>
    <row r="131" s="12" customFormat="1" ht="22.8" customHeight="1">
      <c r="A131" s="12"/>
      <c r="B131" s="213"/>
      <c r="C131" s="214"/>
      <c r="D131" s="215" t="s">
        <v>77</v>
      </c>
      <c r="E131" s="227" t="s">
        <v>85</v>
      </c>
      <c r="F131" s="227" t="s">
        <v>160</v>
      </c>
      <c r="G131" s="214"/>
      <c r="H131" s="214"/>
      <c r="I131" s="217"/>
      <c r="J131" s="228">
        <f>BK131</f>
        <v>0</v>
      </c>
      <c r="K131" s="214"/>
      <c r="L131" s="219"/>
      <c r="M131" s="220"/>
      <c r="N131" s="221"/>
      <c r="O131" s="221"/>
      <c r="P131" s="222">
        <f>SUM(P132:P254)</f>
        <v>0</v>
      </c>
      <c r="Q131" s="221"/>
      <c r="R131" s="222">
        <f>SUM(R132:R254)</f>
        <v>1343.2698361699997</v>
      </c>
      <c r="S131" s="221"/>
      <c r="T131" s="223">
        <f>SUM(T132:T254)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85</v>
      </c>
      <c r="AT131" s="225" t="s">
        <v>77</v>
      </c>
      <c r="AU131" s="225" t="s">
        <v>85</v>
      </c>
      <c r="AY131" s="224" t="s">
        <v>159</v>
      </c>
      <c r="BK131" s="226">
        <f>SUM(BK132:BK254)</f>
        <v>0</v>
      </c>
    </row>
    <row r="132" s="2" customFormat="1" ht="16.5" customHeight="1">
      <c r="A132" s="39"/>
      <c r="B132" s="40"/>
      <c r="C132" s="229" t="s">
        <v>85</v>
      </c>
      <c r="D132" s="229" t="s">
        <v>161</v>
      </c>
      <c r="E132" s="230" t="s">
        <v>162</v>
      </c>
      <c r="F132" s="231" t="s">
        <v>163</v>
      </c>
      <c r="G132" s="232" t="s">
        <v>164</v>
      </c>
      <c r="H132" s="233">
        <v>24</v>
      </c>
      <c r="I132" s="234"/>
      <c r="J132" s="235">
        <f>ROUND(I132*H132,2)</f>
        <v>0</v>
      </c>
      <c r="K132" s="231" t="s">
        <v>165</v>
      </c>
      <c r="L132" s="45"/>
      <c r="M132" s="236" t="s">
        <v>1</v>
      </c>
      <c r="N132" s="237" t="s">
        <v>43</v>
      </c>
      <c r="O132" s="92"/>
      <c r="P132" s="238">
        <f>O132*H132</f>
        <v>0</v>
      </c>
      <c r="Q132" s="238">
        <v>0.036900000000000002</v>
      </c>
      <c r="R132" s="238">
        <f>Q132*H132</f>
        <v>0.88560000000000005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166</v>
      </c>
      <c r="AT132" s="240" t="s">
        <v>161</v>
      </c>
      <c r="AU132" s="240" t="s">
        <v>82</v>
      </c>
      <c r="AY132" s="18" t="s">
        <v>159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85</v>
      </c>
      <c r="BK132" s="241">
        <f>ROUND(I132*H132,2)</f>
        <v>0</v>
      </c>
      <c r="BL132" s="18" t="s">
        <v>166</v>
      </c>
      <c r="BM132" s="240" t="s">
        <v>167</v>
      </c>
    </row>
    <row r="133" s="13" customFormat="1">
      <c r="A133" s="13"/>
      <c r="B133" s="242"/>
      <c r="C133" s="243"/>
      <c r="D133" s="244" t="s">
        <v>168</v>
      </c>
      <c r="E133" s="245" t="s">
        <v>1</v>
      </c>
      <c r="F133" s="246" t="s">
        <v>169</v>
      </c>
      <c r="G133" s="243"/>
      <c r="H133" s="247">
        <v>24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168</v>
      </c>
      <c r="AU133" s="253" t="s">
        <v>82</v>
      </c>
      <c r="AV133" s="13" t="s">
        <v>82</v>
      </c>
      <c r="AW133" s="13" t="s">
        <v>34</v>
      </c>
      <c r="AX133" s="13" t="s">
        <v>85</v>
      </c>
      <c r="AY133" s="253" t="s">
        <v>159</v>
      </c>
    </row>
    <row r="134" s="2" customFormat="1" ht="24.15" customHeight="1">
      <c r="A134" s="39"/>
      <c r="B134" s="40"/>
      <c r="C134" s="229" t="s">
        <v>82</v>
      </c>
      <c r="D134" s="229" t="s">
        <v>161</v>
      </c>
      <c r="E134" s="230" t="s">
        <v>170</v>
      </c>
      <c r="F134" s="231" t="s">
        <v>171</v>
      </c>
      <c r="G134" s="232" t="s">
        <v>164</v>
      </c>
      <c r="H134" s="233">
        <v>18</v>
      </c>
      <c r="I134" s="234"/>
      <c r="J134" s="235">
        <f>ROUND(I134*H134,2)</f>
        <v>0</v>
      </c>
      <c r="K134" s="231" t="s">
        <v>165</v>
      </c>
      <c r="L134" s="45"/>
      <c r="M134" s="236" t="s">
        <v>1</v>
      </c>
      <c r="N134" s="237" t="s">
        <v>43</v>
      </c>
      <c r="O134" s="92"/>
      <c r="P134" s="238">
        <f>O134*H134</f>
        <v>0</v>
      </c>
      <c r="Q134" s="238">
        <v>0.036900000000000002</v>
      </c>
      <c r="R134" s="238">
        <f>Q134*H134</f>
        <v>0.66420000000000001</v>
      </c>
      <c r="S134" s="238">
        <v>0</v>
      </c>
      <c r="T134" s="23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166</v>
      </c>
      <c r="AT134" s="240" t="s">
        <v>161</v>
      </c>
      <c r="AU134" s="240" t="s">
        <v>82</v>
      </c>
      <c r="AY134" s="18" t="s">
        <v>159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85</v>
      </c>
      <c r="BK134" s="241">
        <f>ROUND(I134*H134,2)</f>
        <v>0</v>
      </c>
      <c r="BL134" s="18" t="s">
        <v>166</v>
      </c>
      <c r="BM134" s="240" t="s">
        <v>172</v>
      </c>
    </row>
    <row r="135" s="13" customFormat="1">
      <c r="A135" s="13"/>
      <c r="B135" s="242"/>
      <c r="C135" s="243"/>
      <c r="D135" s="244" t="s">
        <v>168</v>
      </c>
      <c r="E135" s="245" t="s">
        <v>1</v>
      </c>
      <c r="F135" s="246" t="s">
        <v>173</v>
      </c>
      <c r="G135" s="243"/>
      <c r="H135" s="247">
        <v>18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168</v>
      </c>
      <c r="AU135" s="253" t="s">
        <v>82</v>
      </c>
      <c r="AV135" s="13" t="s">
        <v>82</v>
      </c>
      <c r="AW135" s="13" t="s">
        <v>34</v>
      </c>
      <c r="AX135" s="13" t="s">
        <v>85</v>
      </c>
      <c r="AY135" s="253" t="s">
        <v>159</v>
      </c>
    </row>
    <row r="136" s="2" customFormat="1" ht="24.15" customHeight="1">
      <c r="A136" s="39"/>
      <c r="B136" s="40"/>
      <c r="C136" s="229" t="s">
        <v>102</v>
      </c>
      <c r="D136" s="229" t="s">
        <v>161</v>
      </c>
      <c r="E136" s="230" t="s">
        <v>174</v>
      </c>
      <c r="F136" s="231" t="s">
        <v>175</v>
      </c>
      <c r="G136" s="232" t="s">
        <v>164</v>
      </c>
      <c r="H136" s="233">
        <v>600</v>
      </c>
      <c r="I136" s="234"/>
      <c r="J136" s="235">
        <f>ROUND(I136*H136,2)</f>
        <v>0</v>
      </c>
      <c r="K136" s="231" t="s">
        <v>165</v>
      </c>
      <c r="L136" s="45"/>
      <c r="M136" s="236" t="s">
        <v>1</v>
      </c>
      <c r="N136" s="237" t="s">
        <v>43</v>
      </c>
      <c r="O136" s="92"/>
      <c r="P136" s="238">
        <f>O136*H136</f>
        <v>0</v>
      </c>
      <c r="Q136" s="238">
        <v>0.00042000000000000002</v>
      </c>
      <c r="R136" s="238">
        <f>Q136*H136</f>
        <v>0.252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166</v>
      </c>
      <c r="AT136" s="240" t="s">
        <v>161</v>
      </c>
      <c r="AU136" s="240" t="s">
        <v>82</v>
      </c>
      <c r="AY136" s="18" t="s">
        <v>159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85</v>
      </c>
      <c r="BK136" s="241">
        <f>ROUND(I136*H136,2)</f>
        <v>0</v>
      </c>
      <c r="BL136" s="18" t="s">
        <v>166</v>
      </c>
      <c r="BM136" s="240" t="s">
        <v>176</v>
      </c>
    </row>
    <row r="137" s="2" customFormat="1" ht="24.15" customHeight="1">
      <c r="A137" s="39"/>
      <c r="B137" s="40"/>
      <c r="C137" s="229" t="s">
        <v>166</v>
      </c>
      <c r="D137" s="229" t="s">
        <v>161</v>
      </c>
      <c r="E137" s="230" t="s">
        <v>177</v>
      </c>
      <c r="F137" s="231" t="s">
        <v>178</v>
      </c>
      <c r="G137" s="232" t="s">
        <v>164</v>
      </c>
      <c r="H137" s="233">
        <v>600</v>
      </c>
      <c r="I137" s="234"/>
      <c r="J137" s="235">
        <f>ROUND(I137*H137,2)</f>
        <v>0</v>
      </c>
      <c r="K137" s="231" t="s">
        <v>165</v>
      </c>
      <c r="L137" s="45"/>
      <c r="M137" s="236" t="s">
        <v>1</v>
      </c>
      <c r="N137" s="237" t="s">
        <v>43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161</v>
      </c>
      <c r="AU137" s="240" t="s">
        <v>82</v>
      </c>
      <c r="AY137" s="18" t="s">
        <v>159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85</v>
      </c>
      <c r="BK137" s="241">
        <f>ROUND(I137*H137,2)</f>
        <v>0</v>
      </c>
      <c r="BL137" s="18" t="s">
        <v>166</v>
      </c>
      <c r="BM137" s="240" t="s">
        <v>179</v>
      </c>
    </row>
    <row r="138" s="2" customFormat="1" ht="24.15" customHeight="1">
      <c r="A138" s="39"/>
      <c r="B138" s="40"/>
      <c r="C138" s="229" t="s">
        <v>180</v>
      </c>
      <c r="D138" s="229" t="s">
        <v>161</v>
      </c>
      <c r="E138" s="230" t="s">
        <v>181</v>
      </c>
      <c r="F138" s="231" t="s">
        <v>182</v>
      </c>
      <c r="G138" s="232" t="s">
        <v>183</v>
      </c>
      <c r="H138" s="233">
        <v>662</v>
      </c>
      <c r="I138" s="234"/>
      <c r="J138" s="235">
        <f>ROUND(I138*H138,2)</f>
        <v>0</v>
      </c>
      <c r="K138" s="231" t="s">
        <v>165</v>
      </c>
      <c r="L138" s="45"/>
      <c r="M138" s="236" t="s">
        <v>1</v>
      </c>
      <c r="N138" s="237" t="s">
        <v>43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166</v>
      </c>
      <c r="AT138" s="240" t="s">
        <v>161</v>
      </c>
      <c r="AU138" s="240" t="s">
        <v>82</v>
      </c>
      <c r="AY138" s="18" t="s">
        <v>159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85</v>
      </c>
      <c r="BK138" s="241">
        <f>ROUND(I138*H138,2)</f>
        <v>0</v>
      </c>
      <c r="BL138" s="18" t="s">
        <v>166</v>
      </c>
      <c r="BM138" s="240" t="s">
        <v>184</v>
      </c>
    </row>
    <row r="139" s="13" customFormat="1">
      <c r="A139" s="13"/>
      <c r="B139" s="242"/>
      <c r="C139" s="243"/>
      <c r="D139" s="244" t="s">
        <v>168</v>
      </c>
      <c r="E139" s="245" t="s">
        <v>1</v>
      </c>
      <c r="F139" s="246" t="s">
        <v>185</v>
      </c>
      <c r="G139" s="243"/>
      <c r="H139" s="247">
        <v>614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168</v>
      </c>
      <c r="AU139" s="253" t="s">
        <v>82</v>
      </c>
      <c r="AV139" s="13" t="s">
        <v>82</v>
      </c>
      <c r="AW139" s="13" t="s">
        <v>34</v>
      </c>
      <c r="AX139" s="13" t="s">
        <v>78</v>
      </c>
      <c r="AY139" s="253" t="s">
        <v>159</v>
      </c>
    </row>
    <row r="140" s="13" customFormat="1">
      <c r="A140" s="13"/>
      <c r="B140" s="242"/>
      <c r="C140" s="243"/>
      <c r="D140" s="244" t="s">
        <v>168</v>
      </c>
      <c r="E140" s="245" t="s">
        <v>1</v>
      </c>
      <c r="F140" s="246" t="s">
        <v>186</v>
      </c>
      <c r="G140" s="243"/>
      <c r="H140" s="247">
        <v>32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168</v>
      </c>
      <c r="AU140" s="253" t="s">
        <v>82</v>
      </c>
      <c r="AV140" s="13" t="s">
        <v>82</v>
      </c>
      <c r="AW140" s="13" t="s">
        <v>34</v>
      </c>
      <c r="AX140" s="13" t="s">
        <v>78</v>
      </c>
      <c r="AY140" s="253" t="s">
        <v>159</v>
      </c>
    </row>
    <row r="141" s="13" customFormat="1">
      <c r="A141" s="13"/>
      <c r="B141" s="242"/>
      <c r="C141" s="243"/>
      <c r="D141" s="244" t="s">
        <v>168</v>
      </c>
      <c r="E141" s="245" t="s">
        <v>1</v>
      </c>
      <c r="F141" s="246" t="s">
        <v>187</v>
      </c>
      <c r="G141" s="243"/>
      <c r="H141" s="247">
        <v>16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168</v>
      </c>
      <c r="AU141" s="253" t="s">
        <v>82</v>
      </c>
      <c r="AV141" s="13" t="s">
        <v>82</v>
      </c>
      <c r="AW141" s="13" t="s">
        <v>34</v>
      </c>
      <c r="AX141" s="13" t="s">
        <v>78</v>
      </c>
      <c r="AY141" s="253" t="s">
        <v>159</v>
      </c>
    </row>
    <row r="142" s="14" customFormat="1">
      <c r="A142" s="14"/>
      <c r="B142" s="254"/>
      <c r="C142" s="255"/>
      <c r="D142" s="244" t="s">
        <v>168</v>
      </c>
      <c r="E142" s="256" t="s">
        <v>1</v>
      </c>
      <c r="F142" s="257" t="s">
        <v>188</v>
      </c>
      <c r="G142" s="255"/>
      <c r="H142" s="258">
        <v>662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168</v>
      </c>
      <c r="AU142" s="264" t="s">
        <v>82</v>
      </c>
      <c r="AV142" s="14" t="s">
        <v>102</v>
      </c>
      <c r="AW142" s="14" t="s">
        <v>34</v>
      </c>
      <c r="AX142" s="14" t="s">
        <v>78</v>
      </c>
      <c r="AY142" s="264" t="s">
        <v>159</v>
      </c>
    </row>
    <row r="143" s="13" customFormat="1">
      <c r="A143" s="13"/>
      <c r="B143" s="242"/>
      <c r="C143" s="243"/>
      <c r="D143" s="244" t="s">
        <v>168</v>
      </c>
      <c r="E143" s="245" t="s">
        <v>109</v>
      </c>
      <c r="F143" s="246" t="s">
        <v>110</v>
      </c>
      <c r="G143" s="243"/>
      <c r="H143" s="247">
        <v>662</v>
      </c>
      <c r="I143" s="248"/>
      <c r="J143" s="243"/>
      <c r="K143" s="243"/>
      <c r="L143" s="249"/>
      <c r="M143" s="250"/>
      <c r="N143" s="251"/>
      <c r="O143" s="251"/>
      <c r="P143" s="251"/>
      <c r="Q143" s="251"/>
      <c r="R143" s="251"/>
      <c r="S143" s="251"/>
      <c r="T143" s="25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3" t="s">
        <v>168</v>
      </c>
      <c r="AU143" s="253" t="s">
        <v>82</v>
      </c>
      <c r="AV143" s="13" t="s">
        <v>82</v>
      </c>
      <c r="AW143" s="13" t="s">
        <v>34</v>
      </c>
      <c r="AX143" s="13" t="s">
        <v>85</v>
      </c>
      <c r="AY143" s="253" t="s">
        <v>159</v>
      </c>
    </row>
    <row r="144" s="2" customFormat="1" ht="33" customHeight="1">
      <c r="A144" s="39"/>
      <c r="B144" s="40"/>
      <c r="C144" s="229" t="s">
        <v>189</v>
      </c>
      <c r="D144" s="229" t="s">
        <v>161</v>
      </c>
      <c r="E144" s="230" t="s">
        <v>190</v>
      </c>
      <c r="F144" s="231" t="s">
        <v>191</v>
      </c>
      <c r="G144" s="232" t="s">
        <v>192</v>
      </c>
      <c r="H144" s="233">
        <v>120</v>
      </c>
      <c r="I144" s="234"/>
      <c r="J144" s="235">
        <f>ROUND(I144*H144,2)</f>
        <v>0</v>
      </c>
      <c r="K144" s="231" t="s">
        <v>165</v>
      </c>
      <c r="L144" s="45"/>
      <c r="M144" s="236" t="s">
        <v>1</v>
      </c>
      <c r="N144" s="237" t="s">
        <v>43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166</v>
      </c>
      <c r="AT144" s="240" t="s">
        <v>161</v>
      </c>
      <c r="AU144" s="240" t="s">
        <v>82</v>
      </c>
      <c r="AY144" s="18" t="s">
        <v>159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85</v>
      </c>
      <c r="BK144" s="241">
        <f>ROUND(I144*H144,2)</f>
        <v>0</v>
      </c>
      <c r="BL144" s="18" t="s">
        <v>166</v>
      </c>
      <c r="BM144" s="240" t="s">
        <v>193</v>
      </c>
    </row>
    <row r="145" s="15" customFormat="1">
      <c r="A145" s="15"/>
      <c r="B145" s="265"/>
      <c r="C145" s="266"/>
      <c r="D145" s="244" t="s">
        <v>168</v>
      </c>
      <c r="E145" s="267" t="s">
        <v>1</v>
      </c>
      <c r="F145" s="268" t="s">
        <v>194</v>
      </c>
      <c r="G145" s="266"/>
      <c r="H145" s="267" t="s">
        <v>1</v>
      </c>
      <c r="I145" s="269"/>
      <c r="J145" s="266"/>
      <c r="K145" s="266"/>
      <c r="L145" s="270"/>
      <c r="M145" s="271"/>
      <c r="N145" s="272"/>
      <c r="O145" s="272"/>
      <c r="P145" s="272"/>
      <c r="Q145" s="272"/>
      <c r="R145" s="272"/>
      <c r="S145" s="272"/>
      <c r="T145" s="27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4" t="s">
        <v>168</v>
      </c>
      <c r="AU145" s="274" t="s">
        <v>82</v>
      </c>
      <c r="AV145" s="15" t="s">
        <v>85</v>
      </c>
      <c r="AW145" s="15" t="s">
        <v>34</v>
      </c>
      <c r="AX145" s="15" t="s">
        <v>78</v>
      </c>
      <c r="AY145" s="274" t="s">
        <v>159</v>
      </c>
    </row>
    <row r="146" s="13" customFormat="1">
      <c r="A146" s="13"/>
      <c r="B146" s="242"/>
      <c r="C146" s="243"/>
      <c r="D146" s="244" t="s">
        <v>168</v>
      </c>
      <c r="E146" s="245" t="s">
        <v>104</v>
      </c>
      <c r="F146" s="246" t="s">
        <v>195</v>
      </c>
      <c r="G146" s="243"/>
      <c r="H146" s="247">
        <v>120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168</v>
      </c>
      <c r="AU146" s="253" t="s">
        <v>82</v>
      </c>
      <c r="AV146" s="13" t="s">
        <v>82</v>
      </c>
      <c r="AW146" s="13" t="s">
        <v>34</v>
      </c>
      <c r="AX146" s="13" t="s">
        <v>85</v>
      </c>
      <c r="AY146" s="253" t="s">
        <v>159</v>
      </c>
    </row>
    <row r="147" s="2" customFormat="1" ht="33" customHeight="1">
      <c r="A147" s="39"/>
      <c r="B147" s="40"/>
      <c r="C147" s="229" t="s">
        <v>196</v>
      </c>
      <c r="D147" s="229" t="s">
        <v>161</v>
      </c>
      <c r="E147" s="230" t="s">
        <v>197</v>
      </c>
      <c r="F147" s="231" t="s">
        <v>198</v>
      </c>
      <c r="G147" s="232" t="s">
        <v>192</v>
      </c>
      <c r="H147" s="233">
        <v>1025.085</v>
      </c>
      <c r="I147" s="234"/>
      <c r="J147" s="235">
        <f>ROUND(I147*H147,2)</f>
        <v>0</v>
      </c>
      <c r="K147" s="231" t="s">
        <v>165</v>
      </c>
      <c r="L147" s="45"/>
      <c r="M147" s="236" t="s">
        <v>1</v>
      </c>
      <c r="N147" s="237" t="s">
        <v>43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166</v>
      </c>
      <c r="AT147" s="240" t="s">
        <v>161</v>
      </c>
      <c r="AU147" s="240" t="s">
        <v>82</v>
      </c>
      <c r="AY147" s="18" t="s">
        <v>159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85</v>
      </c>
      <c r="BK147" s="241">
        <f>ROUND(I147*H147,2)</f>
        <v>0</v>
      </c>
      <c r="BL147" s="18" t="s">
        <v>166</v>
      </c>
      <c r="BM147" s="240" t="s">
        <v>199</v>
      </c>
    </row>
    <row r="148" s="15" customFormat="1">
      <c r="A148" s="15"/>
      <c r="B148" s="265"/>
      <c r="C148" s="266"/>
      <c r="D148" s="244" t="s">
        <v>168</v>
      </c>
      <c r="E148" s="267" t="s">
        <v>1</v>
      </c>
      <c r="F148" s="268" t="s">
        <v>200</v>
      </c>
      <c r="G148" s="266"/>
      <c r="H148" s="267" t="s">
        <v>1</v>
      </c>
      <c r="I148" s="269"/>
      <c r="J148" s="266"/>
      <c r="K148" s="266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168</v>
      </c>
      <c r="AU148" s="274" t="s">
        <v>82</v>
      </c>
      <c r="AV148" s="15" t="s">
        <v>85</v>
      </c>
      <c r="AW148" s="15" t="s">
        <v>34</v>
      </c>
      <c r="AX148" s="15" t="s">
        <v>78</v>
      </c>
      <c r="AY148" s="274" t="s">
        <v>159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201</v>
      </c>
      <c r="G149" s="243"/>
      <c r="H149" s="247">
        <v>53.591999999999999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82</v>
      </c>
      <c r="AV149" s="13" t="s">
        <v>82</v>
      </c>
      <c r="AW149" s="13" t="s">
        <v>34</v>
      </c>
      <c r="AX149" s="13" t="s">
        <v>78</v>
      </c>
      <c r="AY149" s="253" t="s">
        <v>159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202</v>
      </c>
      <c r="G150" s="243"/>
      <c r="H150" s="247">
        <v>26.858000000000001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82</v>
      </c>
      <c r="AV150" s="13" t="s">
        <v>82</v>
      </c>
      <c r="AW150" s="13" t="s">
        <v>34</v>
      </c>
      <c r="AX150" s="13" t="s">
        <v>78</v>
      </c>
      <c r="AY150" s="253" t="s">
        <v>159</v>
      </c>
    </row>
    <row r="151" s="13" customFormat="1">
      <c r="A151" s="13"/>
      <c r="B151" s="242"/>
      <c r="C151" s="243"/>
      <c r="D151" s="244" t="s">
        <v>168</v>
      </c>
      <c r="E151" s="245" t="s">
        <v>1</v>
      </c>
      <c r="F151" s="246" t="s">
        <v>203</v>
      </c>
      <c r="G151" s="243"/>
      <c r="H151" s="247">
        <v>44.600000000000001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168</v>
      </c>
      <c r="AU151" s="253" t="s">
        <v>82</v>
      </c>
      <c r="AV151" s="13" t="s">
        <v>82</v>
      </c>
      <c r="AW151" s="13" t="s">
        <v>34</v>
      </c>
      <c r="AX151" s="13" t="s">
        <v>78</v>
      </c>
      <c r="AY151" s="253" t="s">
        <v>159</v>
      </c>
    </row>
    <row r="152" s="13" customFormat="1">
      <c r="A152" s="13"/>
      <c r="B152" s="242"/>
      <c r="C152" s="243"/>
      <c r="D152" s="244" t="s">
        <v>168</v>
      </c>
      <c r="E152" s="245" t="s">
        <v>1</v>
      </c>
      <c r="F152" s="246" t="s">
        <v>204</v>
      </c>
      <c r="G152" s="243"/>
      <c r="H152" s="247">
        <v>43.368000000000002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168</v>
      </c>
      <c r="AU152" s="253" t="s">
        <v>82</v>
      </c>
      <c r="AV152" s="13" t="s">
        <v>82</v>
      </c>
      <c r="AW152" s="13" t="s">
        <v>34</v>
      </c>
      <c r="AX152" s="13" t="s">
        <v>78</v>
      </c>
      <c r="AY152" s="253" t="s">
        <v>159</v>
      </c>
    </row>
    <row r="153" s="13" customFormat="1">
      <c r="A153" s="13"/>
      <c r="B153" s="242"/>
      <c r="C153" s="243"/>
      <c r="D153" s="244" t="s">
        <v>168</v>
      </c>
      <c r="E153" s="245" t="s">
        <v>1</v>
      </c>
      <c r="F153" s="246" t="s">
        <v>205</v>
      </c>
      <c r="G153" s="243"/>
      <c r="H153" s="247">
        <v>47.942999999999998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168</v>
      </c>
      <c r="AU153" s="253" t="s">
        <v>82</v>
      </c>
      <c r="AV153" s="13" t="s">
        <v>82</v>
      </c>
      <c r="AW153" s="13" t="s">
        <v>34</v>
      </c>
      <c r="AX153" s="13" t="s">
        <v>78</v>
      </c>
      <c r="AY153" s="253" t="s">
        <v>159</v>
      </c>
    </row>
    <row r="154" s="13" customFormat="1">
      <c r="A154" s="13"/>
      <c r="B154" s="242"/>
      <c r="C154" s="243"/>
      <c r="D154" s="244" t="s">
        <v>168</v>
      </c>
      <c r="E154" s="245" t="s">
        <v>1</v>
      </c>
      <c r="F154" s="246" t="s">
        <v>206</v>
      </c>
      <c r="G154" s="243"/>
      <c r="H154" s="247">
        <v>126.34999999999999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168</v>
      </c>
      <c r="AU154" s="253" t="s">
        <v>82</v>
      </c>
      <c r="AV154" s="13" t="s">
        <v>82</v>
      </c>
      <c r="AW154" s="13" t="s">
        <v>34</v>
      </c>
      <c r="AX154" s="13" t="s">
        <v>78</v>
      </c>
      <c r="AY154" s="253" t="s">
        <v>159</v>
      </c>
    </row>
    <row r="155" s="13" customFormat="1">
      <c r="A155" s="13"/>
      <c r="B155" s="242"/>
      <c r="C155" s="243"/>
      <c r="D155" s="244" t="s">
        <v>168</v>
      </c>
      <c r="E155" s="245" t="s">
        <v>1</v>
      </c>
      <c r="F155" s="246" t="s">
        <v>207</v>
      </c>
      <c r="G155" s="243"/>
      <c r="H155" s="247">
        <v>12.526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168</v>
      </c>
      <c r="AU155" s="253" t="s">
        <v>82</v>
      </c>
      <c r="AV155" s="13" t="s">
        <v>82</v>
      </c>
      <c r="AW155" s="13" t="s">
        <v>34</v>
      </c>
      <c r="AX155" s="13" t="s">
        <v>78</v>
      </c>
      <c r="AY155" s="253" t="s">
        <v>159</v>
      </c>
    </row>
    <row r="156" s="13" customFormat="1">
      <c r="A156" s="13"/>
      <c r="B156" s="242"/>
      <c r="C156" s="243"/>
      <c r="D156" s="244" t="s">
        <v>168</v>
      </c>
      <c r="E156" s="245" t="s">
        <v>1</v>
      </c>
      <c r="F156" s="246" t="s">
        <v>208</v>
      </c>
      <c r="G156" s="243"/>
      <c r="H156" s="247">
        <v>148.66499999999999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168</v>
      </c>
      <c r="AU156" s="253" t="s">
        <v>82</v>
      </c>
      <c r="AV156" s="13" t="s">
        <v>82</v>
      </c>
      <c r="AW156" s="13" t="s">
        <v>34</v>
      </c>
      <c r="AX156" s="13" t="s">
        <v>78</v>
      </c>
      <c r="AY156" s="253" t="s">
        <v>159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209</v>
      </c>
      <c r="G157" s="243"/>
      <c r="H157" s="247">
        <v>137.5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82</v>
      </c>
      <c r="AV157" s="13" t="s">
        <v>82</v>
      </c>
      <c r="AW157" s="13" t="s">
        <v>34</v>
      </c>
      <c r="AX157" s="13" t="s">
        <v>78</v>
      </c>
      <c r="AY157" s="253" t="s">
        <v>159</v>
      </c>
    </row>
    <row r="158" s="13" customFormat="1">
      <c r="A158" s="13"/>
      <c r="B158" s="242"/>
      <c r="C158" s="243"/>
      <c r="D158" s="244" t="s">
        <v>168</v>
      </c>
      <c r="E158" s="245" t="s">
        <v>1</v>
      </c>
      <c r="F158" s="246" t="s">
        <v>210</v>
      </c>
      <c r="G158" s="243"/>
      <c r="H158" s="247">
        <v>38.155999999999999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168</v>
      </c>
      <c r="AU158" s="253" t="s">
        <v>82</v>
      </c>
      <c r="AV158" s="13" t="s">
        <v>82</v>
      </c>
      <c r="AW158" s="13" t="s">
        <v>34</v>
      </c>
      <c r="AX158" s="13" t="s">
        <v>78</v>
      </c>
      <c r="AY158" s="253" t="s">
        <v>159</v>
      </c>
    </row>
    <row r="159" s="13" customFormat="1">
      <c r="A159" s="13"/>
      <c r="B159" s="242"/>
      <c r="C159" s="243"/>
      <c r="D159" s="244" t="s">
        <v>168</v>
      </c>
      <c r="E159" s="245" t="s">
        <v>1</v>
      </c>
      <c r="F159" s="246" t="s">
        <v>211</v>
      </c>
      <c r="G159" s="243"/>
      <c r="H159" s="247">
        <v>98.593000000000004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82</v>
      </c>
      <c r="AV159" s="13" t="s">
        <v>82</v>
      </c>
      <c r="AW159" s="13" t="s">
        <v>34</v>
      </c>
      <c r="AX159" s="13" t="s">
        <v>78</v>
      </c>
      <c r="AY159" s="253" t="s">
        <v>159</v>
      </c>
    </row>
    <row r="160" s="13" customFormat="1">
      <c r="A160" s="13"/>
      <c r="B160" s="242"/>
      <c r="C160" s="243"/>
      <c r="D160" s="244" t="s">
        <v>168</v>
      </c>
      <c r="E160" s="245" t="s">
        <v>1</v>
      </c>
      <c r="F160" s="246" t="s">
        <v>212</v>
      </c>
      <c r="G160" s="243"/>
      <c r="H160" s="247">
        <v>54.098999999999997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168</v>
      </c>
      <c r="AU160" s="253" t="s">
        <v>82</v>
      </c>
      <c r="AV160" s="13" t="s">
        <v>82</v>
      </c>
      <c r="AW160" s="13" t="s">
        <v>34</v>
      </c>
      <c r="AX160" s="13" t="s">
        <v>78</v>
      </c>
      <c r="AY160" s="253" t="s">
        <v>159</v>
      </c>
    </row>
    <row r="161" s="13" customFormat="1">
      <c r="A161" s="13"/>
      <c r="B161" s="242"/>
      <c r="C161" s="243"/>
      <c r="D161" s="244" t="s">
        <v>168</v>
      </c>
      <c r="E161" s="245" t="s">
        <v>1</v>
      </c>
      <c r="F161" s="246" t="s">
        <v>213</v>
      </c>
      <c r="G161" s="243"/>
      <c r="H161" s="247">
        <v>51.581000000000003</v>
      </c>
      <c r="I161" s="248"/>
      <c r="J161" s="243"/>
      <c r="K161" s="243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168</v>
      </c>
      <c r="AU161" s="253" t="s">
        <v>82</v>
      </c>
      <c r="AV161" s="13" t="s">
        <v>82</v>
      </c>
      <c r="AW161" s="13" t="s">
        <v>34</v>
      </c>
      <c r="AX161" s="13" t="s">
        <v>78</v>
      </c>
      <c r="AY161" s="253" t="s">
        <v>159</v>
      </c>
    </row>
    <row r="162" s="13" customFormat="1">
      <c r="A162" s="13"/>
      <c r="B162" s="242"/>
      <c r="C162" s="243"/>
      <c r="D162" s="244" t="s">
        <v>168</v>
      </c>
      <c r="E162" s="245" t="s">
        <v>1</v>
      </c>
      <c r="F162" s="246" t="s">
        <v>214</v>
      </c>
      <c r="G162" s="243"/>
      <c r="H162" s="247">
        <v>82.093999999999994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82</v>
      </c>
      <c r="AV162" s="13" t="s">
        <v>82</v>
      </c>
      <c r="AW162" s="13" t="s">
        <v>34</v>
      </c>
      <c r="AX162" s="13" t="s">
        <v>78</v>
      </c>
      <c r="AY162" s="253" t="s">
        <v>159</v>
      </c>
    </row>
    <row r="163" s="13" customFormat="1">
      <c r="A163" s="13"/>
      <c r="B163" s="242"/>
      <c r="C163" s="243"/>
      <c r="D163" s="244" t="s">
        <v>168</v>
      </c>
      <c r="E163" s="245" t="s">
        <v>1</v>
      </c>
      <c r="F163" s="246" t="s">
        <v>215</v>
      </c>
      <c r="G163" s="243"/>
      <c r="H163" s="247">
        <v>59.159999999999997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168</v>
      </c>
      <c r="AU163" s="253" t="s">
        <v>82</v>
      </c>
      <c r="AV163" s="13" t="s">
        <v>82</v>
      </c>
      <c r="AW163" s="13" t="s">
        <v>34</v>
      </c>
      <c r="AX163" s="13" t="s">
        <v>78</v>
      </c>
      <c r="AY163" s="253" t="s">
        <v>159</v>
      </c>
    </row>
    <row r="164" s="16" customFormat="1">
      <c r="A164" s="16"/>
      <c r="B164" s="275"/>
      <c r="C164" s="276"/>
      <c r="D164" s="244" t="s">
        <v>168</v>
      </c>
      <c r="E164" s="277" t="s">
        <v>121</v>
      </c>
      <c r="F164" s="278" t="s">
        <v>216</v>
      </c>
      <c r="G164" s="276"/>
      <c r="H164" s="279">
        <v>1025.085</v>
      </c>
      <c r="I164" s="280"/>
      <c r="J164" s="276"/>
      <c r="K164" s="276"/>
      <c r="L164" s="281"/>
      <c r="M164" s="282"/>
      <c r="N164" s="283"/>
      <c r="O164" s="283"/>
      <c r="P164" s="283"/>
      <c r="Q164" s="283"/>
      <c r="R164" s="283"/>
      <c r="S164" s="283"/>
      <c r="T164" s="284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85" t="s">
        <v>168</v>
      </c>
      <c r="AU164" s="285" t="s">
        <v>82</v>
      </c>
      <c r="AV164" s="16" t="s">
        <v>166</v>
      </c>
      <c r="AW164" s="16" t="s">
        <v>34</v>
      </c>
      <c r="AX164" s="16" t="s">
        <v>85</v>
      </c>
      <c r="AY164" s="285" t="s">
        <v>159</v>
      </c>
    </row>
    <row r="165" s="2" customFormat="1" ht="24.15" customHeight="1">
      <c r="A165" s="39"/>
      <c r="B165" s="40"/>
      <c r="C165" s="229" t="s">
        <v>217</v>
      </c>
      <c r="D165" s="229" t="s">
        <v>161</v>
      </c>
      <c r="E165" s="230" t="s">
        <v>218</v>
      </c>
      <c r="F165" s="231" t="s">
        <v>219</v>
      </c>
      <c r="G165" s="232" t="s">
        <v>192</v>
      </c>
      <c r="H165" s="233">
        <v>56</v>
      </c>
      <c r="I165" s="234"/>
      <c r="J165" s="235">
        <f>ROUND(I165*H165,2)</f>
        <v>0</v>
      </c>
      <c r="K165" s="231" t="s">
        <v>165</v>
      </c>
      <c r="L165" s="45"/>
      <c r="M165" s="236" t="s">
        <v>1</v>
      </c>
      <c r="N165" s="237" t="s">
        <v>43</v>
      </c>
      <c r="O165" s="92"/>
      <c r="P165" s="238">
        <f>O165*H165</f>
        <v>0</v>
      </c>
      <c r="Q165" s="238">
        <v>0</v>
      </c>
      <c r="R165" s="238">
        <f>Q165*H165</f>
        <v>0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166</v>
      </c>
      <c r="AT165" s="240" t="s">
        <v>161</v>
      </c>
      <c r="AU165" s="240" t="s">
        <v>82</v>
      </c>
      <c r="AY165" s="18" t="s">
        <v>159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85</v>
      </c>
      <c r="BK165" s="241">
        <f>ROUND(I165*H165,2)</f>
        <v>0</v>
      </c>
      <c r="BL165" s="18" t="s">
        <v>166</v>
      </c>
      <c r="BM165" s="240" t="s">
        <v>220</v>
      </c>
    </row>
    <row r="166" s="15" customFormat="1">
      <c r="A166" s="15"/>
      <c r="B166" s="265"/>
      <c r="C166" s="266"/>
      <c r="D166" s="244" t="s">
        <v>168</v>
      </c>
      <c r="E166" s="267" t="s">
        <v>1</v>
      </c>
      <c r="F166" s="268" t="s">
        <v>221</v>
      </c>
      <c r="G166" s="266"/>
      <c r="H166" s="267" t="s">
        <v>1</v>
      </c>
      <c r="I166" s="269"/>
      <c r="J166" s="266"/>
      <c r="K166" s="266"/>
      <c r="L166" s="270"/>
      <c r="M166" s="271"/>
      <c r="N166" s="272"/>
      <c r="O166" s="272"/>
      <c r="P166" s="272"/>
      <c r="Q166" s="272"/>
      <c r="R166" s="272"/>
      <c r="S166" s="272"/>
      <c r="T166" s="27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4" t="s">
        <v>168</v>
      </c>
      <c r="AU166" s="274" t="s">
        <v>82</v>
      </c>
      <c r="AV166" s="15" t="s">
        <v>85</v>
      </c>
      <c r="AW166" s="15" t="s">
        <v>34</v>
      </c>
      <c r="AX166" s="15" t="s">
        <v>78</v>
      </c>
      <c r="AY166" s="274" t="s">
        <v>159</v>
      </c>
    </row>
    <row r="167" s="13" customFormat="1">
      <c r="A167" s="13"/>
      <c r="B167" s="242"/>
      <c r="C167" s="243"/>
      <c r="D167" s="244" t="s">
        <v>168</v>
      </c>
      <c r="E167" s="245" t="s">
        <v>1</v>
      </c>
      <c r="F167" s="246" t="s">
        <v>222</v>
      </c>
      <c r="G167" s="243"/>
      <c r="H167" s="247">
        <v>40</v>
      </c>
      <c r="I167" s="248"/>
      <c r="J167" s="243"/>
      <c r="K167" s="243"/>
      <c r="L167" s="249"/>
      <c r="M167" s="250"/>
      <c r="N167" s="251"/>
      <c r="O167" s="251"/>
      <c r="P167" s="251"/>
      <c r="Q167" s="251"/>
      <c r="R167" s="251"/>
      <c r="S167" s="251"/>
      <c r="T167" s="25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3" t="s">
        <v>168</v>
      </c>
      <c r="AU167" s="253" t="s">
        <v>82</v>
      </c>
      <c r="AV167" s="13" t="s">
        <v>82</v>
      </c>
      <c r="AW167" s="13" t="s">
        <v>34</v>
      </c>
      <c r="AX167" s="13" t="s">
        <v>78</v>
      </c>
      <c r="AY167" s="253" t="s">
        <v>159</v>
      </c>
    </row>
    <row r="168" s="15" customFormat="1">
      <c r="A168" s="15"/>
      <c r="B168" s="265"/>
      <c r="C168" s="266"/>
      <c r="D168" s="244" t="s">
        <v>168</v>
      </c>
      <c r="E168" s="267" t="s">
        <v>1</v>
      </c>
      <c r="F168" s="268" t="s">
        <v>223</v>
      </c>
      <c r="G168" s="266"/>
      <c r="H168" s="267" t="s">
        <v>1</v>
      </c>
      <c r="I168" s="269"/>
      <c r="J168" s="266"/>
      <c r="K168" s="266"/>
      <c r="L168" s="270"/>
      <c r="M168" s="271"/>
      <c r="N168" s="272"/>
      <c r="O168" s="272"/>
      <c r="P168" s="272"/>
      <c r="Q168" s="272"/>
      <c r="R168" s="272"/>
      <c r="S168" s="272"/>
      <c r="T168" s="27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4" t="s">
        <v>168</v>
      </c>
      <c r="AU168" s="274" t="s">
        <v>82</v>
      </c>
      <c r="AV168" s="15" t="s">
        <v>85</v>
      </c>
      <c r="AW168" s="15" t="s">
        <v>34</v>
      </c>
      <c r="AX168" s="15" t="s">
        <v>78</v>
      </c>
      <c r="AY168" s="274" t="s">
        <v>159</v>
      </c>
    </row>
    <row r="169" s="13" customFormat="1">
      <c r="A169" s="13"/>
      <c r="B169" s="242"/>
      <c r="C169" s="243"/>
      <c r="D169" s="244" t="s">
        <v>168</v>
      </c>
      <c r="E169" s="245" t="s">
        <v>1</v>
      </c>
      <c r="F169" s="246" t="s">
        <v>224</v>
      </c>
      <c r="G169" s="243"/>
      <c r="H169" s="247">
        <v>16</v>
      </c>
      <c r="I169" s="248"/>
      <c r="J169" s="243"/>
      <c r="K169" s="243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168</v>
      </c>
      <c r="AU169" s="253" t="s">
        <v>82</v>
      </c>
      <c r="AV169" s="13" t="s">
        <v>82</v>
      </c>
      <c r="AW169" s="13" t="s">
        <v>34</v>
      </c>
      <c r="AX169" s="13" t="s">
        <v>78</v>
      </c>
      <c r="AY169" s="253" t="s">
        <v>159</v>
      </c>
    </row>
    <row r="170" s="16" customFormat="1">
      <c r="A170" s="16"/>
      <c r="B170" s="275"/>
      <c r="C170" s="276"/>
      <c r="D170" s="244" t="s">
        <v>168</v>
      </c>
      <c r="E170" s="277" t="s">
        <v>124</v>
      </c>
      <c r="F170" s="278" t="s">
        <v>216</v>
      </c>
      <c r="G170" s="276"/>
      <c r="H170" s="279">
        <v>56</v>
      </c>
      <c r="I170" s="280"/>
      <c r="J170" s="276"/>
      <c r="K170" s="276"/>
      <c r="L170" s="281"/>
      <c r="M170" s="282"/>
      <c r="N170" s="283"/>
      <c r="O170" s="283"/>
      <c r="P170" s="283"/>
      <c r="Q170" s="283"/>
      <c r="R170" s="283"/>
      <c r="S170" s="283"/>
      <c r="T170" s="284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85" t="s">
        <v>168</v>
      </c>
      <c r="AU170" s="285" t="s">
        <v>82</v>
      </c>
      <c r="AV170" s="16" t="s">
        <v>166</v>
      </c>
      <c r="AW170" s="16" t="s">
        <v>34</v>
      </c>
      <c r="AX170" s="16" t="s">
        <v>85</v>
      </c>
      <c r="AY170" s="285" t="s">
        <v>159</v>
      </c>
    </row>
    <row r="171" s="2" customFormat="1" ht="44.25" customHeight="1">
      <c r="A171" s="39"/>
      <c r="B171" s="40"/>
      <c r="C171" s="229" t="s">
        <v>225</v>
      </c>
      <c r="D171" s="229" t="s">
        <v>161</v>
      </c>
      <c r="E171" s="230" t="s">
        <v>226</v>
      </c>
      <c r="F171" s="231" t="s">
        <v>227</v>
      </c>
      <c r="G171" s="232" t="s">
        <v>164</v>
      </c>
      <c r="H171" s="233">
        <v>33</v>
      </c>
      <c r="I171" s="234"/>
      <c r="J171" s="235">
        <f>ROUND(I171*H171,2)</f>
        <v>0</v>
      </c>
      <c r="K171" s="231" t="s">
        <v>165</v>
      </c>
      <c r="L171" s="45"/>
      <c r="M171" s="236" t="s">
        <v>1</v>
      </c>
      <c r="N171" s="237" t="s">
        <v>43</v>
      </c>
      <c r="O171" s="92"/>
      <c r="P171" s="238">
        <f>O171*H171</f>
        <v>0</v>
      </c>
      <c r="Q171" s="238">
        <v>0.0083999999999999995</v>
      </c>
      <c r="R171" s="238">
        <f>Q171*H171</f>
        <v>0.2772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166</v>
      </c>
      <c r="AT171" s="240" t="s">
        <v>161</v>
      </c>
      <c r="AU171" s="240" t="s">
        <v>82</v>
      </c>
      <c r="AY171" s="18" t="s">
        <v>159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85</v>
      </c>
      <c r="BK171" s="241">
        <f>ROUND(I171*H171,2)</f>
        <v>0</v>
      </c>
      <c r="BL171" s="18" t="s">
        <v>166</v>
      </c>
      <c r="BM171" s="240" t="s">
        <v>228</v>
      </c>
    </row>
    <row r="172" s="2" customFormat="1" ht="24.15" customHeight="1">
      <c r="A172" s="39"/>
      <c r="B172" s="40"/>
      <c r="C172" s="286" t="s">
        <v>229</v>
      </c>
      <c r="D172" s="286" t="s">
        <v>230</v>
      </c>
      <c r="E172" s="287" t="s">
        <v>231</v>
      </c>
      <c r="F172" s="288" t="s">
        <v>232</v>
      </c>
      <c r="G172" s="289" t="s">
        <v>164</v>
      </c>
      <c r="H172" s="290">
        <v>33</v>
      </c>
      <c r="I172" s="291"/>
      <c r="J172" s="292">
        <f>ROUND(I172*H172,2)</f>
        <v>0</v>
      </c>
      <c r="K172" s="288" t="s">
        <v>165</v>
      </c>
      <c r="L172" s="293"/>
      <c r="M172" s="294" t="s">
        <v>1</v>
      </c>
      <c r="N172" s="295" t="s">
        <v>43</v>
      </c>
      <c r="O172" s="92"/>
      <c r="P172" s="238">
        <f>O172*H172</f>
        <v>0</v>
      </c>
      <c r="Q172" s="238">
        <v>0.025600000000000001</v>
      </c>
      <c r="R172" s="238">
        <f>Q172*H172</f>
        <v>0.8448</v>
      </c>
      <c r="S172" s="238">
        <v>0</v>
      </c>
      <c r="T172" s="23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217</v>
      </c>
      <c r="AT172" s="240" t="s">
        <v>230</v>
      </c>
      <c r="AU172" s="240" t="s">
        <v>82</v>
      </c>
      <c r="AY172" s="18" t="s">
        <v>159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85</v>
      </c>
      <c r="BK172" s="241">
        <f>ROUND(I172*H172,2)</f>
        <v>0</v>
      </c>
      <c r="BL172" s="18" t="s">
        <v>166</v>
      </c>
      <c r="BM172" s="240" t="s">
        <v>233</v>
      </c>
    </row>
    <row r="173" s="2" customFormat="1" ht="21.75" customHeight="1">
      <c r="A173" s="39"/>
      <c r="B173" s="40"/>
      <c r="C173" s="229" t="s">
        <v>234</v>
      </c>
      <c r="D173" s="229" t="s">
        <v>161</v>
      </c>
      <c r="E173" s="230" t="s">
        <v>235</v>
      </c>
      <c r="F173" s="231" t="s">
        <v>236</v>
      </c>
      <c r="G173" s="232" t="s">
        <v>183</v>
      </c>
      <c r="H173" s="233">
        <v>1676.5329999999999</v>
      </c>
      <c r="I173" s="234"/>
      <c r="J173" s="235">
        <f>ROUND(I173*H173,2)</f>
        <v>0</v>
      </c>
      <c r="K173" s="231" t="s">
        <v>165</v>
      </c>
      <c r="L173" s="45"/>
      <c r="M173" s="236" t="s">
        <v>1</v>
      </c>
      <c r="N173" s="237" t="s">
        <v>43</v>
      </c>
      <c r="O173" s="92"/>
      <c r="P173" s="238">
        <f>O173*H173</f>
        <v>0</v>
      </c>
      <c r="Q173" s="238">
        <v>0.00084000000000000003</v>
      </c>
      <c r="R173" s="238">
        <f>Q173*H173</f>
        <v>1.4082877199999999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166</v>
      </c>
      <c r="AT173" s="240" t="s">
        <v>161</v>
      </c>
      <c r="AU173" s="240" t="s">
        <v>82</v>
      </c>
      <c r="AY173" s="18" t="s">
        <v>159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85</v>
      </c>
      <c r="BK173" s="241">
        <f>ROUND(I173*H173,2)</f>
        <v>0</v>
      </c>
      <c r="BL173" s="18" t="s">
        <v>166</v>
      </c>
      <c r="BM173" s="240" t="s">
        <v>237</v>
      </c>
    </row>
    <row r="174" s="13" customFormat="1">
      <c r="A174" s="13"/>
      <c r="B174" s="242"/>
      <c r="C174" s="243"/>
      <c r="D174" s="244" t="s">
        <v>168</v>
      </c>
      <c r="E174" s="245" t="s">
        <v>1</v>
      </c>
      <c r="F174" s="246" t="s">
        <v>238</v>
      </c>
      <c r="G174" s="243"/>
      <c r="H174" s="247">
        <v>2050.1700000000001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168</v>
      </c>
      <c r="AU174" s="253" t="s">
        <v>82</v>
      </c>
      <c r="AV174" s="13" t="s">
        <v>82</v>
      </c>
      <c r="AW174" s="13" t="s">
        <v>34</v>
      </c>
      <c r="AX174" s="13" t="s">
        <v>78</v>
      </c>
      <c r="AY174" s="253" t="s">
        <v>159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239</v>
      </c>
      <c r="G175" s="243"/>
      <c r="H175" s="247">
        <v>-373.637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82</v>
      </c>
      <c r="AV175" s="13" t="s">
        <v>82</v>
      </c>
      <c r="AW175" s="13" t="s">
        <v>34</v>
      </c>
      <c r="AX175" s="13" t="s">
        <v>78</v>
      </c>
      <c r="AY175" s="253" t="s">
        <v>159</v>
      </c>
    </row>
    <row r="176" s="16" customFormat="1">
      <c r="A176" s="16"/>
      <c r="B176" s="275"/>
      <c r="C176" s="276"/>
      <c r="D176" s="244" t="s">
        <v>168</v>
      </c>
      <c r="E176" s="277" t="s">
        <v>1</v>
      </c>
      <c r="F176" s="278" t="s">
        <v>216</v>
      </c>
      <c r="G176" s="276"/>
      <c r="H176" s="279">
        <v>1676.5329999999999</v>
      </c>
      <c r="I176" s="280"/>
      <c r="J176" s="276"/>
      <c r="K176" s="276"/>
      <c r="L176" s="281"/>
      <c r="M176" s="282"/>
      <c r="N176" s="283"/>
      <c r="O176" s="283"/>
      <c r="P176" s="283"/>
      <c r="Q176" s="283"/>
      <c r="R176" s="283"/>
      <c r="S176" s="283"/>
      <c r="T176" s="284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85" t="s">
        <v>168</v>
      </c>
      <c r="AU176" s="285" t="s">
        <v>82</v>
      </c>
      <c r="AV176" s="16" t="s">
        <v>166</v>
      </c>
      <c r="AW176" s="16" t="s">
        <v>34</v>
      </c>
      <c r="AX176" s="16" t="s">
        <v>85</v>
      </c>
      <c r="AY176" s="285" t="s">
        <v>159</v>
      </c>
    </row>
    <row r="177" s="2" customFormat="1" ht="24.15" customHeight="1">
      <c r="A177" s="39"/>
      <c r="B177" s="40"/>
      <c r="C177" s="229" t="s">
        <v>8</v>
      </c>
      <c r="D177" s="229" t="s">
        <v>161</v>
      </c>
      <c r="E177" s="230" t="s">
        <v>240</v>
      </c>
      <c r="F177" s="231" t="s">
        <v>241</v>
      </c>
      <c r="G177" s="232" t="s">
        <v>183</v>
      </c>
      <c r="H177" s="233">
        <v>373.637</v>
      </c>
      <c r="I177" s="234"/>
      <c r="J177" s="235">
        <f>ROUND(I177*H177,2)</f>
        <v>0</v>
      </c>
      <c r="K177" s="231" t="s">
        <v>165</v>
      </c>
      <c r="L177" s="45"/>
      <c r="M177" s="236" t="s">
        <v>1</v>
      </c>
      <c r="N177" s="237" t="s">
        <v>43</v>
      </c>
      <c r="O177" s="92"/>
      <c r="P177" s="238">
        <f>O177*H177</f>
        <v>0</v>
      </c>
      <c r="Q177" s="238">
        <v>0.00084999999999999995</v>
      </c>
      <c r="R177" s="238">
        <f>Q177*H177</f>
        <v>0.31759145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161</v>
      </c>
      <c r="AU177" s="240" t="s">
        <v>82</v>
      </c>
      <c r="AY177" s="18" t="s">
        <v>159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85</v>
      </c>
      <c r="BK177" s="241">
        <f>ROUND(I177*H177,2)</f>
        <v>0</v>
      </c>
      <c r="BL177" s="18" t="s">
        <v>166</v>
      </c>
      <c r="BM177" s="240" t="s">
        <v>242</v>
      </c>
    </row>
    <row r="178" s="13" customFormat="1">
      <c r="A178" s="13"/>
      <c r="B178" s="242"/>
      <c r="C178" s="243"/>
      <c r="D178" s="244" t="s">
        <v>168</v>
      </c>
      <c r="E178" s="245" t="s">
        <v>1</v>
      </c>
      <c r="F178" s="246" t="s">
        <v>243</v>
      </c>
      <c r="G178" s="243"/>
      <c r="H178" s="247">
        <v>95.885000000000005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168</v>
      </c>
      <c r="AU178" s="253" t="s">
        <v>82</v>
      </c>
      <c r="AV178" s="13" t="s">
        <v>82</v>
      </c>
      <c r="AW178" s="13" t="s">
        <v>34</v>
      </c>
      <c r="AX178" s="13" t="s">
        <v>78</v>
      </c>
      <c r="AY178" s="253" t="s">
        <v>159</v>
      </c>
    </row>
    <row r="179" s="13" customFormat="1">
      <c r="A179" s="13"/>
      <c r="B179" s="242"/>
      <c r="C179" s="243"/>
      <c r="D179" s="244" t="s">
        <v>168</v>
      </c>
      <c r="E179" s="245" t="s">
        <v>1</v>
      </c>
      <c r="F179" s="246" t="s">
        <v>244</v>
      </c>
      <c r="G179" s="243"/>
      <c r="H179" s="247">
        <v>252.69999999999999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168</v>
      </c>
      <c r="AU179" s="253" t="s">
        <v>82</v>
      </c>
      <c r="AV179" s="13" t="s">
        <v>82</v>
      </c>
      <c r="AW179" s="13" t="s">
        <v>34</v>
      </c>
      <c r="AX179" s="13" t="s">
        <v>78</v>
      </c>
      <c r="AY179" s="253" t="s">
        <v>159</v>
      </c>
    </row>
    <row r="180" s="13" customFormat="1">
      <c r="A180" s="13"/>
      <c r="B180" s="242"/>
      <c r="C180" s="243"/>
      <c r="D180" s="244" t="s">
        <v>168</v>
      </c>
      <c r="E180" s="245" t="s">
        <v>1</v>
      </c>
      <c r="F180" s="246" t="s">
        <v>245</v>
      </c>
      <c r="G180" s="243"/>
      <c r="H180" s="247">
        <v>25.052</v>
      </c>
      <c r="I180" s="248"/>
      <c r="J180" s="243"/>
      <c r="K180" s="243"/>
      <c r="L180" s="249"/>
      <c r="M180" s="250"/>
      <c r="N180" s="251"/>
      <c r="O180" s="251"/>
      <c r="P180" s="251"/>
      <c r="Q180" s="251"/>
      <c r="R180" s="251"/>
      <c r="S180" s="251"/>
      <c r="T180" s="25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3" t="s">
        <v>168</v>
      </c>
      <c r="AU180" s="253" t="s">
        <v>82</v>
      </c>
      <c r="AV180" s="13" t="s">
        <v>82</v>
      </c>
      <c r="AW180" s="13" t="s">
        <v>34</v>
      </c>
      <c r="AX180" s="13" t="s">
        <v>78</v>
      </c>
      <c r="AY180" s="253" t="s">
        <v>159</v>
      </c>
    </row>
    <row r="181" s="16" customFormat="1">
      <c r="A181" s="16"/>
      <c r="B181" s="275"/>
      <c r="C181" s="276"/>
      <c r="D181" s="244" t="s">
        <v>168</v>
      </c>
      <c r="E181" s="277" t="s">
        <v>1</v>
      </c>
      <c r="F181" s="278" t="s">
        <v>216</v>
      </c>
      <c r="G181" s="276"/>
      <c r="H181" s="279">
        <v>373.637</v>
      </c>
      <c r="I181" s="280"/>
      <c r="J181" s="276"/>
      <c r="K181" s="276"/>
      <c r="L181" s="281"/>
      <c r="M181" s="282"/>
      <c r="N181" s="283"/>
      <c r="O181" s="283"/>
      <c r="P181" s="283"/>
      <c r="Q181" s="283"/>
      <c r="R181" s="283"/>
      <c r="S181" s="283"/>
      <c r="T181" s="284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5" t="s">
        <v>168</v>
      </c>
      <c r="AU181" s="285" t="s">
        <v>82</v>
      </c>
      <c r="AV181" s="16" t="s">
        <v>166</v>
      </c>
      <c r="AW181" s="16" t="s">
        <v>34</v>
      </c>
      <c r="AX181" s="16" t="s">
        <v>85</v>
      </c>
      <c r="AY181" s="285" t="s">
        <v>159</v>
      </c>
    </row>
    <row r="182" s="2" customFormat="1" ht="24.15" customHeight="1">
      <c r="A182" s="39"/>
      <c r="B182" s="40"/>
      <c r="C182" s="229" t="s">
        <v>246</v>
      </c>
      <c r="D182" s="229" t="s">
        <v>161</v>
      </c>
      <c r="E182" s="230" t="s">
        <v>247</v>
      </c>
      <c r="F182" s="231" t="s">
        <v>248</v>
      </c>
      <c r="G182" s="232" t="s">
        <v>183</v>
      </c>
      <c r="H182" s="233">
        <v>1676.5329999999999</v>
      </c>
      <c r="I182" s="234"/>
      <c r="J182" s="235">
        <f>ROUND(I182*H182,2)</f>
        <v>0</v>
      </c>
      <c r="K182" s="231" t="s">
        <v>165</v>
      </c>
      <c r="L182" s="45"/>
      <c r="M182" s="236" t="s">
        <v>1</v>
      </c>
      <c r="N182" s="237" t="s">
        <v>43</v>
      </c>
      <c r="O182" s="92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166</v>
      </c>
      <c r="AT182" s="240" t="s">
        <v>161</v>
      </c>
      <c r="AU182" s="240" t="s">
        <v>82</v>
      </c>
      <c r="AY182" s="18" t="s">
        <v>159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85</v>
      </c>
      <c r="BK182" s="241">
        <f>ROUND(I182*H182,2)</f>
        <v>0</v>
      </c>
      <c r="BL182" s="18" t="s">
        <v>166</v>
      </c>
      <c r="BM182" s="240" t="s">
        <v>249</v>
      </c>
    </row>
    <row r="183" s="2" customFormat="1" ht="24.15" customHeight="1">
      <c r="A183" s="39"/>
      <c r="B183" s="40"/>
      <c r="C183" s="229" t="s">
        <v>250</v>
      </c>
      <c r="D183" s="229" t="s">
        <v>161</v>
      </c>
      <c r="E183" s="230" t="s">
        <v>251</v>
      </c>
      <c r="F183" s="231" t="s">
        <v>252</v>
      </c>
      <c r="G183" s="232" t="s">
        <v>183</v>
      </c>
      <c r="H183" s="233">
        <v>373.637</v>
      </c>
      <c r="I183" s="234"/>
      <c r="J183" s="235">
        <f>ROUND(I183*H183,2)</f>
        <v>0</v>
      </c>
      <c r="K183" s="231" t="s">
        <v>165</v>
      </c>
      <c r="L183" s="45"/>
      <c r="M183" s="236" t="s">
        <v>1</v>
      </c>
      <c r="N183" s="237" t="s">
        <v>43</v>
      </c>
      <c r="O183" s="92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166</v>
      </c>
      <c r="AT183" s="240" t="s">
        <v>161</v>
      </c>
      <c r="AU183" s="240" t="s">
        <v>82</v>
      </c>
      <c r="AY183" s="18" t="s">
        <v>159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85</v>
      </c>
      <c r="BK183" s="241">
        <f>ROUND(I183*H183,2)</f>
        <v>0</v>
      </c>
      <c r="BL183" s="18" t="s">
        <v>166</v>
      </c>
      <c r="BM183" s="240" t="s">
        <v>253</v>
      </c>
    </row>
    <row r="184" s="2" customFormat="1" ht="21.75" customHeight="1">
      <c r="A184" s="39"/>
      <c r="B184" s="40"/>
      <c r="C184" s="229" t="s">
        <v>254</v>
      </c>
      <c r="D184" s="229" t="s">
        <v>161</v>
      </c>
      <c r="E184" s="230" t="s">
        <v>255</v>
      </c>
      <c r="F184" s="231" t="s">
        <v>256</v>
      </c>
      <c r="G184" s="232" t="s">
        <v>183</v>
      </c>
      <c r="H184" s="233">
        <v>152</v>
      </c>
      <c r="I184" s="234"/>
      <c r="J184" s="235">
        <f>ROUND(I184*H184,2)</f>
        <v>0</v>
      </c>
      <c r="K184" s="231" t="s">
        <v>165</v>
      </c>
      <c r="L184" s="45"/>
      <c r="M184" s="236" t="s">
        <v>1</v>
      </c>
      <c r="N184" s="237" t="s">
        <v>43</v>
      </c>
      <c r="O184" s="92"/>
      <c r="P184" s="238">
        <f>O184*H184</f>
        <v>0</v>
      </c>
      <c r="Q184" s="238">
        <v>0.00069999999999999999</v>
      </c>
      <c r="R184" s="238">
        <f>Q184*H184</f>
        <v>0.1064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161</v>
      </c>
      <c r="AU184" s="240" t="s">
        <v>82</v>
      </c>
      <c r="AY184" s="18" t="s">
        <v>159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85</v>
      </c>
      <c r="BK184" s="241">
        <f>ROUND(I184*H184,2)</f>
        <v>0</v>
      </c>
      <c r="BL184" s="18" t="s">
        <v>166</v>
      </c>
      <c r="BM184" s="240" t="s">
        <v>257</v>
      </c>
    </row>
    <row r="185" s="15" customFormat="1">
      <c r="A185" s="15"/>
      <c r="B185" s="265"/>
      <c r="C185" s="266"/>
      <c r="D185" s="244" t="s">
        <v>168</v>
      </c>
      <c r="E185" s="267" t="s">
        <v>1</v>
      </c>
      <c r="F185" s="268" t="s">
        <v>221</v>
      </c>
      <c r="G185" s="266"/>
      <c r="H185" s="267" t="s">
        <v>1</v>
      </c>
      <c r="I185" s="269"/>
      <c r="J185" s="266"/>
      <c r="K185" s="266"/>
      <c r="L185" s="270"/>
      <c r="M185" s="271"/>
      <c r="N185" s="272"/>
      <c r="O185" s="272"/>
      <c r="P185" s="272"/>
      <c r="Q185" s="272"/>
      <c r="R185" s="272"/>
      <c r="S185" s="272"/>
      <c r="T185" s="27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4" t="s">
        <v>168</v>
      </c>
      <c r="AU185" s="274" t="s">
        <v>82</v>
      </c>
      <c r="AV185" s="15" t="s">
        <v>85</v>
      </c>
      <c r="AW185" s="15" t="s">
        <v>34</v>
      </c>
      <c r="AX185" s="15" t="s">
        <v>78</v>
      </c>
      <c r="AY185" s="274" t="s">
        <v>159</v>
      </c>
    </row>
    <row r="186" s="13" customFormat="1">
      <c r="A186" s="13"/>
      <c r="B186" s="242"/>
      <c r="C186" s="243"/>
      <c r="D186" s="244" t="s">
        <v>168</v>
      </c>
      <c r="E186" s="245" t="s">
        <v>1</v>
      </c>
      <c r="F186" s="246" t="s">
        <v>258</v>
      </c>
      <c r="G186" s="243"/>
      <c r="H186" s="247">
        <v>80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168</v>
      </c>
      <c r="AU186" s="253" t="s">
        <v>82</v>
      </c>
      <c r="AV186" s="13" t="s">
        <v>82</v>
      </c>
      <c r="AW186" s="13" t="s">
        <v>34</v>
      </c>
      <c r="AX186" s="13" t="s">
        <v>78</v>
      </c>
      <c r="AY186" s="253" t="s">
        <v>159</v>
      </c>
    </row>
    <row r="187" s="15" customFormat="1">
      <c r="A187" s="15"/>
      <c r="B187" s="265"/>
      <c r="C187" s="266"/>
      <c r="D187" s="244" t="s">
        <v>168</v>
      </c>
      <c r="E187" s="267" t="s">
        <v>1</v>
      </c>
      <c r="F187" s="268" t="s">
        <v>223</v>
      </c>
      <c r="G187" s="266"/>
      <c r="H187" s="267" t="s">
        <v>1</v>
      </c>
      <c r="I187" s="269"/>
      <c r="J187" s="266"/>
      <c r="K187" s="266"/>
      <c r="L187" s="270"/>
      <c r="M187" s="271"/>
      <c r="N187" s="272"/>
      <c r="O187" s="272"/>
      <c r="P187" s="272"/>
      <c r="Q187" s="272"/>
      <c r="R187" s="272"/>
      <c r="S187" s="272"/>
      <c r="T187" s="27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4" t="s">
        <v>168</v>
      </c>
      <c r="AU187" s="274" t="s">
        <v>82</v>
      </c>
      <c r="AV187" s="15" t="s">
        <v>85</v>
      </c>
      <c r="AW187" s="15" t="s">
        <v>34</v>
      </c>
      <c r="AX187" s="15" t="s">
        <v>78</v>
      </c>
      <c r="AY187" s="274" t="s">
        <v>159</v>
      </c>
    </row>
    <row r="188" s="13" customFormat="1">
      <c r="A188" s="13"/>
      <c r="B188" s="242"/>
      <c r="C188" s="243"/>
      <c r="D188" s="244" t="s">
        <v>168</v>
      </c>
      <c r="E188" s="245" t="s">
        <v>1</v>
      </c>
      <c r="F188" s="246" t="s">
        <v>259</v>
      </c>
      <c r="G188" s="243"/>
      <c r="H188" s="247">
        <v>32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82</v>
      </c>
      <c r="AV188" s="13" t="s">
        <v>82</v>
      </c>
      <c r="AW188" s="13" t="s">
        <v>34</v>
      </c>
      <c r="AX188" s="13" t="s">
        <v>78</v>
      </c>
      <c r="AY188" s="253" t="s">
        <v>159</v>
      </c>
    </row>
    <row r="189" s="15" customFormat="1">
      <c r="A189" s="15"/>
      <c r="B189" s="265"/>
      <c r="C189" s="266"/>
      <c r="D189" s="244" t="s">
        <v>168</v>
      </c>
      <c r="E189" s="267" t="s">
        <v>1</v>
      </c>
      <c r="F189" s="268" t="s">
        <v>194</v>
      </c>
      <c r="G189" s="266"/>
      <c r="H189" s="267" t="s">
        <v>1</v>
      </c>
      <c r="I189" s="269"/>
      <c r="J189" s="266"/>
      <c r="K189" s="266"/>
      <c r="L189" s="270"/>
      <c r="M189" s="271"/>
      <c r="N189" s="272"/>
      <c r="O189" s="272"/>
      <c r="P189" s="272"/>
      <c r="Q189" s="272"/>
      <c r="R189" s="272"/>
      <c r="S189" s="272"/>
      <c r="T189" s="27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4" t="s">
        <v>168</v>
      </c>
      <c r="AU189" s="274" t="s">
        <v>82</v>
      </c>
      <c r="AV189" s="15" t="s">
        <v>85</v>
      </c>
      <c r="AW189" s="15" t="s">
        <v>34</v>
      </c>
      <c r="AX189" s="15" t="s">
        <v>78</v>
      </c>
      <c r="AY189" s="274" t="s">
        <v>159</v>
      </c>
    </row>
    <row r="190" s="13" customFormat="1">
      <c r="A190" s="13"/>
      <c r="B190" s="242"/>
      <c r="C190" s="243"/>
      <c r="D190" s="244" t="s">
        <v>168</v>
      </c>
      <c r="E190" s="245" t="s">
        <v>1</v>
      </c>
      <c r="F190" s="246" t="s">
        <v>260</v>
      </c>
      <c r="G190" s="243"/>
      <c r="H190" s="247">
        <v>40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168</v>
      </c>
      <c r="AU190" s="253" t="s">
        <v>82</v>
      </c>
      <c r="AV190" s="13" t="s">
        <v>82</v>
      </c>
      <c r="AW190" s="13" t="s">
        <v>34</v>
      </c>
      <c r="AX190" s="13" t="s">
        <v>78</v>
      </c>
      <c r="AY190" s="253" t="s">
        <v>159</v>
      </c>
    </row>
    <row r="191" s="16" customFormat="1">
      <c r="A191" s="16"/>
      <c r="B191" s="275"/>
      <c r="C191" s="276"/>
      <c r="D191" s="244" t="s">
        <v>168</v>
      </c>
      <c r="E191" s="277" t="s">
        <v>1</v>
      </c>
      <c r="F191" s="278" t="s">
        <v>216</v>
      </c>
      <c r="G191" s="276"/>
      <c r="H191" s="279">
        <v>152</v>
      </c>
      <c r="I191" s="280"/>
      <c r="J191" s="276"/>
      <c r="K191" s="276"/>
      <c r="L191" s="281"/>
      <c r="M191" s="282"/>
      <c r="N191" s="283"/>
      <c r="O191" s="283"/>
      <c r="P191" s="283"/>
      <c r="Q191" s="283"/>
      <c r="R191" s="283"/>
      <c r="S191" s="283"/>
      <c r="T191" s="284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85" t="s">
        <v>168</v>
      </c>
      <c r="AU191" s="285" t="s">
        <v>82</v>
      </c>
      <c r="AV191" s="16" t="s">
        <v>166</v>
      </c>
      <c r="AW191" s="16" t="s">
        <v>34</v>
      </c>
      <c r="AX191" s="16" t="s">
        <v>85</v>
      </c>
      <c r="AY191" s="285" t="s">
        <v>159</v>
      </c>
    </row>
    <row r="192" s="2" customFormat="1" ht="16.5" customHeight="1">
      <c r="A192" s="39"/>
      <c r="B192" s="40"/>
      <c r="C192" s="229" t="s">
        <v>261</v>
      </c>
      <c r="D192" s="229" t="s">
        <v>161</v>
      </c>
      <c r="E192" s="230" t="s">
        <v>262</v>
      </c>
      <c r="F192" s="231" t="s">
        <v>263</v>
      </c>
      <c r="G192" s="232" t="s">
        <v>183</v>
      </c>
      <c r="H192" s="233">
        <v>152</v>
      </c>
      <c r="I192" s="234"/>
      <c r="J192" s="235">
        <f>ROUND(I192*H192,2)</f>
        <v>0</v>
      </c>
      <c r="K192" s="231" t="s">
        <v>165</v>
      </c>
      <c r="L192" s="45"/>
      <c r="M192" s="236" t="s">
        <v>1</v>
      </c>
      <c r="N192" s="237" t="s">
        <v>43</v>
      </c>
      <c r="O192" s="92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166</v>
      </c>
      <c r="AT192" s="240" t="s">
        <v>161</v>
      </c>
      <c r="AU192" s="240" t="s">
        <v>82</v>
      </c>
      <c r="AY192" s="18" t="s">
        <v>159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85</v>
      </c>
      <c r="BK192" s="241">
        <f>ROUND(I192*H192,2)</f>
        <v>0</v>
      </c>
      <c r="BL192" s="18" t="s">
        <v>166</v>
      </c>
      <c r="BM192" s="240" t="s">
        <v>264</v>
      </c>
    </row>
    <row r="193" s="2" customFormat="1" ht="21.75" customHeight="1">
      <c r="A193" s="39"/>
      <c r="B193" s="40"/>
      <c r="C193" s="229" t="s">
        <v>265</v>
      </c>
      <c r="D193" s="229" t="s">
        <v>161</v>
      </c>
      <c r="E193" s="230" t="s">
        <v>266</v>
      </c>
      <c r="F193" s="231" t="s">
        <v>267</v>
      </c>
      <c r="G193" s="232" t="s">
        <v>192</v>
      </c>
      <c r="H193" s="233">
        <v>120</v>
      </c>
      <c r="I193" s="234"/>
      <c r="J193" s="235">
        <f>ROUND(I193*H193,2)</f>
        <v>0</v>
      </c>
      <c r="K193" s="231" t="s">
        <v>165</v>
      </c>
      <c r="L193" s="45"/>
      <c r="M193" s="236" t="s">
        <v>1</v>
      </c>
      <c r="N193" s="237" t="s">
        <v>43</v>
      </c>
      <c r="O193" s="92"/>
      <c r="P193" s="238">
        <f>O193*H193</f>
        <v>0</v>
      </c>
      <c r="Q193" s="238">
        <v>0.00046000000000000001</v>
      </c>
      <c r="R193" s="238">
        <f>Q193*H193</f>
        <v>0.055199999999999999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166</v>
      </c>
      <c r="AT193" s="240" t="s">
        <v>161</v>
      </c>
      <c r="AU193" s="240" t="s">
        <v>82</v>
      </c>
      <c r="AY193" s="18" t="s">
        <v>159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85</v>
      </c>
      <c r="BK193" s="241">
        <f>ROUND(I193*H193,2)</f>
        <v>0</v>
      </c>
      <c r="BL193" s="18" t="s">
        <v>166</v>
      </c>
      <c r="BM193" s="240" t="s">
        <v>268</v>
      </c>
    </row>
    <row r="194" s="15" customFormat="1">
      <c r="A194" s="15"/>
      <c r="B194" s="265"/>
      <c r="C194" s="266"/>
      <c r="D194" s="244" t="s">
        <v>168</v>
      </c>
      <c r="E194" s="267" t="s">
        <v>1</v>
      </c>
      <c r="F194" s="268" t="s">
        <v>194</v>
      </c>
      <c r="G194" s="266"/>
      <c r="H194" s="267" t="s">
        <v>1</v>
      </c>
      <c r="I194" s="269"/>
      <c r="J194" s="266"/>
      <c r="K194" s="266"/>
      <c r="L194" s="270"/>
      <c r="M194" s="271"/>
      <c r="N194" s="272"/>
      <c r="O194" s="272"/>
      <c r="P194" s="272"/>
      <c r="Q194" s="272"/>
      <c r="R194" s="272"/>
      <c r="S194" s="272"/>
      <c r="T194" s="27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4" t="s">
        <v>168</v>
      </c>
      <c r="AU194" s="274" t="s">
        <v>82</v>
      </c>
      <c r="AV194" s="15" t="s">
        <v>85</v>
      </c>
      <c r="AW194" s="15" t="s">
        <v>34</v>
      </c>
      <c r="AX194" s="15" t="s">
        <v>78</v>
      </c>
      <c r="AY194" s="274" t="s">
        <v>159</v>
      </c>
    </row>
    <row r="195" s="13" customFormat="1">
      <c r="A195" s="13"/>
      <c r="B195" s="242"/>
      <c r="C195" s="243"/>
      <c r="D195" s="244" t="s">
        <v>168</v>
      </c>
      <c r="E195" s="245" t="s">
        <v>1</v>
      </c>
      <c r="F195" s="246" t="s">
        <v>269</v>
      </c>
      <c r="G195" s="243"/>
      <c r="H195" s="247">
        <v>80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168</v>
      </c>
      <c r="AU195" s="253" t="s">
        <v>82</v>
      </c>
      <c r="AV195" s="13" t="s">
        <v>82</v>
      </c>
      <c r="AW195" s="13" t="s">
        <v>34</v>
      </c>
      <c r="AX195" s="13" t="s">
        <v>78</v>
      </c>
      <c r="AY195" s="253" t="s">
        <v>159</v>
      </c>
    </row>
    <row r="196" s="13" customFormat="1">
      <c r="A196" s="13"/>
      <c r="B196" s="242"/>
      <c r="C196" s="243"/>
      <c r="D196" s="244" t="s">
        <v>168</v>
      </c>
      <c r="E196" s="245" t="s">
        <v>1</v>
      </c>
      <c r="F196" s="246" t="s">
        <v>270</v>
      </c>
      <c r="G196" s="243"/>
      <c r="H196" s="247">
        <v>40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168</v>
      </c>
      <c r="AU196" s="253" t="s">
        <v>82</v>
      </c>
      <c r="AV196" s="13" t="s">
        <v>82</v>
      </c>
      <c r="AW196" s="13" t="s">
        <v>34</v>
      </c>
      <c r="AX196" s="13" t="s">
        <v>78</v>
      </c>
      <c r="AY196" s="253" t="s">
        <v>159</v>
      </c>
    </row>
    <row r="197" s="16" customFormat="1">
      <c r="A197" s="16"/>
      <c r="B197" s="275"/>
      <c r="C197" s="276"/>
      <c r="D197" s="244" t="s">
        <v>168</v>
      </c>
      <c r="E197" s="277" t="s">
        <v>1</v>
      </c>
      <c r="F197" s="278" t="s">
        <v>216</v>
      </c>
      <c r="G197" s="276"/>
      <c r="H197" s="279">
        <v>120</v>
      </c>
      <c r="I197" s="280"/>
      <c r="J197" s="276"/>
      <c r="K197" s="276"/>
      <c r="L197" s="281"/>
      <c r="M197" s="282"/>
      <c r="N197" s="283"/>
      <c r="O197" s="283"/>
      <c r="P197" s="283"/>
      <c r="Q197" s="283"/>
      <c r="R197" s="283"/>
      <c r="S197" s="283"/>
      <c r="T197" s="284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5" t="s">
        <v>168</v>
      </c>
      <c r="AU197" s="285" t="s">
        <v>82</v>
      </c>
      <c r="AV197" s="16" t="s">
        <v>166</v>
      </c>
      <c r="AW197" s="16" t="s">
        <v>34</v>
      </c>
      <c r="AX197" s="16" t="s">
        <v>85</v>
      </c>
      <c r="AY197" s="285" t="s">
        <v>159</v>
      </c>
    </row>
    <row r="198" s="2" customFormat="1" ht="24.15" customHeight="1">
      <c r="A198" s="39"/>
      <c r="B198" s="40"/>
      <c r="C198" s="229" t="s">
        <v>271</v>
      </c>
      <c r="D198" s="229" t="s">
        <v>161</v>
      </c>
      <c r="E198" s="230" t="s">
        <v>272</v>
      </c>
      <c r="F198" s="231" t="s">
        <v>273</v>
      </c>
      <c r="G198" s="232" t="s">
        <v>192</v>
      </c>
      <c r="H198" s="233">
        <v>120</v>
      </c>
      <c r="I198" s="234"/>
      <c r="J198" s="235">
        <f>ROUND(I198*H198,2)</f>
        <v>0</v>
      </c>
      <c r="K198" s="231" t="s">
        <v>165</v>
      </c>
      <c r="L198" s="45"/>
      <c r="M198" s="236" t="s">
        <v>1</v>
      </c>
      <c r="N198" s="237" t="s">
        <v>43</v>
      </c>
      <c r="O198" s="92"/>
      <c r="P198" s="238">
        <f>O198*H198</f>
        <v>0</v>
      </c>
      <c r="Q198" s="238">
        <v>0</v>
      </c>
      <c r="R198" s="238">
        <f>Q198*H198</f>
        <v>0</v>
      </c>
      <c r="S198" s="238">
        <v>0</v>
      </c>
      <c r="T198" s="23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166</v>
      </c>
      <c r="AT198" s="240" t="s">
        <v>161</v>
      </c>
      <c r="AU198" s="240" t="s">
        <v>82</v>
      </c>
      <c r="AY198" s="18" t="s">
        <v>159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85</v>
      </c>
      <c r="BK198" s="241">
        <f>ROUND(I198*H198,2)</f>
        <v>0</v>
      </c>
      <c r="BL198" s="18" t="s">
        <v>166</v>
      </c>
      <c r="BM198" s="240" t="s">
        <v>274</v>
      </c>
    </row>
    <row r="199" s="2" customFormat="1" ht="24.15" customHeight="1">
      <c r="A199" s="39"/>
      <c r="B199" s="40"/>
      <c r="C199" s="229" t="s">
        <v>275</v>
      </c>
      <c r="D199" s="229" t="s">
        <v>161</v>
      </c>
      <c r="E199" s="230" t="s">
        <v>276</v>
      </c>
      <c r="F199" s="231" t="s">
        <v>277</v>
      </c>
      <c r="G199" s="232" t="s">
        <v>183</v>
      </c>
      <c r="H199" s="233">
        <v>60</v>
      </c>
      <c r="I199" s="234"/>
      <c r="J199" s="235">
        <f>ROUND(I199*H199,2)</f>
        <v>0</v>
      </c>
      <c r="K199" s="231" t="s">
        <v>165</v>
      </c>
      <c r="L199" s="45"/>
      <c r="M199" s="236" t="s">
        <v>1</v>
      </c>
      <c r="N199" s="237" t="s">
        <v>43</v>
      </c>
      <c r="O199" s="92"/>
      <c r="P199" s="238">
        <f>O199*H199</f>
        <v>0</v>
      </c>
      <c r="Q199" s="238">
        <v>0.00064000000000000005</v>
      </c>
      <c r="R199" s="238">
        <f>Q199*H199</f>
        <v>0.038400000000000004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166</v>
      </c>
      <c r="AT199" s="240" t="s">
        <v>161</v>
      </c>
      <c r="AU199" s="240" t="s">
        <v>82</v>
      </c>
      <c r="AY199" s="18" t="s">
        <v>159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85</v>
      </c>
      <c r="BK199" s="241">
        <f>ROUND(I199*H199,2)</f>
        <v>0</v>
      </c>
      <c r="BL199" s="18" t="s">
        <v>166</v>
      </c>
      <c r="BM199" s="240" t="s">
        <v>278</v>
      </c>
    </row>
    <row r="200" s="15" customFormat="1">
      <c r="A200" s="15"/>
      <c r="B200" s="265"/>
      <c r="C200" s="266"/>
      <c r="D200" s="244" t="s">
        <v>168</v>
      </c>
      <c r="E200" s="267" t="s">
        <v>1</v>
      </c>
      <c r="F200" s="268" t="s">
        <v>194</v>
      </c>
      <c r="G200" s="266"/>
      <c r="H200" s="267" t="s">
        <v>1</v>
      </c>
      <c r="I200" s="269"/>
      <c r="J200" s="266"/>
      <c r="K200" s="266"/>
      <c r="L200" s="270"/>
      <c r="M200" s="271"/>
      <c r="N200" s="272"/>
      <c r="O200" s="272"/>
      <c r="P200" s="272"/>
      <c r="Q200" s="272"/>
      <c r="R200" s="272"/>
      <c r="S200" s="272"/>
      <c r="T200" s="27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4" t="s">
        <v>168</v>
      </c>
      <c r="AU200" s="274" t="s">
        <v>82</v>
      </c>
      <c r="AV200" s="15" t="s">
        <v>85</v>
      </c>
      <c r="AW200" s="15" t="s">
        <v>34</v>
      </c>
      <c r="AX200" s="15" t="s">
        <v>78</v>
      </c>
      <c r="AY200" s="274" t="s">
        <v>159</v>
      </c>
    </row>
    <row r="201" s="13" customFormat="1">
      <c r="A201" s="13"/>
      <c r="B201" s="242"/>
      <c r="C201" s="243"/>
      <c r="D201" s="244" t="s">
        <v>168</v>
      </c>
      <c r="E201" s="245" t="s">
        <v>1</v>
      </c>
      <c r="F201" s="246" t="s">
        <v>279</v>
      </c>
      <c r="G201" s="243"/>
      <c r="H201" s="247">
        <v>40</v>
      </c>
      <c r="I201" s="248"/>
      <c r="J201" s="243"/>
      <c r="K201" s="243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168</v>
      </c>
      <c r="AU201" s="253" t="s">
        <v>82</v>
      </c>
      <c r="AV201" s="13" t="s">
        <v>82</v>
      </c>
      <c r="AW201" s="13" t="s">
        <v>34</v>
      </c>
      <c r="AX201" s="13" t="s">
        <v>78</v>
      </c>
      <c r="AY201" s="253" t="s">
        <v>159</v>
      </c>
    </row>
    <row r="202" s="13" customFormat="1">
      <c r="A202" s="13"/>
      <c r="B202" s="242"/>
      <c r="C202" s="243"/>
      <c r="D202" s="244" t="s">
        <v>168</v>
      </c>
      <c r="E202" s="245" t="s">
        <v>1</v>
      </c>
      <c r="F202" s="246" t="s">
        <v>280</v>
      </c>
      <c r="G202" s="243"/>
      <c r="H202" s="247">
        <v>20</v>
      </c>
      <c r="I202" s="248"/>
      <c r="J202" s="243"/>
      <c r="K202" s="243"/>
      <c r="L202" s="249"/>
      <c r="M202" s="250"/>
      <c r="N202" s="251"/>
      <c r="O202" s="251"/>
      <c r="P202" s="251"/>
      <c r="Q202" s="251"/>
      <c r="R202" s="251"/>
      <c r="S202" s="251"/>
      <c r="T202" s="25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3" t="s">
        <v>168</v>
      </c>
      <c r="AU202" s="253" t="s">
        <v>82</v>
      </c>
      <c r="AV202" s="13" t="s">
        <v>82</v>
      </c>
      <c r="AW202" s="13" t="s">
        <v>34</v>
      </c>
      <c r="AX202" s="13" t="s">
        <v>78</v>
      </c>
      <c r="AY202" s="253" t="s">
        <v>159</v>
      </c>
    </row>
    <row r="203" s="16" customFormat="1">
      <c r="A203" s="16"/>
      <c r="B203" s="275"/>
      <c r="C203" s="276"/>
      <c r="D203" s="244" t="s">
        <v>168</v>
      </c>
      <c r="E203" s="277" t="s">
        <v>1</v>
      </c>
      <c r="F203" s="278" t="s">
        <v>216</v>
      </c>
      <c r="G203" s="276"/>
      <c r="H203" s="279">
        <v>60</v>
      </c>
      <c r="I203" s="280"/>
      <c r="J203" s="276"/>
      <c r="K203" s="276"/>
      <c r="L203" s="281"/>
      <c r="M203" s="282"/>
      <c r="N203" s="283"/>
      <c r="O203" s="283"/>
      <c r="P203" s="283"/>
      <c r="Q203" s="283"/>
      <c r="R203" s="283"/>
      <c r="S203" s="283"/>
      <c r="T203" s="284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85" t="s">
        <v>168</v>
      </c>
      <c r="AU203" s="285" t="s">
        <v>82</v>
      </c>
      <c r="AV203" s="16" t="s">
        <v>166</v>
      </c>
      <c r="AW203" s="16" t="s">
        <v>34</v>
      </c>
      <c r="AX203" s="16" t="s">
        <v>85</v>
      </c>
      <c r="AY203" s="285" t="s">
        <v>159</v>
      </c>
    </row>
    <row r="204" s="2" customFormat="1" ht="24.15" customHeight="1">
      <c r="A204" s="39"/>
      <c r="B204" s="40"/>
      <c r="C204" s="229" t="s">
        <v>281</v>
      </c>
      <c r="D204" s="229" t="s">
        <v>161</v>
      </c>
      <c r="E204" s="230" t="s">
        <v>282</v>
      </c>
      <c r="F204" s="231" t="s">
        <v>283</v>
      </c>
      <c r="G204" s="232" t="s">
        <v>183</v>
      </c>
      <c r="H204" s="233">
        <v>60</v>
      </c>
      <c r="I204" s="234"/>
      <c r="J204" s="235">
        <f>ROUND(I204*H204,2)</f>
        <v>0</v>
      </c>
      <c r="K204" s="231" t="s">
        <v>165</v>
      </c>
      <c r="L204" s="45"/>
      <c r="M204" s="236" t="s">
        <v>1</v>
      </c>
      <c r="N204" s="237" t="s">
        <v>43</v>
      </c>
      <c r="O204" s="92"/>
      <c r="P204" s="238">
        <f>O204*H204</f>
        <v>0</v>
      </c>
      <c r="Q204" s="238">
        <v>0</v>
      </c>
      <c r="R204" s="238">
        <f>Q204*H204</f>
        <v>0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166</v>
      </c>
      <c r="AT204" s="240" t="s">
        <v>161</v>
      </c>
      <c r="AU204" s="240" t="s">
        <v>82</v>
      </c>
      <c r="AY204" s="18" t="s">
        <v>159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85</v>
      </c>
      <c r="BK204" s="241">
        <f>ROUND(I204*H204,2)</f>
        <v>0</v>
      </c>
      <c r="BL204" s="18" t="s">
        <v>166</v>
      </c>
      <c r="BM204" s="240" t="s">
        <v>284</v>
      </c>
    </row>
    <row r="205" s="2" customFormat="1" ht="37.8" customHeight="1">
      <c r="A205" s="39"/>
      <c r="B205" s="40"/>
      <c r="C205" s="229" t="s">
        <v>7</v>
      </c>
      <c r="D205" s="229" t="s">
        <v>161</v>
      </c>
      <c r="E205" s="230" t="s">
        <v>285</v>
      </c>
      <c r="F205" s="231" t="s">
        <v>286</v>
      </c>
      <c r="G205" s="232" t="s">
        <v>192</v>
      </c>
      <c r="H205" s="233">
        <v>1149.1700000000001</v>
      </c>
      <c r="I205" s="234"/>
      <c r="J205" s="235">
        <f>ROUND(I205*H205,2)</f>
        <v>0</v>
      </c>
      <c r="K205" s="231" t="s">
        <v>165</v>
      </c>
      <c r="L205" s="45"/>
      <c r="M205" s="236" t="s">
        <v>1</v>
      </c>
      <c r="N205" s="237" t="s">
        <v>43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166</v>
      </c>
      <c r="AT205" s="240" t="s">
        <v>161</v>
      </c>
      <c r="AU205" s="240" t="s">
        <v>82</v>
      </c>
      <c r="AY205" s="18" t="s">
        <v>159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85</v>
      </c>
      <c r="BK205" s="241">
        <f>ROUND(I205*H205,2)</f>
        <v>0</v>
      </c>
      <c r="BL205" s="18" t="s">
        <v>166</v>
      </c>
      <c r="BM205" s="240" t="s">
        <v>287</v>
      </c>
    </row>
    <row r="206" s="15" customFormat="1">
      <c r="A206" s="15"/>
      <c r="B206" s="265"/>
      <c r="C206" s="266"/>
      <c r="D206" s="244" t="s">
        <v>168</v>
      </c>
      <c r="E206" s="267" t="s">
        <v>1</v>
      </c>
      <c r="F206" s="268" t="s">
        <v>288</v>
      </c>
      <c r="G206" s="266"/>
      <c r="H206" s="267" t="s">
        <v>1</v>
      </c>
      <c r="I206" s="269"/>
      <c r="J206" s="266"/>
      <c r="K206" s="266"/>
      <c r="L206" s="270"/>
      <c r="M206" s="271"/>
      <c r="N206" s="272"/>
      <c r="O206" s="272"/>
      <c r="P206" s="272"/>
      <c r="Q206" s="272"/>
      <c r="R206" s="272"/>
      <c r="S206" s="272"/>
      <c r="T206" s="27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4" t="s">
        <v>168</v>
      </c>
      <c r="AU206" s="274" t="s">
        <v>82</v>
      </c>
      <c r="AV206" s="15" t="s">
        <v>85</v>
      </c>
      <c r="AW206" s="15" t="s">
        <v>34</v>
      </c>
      <c r="AX206" s="15" t="s">
        <v>78</v>
      </c>
      <c r="AY206" s="274" t="s">
        <v>159</v>
      </c>
    </row>
    <row r="207" s="13" customFormat="1">
      <c r="A207" s="13"/>
      <c r="B207" s="242"/>
      <c r="C207" s="243"/>
      <c r="D207" s="244" t="s">
        <v>168</v>
      </c>
      <c r="E207" s="245" t="s">
        <v>1</v>
      </c>
      <c r="F207" s="246" t="s">
        <v>289</v>
      </c>
      <c r="G207" s="243"/>
      <c r="H207" s="247">
        <v>198.59999999999999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168</v>
      </c>
      <c r="AU207" s="253" t="s">
        <v>82</v>
      </c>
      <c r="AV207" s="13" t="s">
        <v>82</v>
      </c>
      <c r="AW207" s="13" t="s">
        <v>34</v>
      </c>
      <c r="AX207" s="13" t="s">
        <v>78</v>
      </c>
      <c r="AY207" s="253" t="s">
        <v>159</v>
      </c>
    </row>
    <row r="208" s="13" customFormat="1">
      <c r="A208" s="13"/>
      <c r="B208" s="242"/>
      <c r="C208" s="243"/>
      <c r="D208" s="244" t="s">
        <v>168</v>
      </c>
      <c r="E208" s="245" t="s">
        <v>1</v>
      </c>
      <c r="F208" s="246" t="s">
        <v>290</v>
      </c>
      <c r="G208" s="243"/>
      <c r="H208" s="247">
        <v>950.57000000000005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168</v>
      </c>
      <c r="AU208" s="253" t="s">
        <v>82</v>
      </c>
      <c r="AV208" s="13" t="s">
        <v>82</v>
      </c>
      <c r="AW208" s="13" t="s">
        <v>34</v>
      </c>
      <c r="AX208" s="13" t="s">
        <v>78</v>
      </c>
      <c r="AY208" s="253" t="s">
        <v>159</v>
      </c>
    </row>
    <row r="209" s="16" customFormat="1">
      <c r="A209" s="16"/>
      <c r="B209" s="275"/>
      <c r="C209" s="276"/>
      <c r="D209" s="244" t="s">
        <v>168</v>
      </c>
      <c r="E209" s="277" t="s">
        <v>1</v>
      </c>
      <c r="F209" s="278" t="s">
        <v>216</v>
      </c>
      <c r="G209" s="276"/>
      <c r="H209" s="279">
        <v>1149.1700000000001</v>
      </c>
      <c r="I209" s="280"/>
      <c r="J209" s="276"/>
      <c r="K209" s="276"/>
      <c r="L209" s="281"/>
      <c r="M209" s="282"/>
      <c r="N209" s="283"/>
      <c r="O209" s="283"/>
      <c r="P209" s="283"/>
      <c r="Q209" s="283"/>
      <c r="R209" s="283"/>
      <c r="S209" s="283"/>
      <c r="T209" s="284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85" t="s">
        <v>168</v>
      </c>
      <c r="AU209" s="285" t="s">
        <v>82</v>
      </c>
      <c r="AV209" s="16" t="s">
        <v>166</v>
      </c>
      <c r="AW209" s="16" t="s">
        <v>34</v>
      </c>
      <c r="AX209" s="16" t="s">
        <v>85</v>
      </c>
      <c r="AY209" s="285" t="s">
        <v>159</v>
      </c>
    </row>
    <row r="210" s="2" customFormat="1" ht="37.8" customHeight="1">
      <c r="A210" s="39"/>
      <c r="B210" s="40"/>
      <c r="C210" s="229" t="s">
        <v>291</v>
      </c>
      <c r="D210" s="229" t="s">
        <v>161</v>
      </c>
      <c r="E210" s="230" t="s">
        <v>292</v>
      </c>
      <c r="F210" s="231" t="s">
        <v>293</v>
      </c>
      <c r="G210" s="232" t="s">
        <v>192</v>
      </c>
      <c r="H210" s="233">
        <v>725.79999999999995</v>
      </c>
      <c r="I210" s="234"/>
      <c r="J210" s="235">
        <f>ROUND(I210*H210,2)</f>
        <v>0</v>
      </c>
      <c r="K210" s="231" t="s">
        <v>165</v>
      </c>
      <c r="L210" s="45"/>
      <c r="M210" s="236" t="s">
        <v>1</v>
      </c>
      <c r="N210" s="237" t="s">
        <v>43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166</v>
      </c>
      <c r="AT210" s="240" t="s">
        <v>161</v>
      </c>
      <c r="AU210" s="240" t="s">
        <v>82</v>
      </c>
      <c r="AY210" s="18" t="s">
        <v>159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85</v>
      </c>
      <c r="BK210" s="241">
        <f>ROUND(I210*H210,2)</f>
        <v>0</v>
      </c>
      <c r="BL210" s="18" t="s">
        <v>166</v>
      </c>
      <c r="BM210" s="240" t="s">
        <v>294</v>
      </c>
    </row>
    <row r="211" s="15" customFormat="1">
      <c r="A211" s="15"/>
      <c r="B211" s="265"/>
      <c r="C211" s="266"/>
      <c r="D211" s="244" t="s">
        <v>168</v>
      </c>
      <c r="E211" s="267" t="s">
        <v>1</v>
      </c>
      <c r="F211" s="268" t="s">
        <v>295</v>
      </c>
      <c r="G211" s="266"/>
      <c r="H211" s="267" t="s">
        <v>1</v>
      </c>
      <c r="I211" s="269"/>
      <c r="J211" s="266"/>
      <c r="K211" s="266"/>
      <c r="L211" s="270"/>
      <c r="M211" s="271"/>
      <c r="N211" s="272"/>
      <c r="O211" s="272"/>
      <c r="P211" s="272"/>
      <c r="Q211" s="272"/>
      <c r="R211" s="272"/>
      <c r="S211" s="272"/>
      <c r="T211" s="27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4" t="s">
        <v>168</v>
      </c>
      <c r="AU211" s="274" t="s">
        <v>82</v>
      </c>
      <c r="AV211" s="15" t="s">
        <v>85</v>
      </c>
      <c r="AW211" s="15" t="s">
        <v>34</v>
      </c>
      <c r="AX211" s="15" t="s">
        <v>78</v>
      </c>
      <c r="AY211" s="274" t="s">
        <v>159</v>
      </c>
    </row>
    <row r="212" s="13" customFormat="1">
      <c r="A212" s="13"/>
      <c r="B212" s="242"/>
      <c r="C212" s="243"/>
      <c r="D212" s="244" t="s">
        <v>168</v>
      </c>
      <c r="E212" s="245" t="s">
        <v>1</v>
      </c>
      <c r="F212" s="246" t="s">
        <v>296</v>
      </c>
      <c r="G212" s="243"/>
      <c r="H212" s="247">
        <v>1201.085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168</v>
      </c>
      <c r="AU212" s="253" t="s">
        <v>82</v>
      </c>
      <c r="AV212" s="13" t="s">
        <v>82</v>
      </c>
      <c r="AW212" s="13" t="s">
        <v>34</v>
      </c>
      <c r="AX212" s="13" t="s">
        <v>78</v>
      </c>
      <c r="AY212" s="253" t="s">
        <v>159</v>
      </c>
    </row>
    <row r="213" s="13" customFormat="1">
      <c r="A213" s="13"/>
      <c r="B213" s="242"/>
      <c r="C213" s="243"/>
      <c r="D213" s="244" t="s">
        <v>168</v>
      </c>
      <c r="E213" s="245" t="s">
        <v>1</v>
      </c>
      <c r="F213" s="246" t="s">
        <v>297</v>
      </c>
      <c r="G213" s="243"/>
      <c r="H213" s="247">
        <v>-475.28500000000002</v>
      </c>
      <c r="I213" s="248"/>
      <c r="J213" s="243"/>
      <c r="K213" s="243"/>
      <c r="L213" s="249"/>
      <c r="M213" s="250"/>
      <c r="N213" s="251"/>
      <c r="O213" s="251"/>
      <c r="P213" s="251"/>
      <c r="Q213" s="251"/>
      <c r="R213" s="251"/>
      <c r="S213" s="251"/>
      <c r="T213" s="25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3" t="s">
        <v>168</v>
      </c>
      <c r="AU213" s="253" t="s">
        <v>82</v>
      </c>
      <c r="AV213" s="13" t="s">
        <v>82</v>
      </c>
      <c r="AW213" s="13" t="s">
        <v>34</v>
      </c>
      <c r="AX213" s="13" t="s">
        <v>78</v>
      </c>
      <c r="AY213" s="253" t="s">
        <v>159</v>
      </c>
    </row>
    <row r="214" s="16" customFormat="1">
      <c r="A214" s="16"/>
      <c r="B214" s="275"/>
      <c r="C214" s="276"/>
      <c r="D214" s="244" t="s">
        <v>168</v>
      </c>
      <c r="E214" s="277" t="s">
        <v>106</v>
      </c>
      <c r="F214" s="278" t="s">
        <v>216</v>
      </c>
      <c r="G214" s="276"/>
      <c r="H214" s="279">
        <v>725.79999999999995</v>
      </c>
      <c r="I214" s="280"/>
      <c r="J214" s="276"/>
      <c r="K214" s="276"/>
      <c r="L214" s="281"/>
      <c r="M214" s="282"/>
      <c r="N214" s="283"/>
      <c r="O214" s="283"/>
      <c r="P214" s="283"/>
      <c r="Q214" s="283"/>
      <c r="R214" s="283"/>
      <c r="S214" s="283"/>
      <c r="T214" s="284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85" t="s">
        <v>168</v>
      </c>
      <c r="AU214" s="285" t="s">
        <v>82</v>
      </c>
      <c r="AV214" s="16" t="s">
        <v>166</v>
      </c>
      <c r="AW214" s="16" t="s">
        <v>34</v>
      </c>
      <c r="AX214" s="16" t="s">
        <v>85</v>
      </c>
      <c r="AY214" s="285" t="s">
        <v>159</v>
      </c>
    </row>
    <row r="215" s="2" customFormat="1" ht="37.8" customHeight="1">
      <c r="A215" s="39"/>
      <c r="B215" s="40"/>
      <c r="C215" s="229" t="s">
        <v>298</v>
      </c>
      <c r="D215" s="229" t="s">
        <v>161</v>
      </c>
      <c r="E215" s="230" t="s">
        <v>299</v>
      </c>
      <c r="F215" s="231" t="s">
        <v>300</v>
      </c>
      <c r="G215" s="232" t="s">
        <v>192</v>
      </c>
      <c r="H215" s="233">
        <v>14516</v>
      </c>
      <c r="I215" s="234"/>
      <c r="J215" s="235">
        <f>ROUND(I215*H215,2)</f>
        <v>0</v>
      </c>
      <c r="K215" s="231" t="s">
        <v>165</v>
      </c>
      <c r="L215" s="45"/>
      <c r="M215" s="236" t="s">
        <v>1</v>
      </c>
      <c r="N215" s="237" t="s">
        <v>43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166</v>
      </c>
      <c r="AT215" s="240" t="s">
        <v>161</v>
      </c>
      <c r="AU215" s="240" t="s">
        <v>82</v>
      </c>
      <c r="AY215" s="18" t="s">
        <v>159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85</v>
      </c>
      <c r="BK215" s="241">
        <f>ROUND(I215*H215,2)</f>
        <v>0</v>
      </c>
      <c r="BL215" s="18" t="s">
        <v>166</v>
      </c>
      <c r="BM215" s="240" t="s">
        <v>301</v>
      </c>
    </row>
    <row r="216" s="13" customFormat="1">
      <c r="A216" s="13"/>
      <c r="B216" s="242"/>
      <c r="C216" s="243"/>
      <c r="D216" s="244" t="s">
        <v>168</v>
      </c>
      <c r="E216" s="245" t="s">
        <v>1</v>
      </c>
      <c r="F216" s="246" t="s">
        <v>302</v>
      </c>
      <c r="G216" s="243"/>
      <c r="H216" s="247">
        <v>14516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168</v>
      </c>
      <c r="AU216" s="253" t="s">
        <v>82</v>
      </c>
      <c r="AV216" s="13" t="s">
        <v>82</v>
      </c>
      <c r="AW216" s="13" t="s">
        <v>34</v>
      </c>
      <c r="AX216" s="13" t="s">
        <v>85</v>
      </c>
      <c r="AY216" s="253" t="s">
        <v>159</v>
      </c>
    </row>
    <row r="217" s="2" customFormat="1" ht="24.15" customHeight="1">
      <c r="A217" s="39"/>
      <c r="B217" s="40"/>
      <c r="C217" s="229" t="s">
        <v>303</v>
      </c>
      <c r="D217" s="229" t="s">
        <v>161</v>
      </c>
      <c r="E217" s="230" t="s">
        <v>304</v>
      </c>
      <c r="F217" s="231" t="s">
        <v>305</v>
      </c>
      <c r="G217" s="232" t="s">
        <v>192</v>
      </c>
      <c r="H217" s="233">
        <v>99.299999999999997</v>
      </c>
      <c r="I217" s="234"/>
      <c r="J217" s="235">
        <f>ROUND(I217*H217,2)</f>
        <v>0</v>
      </c>
      <c r="K217" s="231" t="s">
        <v>165</v>
      </c>
      <c r="L217" s="45"/>
      <c r="M217" s="236" t="s">
        <v>1</v>
      </c>
      <c r="N217" s="237" t="s">
        <v>43</v>
      </c>
      <c r="O217" s="92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166</v>
      </c>
      <c r="AT217" s="240" t="s">
        <v>161</v>
      </c>
      <c r="AU217" s="240" t="s">
        <v>82</v>
      </c>
      <c r="AY217" s="18" t="s">
        <v>159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85</v>
      </c>
      <c r="BK217" s="241">
        <f>ROUND(I217*H217,2)</f>
        <v>0</v>
      </c>
      <c r="BL217" s="18" t="s">
        <v>166</v>
      </c>
      <c r="BM217" s="240" t="s">
        <v>306</v>
      </c>
    </row>
    <row r="218" s="15" customFormat="1">
      <c r="A218" s="15"/>
      <c r="B218" s="265"/>
      <c r="C218" s="266"/>
      <c r="D218" s="244" t="s">
        <v>168</v>
      </c>
      <c r="E218" s="267" t="s">
        <v>1</v>
      </c>
      <c r="F218" s="268" t="s">
        <v>307</v>
      </c>
      <c r="G218" s="266"/>
      <c r="H218" s="267" t="s">
        <v>1</v>
      </c>
      <c r="I218" s="269"/>
      <c r="J218" s="266"/>
      <c r="K218" s="266"/>
      <c r="L218" s="270"/>
      <c r="M218" s="271"/>
      <c r="N218" s="272"/>
      <c r="O218" s="272"/>
      <c r="P218" s="272"/>
      <c r="Q218" s="272"/>
      <c r="R218" s="272"/>
      <c r="S218" s="272"/>
      <c r="T218" s="27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4" t="s">
        <v>168</v>
      </c>
      <c r="AU218" s="274" t="s">
        <v>82</v>
      </c>
      <c r="AV218" s="15" t="s">
        <v>85</v>
      </c>
      <c r="AW218" s="15" t="s">
        <v>34</v>
      </c>
      <c r="AX218" s="15" t="s">
        <v>78</v>
      </c>
      <c r="AY218" s="274" t="s">
        <v>159</v>
      </c>
    </row>
    <row r="219" s="13" customFormat="1">
      <c r="A219" s="13"/>
      <c r="B219" s="242"/>
      <c r="C219" s="243"/>
      <c r="D219" s="244" t="s">
        <v>168</v>
      </c>
      <c r="E219" s="245" t="s">
        <v>1</v>
      </c>
      <c r="F219" s="246" t="s">
        <v>308</v>
      </c>
      <c r="G219" s="243"/>
      <c r="H219" s="247">
        <v>99.299999999999997</v>
      </c>
      <c r="I219" s="248"/>
      <c r="J219" s="243"/>
      <c r="K219" s="243"/>
      <c r="L219" s="249"/>
      <c r="M219" s="250"/>
      <c r="N219" s="251"/>
      <c r="O219" s="251"/>
      <c r="P219" s="251"/>
      <c r="Q219" s="251"/>
      <c r="R219" s="251"/>
      <c r="S219" s="251"/>
      <c r="T219" s="25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3" t="s">
        <v>168</v>
      </c>
      <c r="AU219" s="253" t="s">
        <v>82</v>
      </c>
      <c r="AV219" s="13" t="s">
        <v>82</v>
      </c>
      <c r="AW219" s="13" t="s">
        <v>34</v>
      </c>
      <c r="AX219" s="13" t="s">
        <v>85</v>
      </c>
      <c r="AY219" s="253" t="s">
        <v>159</v>
      </c>
    </row>
    <row r="220" s="2" customFormat="1" ht="24.15" customHeight="1">
      <c r="A220" s="39"/>
      <c r="B220" s="40"/>
      <c r="C220" s="229" t="s">
        <v>309</v>
      </c>
      <c r="D220" s="229" t="s">
        <v>161</v>
      </c>
      <c r="E220" s="230" t="s">
        <v>310</v>
      </c>
      <c r="F220" s="231" t="s">
        <v>311</v>
      </c>
      <c r="G220" s="232" t="s">
        <v>192</v>
      </c>
      <c r="H220" s="233">
        <v>475.28500000000002</v>
      </c>
      <c r="I220" s="234"/>
      <c r="J220" s="235">
        <f>ROUND(I220*H220,2)</f>
        <v>0</v>
      </c>
      <c r="K220" s="231" t="s">
        <v>165</v>
      </c>
      <c r="L220" s="45"/>
      <c r="M220" s="236" t="s">
        <v>1</v>
      </c>
      <c r="N220" s="237" t="s">
        <v>43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166</v>
      </c>
      <c r="AT220" s="240" t="s">
        <v>161</v>
      </c>
      <c r="AU220" s="240" t="s">
        <v>82</v>
      </c>
      <c r="AY220" s="18" t="s">
        <v>159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85</v>
      </c>
      <c r="BK220" s="241">
        <f>ROUND(I220*H220,2)</f>
        <v>0</v>
      </c>
      <c r="BL220" s="18" t="s">
        <v>166</v>
      </c>
      <c r="BM220" s="240" t="s">
        <v>312</v>
      </c>
    </row>
    <row r="221" s="15" customFormat="1">
      <c r="A221" s="15"/>
      <c r="B221" s="265"/>
      <c r="C221" s="266"/>
      <c r="D221" s="244" t="s">
        <v>168</v>
      </c>
      <c r="E221" s="267" t="s">
        <v>1</v>
      </c>
      <c r="F221" s="268" t="s">
        <v>313</v>
      </c>
      <c r="G221" s="266"/>
      <c r="H221" s="267" t="s">
        <v>1</v>
      </c>
      <c r="I221" s="269"/>
      <c r="J221" s="266"/>
      <c r="K221" s="266"/>
      <c r="L221" s="270"/>
      <c r="M221" s="271"/>
      <c r="N221" s="272"/>
      <c r="O221" s="272"/>
      <c r="P221" s="272"/>
      <c r="Q221" s="272"/>
      <c r="R221" s="272"/>
      <c r="S221" s="272"/>
      <c r="T221" s="27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4" t="s">
        <v>168</v>
      </c>
      <c r="AU221" s="274" t="s">
        <v>82</v>
      </c>
      <c r="AV221" s="15" t="s">
        <v>85</v>
      </c>
      <c r="AW221" s="15" t="s">
        <v>34</v>
      </c>
      <c r="AX221" s="15" t="s">
        <v>78</v>
      </c>
      <c r="AY221" s="274" t="s">
        <v>159</v>
      </c>
    </row>
    <row r="222" s="13" customFormat="1">
      <c r="A222" s="13"/>
      <c r="B222" s="242"/>
      <c r="C222" s="243"/>
      <c r="D222" s="244" t="s">
        <v>168</v>
      </c>
      <c r="E222" s="245" t="s">
        <v>1</v>
      </c>
      <c r="F222" s="246" t="s">
        <v>127</v>
      </c>
      <c r="G222" s="243"/>
      <c r="H222" s="247">
        <v>475.28500000000002</v>
      </c>
      <c r="I222" s="248"/>
      <c r="J222" s="243"/>
      <c r="K222" s="243"/>
      <c r="L222" s="249"/>
      <c r="M222" s="250"/>
      <c r="N222" s="251"/>
      <c r="O222" s="251"/>
      <c r="P222" s="251"/>
      <c r="Q222" s="251"/>
      <c r="R222" s="251"/>
      <c r="S222" s="251"/>
      <c r="T222" s="25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3" t="s">
        <v>168</v>
      </c>
      <c r="AU222" s="253" t="s">
        <v>82</v>
      </c>
      <c r="AV222" s="13" t="s">
        <v>82</v>
      </c>
      <c r="AW222" s="13" t="s">
        <v>34</v>
      </c>
      <c r="AX222" s="13" t="s">
        <v>85</v>
      </c>
      <c r="AY222" s="253" t="s">
        <v>159</v>
      </c>
    </row>
    <row r="223" s="2" customFormat="1" ht="33" customHeight="1">
      <c r="A223" s="39"/>
      <c r="B223" s="40"/>
      <c r="C223" s="229" t="s">
        <v>314</v>
      </c>
      <c r="D223" s="229" t="s">
        <v>161</v>
      </c>
      <c r="E223" s="230" t="s">
        <v>315</v>
      </c>
      <c r="F223" s="231" t="s">
        <v>316</v>
      </c>
      <c r="G223" s="232" t="s">
        <v>317</v>
      </c>
      <c r="H223" s="233">
        <v>1451.5999999999999</v>
      </c>
      <c r="I223" s="234"/>
      <c r="J223" s="235">
        <f>ROUND(I223*H223,2)</f>
        <v>0</v>
      </c>
      <c r="K223" s="231" t="s">
        <v>165</v>
      </c>
      <c r="L223" s="45"/>
      <c r="M223" s="236" t="s">
        <v>1</v>
      </c>
      <c r="N223" s="237" t="s">
        <v>43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166</v>
      </c>
      <c r="AT223" s="240" t="s">
        <v>161</v>
      </c>
      <c r="AU223" s="240" t="s">
        <v>82</v>
      </c>
      <c r="AY223" s="18" t="s">
        <v>159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85</v>
      </c>
      <c r="BK223" s="241">
        <f>ROUND(I223*H223,2)</f>
        <v>0</v>
      </c>
      <c r="BL223" s="18" t="s">
        <v>166</v>
      </c>
      <c r="BM223" s="240" t="s">
        <v>318</v>
      </c>
    </row>
    <row r="224" s="13" customFormat="1">
      <c r="A224" s="13"/>
      <c r="B224" s="242"/>
      <c r="C224" s="243"/>
      <c r="D224" s="244" t="s">
        <v>168</v>
      </c>
      <c r="E224" s="245" t="s">
        <v>1</v>
      </c>
      <c r="F224" s="246" t="s">
        <v>319</v>
      </c>
      <c r="G224" s="243"/>
      <c r="H224" s="247">
        <v>1451.5999999999999</v>
      </c>
      <c r="I224" s="248"/>
      <c r="J224" s="243"/>
      <c r="K224" s="243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168</v>
      </c>
      <c r="AU224" s="253" t="s">
        <v>82</v>
      </c>
      <c r="AV224" s="13" t="s">
        <v>82</v>
      </c>
      <c r="AW224" s="13" t="s">
        <v>34</v>
      </c>
      <c r="AX224" s="13" t="s">
        <v>85</v>
      </c>
      <c r="AY224" s="253" t="s">
        <v>159</v>
      </c>
    </row>
    <row r="225" s="2" customFormat="1" ht="16.5" customHeight="1">
      <c r="A225" s="39"/>
      <c r="B225" s="40"/>
      <c r="C225" s="229" t="s">
        <v>320</v>
      </c>
      <c r="D225" s="229" t="s">
        <v>161</v>
      </c>
      <c r="E225" s="230" t="s">
        <v>321</v>
      </c>
      <c r="F225" s="231" t="s">
        <v>322</v>
      </c>
      <c r="G225" s="232" t="s">
        <v>192</v>
      </c>
      <c r="H225" s="233">
        <v>725.79999999999995</v>
      </c>
      <c r="I225" s="234"/>
      <c r="J225" s="235">
        <f>ROUND(I225*H225,2)</f>
        <v>0</v>
      </c>
      <c r="K225" s="231" t="s">
        <v>165</v>
      </c>
      <c r="L225" s="45"/>
      <c r="M225" s="236" t="s">
        <v>1</v>
      </c>
      <c r="N225" s="237" t="s">
        <v>43</v>
      </c>
      <c r="O225" s="92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0" t="s">
        <v>166</v>
      </c>
      <c r="AT225" s="240" t="s">
        <v>161</v>
      </c>
      <c r="AU225" s="240" t="s">
        <v>82</v>
      </c>
      <c r="AY225" s="18" t="s">
        <v>159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85</v>
      </c>
      <c r="BK225" s="241">
        <f>ROUND(I225*H225,2)</f>
        <v>0</v>
      </c>
      <c r="BL225" s="18" t="s">
        <v>166</v>
      </c>
      <c r="BM225" s="240" t="s">
        <v>323</v>
      </c>
    </row>
    <row r="226" s="13" customFormat="1">
      <c r="A226" s="13"/>
      <c r="B226" s="242"/>
      <c r="C226" s="243"/>
      <c r="D226" s="244" t="s">
        <v>168</v>
      </c>
      <c r="E226" s="245" t="s">
        <v>1</v>
      </c>
      <c r="F226" s="246" t="s">
        <v>106</v>
      </c>
      <c r="G226" s="243"/>
      <c r="H226" s="247">
        <v>725.79999999999995</v>
      </c>
      <c r="I226" s="248"/>
      <c r="J226" s="243"/>
      <c r="K226" s="243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168</v>
      </c>
      <c r="AU226" s="253" t="s">
        <v>82</v>
      </c>
      <c r="AV226" s="13" t="s">
        <v>82</v>
      </c>
      <c r="AW226" s="13" t="s">
        <v>34</v>
      </c>
      <c r="AX226" s="13" t="s">
        <v>85</v>
      </c>
      <c r="AY226" s="253" t="s">
        <v>159</v>
      </c>
    </row>
    <row r="227" s="2" customFormat="1" ht="24.15" customHeight="1">
      <c r="A227" s="39"/>
      <c r="B227" s="40"/>
      <c r="C227" s="229" t="s">
        <v>324</v>
      </c>
      <c r="D227" s="229" t="s">
        <v>161</v>
      </c>
      <c r="E227" s="230" t="s">
        <v>325</v>
      </c>
      <c r="F227" s="231" t="s">
        <v>326</v>
      </c>
      <c r="G227" s="232" t="s">
        <v>192</v>
      </c>
      <c r="H227" s="233">
        <v>402.80000000000001</v>
      </c>
      <c r="I227" s="234"/>
      <c r="J227" s="235">
        <f>ROUND(I227*H227,2)</f>
        <v>0</v>
      </c>
      <c r="K227" s="231" t="s">
        <v>165</v>
      </c>
      <c r="L227" s="45"/>
      <c r="M227" s="236" t="s">
        <v>1</v>
      </c>
      <c r="N227" s="237" t="s">
        <v>43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166</v>
      </c>
      <c r="AT227" s="240" t="s">
        <v>161</v>
      </c>
      <c r="AU227" s="240" t="s">
        <v>82</v>
      </c>
      <c r="AY227" s="18" t="s">
        <v>159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85</v>
      </c>
      <c r="BK227" s="241">
        <f>ROUND(I227*H227,2)</f>
        <v>0</v>
      </c>
      <c r="BL227" s="18" t="s">
        <v>166</v>
      </c>
      <c r="BM227" s="240" t="s">
        <v>327</v>
      </c>
    </row>
    <row r="228" s="15" customFormat="1">
      <c r="A228" s="15"/>
      <c r="B228" s="265"/>
      <c r="C228" s="266"/>
      <c r="D228" s="244" t="s">
        <v>168</v>
      </c>
      <c r="E228" s="267" t="s">
        <v>1</v>
      </c>
      <c r="F228" s="268" t="s">
        <v>328</v>
      </c>
      <c r="G228" s="266"/>
      <c r="H228" s="267" t="s">
        <v>1</v>
      </c>
      <c r="I228" s="269"/>
      <c r="J228" s="266"/>
      <c r="K228" s="266"/>
      <c r="L228" s="270"/>
      <c r="M228" s="271"/>
      <c r="N228" s="272"/>
      <c r="O228" s="272"/>
      <c r="P228" s="272"/>
      <c r="Q228" s="272"/>
      <c r="R228" s="272"/>
      <c r="S228" s="272"/>
      <c r="T228" s="27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4" t="s">
        <v>168</v>
      </c>
      <c r="AU228" s="274" t="s">
        <v>82</v>
      </c>
      <c r="AV228" s="15" t="s">
        <v>85</v>
      </c>
      <c r="AW228" s="15" t="s">
        <v>34</v>
      </c>
      <c r="AX228" s="15" t="s">
        <v>78</v>
      </c>
      <c r="AY228" s="274" t="s">
        <v>159</v>
      </c>
    </row>
    <row r="229" s="13" customFormat="1">
      <c r="A229" s="13"/>
      <c r="B229" s="242"/>
      <c r="C229" s="243"/>
      <c r="D229" s="244" t="s">
        <v>168</v>
      </c>
      <c r="E229" s="245" t="s">
        <v>1</v>
      </c>
      <c r="F229" s="246" t="s">
        <v>329</v>
      </c>
      <c r="G229" s="243"/>
      <c r="H229" s="247">
        <v>145.19999999999999</v>
      </c>
      <c r="I229" s="248"/>
      <c r="J229" s="243"/>
      <c r="K229" s="243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168</v>
      </c>
      <c r="AU229" s="253" t="s">
        <v>82</v>
      </c>
      <c r="AV229" s="13" t="s">
        <v>82</v>
      </c>
      <c r="AW229" s="13" t="s">
        <v>34</v>
      </c>
      <c r="AX229" s="13" t="s">
        <v>78</v>
      </c>
      <c r="AY229" s="253" t="s">
        <v>159</v>
      </c>
    </row>
    <row r="230" s="13" customFormat="1">
      <c r="A230" s="13"/>
      <c r="B230" s="242"/>
      <c r="C230" s="243"/>
      <c r="D230" s="244" t="s">
        <v>168</v>
      </c>
      <c r="E230" s="245" t="s">
        <v>1</v>
      </c>
      <c r="F230" s="246" t="s">
        <v>330</v>
      </c>
      <c r="G230" s="243"/>
      <c r="H230" s="247">
        <v>257.60000000000002</v>
      </c>
      <c r="I230" s="248"/>
      <c r="J230" s="243"/>
      <c r="K230" s="243"/>
      <c r="L230" s="249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3" t="s">
        <v>168</v>
      </c>
      <c r="AU230" s="253" t="s">
        <v>82</v>
      </c>
      <c r="AV230" s="13" t="s">
        <v>82</v>
      </c>
      <c r="AW230" s="13" t="s">
        <v>34</v>
      </c>
      <c r="AX230" s="13" t="s">
        <v>78</v>
      </c>
      <c r="AY230" s="253" t="s">
        <v>159</v>
      </c>
    </row>
    <row r="231" s="16" customFormat="1">
      <c r="A231" s="16"/>
      <c r="B231" s="275"/>
      <c r="C231" s="276"/>
      <c r="D231" s="244" t="s">
        <v>168</v>
      </c>
      <c r="E231" s="277" t="s">
        <v>115</v>
      </c>
      <c r="F231" s="278" t="s">
        <v>216</v>
      </c>
      <c r="G231" s="276"/>
      <c r="H231" s="279">
        <v>402.80000000000001</v>
      </c>
      <c r="I231" s="280"/>
      <c r="J231" s="276"/>
      <c r="K231" s="276"/>
      <c r="L231" s="281"/>
      <c r="M231" s="282"/>
      <c r="N231" s="283"/>
      <c r="O231" s="283"/>
      <c r="P231" s="283"/>
      <c r="Q231" s="283"/>
      <c r="R231" s="283"/>
      <c r="S231" s="283"/>
      <c r="T231" s="284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85" t="s">
        <v>168</v>
      </c>
      <c r="AU231" s="285" t="s">
        <v>82</v>
      </c>
      <c r="AV231" s="16" t="s">
        <v>166</v>
      </c>
      <c r="AW231" s="16" t="s">
        <v>34</v>
      </c>
      <c r="AX231" s="16" t="s">
        <v>85</v>
      </c>
      <c r="AY231" s="285" t="s">
        <v>159</v>
      </c>
    </row>
    <row r="232" s="2" customFormat="1" ht="16.5" customHeight="1">
      <c r="A232" s="39"/>
      <c r="B232" s="40"/>
      <c r="C232" s="286" t="s">
        <v>331</v>
      </c>
      <c r="D232" s="286" t="s">
        <v>230</v>
      </c>
      <c r="E232" s="287" t="s">
        <v>332</v>
      </c>
      <c r="F232" s="288" t="s">
        <v>333</v>
      </c>
      <c r="G232" s="289" t="s">
        <v>317</v>
      </c>
      <c r="H232" s="290">
        <v>805.60000000000002</v>
      </c>
      <c r="I232" s="291"/>
      <c r="J232" s="292">
        <f>ROUND(I232*H232,2)</f>
        <v>0</v>
      </c>
      <c r="K232" s="288" t="s">
        <v>165</v>
      </c>
      <c r="L232" s="293"/>
      <c r="M232" s="294" t="s">
        <v>1</v>
      </c>
      <c r="N232" s="295" t="s">
        <v>43</v>
      </c>
      <c r="O232" s="92"/>
      <c r="P232" s="238">
        <f>O232*H232</f>
        <v>0</v>
      </c>
      <c r="Q232" s="238">
        <v>1</v>
      </c>
      <c r="R232" s="238">
        <f>Q232*H232</f>
        <v>805.60000000000002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217</v>
      </c>
      <c r="AT232" s="240" t="s">
        <v>230</v>
      </c>
      <c r="AU232" s="240" t="s">
        <v>82</v>
      </c>
      <c r="AY232" s="18" t="s">
        <v>159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85</v>
      </c>
      <c r="BK232" s="241">
        <f>ROUND(I232*H232,2)</f>
        <v>0</v>
      </c>
      <c r="BL232" s="18" t="s">
        <v>166</v>
      </c>
      <c r="BM232" s="240" t="s">
        <v>334</v>
      </c>
    </row>
    <row r="233" s="13" customFormat="1">
      <c r="A233" s="13"/>
      <c r="B233" s="242"/>
      <c r="C233" s="243"/>
      <c r="D233" s="244" t="s">
        <v>168</v>
      </c>
      <c r="E233" s="243"/>
      <c r="F233" s="246" t="s">
        <v>335</v>
      </c>
      <c r="G233" s="243"/>
      <c r="H233" s="247">
        <v>805.60000000000002</v>
      </c>
      <c r="I233" s="248"/>
      <c r="J233" s="243"/>
      <c r="K233" s="243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168</v>
      </c>
      <c r="AU233" s="253" t="s">
        <v>82</v>
      </c>
      <c r="AV233" s="13" t="s">
        <v>82</v>
      </c>
      <c r="AW233" s="13" t="s">
        <v>4</v>
      </c>
      <c r="AX233" s="13" t="s">
        <v>85</v>
      </c>
      <c r="AY233" s="253" t="s">
        <v>159</v>
      </c>
    </row>
    <row r="234" s="2" customFormat="1" ht="24.15" customHeight="1">
      <c r="A234" s="39"/>
      <c r="B234" s="40"/>
      <c r="C234" s="229" t="s">
        <v>336</v>
      </c>
      <c r="D234" s="229" t="s">
        <v>161</v>
      </c>
      <c r="E234" s="230" t="s">
        <v>325</v>
      </c>
      <c r="F234" s="231" t="s">
        <v>326</v>
      </c>
      <c r="G234" s="232" t="s">
        <v>192</v>
      </c>
      <c r="H234" s="233">
        <v>475.28500000000002</v>
      </c>
      <c r="I234" s="234"/>
      <c r="J234" s="235">
        <f>ROUND(I234*H234,2)</f>
        <v>0</v>
      </c>
      <c r="K234" s="231" t="s">
        <v>165</v>
      </c>
      <c r="L234" s="45"/>
      <c r="M234" s="236" t="s">
        <v>1</v>
      </c>
      <c r="N234" s="237" t="s">
        <v>43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166</v>
      </c>
      <c r="AT234" s="240" t="s">
        <v>161</v>
      </c>
      <c r="AU234" s="240" t="s">
        <v>82</v>
      </c>
      <c r="AY234" s="18" t="s">
        <v>159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85</v>
      </c>
      <c r="BK234" s="241">
        <f>ROUND(I234*H234,2)</f>
        <v>0</v>
      </c>
      <c r="BL234" s="18" t="s">
        <v>166</v>
      </c>
      <c r="BM234" s="240" t="s">
        <v>337</v>
      </c>
    </row>
    <row r="235" s="15" customFormat="1">
      <c r="A235" s="15"/>
      <c r="B235" s="265"/>
      <c r="C235" s="266"/>
      <c r="D235" s="244" t="s">
        <v>168</v>
      </c>
      <c r="E235" s="267" t="s">
        <v>1</v>
      </c>
      <c r="F235" s="268" t="s">
        <v>338</v>
      </c>
      <c r="G235" s="266"/>
      <c r="H235" s="267" t="s">
        <v>1</v>
      </c>
      <c r="I235" s="269"/>
      <c r="J235" s="266"/>
      <c r="K235" s="266"/>
      <c r="L235" s="270"/>
      <c r="M235" s="271"/>
      <c r="N235" s="272"/>
      <c r="O235" s="272"/>
      <c r="P235" s="272"/>
      <c r="Q235" s="272"/>
      <c r="R235" s="272"/>
      <c r="S235" s="272"/>
      <c r="T235" s="27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4" t="s">
        <v>168</v>
      </c>
      <c r="AU235" s="274" t="s">
        <v>82</v>
      </c>
      <c r="AV235" s="15" t="s">
        <v>85</v>
      </c>
      <c r="AW235" s="15" t="s">
        <v>34</v>
      </c>
      <c r="AX235" s="15" t="s">
        <v>78</v>
      </c>
      <c r="AY235" s="274" t="s">
        <v>159</v>
      </c>
    </row>
    <row r="236" s="13" customFormat="1">
      <c r="A236" s="13"/>
      <c r="B236" s="242"/>
      <c r="C236" s="243"/>
      <c r="D236" s="244" t="s">
        <v>168</v>
      </c>
      <c r="E236" s="245" t="s">
        <v>1</v>
      </c>
      <c r="F236" s="246" t="s">
        <v>339</v>
      </c>
      <c r="G236" s="243"/>
      <c r="H236" s="247">
        <v>1201.085</v>
      </c>
      <c r="I236" s="248"/>
      <c r="J236" s="243"/>
      <c r="K236" s="243"/>
      <c r="L236" s="249"/>
      <c r="M236" s="250"/>
      <c r="N236" s="251"/>
      <c r="O236" s="251"/>
      <c r="P236" s="251"/>
      <c r="Q236" s="251"/>
      <c r="R236" s="251"/>
      <c r="S236" s="251"/>
      <c r="T236" s="25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3" t="s">
        <v>168</v>
      </c>
      <c r="AU236" s="253" t="s">
        <v>82</v>
      </c>
      <c r="AV236" s="13" t="s">
        <v>82</v>
      </c>
      <c r="AW236" s="13" t="s">
        <v>34</v>
      </c>
      <c r="AX236" s="13" t="s">
        <v>78</v>
      </c>
      <c r="AY236" s="253" t="s">
        <v>159</v>
      </c>
    </row>
    <row r="237" s="13" customFormat="1">
      <c r="A237" s="13"/>
      <c r="B237" s="242"/>
      <c r="C237" s="243"/>
      <c r="D237" s="244" t="s">
        <v>168</v>
      </c>
      <c r="E237" s="245" t="s">
        <v>1</v>
      </c>
      <c r="F237" s="246" t="s">
        <v>340</v>
      </c>
      <c r="G237" s="243"/>
      <c r="H237" s="247">
        <v>-725.79999999999995</v>
      </c>
      <c r="I237" s="248"/>
      <c r="J237" s="243"/>
      <c r="K237" s="243"/>
      <c r="L237" s="249"/>
      <c r="M237" s="250"/>
      <c r="N237" s="251"/>
      <c r="O237" s="251"/>
      <c r="P237" s="251"/>
      <c r="Q237" s="251"/>
      <c r="R237" s="251"/>
      <c r="S237" s="251"/>
      <c r="T237" s="25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3" t="s">
        <v>168</v>
      </c>
      <c r="AU237" s="253" t="s">
        <v>82</v>
      </c>
      <c r="AV237" s="13" t="s">
        <v>82</v>
      </c>
      <c r="AW237" s="13" t="s">
        <v>34</v>
      </c>
      <c r="AX237" s="13" t="s">
        <v>78</v>
      </c>
      <c r="AY237" s="253" t="s">
        <v>159</v>
      </c>
    </row>
    <row r="238" s="16" customFormat="1">
      <c r="A238" s="16"/>
      <c r="B238" s="275"/>
      <c r="C238" s="276"/>
      <c r="D238" s="244" t="s">
        <v>168</v>
      </c>
      <c r="E238" s="277" t="s">
        <v>127</v>
      </c>
      <c r="F238" s="278" t="s">
        <v>216</v>
      </c>
      <c r="G238" s="276"/>
      <c r="H238" s="279">
        <v>475.28500000000002</v>
      </c>
      <c r="I238" s="280"/>
      <c r="J238" s="276"/>
      <c r="K238" s="276"/>
      <c r="L238" s="281"/>
      <c r="M238" s="282"/>
      <c r="N238" s="283"/>
      <c r="O238" s="283"/>
      <c r="P238" s="283"/>
      <c r="Q238" s="283"/>
      <c r="R238" s="283"/>
      <c r="S238" s="283"/>
      <c r="T238" s="284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85" t="s">
        <v>168</v>
      </c>
      <c r="AU238" s="285" t="s">
        <v>82</v>
      </c>
      <c r="AV238" s="16" t="s">
        <v>166</v>
      </c>
      <c r="AW238" s="16" t="s">
        <v>34</v>
      </c>
      <c r="AX238" s="16" t="s">
        <v>85</v>
      </c>
      <c r="AY238" s="285" t="s">
        <v>159</v>
      </c>
    </row>
    <row r="239" s="2" customFormat="1" ht="24.15" customHeight="1">
      <c r="A239" s="39"/>
      <c r="B239" s="40"/>
      <c r="C239" s="229" t="s">
        <v>341</v>
      </c>
      <c r="D239" s="229" t="s">
        <v>161</v>
      </c>
      <c r="E239" s="230" t="s">
        <v>342</v>
      </c>
      <c r="F239" s="231" t="s">
        <v>343</v>
      </c>
      <c r="G239" s="232" t="s">
        <v>192</v>
      </c>
      <c r="H239" s="233">
        <v>226.40000000000001</v>
      </c>
      <c r="I239" s="234"/>
      <c r="J239" s="235">
        <f>ROUND(I239*H239,2)</f>
        <v>0</v>
      </c>
      <c r="K239" s="231" t="s">
        <v>165</v>
      </c>
      <c r="L239" s="45"/>
      <c r="M239" s="236" t="s">
        <v>1</v>
      </c>
      <c r="N239" s="237" t="s">
        <v>43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166</v>
      </c>
      <c r="AT239" s="240" t="s">
        <v>161</v>
      </c>
      <c r="AU239" s="240" t="s">
        <v>82</v>
      </c>
      <c r="AY239" s="18" t="s">
        <v>159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85</v>
      </c>
      <c r="BK239" s="241">
        <f>ROUND(I239*H239,2)</f>
        <v>0</v>
      </c>
      <c r="BL239" s="18" t="s">
        <v>166</v>
      </c>
      <c r="BM239" s="240" t="s">
        <v>344</v>
      </c>
    </row>
    <row r="240" s="13" customFormat="1">
      <c r="A240" s="13"/>
      <c r="B240" s="242"/>
      <c r="C240" s="243"/>
      <c r="D240" s="244" t="s">
        <v>168</v>
      </c>
      <c r="E240" s="245" t="s">
        <v>111</v>
      </c>
      <c r="F240" s="246" t="s">
        <v>345</v>
      </c>
      <c r="G240" s="243"/>
      <c r="H240" s="247">
        <v>226.40000000000001</v>
      </c>
      <c r="I240" s="248"/>
      <c r="J240" s="243"/>
      <c r="K240" s="243"/>
      <c r="L240" s="249"/>
      <c r="M240" s="250"/>
      <c r="N240" s="251"/>
      <c r="O240" s="251"/>
      <c r="P240" s="251"/>
      <c r="Q240" s="251"/>
      <c r="R240" s="251"/>
      <c r="S240" s="251"/>
      <c r="T240" s="25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3" t="s">
        <v>168</v>
      </c>
      <c r="AU240" s="253" t="s">
        <v>82</v>
      </c>
      <c r="AV240" s="13" t="s">
        <v>82</v>
      </c>
      <c r="AW240" s="13" t="s">
        <v>34</v>
      </c>
      <c r="AX240" s="13" t="s">
        <v>85</v>
      </c>
      <c r="AY240" s="253" t="s">
        <v>159</v>
      </c>
    </row>
    <row r="241" s="2" customFormat="1" ht="16.5" customHeight="1">
      <c r="A241" s="39"/>
      <c r="B241" s="40"/>
      <c r="C241" s="286" t="s">
        <v>346</v>
      </c>
      <c r="D241" s="286" t="s">
        <v>230</v>
      </c>
      <c r="E241" s="287" t="s">
        <v>347</v>
      </c>
      <c r="F241" s="288" t="s">
        <v>348</v>
      </c>
      <c r="G241" s="289" t="s">
        <v>317</v>
      </c>
      <c r="H241" s="290">
        <v>452.80000000000001</v>
      </c>
      <c r="I241" s="291"/>
      <c r="J241" s="292">
        <f>ROUND(I241*H241,2)</f>
        <v>0</v>
      </c>
      <c r="K241" s="288" t="s">
        <v>165</v>
      </c>
      <c r="L241" s="293"/>
      <c r="M241" s="294" t="s">
        <v>1</v>
      </c>
      <c r="N241" s="295" t="s">
        <v>43</v>
      </c>
      <c r="O241" s="92"/>
      <c r="P241" s="238">
        <f>O241*H241</f>
        <v>0</v>
      </c>
      <c r="Q241" s="238">
        <v>1</v>
      </c>
      <c r="R241" s="238">
        <f>Q241*H241</f>
        <v>452.80000000000001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217</v>
      </c>
      <c r="AT241" s="240" t="s">
        <v>230</v>
      </c>
      <c r="AU241" s="240" t="s">
        <v>82</v>
      </c>
      <c r="AY241" s="18" t="s">
        <v>159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85</v>
      </c>
      <c r="BK241" s="241">
        <f>ROUND(I241*H241,2)</f>
        <v>0</v>
      </c>
      <c r="BL241" s="18" t="s">
        <v>166</v>
      </c>
      <c r="BM241" s="240" t="s">
        <v>349</v>
      </c>
    </row>
    <row r="242" s="13" customFormat="1">
      <c r="A242" s="13"/>
      <c r="B242" s="242"/>
      <c r="C242" s="243"/>
      <c r="D242" s="244" t="s">
        <v>168</v>
      </c>
      <c r="E242" s="243"/>
      <c r="F242" s="246" t="s">
        <v>350</v>
      </c>
      <c r="G242" s="243"/>
      <c r="H242" s="247">
        <v>452.80000000000001</v>
      </c>
      <c r="I242" s="248"/>
      <c r="J242" s="243"/>
      <c r="K242" s="243"/>
      <c r="L242" s="249"/>
      <c r="M242" s="250"/>
      <c r="N242" s="251"/>
      <c r="O242" s="251"/>
      <c r="P242" s="251"/>
      <c r="Q242" s="251"/>
      <c r="R242" s="251"/>
      <c r="S242" s="251"/>
      <c r="T242" s="25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3" t="s">
        <v>168</v>
      </c>
      <c r="AU242" s="253" t="s">
        <v>82</v>
      </c>
      <c r="AV242" s="13" t="s">
        <v>82</v>
      </c>
      <c r="AW242" s="13" t="s">
        <v>4</v>
      </c>
      <c r="AX242" s="13" t="s">
        <v>85</v>
      </c>
      <c r="AY242" s="253" t="s">
        <v>159</v>
      </c>
    </row>
    <row r="243" s="2" customFormat="1" ht="33" customHeight="1">
      <c r="A243" s="39"/>
      <c r="B243" s="40"/>
      <c r="C243" s="229" t="s">
        <v>351</v>
      </c>
      <c r="D243" s="229" t="s">
        <v>161</v>
      </c>
      <c r="E243" s="230" t="s">
        <v>352</v>
      </c>
      <c r="F243" s="231" t="s">
        <v>353</v>
      </c>
      <c r="G243" s="232" t="s">
        <v>192</v>
      </c>
      <c r="H243" s="233">
        <v>40</v>
      </c>
      <c r="I243" s="234"/>
      <c r="J243" s="235">
        <f>ROUND(I243*H243,2)</f>
        <v>0</v>
      </c>
      <c r="K243" s="231" t="s">
        <v>165</v>
      </c>
      <c r="L243" s="45"/>
      <c r="M243" s="236" t="s">
        <v>1</v>
      </c>
      <c r="N243" s="237" t="s">
        <v>43</v>
      </c>
      <c r="O243" s="92"/>
      <c r="P243" s="238">
        <f>O243*H243</f>
        <v>0</v>
      </c>
      <c r="Q243" s="238">
        <v>0</v>
      </c>
      <c r="R243" s="238">
        <f>Q243*H243</f>
        <v>0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166</v>
      </c>
      <c r="AT243" s="240" t="s">
        <v>161</v>
      </c>
      <c r="AU243" s="240" t="s">
        <v>82</v>
      </c>
      <c r="AY243" s="18" t="s">
        <v>159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85</v>
      </c>
      <c r="BK243" s="241">
        <f>ROUND(I243*H243,2)</f>
        <v>0</v>
      </c>
      <c r="BL243" s="18" t="s">
        <v>166</v>
      </c>
      <c r="BM243" s="240" t="s">
        <v>354</v>
      </c>
    </row>
    <row r="244" s="15" customFormat="1">
      <c r="A244" s="15"/>
      <c r="B244" s="265"/>
      <c r="C244" s="266"/>
      <c r="D244" s="244" t="s">
        <v>168</v>
      </c>
      <c r="E244" s="267" t="s">
        <v>1</v>
      </c>
      <c r="F244" s="268" t="s">
        <v>355</v>
      </c>
      <c r="G244" s="266"/>
      <c r="H244" s="267" t="s">
        <v>1</v>
      </c>
      <c r="I244" s="269"/>
      <c r="J244" s="266"/>
      <c r="K244" s="266"/>
      <c r="L244" s="270"/>
      <c r="M244" s="271"/>
      <c r="N244" s="272"/>
      <c r="O244" s="272"/>
      <c r="P244" s="272"/>
      <c r="Q244" s="272"/>
      <c r="R244" s="272"/>
      <c r="S244" s="272"/>
      <c r="T244" s="273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4" t="s">
        <v>168</v>
      </c>
      <c r="AU244" s="274" t="s">
        <v>82</v>
      </c>
      <c r="AV244" s="15" t="s">
        <v>85</v>
      </c>
      <c r="AW244" s="15" t="s">
        <v>34</v>
      </c>
      <c r="AX244" s="15" t="s">
        <v>78</v>
      </c>
      <c r="AY244" s="274" t="s">
        <v>159</v>
      </c>
    </row>
    <row r="245" s="13" customFormat="1">
      <c r="A245" s="13"/>
      <c r="B245" s="242"/>
      <c r="C245" s="243"/>
      <c r="D245" s="244" t="s">
        <v>168</v>
      </c>
      <c r="E245" s="245" t="s">
        <v>118</v>
      </c>
      <c r="F245" s="246" t="s">
        <v>222</v>
      </c>
      <c r="G245" s="243"/>
      <c r="H245" s="247">
        <v>40</v>
      </c>
      <c r="I245" s="248"/>
      <c r="J245" s="243"/>
      <c r="K245" s="243"/>
      <c r="L245" s="249"/>
      <c r="M245" s="250"/>
      <c r="N245" s="251"/>
      <c r="O245" s="251"/>
      <c r="P245" s="251"/>
      <c r="Q245" s="251"/>
      <c r="R245" s="251"/>
      <c r="S245" s="251"/>
      <c r="T245" s="25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3" t="s">
        <v>168</v>
      </c>
      <c r="AU245" s="253" t="s">
        <v>82</v>
      </c>
      <c r="AV245" s="13" t="s">
        <v>82</v>
      </c>
      <c r="AW245" s="13" t="s">
        <v>34</v>
      </c>
      <c r="AX245" s="13" t="s">
        <v>85</v>
      </c>
      <c r="AY245" s="253" t="s">
        <v>159</v>
      </c>
    </row>
    <row r="246" s="2" customFormat="1" ht="16.5" customHeight="1">
      <c r="A246" s="39"/>
      <c r="B246" s="40"/>
      <c r="C246" s="286" t="s">
        <v>356</v>
      </c>
      <c r="D246" s="286" t="s">
        <v>230</v>
      </c>
      <c r="E246" s="287" t="s">
        <v>347</v>
      </c>
      <c r="F246" s="288" t="s">
        <v>348</v>
      </c>
      <c r="G246" s="289" t="s">
        <v>317</v>
      </c>
      <c r="H246" s="290">
        <v>80</v>
      </c>
      <c r="I246" s="291"/>
      <c r="J246" s="292">
        <f>ROUND(I246*H246,2)</f>
        <v>0</v>
      </c>
      <c r="K246" s="288" t="s">
        <v>165</v>
      </c>
      <c r="L246" s="293"/>
      <c r="M246" s="294" t="s">
        <v>1</v>
      </c>
      <c r="N246" s="295" t="s">
        <v>43</v>
      </c>
      <c r="O246" s="92"/>
      <c r="P246" s="238">
        <f>O246*H246</f>
        <v>0</v>
      </c>
      <c r="Q246" s="238">
        <v>1</v>
      </c>
      <c r="R246" s="238">
        <f>Q246*H246</f>
        <v>80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217</v>
      </c>
      <c r="AT246" s="240" t="s">
        <v>230</v>
      </c>
      <c r="AU246" s="240" t="s">
        <v>82</v>
      </c>
      <c r="AY246" s="18" t="s">
        <v>159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85</v>
      </c>
      <c r="BK246" s="241">
        <f>ROUND(I246*H246,2)</f>
        <v>0</v>
      </c>
      <c r="BL246" s="18" t="s">
        <v>166</v>
      </c>
      <c r="BM246" s="240" t="s">
        <v>357</v>
      </c>
    </row>
    <row r="247" s="13" customFormat="1">
      <c r="A247" s="13"/>
      <c r="B247" s="242"/>
      <c r="C247" s="243"/>
      <c r="D247" s="244" t="s">
        <v>168</v>
      </c>
      <c r="E247" s="243"/>
      <c r="F247" s="246" t="s">
        <v>358</v>
      </c>
      <c r="G247" s="243"/>
      <c r="H247" s="247">
        <v>80</v>
      </c>
      <c r="I247" s="248"/>
      <c r="J247" s="243"/>
      <c r="K247" s="243"/>
      <c r="L247" s="249"/>
      <c r="M247" s="250"/>
      <c r="N247" s="251"/>
      <c r="O247" s="251"/>
      <c r="P247" s="251"/>
      <c r="Q247" s="251"/>
      <c r="R247" s="251"/>
      <c r="S247" s="251"/>
      <c r="T247" s="25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3" t="s">
        <v>168</v>
      </c>
      <c r="AU247" s="253" t="s">
        <v>82</v>
      </c>
      <c r="AV247" s="13" t="s">
        <v>82</v>
      </c>
      <c r="AW247" s="13" t="s">
        <v>4</v>
      </c>
      <c r="AX247" s="13" t="s">
        <v>85</v>
      </c>
      <c r="AY247" s="253" t="s">
        <v>159</v>
      </c>
    </row>
    <row r="248" s="2" customFormat="1" ht="33" customHeight="1">
      <c r="A248" s="39"/>
      <c r="B248" s="40"/>
      <c r="C248" s="229" t="s">
        <v>359</v>
      </c>
      <c r="D248" s="229" t="s">
        <v>161</v>
      </c>
      <c r="E248" s="230" t="s">
        <v>360</v>
      </c>
      <c r="F248" s="231" t="s">
        <v>361</v>
      </c>
      <c r="G248" s="232" t="s">
        <v>183</v>
      </c>
      <c r="H248" s="233">
        <v>662</v>
      </c>
      <c r="I248" s="234"/>
      <c r="J248" s="235">
        <f>ROUND(I248*H248,2)</f>
        <v>0</v>
      </c>
      <c r="K248" s="231" t="s">
        <v>165</v>
      </c>
      <c r="L248" s="45"/>
      <c r="M248" s="236" t="s">
        <v>1</v>
      </c>
      <c r="N248" s="237" t="s">
        <v>43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166</v>
      </c>
      <c r="AT248" s="240" t="s">
        <v>161</v>
      </c>
      <c r="AU248" s="240" t="s">
        <v>82</v>
      </c>
      <c r="AY248" s="18" t="s">
        <v>159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85</v>
      </c>
      <c r="BK248" s="241">
        <f>ROUND(I248*H248,2)</f>
        <v>0</v>
      </c>
      <c r="BL248" s="18" t="s">
        <v>166</v>
      </c>
      <c r="BM248" s="240" t="s">
        <v>362</v>
      </c>
    </row>
    <row r="249" s="13" customFormat="1">
      <c r="A249" s="13"/>
      <c r="B249" s="242"/>
      <c r="C249" s="243"/>
      <c r="D249" s="244" t="s">
        <v>168</v>
      </c>
      <c r="E249" s="245" t="s">
        <v>1</v>
      </c>
      <c r="F249" s="246" t="s">
        <v>109</v>
      </c>
      <c r="G249" s="243"/>
      <c r="H249" s="247">
        <v>662</v>
      </c>
      <c r="I249" s="248"/>
      <c r="J249" s="243"/>
      <c r="K249" s="243"/>
      <c r="L249" s="249"/>
      <c r="M249" s="250"/>
      <c r="N249" s="251"/>
      <c r="O249" s="251"/>
      <c r="P249" s="251"/>
      <c r="Q249" s="251"/>
      <c r="R249" s="251"/>
      <c r="S249" s="251"/>
      <c r="T249" s="25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3" t="s">
        <v>168</v>
      </c>
      <c r="AU249" s="253" t="s">
        <v>82</v>
      </c>
      <c r="AV249" s="13" t="s">
        <v>82</v>
      </c>
      <c r="AW249" s="13" t="s">
        <v>34</v>
      </c>
      <c r="AX249" s="13" t="s">
        <v>85</v>
      </c>
      <c r="AY249" s="253" t="s">
        <v>159</v>
      </c>
    </row>
    <row r="250" s="2" customFormat="1" ht="24.15" customHeight="1">
      <c r="A250" s="39"/>
      <c r="B250" s="40"/>
      <c r="C250" s="229" t="s">
        <v>363</v>
      </c>
      <c r="D250" s="229" t="s">
        <v>161</v>
      </c>
      <c r="E250" s="230" t="s">
        <v>364</v>
      </c>
      <c r="F250" s="231" t="s">
        <v>365</v>
      </c>
      <c r="G250" s="232" t="s">
        <v>183</v>
      </c>
      <c r="H250" s="233">
        <v>662</v>
      </c>
      <c r="I250" s="234"/>
      <c r="J250" s="235">
        <f>ROUND(I250*H250,2)</f>
        <v>0</v>
      </c>
      <c r="K250" s="231" t="s">
        <v>165</v>
      </c>
      <c r="L250" s="45"/>
      <c r="M250" s="236" t="s">
        <v>1</v>
      </c>
      <c r="N250" s="237" t="s">
        <v>43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166</v>
      </c>
      <c r="AT250" s="240" t="s">
        <v>161</v>
      </c>
      <c r="AU250" s="240" t="s">
        <v>82</v>
      </c>
      <c r="AY250" s="18" t="s">
        <v>159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85</v>
      </c>
      <c r="BK250" s="241">
        <f>ROUND(I250*H250,2)</f>
        <v>0</v>
      </c>
      <c r="BL250" s="18" t="s">
        <v>166</v>
      </c>
      <c r="BM250" s="240" t="s">
        <v>366</v>
      </c>
    </row>
    <row r="251" s="13" customFormat="1">
      <c r="A251" s="13"/>
      <c r="B251" s="242"/>
      <c r="C251" s="243"/>
      <c r="D251" s="244" t="s">
        <v>168</v>
      </c>
      <c r="E251" s="245" t="s">
        <v>1</v>
      </c>
      <c r="F251" s="246" t="s">
        <v>109</v>
      </c>
      <c r="G251" s="243"/>
      <c r="H251" s="247">
        <v>662</v>
      </c>
      <c r="I251" s="248"/>
      <c r="J251" s="243"/>
      <c r="K251" s="243"/>
      <c r="L251" s="249"/>
      <c r="M251" s="250"/>
      <c r="N251" s="251"/>
      <c r="O251" s="251"/>
      <c r="P251" s="251"/>
      <c r="Q251" s="251"/>
      <c r="R251" s="251"/>
      <c r="S251" s="251"/>
      <c r="T251" s="25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3" t="s">
        <v>168</v>
      </c>
      <c r="AU251" s="253" t="s">
        <v>82</v>
      </c>
      <c r="AV251" s="13" t="s">
        <v>82</v>
      </c>
      <c r="AW251" s="13" t="s">
        <v>34</v>
      </c>
      <c r="AX251" s="13" t="s">
        <v>85</v>
      </c>
      <c r="AY251" s="253" t="s">
        <v>159</v>
      </c>
    </row>
    <row r="252" s="2" customFormat="1" ht="16.5" customHeight="1">
      <c r="A252" s="39"/>
      <c r="B252" s="40"/>
      <c r="C252" s="286" t="s">
        <v>367</v>
      </c>
      <c r="D252" s="286" t="s">
        <v>230</v>
      </c>
      <c r="E252" s="287" t="s">
        <v>368</v>
      </c>
      <c r="F252" s="288" t="s">
        <v>369</v>
      </c>
      <c r="G252" s="289" t="s">
        <v>370</v>
      </c>
      <c r="H252" s="290">
        <v>20.157</v>
      </c>
      <c r="I252" s="291"/>
      <c r="J252" s="292">
        <f>ROUND(I252*H252,2)</f>
        <v>0</v>
      </c>
      <c r="K252" s="288" t="s">
        <v>165</v>
      </c>
      <c r="L252" s="293"/>
      <c r="M252" s="294" t="s">
        <v>1</v>
      </c>
      <c r="N252" s="295" t="s">
        <v>43</v>
      </c>
      <c r="O252" s="92"/>
      <c r="P252" s="238">
        <f>O252*H252</f>
        <v>0</v>
      </c>
      <c r="Q252" s="238">
        <v>0.001</v>
      </c>
      <c r="R252" s="238">
        <f>Q252*H252</f>
        <v>0.020157000000000001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217</v>
      </c>
      <c r="AT252" s="240" t="s">
        <v>230</v>
      </c>
      <c r="AU252" s="240" t="s">
        <v>82</v>
      </c>
      <c r="AY252" s="18" t="s">
        <v>159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85</v>
      </c>
      <c r="BK252" s="241">
        <f>ROUND(I252*H252,2)</f>
        <v>0</v>
      </c>
      <c r="BL252" s="18" t="s">
        <v>166</v>
      </c>
      <c r="BM252" s="240" t="s">
        <v>371</v>
      </c>
    </row>
    <row r="253" s="2" customFormat="1" ht="21.75" customHeight="1">
      <c r="A253" s="39"/>
      <c r="B253" s="40"/>
      <c r="C253" s="229" t="s">
        <v>372</v>
      </c>
      <c r="D253" s="229" t="s">
        <v>161</v>
      </c>
      <c r="E253" s="230" t="s">
        <v>373</v>
      </c>
      <c r="F253" s="231" t="s">
        <v>374</v>
      </c>
      <c r="G253" s="232" t="s">
        <v>183</v>
      </c>
      <c r="H253" s="233">
        <v>662</v>
      </c>
      <c r="I253" s="234"/>
      <c r="J253" s="235">
        <f>ROUND(I253*H253,2)</f>
        <v>0</v>
      </c>
      <c r="K253" s="231" t="s">
        <v>165</v>
      </c>
      <c r="L253" s="45"/>
      <c r="M253" s="236" t="s">
        <v>1</v>
      </c>
      <c r="N253" s="237" t="s">
        <v>43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166</v>
      </c>
      <c r="AT253" s="240" t="s">
        <v>161</v>
      </c>
      <c r="AU253" s="240" t="s">
        <v>82</v>
      </c>
      <c r="AY253" s="18" t="s">
        <v>159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85</v>
      </c>
      <c r="BK253" s="241">
        <f>ROUND(I253*H253,2)</f>
        <v>0</v>
      </c>
      <c r="BL253" s="18" t="s">
        <v>166</v>
      </c>
      <c r="BM253" s="240" t="s">
        <v>375</v>
      </c>
    </row>
    <row r="254" s="2" customFormat="1" ht="16.5" customHeight="1">
      <c r="A254" s="39"/>
      <c r="B254" s="40"/>
      <c r="C254" s="229" t="s">
        <v>376</v>
      </c>
      <c r="D254" s="229" t="s">
        <v>161</v>
      </c>
      <c r="E254" s="230" t="s">
        <v>377</v>
      </c>
      <c r="F254" s="231" t="s">
        <v>378</v>
      </c>
      <c r="G254" s="232" t="s">
        <v>183</v>
      </c>
      <c r="H254" s="233">
        <v>662</v>
      </c>
      <c r="I254" s="234"/>
      <c r="J254" s="235">
        <f>ROUND(I254*H254,2)</f>
        <v>0</v>
      </c>
      <c r="K254" s="231" t="s">
        <v>165</v>
      </c>
      <c r="L254" s="45"/>
      <c r="M254" s="236" t="s">
        <v>1</v>
      </c>
      <c r="N254" s="237" t="s">
        <v>43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166</v>
      </c>
      <c r="AT254" s="240" t="s">
        <v>161</v>
      </c>
      <c r="AU254" s="240" t="s">
        <v>82</v>
      </c>
      <c r="AY254" s="18" t="s">
        <v>159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85</v>
      </c>
      <c r="BK254" s="241">
        <f>ROUND(I254*H254,2)</f>
        <v>0</v>
      </c>
      <c r="BL254" s="18" t="s">
        <v>166</v>
      </c>
      <c r="BM254" s="240" t="s">
        <v>379</v>
      </c>
    </row>
    <row r="255" s="12" customFormat="1" ht="22.8" customHeight="1">
      <c r="A255" s="12"/>
      <c r="B255" s="213"/>
      <c r="C255" s="214"/>
      <c r="D255" s="215" t="s">
        <v>77</v>
      </c>
      <c r="E255" s="227" t="s">
        <v>166</v>
      </c>
      <c r="F255" s="227" t="s">
        <v>380</v>
      </c>
      <c r="G255" s="214"/>
      <c r="H255" s="214"/>
      <c r="I255" s="217"/>
      <c r="J255" s="228">
        <f>BK255</f>
        <v>0</v>
      </c>
      <c r="K255" s="214"/>
      <c r="L255" s="219"/>
      <c r="M255" s="220"/>
      <c r="N255" s="221"/>
      <c r="O255" s="221"/>
      <c r="P255" s="222">
        <f>SUM(P256:P269)</f>
        <v>0</v>
      </c>
      <c r="Q255" s="221"/>
      <c r="R255" s="222">
        <f>SUM(R256:R269)</f>
        <v>111.71400895000001</v>
      </c>
      <c r="S255" s="221"/>
      <c r="T255" s="223">
        <f>SUM(T256:T269)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4" t="s">
        <v>85</v>
      </c>
      <c r="AT255" s="225" t="s">
        <v>77</v>
      </c>
      <c r="AU255" s="225" t="s">
        <v>85</v>
      </c>
      <c r="AY255" s="224" t="s">
        <v>159</v>
      </c>
      <c r="BK255" s="226">
        <f>SUM(BK256:BK269)</f>
        <v>0</v>
      </c>
    </row>
    <row r="256" s="2" customFormat="1" ht="16.5" customHeight="1">
      <c r="A256" s="39"/>
      <c r="B256" s="40"/>
      <c r="C256" s="229" t="s">
        <v>119</v>
      </c>
      <c r="D256" s="229" t="s">
        <v>161</v>
      </c>
      <c r="E256" s="230" t="s">
        <v>381</v>
      </c>
      <c r="F256" s="231" t="s">
        <v>382</v>
      </c>
      <c r="G256" s="232" t="s">
        <v>192</v>
      </c>
      <c r="H256" s="233">
        <v>56.600000000000001</v>
      </c>
      <c r="I256" s="234"/>
      <c r="J256" s="235">
        <f>ROUND(I256*H256,2)</f>
        <v>0</v>
      </c>
      <c r="K256" s="231" t="s">
        <v>165</v>
      </c>
      <c r="L256" s="45"/>
      <c r="M256" s="236" t="s">
        <v>1</v>
      </c>
      <c r="N256" s="237" t="s">
        <v>43</v>
      </c>
      <c r="O256" s="92"/>
      <c r="P256" s="238">
        <f>O256*H256</f>
        <v>0</v>
      </c>
      <c r="Q256" s="238">
        <v>1.8907700000000001</v>
      </c>
      <c r="R256" s="238">
        <f>Q256*H256</f>
        <v>107.017582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166</v>
      </c>
      <c r="AT256" s="240" t="s">
        <v>161</v>
      </c>
      <c r="AU256" s="240" t="s">
        <v>82</v>
      </c>
      <c r="AY256" s="18" t="s">
        <v>159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85</v>
      </c>
      <c r="BK256" s="241">
        <f>ROUND(I256*H256,2)</f>
        <v>0</v>
      </c>
      <c r="BL256" s="18" t="s">
        <v>166</v>
      </c>
      <c r="BM256" s="240" t="s">
        <v>383</v>
      </c>
    </row>
    <row r="257" s="13" customFormat="1">
      <c r="A257" s="13"/>
      <c r="B257" s="242"/>
      <c r="C257" s="243"/>
      <c r="D257" s="244" t="s">
        <v>168</v>
      </c>
      <c r="E257" s="245" t="s">
        <v>113</v>
      </c>
      <c r="F257" s="246" t="s">
        <v>384</v>
      </c>
      <c r="G257" s="243"/>
      <c r="H257" s="247">
        <v>56.600000000000001</v>
      </c>
      <c r="I257" s="248"/>
      <c r="J257" s="243"/>
      <c r="K257" s="243"/>
      <c r="L257" s="249"/>
      <c r="M257" s="250"/>
      <c r="N257" s="251"/>
      <c r="O257" s="251"/>
      <c r="P257" s="251"/>
      <c r="Q257" s="251"/>
      <c r="R257" s="251"/>
      <c r="S257" s="251"/>
      <c r="T257" s="25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3" t="s">
        <v>168</v>
      </c>
      <c r="AU257" s="253" t="s">
        <v>82</v>
      </c>
      <c r="AV257" s="13" t="s">
        <v>82</v>
      </c>
      <c r="AW257" s="13" t="s">
        <v>34</v>
      </c>
      <c r="AX257" s="13" t="s">
        <v>85</v>
      </c>
      <c r="AY257" s="253" t="s">
        <v>159</v>
      </c>
    </row>
    <row r="258" s="2" customFormat="1" ht="24.15" customHeight="1">
      <c r="A258" s="39"/>
      <c r="B258" s="40"/>
      <c r="C258" s="229" t="s">
        <v>385</v>
      </c>
      <c r="D258" s="229" t="s">
        <v>161</v>
      </c>
      <c r="E258" s="230" t="s">
        <v>386</v>
      </c>
      <c r="F258" s="231" t="s">
        <v>387</v>
      </c>
      <c r="G258" s="232" t="s">
        <v>192</v>
      </c>
      <c r="H258" s="233">
        <v>1.845</v>
      </c>
      <c r="I258" s="234"/>
      <c r="J258" s="235">
        <f>ROUND(I258*H258,2)</f>
        <v>0</v>
      </c>
      <c r="K258" s="231" t="s">
        <v>165</v>
      </c>
      <c r="L258" s="45"/>
      <c r="M258" s="236" t="s">
        <v>1</v>
      </c>
      <c r="N258" s="237" t="s">
        <v>43</v>
      </c>
      <c r="O258" s="92"/>
      <c r="P258" s="238">
        <f>O258*H258</f>
        <v>0</v>
      </c>
      <c r="Q258" s="238">
        <v>2.5018699999999998</v>
      </c>
      <c r="R258" s="238">
        <f>Q258*H258</f>
        <v>4.6159501499999998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166</v>
      </c>
      <c r="AT258" s="240" t="s">
        <v>161</v>
      </c>
      <c r="AU258" s="240" t="s">
        <v>82</v>
      </c>
      <c r="AY258" s="18" t="s">
        <v>159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85</v>
      </c>
      <c r="BK258" s="241">
        <f>ROUND(I258*H258,2)</f>
        <v>0</v>
      </c>
      <c r="BL258" s="18" t="s">
        <v>166</v>
      </c>
      <c r="BM258" s="240" t="s">
        <v>388</v>
      </c>
    </row>
    <row r="259" s="15" customFormat="1">
      <c r="A259" s="15"/>
      <c r="B259" s="265"/>
      <c r="C259" s="266"/>
      <c r="D259" s="244" t="s">
        <v>168</v>
      </c>
      <c r="E259" s="267" t="s">
        <v>1</v>
      </c>
      <c r="F259" s="268" t="s">
        <v>389</v>
      </c>
      <c r="G259" s="266"/>
      <c r="H259" s="267" t="s">
        <v>1</v>
      </c>
      <c r="I259" s="269"/>
      <c r="J259" s="266"/>
      <c r="K259" s="266"/>
      <c r="L259" s="270"/>
      <c r="M259" s="271"/>
      <c r="N259" s="272"/>
      <c r="O259" s="272"/>
      <c r="P259" s="272"/>
      <c r="Q259" s="272"/>
      <c r="R259" s="272"/>
      <c r="S259" s="272"/>
      <c r="T259" s="27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4" t="s">
        <v>168</v>
      </c>
      <c r="AU259" s="274" t="s">
        <v>82</v>
      </c>
      <c r="AV259" s="15" t="s">
        <v>85</v>
      </c>
      <c r="AW259" s="15" t="s">
        <v>34</v>
      </c>
      <c r="AX259" s="15" t="s">
        <v>78</v>
      </c>
      <c r="AY259" s="274" t="s">
        <v>159</v>
      </c>
    </row>
    <row r="260" s="13" customFormat="1">
      <c r="A260" s="13"/>
      <c r="B260" s="242"/>
      <c r="C260" s="243"/>
      <c r="D260" s="244" t="s">
        <v>168</v>
      </c>
      <c r="E260" s="245" t="s">
        <v>1</v>
      </c>
      <c r="F260" s="246" t="s">
        <v>390</v>
      </c>
      <c r="G260" s="243"/>
      <c r="H260" s="247">
        <v>0.53000000000000003</v>
      </c>
      <c r="I260" s="248"/>
      <c r="J260" s="243"/>
      <c r="K260" s="243"/>
      <c r="L260" s="249"/>
      <c r="M260" s="250"/>
      <c r="N260" s="251"/>
      <c r="O260" s="251"/>
      <c r="P260" s="251"/>
      <c r="Q260" s="251"/>
      <c r="R260" s="251"/>
      <c r="S260" s="251"/>
      <c r="T260" s="25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3" t="s">
        <v>168</v>
      </c>
      <c r="AU260" s="253" t="s">
        <v>82</v>
      </c>
      <c r="AV260" s="13" t="s">
        <v>82</v>
      </c>
      <c r="AW260" s="13" t="s">
        <v>34</v>
      </c>
      <c r="AX260" s="13" t="s">
        <v>78</v>
      </c>
      <c r="AY260" s="253" t="s">
        <v>159</v>
      </c>
    </row>
    <row r="261" s="13" customFormat="1">
      <c r="A261" s="13"/>
      <c r="B261" s="242"/>
      <c r="C261" s="243"/>
      <c r="D261" s="244" t="s">
        <v>168</v>
      </c>
      <c r="E261" s="245" t="s">
        <v>1</v>
      </c>
      <c r="F261" s="246" t="s">
        <v>391</v>
      </c>
      <c r="G261" s="243"/>
      <c r="H261" s="247">
        <v>0.64000000000000001</v>
      </c>
      <c r="I261" s="248"/>
      <c r="J261" s="243"/>
      <c r="K261" s="243"/>
      <c r="L261" s="249"/>
      <c r="M261" s="250"/>
      <c r="N261" s="251"/>
      <c r="O261" s="251"/>
      <c r="P261" s="251"/>
      <c r="Q261" s="251"/>
      <c r="R261" s="251"/>
      <c r="S261" s="251"/>
      <c r="T261" s="25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3" t="s">
        <v>168</v>
      </c>
      <c r="AU261" s="253" t="s">
        <v>82</v>
      </c>
      <c r="AV261" s="13" t="s">
        <v>82</v>
      </c>
      <c r="AW261" s="13" t="s">
        <v>34</v>
      </c>
      <c r="AX261" s="13" t="s">
        <v>78</v>
      </c>
      <c r="AY261" s="253" t="s">
        <v>159</v>
      </c>
    </row>
    <row r="262" s="13" customFormat="1">
      <c r="A262" s="13"/>
      <c r="B262" s="242"/>
      <c r="C262" s="243"/>
      <c r="D262" s="244" t="s">
        <v>168</v>
      </c>
      <c r="E262" s="245" t="s">
        <v>1</v>
      </c>
      <c r="F262" s="246" t="s">
        <v>392</v>
      </c>
      <c r="G262" s="243"/>
      <c r="H262" s="247">
        <v>0.67500000000000004</v>
      </c>
      <c r="I262" s="248"/>
      <c r="J262" s="243"/>
      <c r="K262" s="243"/>
      <c r="L262" s="249"/>
      <c r="M262" s="250"/>
      <c r="N262" s="251"/>
      <c r="O262" s="251"/>
      <c r="P262" s="251"/>
      <c r="Q262" s="251"/>
      <c r="R262" s="251"/>
      <c r="S262" s="251"/>
      <c r="T262" s="25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3" t="s">
        <v>168</v>
      </c>
      <c r="AU262" s="253" t="s">
        <v>82</v>
      </c>
      <c r="AV262" s="13" t="s">
        <v>82</v>
      </c>
      <c r="AW262" s="13" t="s">
        <v>34</v>
      </c>
      <c r="AX262" s="13" t="s">
        <v>78</v>
      </c>
      <c r="AY262" s="253" t="s">
        <v>159</v>
      </c>
    </row>
    <row r="263" s="16" customFormat="1">
      <c r="A263" s="16"/>
      <c r="B263" s="275"/>
      <c r="C263" s="276"/>
      <c r="D263" s="244" t="s">
        <v>168</v>
      </c>
      <c r="E263" s="277" t="s">
        <v>1</v>
      </c>
      <c r="F263" s="278" t="s">
        <v>216</v>
      </c>
      <c r="G263" s="276"/>
      <c r="H263" s="279">
        <v>1.845</v>
      </c>
      <c r="I263" s="280"/>
      <c r="J263" s="276"/>
      <c r="K263" s="276"/>
      <c r="L263" s="281"/>
      <c r="M263" s="282"/>
      <c r="N263" s="283"/>
      <c r="O263" s="283"/>
      <c r="P263" s="283"/>
      <c r="Q263" s="283"/>
      <c r="R263" s="283"/>
      <c r="S263" s="283"/>
      <c r="T263" s="284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85" t="s">
        <v>168</v>
      </c>
      <c r="AU263" s="285" t="s">
        <v>82</v>
      </c>
      <c r="AV263" s="16" t="s">
        <v>166</v>
      </c>
      <c r="AW263" s="16" t="s">
        <v>34</v>
      </c>
      <c r="AX263" s="16" t="s">
        <v>85</v>
      </c>
      <c r="AY263" s="285" t="s">
        <v>159</v>
      </c>
    </row>
    <row r="264" s="2" customFormat="1" ht="24.15" customHeight="1">
      <c r="A264" s="39"/>
      <c r="B264" s="40"/>
      <c r="C264" s="229" t="s">
        <v>393</v>
      </c>
      <c r="D264" s="229" t="s">
        <v>161</v>
      </c>
      <c r="E264" s="230" t="s">
        <v>394</v>
      </c>
      <c r="F264" s="231" t="s">
        <v>395</v>
      </c>
      <c r="G264" s="232" t="s">
        <v>183</v>
      </c>
      <c r="H264" s="233">
        <v>6.0599999999999996</v>
      </c>
      <c r="I264" s="234"/>
      <c r="J264" s="235">
        <f>ROUND(I264*H264,2)</f>
        <v>0</v>
      </c>
      <c r="K264" s="231" t="s">
        <v>165</v>
      </c>
      <c r="L264" s="45"/>
      <c r="M264" s="236" t="s">
        <v>1</v>
      </c>
      <c r="N264" s="237" t="s">
        <v>43</v>
      </c>
      <c r="O264" s="92"/>
      <c r="P264" s="238">
        <f>O264*H264</f>
        <v>0</v>
      </c>
      <c r="Q264" s="238">
        <v>0.01328</v>
      </c>
      <c r="R264" s="238">
        <f>Q264*H264</f>
        <v>0.080476800000000001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166</v>
      </c>
      <c r="AT264" s="240" t="s">
        <v>161</v>
      </c>
      <c r="AU264" s="240" t="s">
        <v>82</v>
      </c>
      <c r="AY264" s="18" t="s">
        <v>159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85</v>
      </c>
      <c r="BK264" s="241">
        <f>ROUND(I264*H264,2)</f>
        <v>0</v>
      </c>
      <c r="BL264" s="18" t="s">
        <v>166</v>
      </c>
      <c r="BM264" s="240" t="s">
        <v>396</v>
      </c>
    </row>
    <row r="265" s="13" customFormat="1">
      <c r="A265" s="13"/>
      <c r="B265" s="242"/>
      <c r="C265" s="243"/>
      <c r="D265" s="244" t="s">
        <v>168</v>
      </c>
      <c r="E265" s="245" t="s">
        <v>1</v>
      </c>
      <c r="F265" s="246" t="s">
        <v>397</v>
      </c>
      <c r="G265" s="243"/>
      <c r="H265" s="247">
        <v>2.2200000000000002</v>
      </c>
      <c r="I265" s="248"/>
      <c r="J265" s="243"/>
      <c r="K265" s="243"/>
      <c r="L265" s="249"/>
      <c r="M265" s="250"/>
      <c r="N265" s="251"/>
      <c r="O265" s="251"/>
      <c r="P265" s="251"/>
      <c r="Q265" s="251"/>
      <c r="R265" s="251"/>
      <c r="S265" s="251"/>
      <c r="T265" s="25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3" t="s">
        <v>168</v>
      </c>
      <c r="AU265" s="253" t="s">
        <v>82</v>
      </c>
      <c r="AV265" s="13" t="s">
        <v>82</v>
      </c>
      <c r="AW265" s="13" t="s">
        <v>34</v>
      </c>
      <c r="AX265" s="13" t="s">
        <v>78</v>
      </c>
      <c r="AY265" s="253" t="s">
        <v>159</v>
      </c>
    </row>
    <row r="266" s="13" customFormat="1">
      <c r="A266" s="13"/>
      <c r="B266" s="242"/>
      <c r="C266" s="243"/>
      <c r="D266" s="244" t="s">
        <v>168</v>
      </c>
      <c r="E266" s="245" t="s">
        <v>1</v>
      </c>
      <c r="F266" s="246" t="s">
        <v>398</v>
      </c>
      <c r="G266" s="243"/>
      <c r="H266" s="247">
        <v>2.6899999999999999</v>
      </c>
      <c r="I266" s="248"/>
      <c r="J266" s="243"/>
      <c r="K266" s="243"/>
      <c r="L266" s="249"/>
      <c r="M266" s="250"/>
      <c r="N266" s="251"/>
      <c r="O266" s="251"/>
      <c r="P266" s="251"/>
      <c r="Q266" s="251"/>
      <c r="R266" s="251"/>
      <c r="S266" s="251"/>
      <c r="T266" s="25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3" t="s">
        <v>168</v>
      </c>
      <c r="AU266" s="253" t="s">
        <v>82</v>
      </c>
      <c r="AV266" s="13" t="s">
        <v>82</v>
      </c>
      <c r="AW266" s="13" t="s">
        <v>34</v>
      </c>
      <c r="AX266" s="13" t="s">
        <v>78</v>
      </c>
      <c r="AY266" s="253" t="s">
        <v>159</v>
      </c>
    </row>
    <row r="267" s="13" customFormat="1">
      <c r="A267" s="13"/>
      <c r="B267" s="242"/>
      <c r="C267" s="243"/>
      <c r="D267" s="244" t="s">
        <v>168</v>
      </c>
      <c r="E267" s="245" t="s">
        <v>1</v>
      </c>
      <c r="F267" s="246" t="s">
        <v>399</v>
      </c>
      <c r="G267" s="243"/>
      <c r="H267" s="247">
        <v>1.1499999999999999</v>
      </c>
      <c r="I267" s="248"/>
      <c r="J267" s="243"/>
      <c r="K267" s="243"/>
      <c r="L267" s="249"/>
      <c r="M267" s="250"/>
      <c r="N267" s="251"/>
      <c r="O267" s="251"/>
      <c r="P267" s="251"/>
      <c r="Q267" s="251"/>
      <c r="R267" s="251"/>
      <c r="S267" s="251"/>
      <c r="T267" s="25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3" t="s">
        <v>168</v>
      </c>
      <c r="AU267" s="253" t="s">
        <v>82</v>
      </c>
      <c r="AV267" s="13" t="s">
        <v>82</v>
      </c>
      <c r="AW267" s="13" t="s">
        <v>34</v>
      </c>
      <c r="AX267" s="13" t="s">
        <v>78</v>
      </c>
      <c r="AY267" s="253" t="s">
        <v>159</v>
      </c>
    </row>
    <row r="268" s="16" customFormat="1">
      <c r="A268" s="16"/>
      <c r="B268" s="275"/>
      <c r="C268" s="276"/>
      <c r="D268" s="244" t="s">
        <v>168</v>
      </c>
      <c r="E268" s="277" t="s">
        <v>1</v>
      </c>
      <c r="F268" s="278" t="s">
        <v>216</v>
      </c>
      <c r="G268" s="276"/>
      <c r="H268" s="279">
        <v>6.0600000000000005</v>
      </c>
      <c r="I268" s="280"/>
      <c r="J268" s="276"/>
      <c r="K268" s="276"/>
      <c r="L268" s="281"/>
      <c r="M268" s="282"/>
      <c r="N268" s="283"/>
      <c r="O268" s="283"/>
      <c r="P268" s="283"/>
      <c r="Q268" s="283"/>
      <c r="R268" s="283"/>
      <c r="S268" s="283"/>
      <c r="T268" s="284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85" t="s">
        <v>168</v>
      </c>
      <c r="AU268" s="285" t="s">
        <v>82</v>
      </c>
      <c r="AV268" s="16" t="s">
        <v>166</v>
      </c>
      <c r="AW268" s="16" t="s">
        <v>34</v>
      </c>
      <c r="AX268" s="16" t="s">
        <v>85</v>
      </c>
      <c r="AY268" s="285" t="s">
        <v>159</v>
      </c>
    </row>
    <row r="269" s="2" customFormat="1" ht="24.15" customHeight="1">
      <c r="A269" s="39"/>
      <c r="B269" s="40"/>
      <c r="C269" s="229" t="s">
        <v>400</v>
      </c>
      <c r="D269" s="229" t="s">
        <v>161</v>
      </c>
      <c r="E269" s="230" t="s">
        <v>401</v>
      </c>
      <c r="F269" s="231" t="s">
        <v>402</v>
      </c>
      <c r="G269" s="232" t="s">
        <v>183</v>
      </c>
      <c r="H269" s="233">
        <v>6.0599999999999996</v>
      </c>
      <c r="I269" s="234"/>
      <c r="J269" s="235">
        <f>ROUND(I269*H269,2)</f>
        <v>0</v>
      </c>
      <c r="K269" s="231" t="s">
        <v>165</v>
      </c>
      <c r="L269" s="45"/>
      <c r="M269" s="236" t="s">
        <v>1</v>
      </c>
      <c r="N269" s="237" t="s">
        <v>43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166</v>
      </c>
      <c r="AT269" s="240" t="s">
        <v>161</v>
      </c>
      <c r="AU269" s="240" t="s">
        <v>82</v>
      </c>
      <c r="AY269" s="18" t="s">
        <v>159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85</v>
      </c>
      <c r="BK269" s="241">
        <f>ROUND(I269*H269,2)</f>
        <v>0</v>
      </c>
      <c r="BL269" s="18" t="s">
        <v>166</v>
      </c>
      <c r="BM269" s="240" t="s">
        <v>403</v>
      </c>
    </row>
    <row r="270" s="12" customFormat="1" ht="22.8" customHeight="1">
      <c r="A270" s="12"/>
      <c r="B270" s="213"/>
      <c r="C270" s="214"/>
      <c r="D270" s="215" t="s">
        <v>77</v>
      </c>
      <c r="E270" s="227" t="s">
        <v>217</v>
      </c>
      <c r="F270" s="227" t="s">
        <v>404</v>
      </c>
      <c r="G270" s="214"/>
      <c r="H270" s="214"/>
      <c r="I270" s="217"/>
      <c r="J270" s="228">
        <f>BK270</f>
        <v>0</v>
      </c>
      <c r="K270" s="214"/>
      <c r="L270" s="219"/>
      <c r="M270" s="220"/>
      <c r="N270" s="221"/>
      <c r="O270" s="221"/>
      <c r="P270" s="222">
        <f>SUM(P271:P387)</f>
        <v>0</v>
      </c>
      <c r="Q270" s="221"/>
      <c r="R270" s="222">
        <f>SUM(R271:R387)</f>
        <v>5.4433438999999986</v>
      </c>
      <c r="S270" s="221"/>
      <c r="T270" s="223">
        <f>SUM(T271:T387)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4" t="s">
        <v>85</v>
      </c>
      <c r="AT270" s="225" t="s">
        <v>77</v>
      </c>
      <c r="AU270" s="225" t="s">
        <v>85</v>
      </c>
      <c r="AY270" s="224" t="s">
        <v>159</v>
      </c>
      <c r="BK270" s="226">
        <f>SUM(BK271:BK387)</f>
        <v>0</v>
      </c>
    </row>
    <row r="271" s="2" customFormat="1" ht="33" customHeight="1">
      <c r="A271" s="39"/>
      <c r="B271" s="40"/>
      <c r="C271" s="229" t="s">
        <v>405</v>
      </c>
      <c r="D271" s="229" t="s">
        <v>161</v>
      </c>
      <c r="E271" s="230" t="s">
        <v>406</v>
      </c>
      <c r="F271" s="231" t="s">
        <v>407</v>
      </c>
      <c r="G271" s="232" t="s">
        <v>408</v>
      </c>
      <c r="H271" s="233">
        <v>1</v>
      </c>
      <c r="I271" s="234"/>
      <c r="J271" s="235">
        <f>ROUND(I271*H271,2)</f>
        <v>0</v>
      </c>
      <c r="K271" s="231" t="s">
        <v>165</v>
      </c>
      <c r="L271" s="45"/>
      <c r="M271" s="236" t="s">
        <v>1</v>
      </c>
      <c r="N271" s="237" t="s">
        <v>43</v>
      </c>
      <c r="O271" s="92"/>
      <c r="P271" s="238">
        <f>O271*H271</f>
        <v>0</v>
      </c>
      <c r="Q271" s="238">
        <v>0.00167</v>
      </c>
      <c r="R271" s="238">
        <f>Q271*H271</f>
        <v>0.00167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166</v>
      </c>
      <c r="AT271" s="240" t="s">
        <v>161</v>
      </c>
      <c r="AU271" s="240" t="s">
        <v>82</v>
      </c>
      <c r="AY271" s="18" t="s">
        <v>159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85</v>
      </c>
      <c r="BK271" s="241">
        <f>ROUND(I271*H271,2)</f>
        <v>0</v>
      </c>
      <c r="BL271" s="18" t="s">
        <v>166</v>
      </c>
      <c r="BM271" s="240" t="s">
        <v>409</v>
      </c>
    </row>
    <row r="272" s="2" customFormat="1" ht="24.15" customHeight="1">
      <c r="A272" s="39"/>
      <c r="B272" s="40"/>
      <c r="C272" s="286" t="s">
        <v>410</v>
      </c>
      <c r="D272" s="286" t="s">
        <v>230</v>
      </c>
      <c r="E272" s="287" t="s">
        <v>411</v>
      </c>
      <c r="F272" s="288" t="s">
        <v>412</v>
      </c>
      <c r="G272" s="289" t="s">
        <v>408</v>
      </c>
      <c r="H272" s="290">
        <v>1.01</v>
      </c>
      <c r="I272" s="291"/>
      <c r="J272" s="292">
        <f>ROUND(I272*H272,2)</f>
        <v>0</v>
      </c>
      <c r="K272" s="288" t="s">
        <v>165</v>
      </c>
      <c r="L272" s="293"/>
      <c r="M272" s="294" t="s">
        <v>1</v>
      </c>
      <c r="N272" s="295" t="s">
        <v>43</v>
      </c>
      <c r="O272" s="92"/>
      <c r="P272" s="238">
        <f>O272*H272</f>
        <v>0</v>
      </c>
      <c r="Q272" s="238">
        <v>0.0095999999999999992</v>
      </c>
      <c r="R272" s="238">
        <f>Q272*H272</f>
        <v>0.0096959999999999998</v>
      </c>
      <c r="S272" s="238">
        <v>0</v>
      </c>
      <c r="T272" s="23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217</v>
      </c>
      <c r="AT272" s="240" t="s">
        <v>230</v>
      </c>
      <c r="AU272" s="240" t="s">
        <v>82</v>
      </c>
      <c r="AY272" s="18" t="s">
        <v>159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85</v>
      </c>
      <c r="BK272" s="241">
        <f>ROUND(I272*H272,2)</f>
        <v>0</v>
      </c>
      <c r="BL272" s="18" t="s">
        <v>166</v>
      </c>
      <c r="BM272" s="240" t="s">
        <v>413</v>
      </c>
    </row>
    <row r="273" s="13" customFormat="1">
      <c r="A273" s="13"/>
      <c r="B273" s="242"/>
      <c r="C273" s="243"/>
      <c r="D273" s="244" t="s">
        <v>168</v>
      </c>
      <c r="E273" s="243"/>
      <c r="F273" s="246" t="s">
        <v>414</v>
      </c>
      <c r="G273" s="243"/>
      <c r="H273" s="247">
        <v>1.01</v>
      </c>
      <c r="I273" s="248"/>
      <c r="J273" s="243"/>
      <c r="K273" s="243"/>
      <c r="L273" s="249"/>
      <c r="M273" s="250"/>
      <c r="N273" s="251"/>
      <c r="O273" s="251"/>
      <c r="P273" s="251"/>
      <c r="Q273" s="251"/>
      <c r="R273" s="251"/>
      <c r="S273" s="251"/>
      <c r="T273" s="25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3" t="s">
        <v>168</v>
      </c>
      <c r="AU273" s="253" t="s">
        <v>82</v>
      </c>
      <c r="AV273" s="13" t="s">
        <v>82</v>
      </c>
      <c r="AW273" s="13" t="s">
        <v>4</v>
      </c>
      <c r="AX273" s="13" t="s">
        <v>85</v>
      </c>
      <c r="AY273" s="253" t="s">
        <v>159</v>
      </c>
    </row>
    <row r="274" s="2" customFormat="1" ht="24.15" customHeight="1">
      <c r="A274" s="39"/>
      <c r="B274" s="40"/>
      <c r="C274" s="229" t="s">
        <v>415</v>
      </c>
      <c r="D274" s="229" t="s">
        <v>161</v>
      </c>
      <c r="E274" s="230" t="s">
        <v>416</v>
      </c>
      <c r="F274" s="231" t="s">
        <v>417</v>
      </c>
      <c r="G274" s="232" t="s">
        <v>408</v>
      </c>
      <c r="H274" s="233">
        <v>7</v>
      </c>
      <c r="I274" s="234"/>
      <c r="J274" s="235">
        <f>ROUND(I274*H274,2)</f>
        <v>0</v>
      </c>
      <c r="K274" s="231" t="s">
        <v>165</v>
      </c>
      <c r="L274" s="45"/>
      <c r="M274" s="236" t="s">
        <v>1</v>
      </c>
      <c r="N274" s="237" t="s">
        <v>43</v>
      </c>
      <c r="O274" s="92"/>
      <c r="P274" s="238">
        <f>O274*H274</f>
        <v>0</v>
      </c>
      <c r="Q274" s="238">
        <v>0.00167</v>
      </c>
      <c r="R274" s="238">
        <f>Q274*H274</f>
        <v>0.011690000000000001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166</v>
      </c>
      <c r="AT274" s="240" t="s">
        <v>161</v>
      </c>
      <c r="AU274" s="240" t="s">
        <v>82</v>
      </c>
      <c r="AY274" s="18" t="s">
        <v>159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85</v>
      </c>
      <c r="BK274" s="241">
        <f>ROUND(I274*H274,2)</f>
        <v>0</v>
      </c>
      <c r="BL274" s="18" t="s">
        <v>166</v>
      </c>
      <c r="BM274" s="240" t="s">
        <v>418</v>
      </c>
    </row>
    <row r="275" s="15" customFormat="1">
      <c r="A275" s="15"/>
      <c r="B275" s="265"/>
      <c r="C275" s="266"/>
      <c r="D275" s="244" t="s">
        <v>168</v>
      </c>
      <c r="E275" s="267" t="s">
        <v>1</v>
      </c>
      <c r="F275" s="268" t="s">
        <v>419</v>
      </c>
      <c r="G275" s="266"/>
      <c r="H275" s="267" t="s">
        <v>1</v>
      </c>
      <c r="I275" s="269"/>
      <c r="J275" s="266"/>
      <c r="K275" s="266"/>
      <c r="L275" s="270"/>
      <c r="M275" s="271"/>
      <c r="N275" s="272"/>
      <c r="O275" s="272"/>
      <c r="P275" s="272"/>
      <c r="Q275" s="272"/>
      <c r="R275" s="272"/>
      <c r="S275" s="272"/>
      <c r="T275" s="273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4" t="s">
        <v>168</v>
      </c>
      <c r="AU275" s="274" t="s">
        <v>82</v>
      </c>
      <c r="AV275" s="15" t="s">
        <v>85</v>
      </c>
      <c r="AW275" s="15" t="s">
        <v>34</v>
      </c>
      <c r="AX275" s="15" t="s">
        <v>78</v>
      </c>
      <c r="AY275" s="274" t="s">
        <v>159</v>
      </c>
    </row>
    <row r="276" s="13" customFormat="1">
      <c r="A276" s="13"/>
      <c r="B276" s="242"/>
      <c r="C276" s="243"/>
      <c r="D276" s="244" t="s">
        <v>168</v>
      </c>
      <c r="E276" s="245" t="s">
        <v>1</v>
      </c>
      <c r="F276" s="246" t="s">
        <v>420</v>
      </c>
      <c r="G276" s="243"/>
      <c r="H276" s="247">
        <v>4</v>
      </c>
      <c r="I276" s="248"/>
      <c r="J276" s="243"/>
      <c r="K276" s="243"/>
      <c r="L276" s="249"/>
      <c r="M276" s="250"/>
      <c r="N276" s="251"/>
      <c r="O276" s="251"/>
      <c r="P276" s="251"/>
      <c r="Q276" s="251"/>
      <c r="R276" s="251"/>
      <c r="S276" s="251"/>
      <c r="T276" s="25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3" t="s">
        <v>168</v>
      </c>
      <c r="AU276" s="253" t="s">
        <v>82</v>
      </c>
      <c r="AV276" s="13" t="s">
        <v>82</v>
      </c>
      <c r="AW276" s="13" t="s">
        <v>34</v>
      </c>
      <c r="AX276" s="13" t="s">
        <v>78</v>
      </c>
      <c r="AY276" s="253" t="s">
        <v>159</v>
      </c>
    </row>
    <row r="277" s="15" customFormat="1">
      <c r="A277" s="15"/>
      <c r="B277" s="265"/>
      <c r="C277" s="266"/>
      <c r="D277" s="244" t="s">
        <v>168</v>
      </c>
      <c r="E277" s="267" t="s">
        <v>1</v>
      </c>
      <c r="F277" s="268" t="s">
        <v>421</v>
      </c>
      <c r="G277" s="266"/>
      <c r="H277" s="267" t="s">
        <v>1</v>
      </c>
      <c r="I277" s="269"/>
      <c r="J277" s="266"/>
      <c r="K277" s="266"/>
      <c r="L277" s="270"/>
      <c r="M277" s="271"/>
      <c r="N277" s="272"/>
      <c r="O277" s="272"/>
      <c r="P277" s="272"/>
      <c r="Q277" s="272"/>
      <c r="R277" s="272"/>
      <c r="S277" s="272"/>
      <c r="T277" s="27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4" t="s">
        <v>168</v>
      </c>
      <c r="AU277" s="274" t="s">
        <v>82</v>
      </c>
      <c r="AV277" s="15" t="s">
        <v>85</v>
      </c>
      <c r="AW277" s="15" t="s">
        <v>34</v>
      </c>
      <c r="AX277" s="15" t="s">
        <v>78</v>
      </c>
      <c r="AY277" s="274" t="s">
        <v>159</v>
      </c>
    </row>
    <row r="278" s="13" customFormat="1">
      <c r="A278" s="13"/>
      <c r="B278" s="242"/>
      <c r="C278" s="243"/>
      <c r="D278" s="244" t="s">
        <v>168</v>
      </c>
      <c r="E278" s="245" t="s">
        <v>1</v>
      </c>
      <c r="F278" s="246" t="s">
        <v>85</v>
      </c>
      <c r="G278" s="243"/>
      <c r="H278" s="247">
        <v>1</v>
      </c>
      <c r="I278" s="248"/>
      <c r="J278" s="243"/>
      <c r="K278" s="243"/>
      <c r="L278" s="249"/>
      <c r="M278" s="250"/>
      <c r="N278" s="251"/>
      <c r="O278" s="251"/>
      <c r="P278" s="251"/>
      <c r="Q278" s="251"/>
      <c r="R278" s="251"/>
      <c r="S278" s="251"/>
      <c r="T278" s="25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3" t="s">
        <v>168</v>
      </c>
      <c r="AU278" s="253" t="s">
        <v>82</v>
      </c>
      <c r="AV278" s="13" t="s">
        <v>82</v>
      </c>
      <c r="AW278" s="13" t="s">
        <v>34</v>
      </c>
      <c r="AX278" s="13" t="s">
        <v>78</v>
      </c>
      <c r="AY278" s="253" t="s">
        <v>159</v>
      </c>
    </row>
    <row r="279" s="15" customFormat="1">
      <c r="A279" s="15"/>
      <c r="B279" s="265"/>
      <c r="C279" s="266"/>
      <c r="D279" s="244" t="s">
        <v>168</v>
      </c>
      <c r="E279" s="267" t="s">
        <v>1</v>
      </c>
      <c r="F279" s="268" t="s">
        <v>422</v>
      </c>
      <c r="G279" s="266"/>
      <c r="H279" s="267" t="s">
        <v>1</v>
      </c>
      <c r="I279" s="269"/>
      <c r="J279" s="266"/>
      <c r="K279" s="266"/>
      <c r="L279" s="270"/>
      <c r="M279" s="271"/>
      <c r="N279" s="272"/>
      <c r="O279" s="272"/>
      <c r="P279" s="272"/>
      <c r="Q279" s="272"/>
      <c r="R279" s="272"/>
      <c r="S279" s="272"/>
      <c r="T279" s="27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4" t="s">
        <v>168</v>
      </c>
      <c r="AU279" s="274" t="s">
        <v>82</v>
      </c>
      <c r="AV279" s="15" t="s">
        <v>85</v>
      </c>
      <c r="AW279" s="15" t="s">
        <v>34</v>
      </c>
      <c r="AX279" s="15" t="s">
        <v>78</v>
      </c>
      <c r="AY279" s="274" t="s">
        <v>159</v>
      </c>
    </row>
    <row r="280" s="13" customFormat="1">
      <c r="A280" s="13"/>
      <c r="B280" s="242"/>
      <c r="C280" s="243"/>
      <c r="D280" s="244" t="s">
        <v>168</v>
      </c>
      <c r="E280" s="245" t="s">
        <v>1</v>
      </c>
      <c r="F280" s="246" t="s">
        <v>85</v>
      </c>
      <c r="G280" s="243"/>
      <c r="H280" s="247">
        <v>1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168</v>
      </c>
      <c r="AU280" s="253" t="s">
        <v>82</v>
      </c>
      <c r="AV280" s="13" t="s">
        <v>82</v>
      </c>
      <c r="AW280" s="13" t="s">
        <v>34</v>
      </c>
      <c r="AX280" s="13" t="s">
        <v>78</v>
      </c>
      <c r="AY280" s="253" t="s">
        <v>159</v>
      </c>
    </row>
    <row r="281" s="15" customFormat="1">
      <c r="A281" s="15"/>
      <c r="B281" s="265"/>
      <c r="C281" s="266"/>
      <c r="D281" s="244" t="s">
        <v>168</v>
      </c>
      <c r="E281" s="267" t="s">
        <v>1</v>
      </c>
      <c r="F281" s="268" t="s">
        <v>423</v>
      </c>
      <c r="G281" s="266"/>
      <c r="H281" s="267" t="s">
        <v>1</v>
      </c>
      <c r="I281" s="269"/>
      <c r="J281" s="266"/>
      <c r="K281" s="266"/>
      <c r="L281" s="270"/>
      <c r="M281" s="271"/>
      <c r="N281" s="272"/>
      <c r="O281" s="272"/>
      <c r="P281" s="272"/>
      <c r="Q281" s="272"/>
      <c r="R281" s="272"/>
      <c r="S281" s="272"/>
      <c r="T281" s="273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4" t="s">
        <v>168</v>
      </c>
      <c r="AU281" s="274" t="s">
        <v>82</v>
      </c>
      <c r="AV281" s="15" t="s">
        <v>85</v>
      </c>
      <c r="AW281" s="15" t="s">
        <v>34</v>
      </c>
      <c r="AX281" s="15" t="s">
        <v>78</v>
      </c>
      <c r="AY281" s="274" t="s">
        <v>159</v>
      </c>
    </row>
    <row r="282" s="13" customFormat="1">
      <c r="A282" s="13"/>
      <c r="B282" s="242"/>
      <c r="C282" s="243"/>
      <c r="D282" s="244" t="s">
        <v>168</v>
      </c>
      <c r="E282" s="245" t="s">
        <v>1</v>
      </c>
      <c r="F282" s="246" t="s">
        <v>85</v>
      </c>
      <c r="G282" s="243"/>
      <c r="H282" s="247">
        <v>1</v>
      </c>
      <c r="I282" s="248"/>
      <c r="J282" s="243"/>
      <c r="K282" s="243"/>
      <c r="L282" s="249"/>
      <c r="M282" s="250"/>
      <c r="N282" s="251"/>
      <c r="O282" s="251"/>
      <c r="P282" s="251"/>
      <c r="Q282" s="251"/>
      <c r="R282" s="251"/>
      <c r="S282" s="251"/>
      <c r="T282" s="25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3" t="s">
        <v>168</v>
      </c>
      <c r="AU282" s="253" t="s">
        <v>82</v>
      </c>
      <c r="AV282" s="13" t="s">
        <v>82</v>
      </c>
      <c r="AW282" s="13" t="s">
        <v>34</v>
      </c>
      <c r="AX282" s="13" t="s">
        <v>78</v>
      </c>
      <c r="AY282" s="253" t="s">
        <v>159</v>
      </c>
    </row>
    <row r="283" s="16" customFormat="1">
      <c r="A283" s="16"/>
      <c r="B283" s="275"/>
      <c r="C283" s="276"/>
      <c r="D283" s="244" t="s">
        <v>168</v>
      </c>
      <c r="E283" s="277" t="s">
        <v>1</v>
      </c>
      <c r="F283" s="278" t="s">
        <v>216</v>
      </c>
      <c r="G283" s="276"/>
      <c r="H283" s="279">
        <v>7</v>
      </c>
      <c r="I283" s="280"/>
      <c r="J283" s="276"/>
      <c r="K283" s="276"/>
      <c r="L283" s="281"/>
      <c r="M283" s="282"/>
      <c r="N283" s="283"/>
      <c r="O283" s="283"/>
      <c r="P283" s="283"/>
      <c r="Q283" s="283"/>
      <c r="R283" s="283"/>
      <c r="S283" s="283"/>
      <c r="T283" s="284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85" t="s">
        <v>168</v>
      </c>
      <c r="AU283" s="285" t="s">
        <v>82</v>
      </c>
      <c r="AV283" s="16" t="s">
        <v>166</v>
      </c>
      <c r="AW283" s="16" t="s">
        <v>34</v>
      </c>
      <c r="AX283" s="16" t="s">
        <v>85</v>
      </c>
      <c r="AY283" s="285" t="s">
        <v>159</v>
      </c>
    </row>
    <row r="284" s="2" customFormat="1" ht="24.15" customHeight="1">
      <c r="A284" s="39"/>
      <c r="B284" s="40"/>
      <c r="C284" s="286" t="s">
        <v>424</v>
      </c>
      <c r="D284" s="286" t="s">
        <v>230</v>
      </c>
      <c r="E284" s="287" t="s">
        <v>425</v>
      </c>
      <c r="F284" s="288" t="s">
        <v>426</v>
      </c>
      <c r="G284" s="289" t="s">
        <v>408</v>
      </c>
      <c r="H284" s="290">
        <v>2</v>
      </c>
      <c r="I284" s="291"/>
      <c r="J284" s="292">
        <f>ROUND(I284*H284,2)</f>
        <v>0</v>
      </c>
      <c r="K284" s="288" t="s">
        <v>165</v>
      </c>
      <c r="L284" s="293"/>
      <c r="M284" s="294" t="s">
        <v>1</v>
      </c>
      <c r="N284" s="295" t="s">
        <v>43</v>
      </c>
      <c r="O284" s="92"/>
      <c r="P284" s="238">
        <f>O284*H284</f>
        <v>0</v>
      </c>
      <c r="Q284" s="238">
        <v>0.012200000000000001</v>
      </c>
      <c r="R284" s="238">
        <f>Q284*H284</f>
        <v>0.024400000000000002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217</v>
      </c>
      <c r="AT284" s="240" t="s">
        <v>230</v>
      </c>
      <c r="AU284" s="240" t="s">
        <v>82</v>
      </c>
      <c r="AY284" s="18" t="s">
        <v>159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85</v>
      </c>
      <c r="BK284" s="241">
        <f>ROUND(I284*H284,2)</f>
        <v>0</v>
      </c>
      <c r="BL284" s="18" t="s">
        <v>166</v>
      </c>
      <c r="BM284" s="240" t="s">
        <v>427</v>
      </c>
    </row>
    <row r="285" s="2" customFormat="1" ht="24.15" customHeight="1">
      <c r="A285" s="39"/>
      <c r="B285" s="40"/>
      <c r="C285" s="286" t="s">
        <v>428</v>
      </c>
      <c r="D285" s="286" t="s">
        <v>230</v>
      </c>
      <c r="E285" s="287" t="s">
        <v>429</v>
      </c>
      <c r="F285" s="288" t="s">
        <v>430</v>
      </c>
      <c r="G285" s="289" t="s">
        <v>408</v>
      </c>
      <c r="H285" s="290">
        <v>5</v>
      </c>
      <c r="I285" s="291"/>
      <c r="J285" s="292">
        <f>ROUND(I285*H285,2)</f>
        <v>0</v>
      </c>
      <c r="K285" s="288" t="s">
        <v>165</v>
      </c>
      <c r="L285" s="293"/>
      <c r="M285" s="294" t="s">
        <v>1</v>
      </c>
      <c r="N285" s="295" t="s">
        <v>43</v>
      </c>
      <c r="O285" s="92"/>
      <c r="P285" s="238">
        <f>O285*H285</f>
        <v>0</v>
      </c>
      <c r="Q285" s="238">
        <v>0.016500000000000001</v>
      </c>
      <c r="R285" s="238">
        <f>Q285*H285</f>
        <v>0.082500000000000004</v>
      </c>
      <c r="S285" s="238">
        <v>0</v>
      </c>
      <c r="T285" s="23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0" t="s">
        <v>217</v>
      </c>
      <c r="AT285" s="240" t="s">
        <v>230</v>
      </c>
      <c r="AU285" s="240" t="s">
        <v>82</v>
      </c>
      <c r="AY285" s="18" t="s">
        <v>159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85</v>
      </c>
      <c r="BK285" s="241">
        <f>ROUND(I285*H285,2)</f>
        <v>0</v>
      </c>
      <c r="BL285" s="18" t="s">
        <v>166</v>
      </c>
      <c r="BM285" s="240" t="s">
        <v>431</v>
      </c>
    </row>
    <row r="286" s="13" customFormat="1">
      <c r="A286" s="13"/>
      <c r="B286" s="242"/>
      <c r="C286" s="243"/>
      <c r="D286" s="244" t="s">
        <v>168</v>
      </c>
      <c r="E286" s="245" t="s">
        <v>1</v>
      </c>
      <c r="F286" s="246" t="s">
        <v>432</v>
      </c>
      <c r="G286" s="243"/>
      <c r="H286" s="247">
        <v>5</v>
      </c>
      <c r="I286" s="248"/>
      <c r="J286" s="243"/>
      <c r="K286" s="243"/>
      <c r="L286" s="249"/>
      <c r="M286" s="250"/>
      <c r="N286" s="251"/>
      <c r="O286" s="251"/>
      <c r="P286" s="251"/>
      <c r="Q286" s="251"/>
      <c r="R286" s="251"/>
      <c r="S286" s="251"/>
      <c r="T286" s="25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3" t="s">
        <v>168</v>
      </c>
      <c r="AU286" s="253" t="s">
        <v>82</v>
      </c>
      <c r="AV286" s="13" t="s">
        <v>82</v>
      </c>
      <c r="AW286" s="13" t="s">
        <v>34</v>
      </c>
      <c r="AX286" s="13" t="s">
        <v>85</v>
      </c>
      <c r="AY286" s="253" t="s">
        <v>159</v>
      </c>
    </row>
    <row r="287" s="2" customFormat="1" ht="24.15" customHeight="1">
      <c r="A287" s="39"/>
      <c r="B287" s="40"/>
      <c r="C287" s="229" t="s">
        <v>433</v>
      </c>
      <c r="D287" s="229" t="s">
        <v>161</v>
      </c>
      <c r="E287" s="230" t="s">
        <v>416</v>
      </c>
      <c r="F287" s="231" t="s">
        <v>417</v>
      </c>
      <c r="G287" s="232" t="s">
        <v>408</v>
      </c>
      <c r="H287" s="233">
        <v>1</v>
      </c>
      <c r="I287" s="234"/>
      <c r="J287" s="235">
        <f>ROUND(I287*H287,2)</f>
        <v>0</v>
      </c>
      <c r="K287" s="231" t="s">
        <v>165</v>
      </c>
      <c r="L287" s="45"/>
      <c r="M287" s="236" t="s">
        <v>1</v>
      </c>
      <c r="N287" s="237" t="s">
        <v>43</v>
      </c>
      <c r="O287" s="92"/>
      <c r="P287" s="238">
        <f>O287*H287</f>
        <v>0</v>
      </c>
      <c r="Q287" s="238">
        <v>0.00167</v>
      </c>
      <c r="R287" s="238">
        <f>Q287*H287</f>
        <v>0.00167</v>
      </c>
      <c r="S287" s="238">
        <v>0</v>
      </c>
      <c r="T287" s="23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0" t="s">
        <v>166</v>
      </c>
      <c r="AT287" s="240" t="s">
        <v>161</v>
      </c>
      <c r="AU287" s="240" t="s">
        <v>82</v>
      </c>
      <c r="AY287" s="18" t="s">
        <v>159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8" t="s">
        <v>85</v>
      </c>
      <c r="BK287" s="241">
        <f>ROUND(I287*H287,2)</f>
        <v>0</v>
      </c>
      <c r="BL287" s="18" t="s">
        <v>166</v>
      </c>
      <c r="BM287" s="240" t="s">
        <v>434</v>
      </c>
    </row>
    <row r="288" s="2" customFormat="1" ht="24.15" customHeight="1">
      <c r="A288" s="39"/>
      <c r="B288" s="40"/>
      <c r="C288" s="286" t="s">
        <v>435</v>
      </c>
      <c r="D288" s="286" t="s">
        <v>230</v>
      </c>
      <c r="E288" s="287" t="s">
        <v>436</v>
      </c>
      <c r="F288" s="288" t="s">
        <v>437</v>
      </c>
      <c r="G288" s="289" t="s">
        <v>408</v>
      </c>
      <c r="H288" s="290">
        <v>1</v>
      </c>
      <c r="I288" s="291"/>
      <c r="J288" s="292">
        <f>ROUND(I288*H288,2)</f>
        <v>0</v>
      </c>
      <c r="K288" s="288" t="s">
        <v>165</v>
      </c>
      <c r="L288" s="293"/>
      <c r="M288" s="294" t="s">
        <v>1</v>
      </c>
      <c r="N288" s="295" t="s">
        <v>43</v>
      </c>
      <c r="O288" s="92"/>
      <c r="P288" s="238">
        <f>O288*H288</f>
        <v>0</v>
      </c>
      <c r="Q288" s="238">
        <v>0.0083999999999999995</v>
      </c>
      <c r="R288" s="238">
        <f>Q288*H288</f>
        <v>0.0083999999999999995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217</v>
      </c>
      <c r="AT288" s="240" t="s">
        <v>230</v>
      </c>
      <c r="AU288" s="240" t="s">
        <v>82</v>
      </c>
      <c r="AY288" s="18" t="s">
        <v>159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85</v>
      </c>
      <c r="BK288" s="241">
        <f>ROUND(I288*H288,2)</f>
        <v>0</v>
      </c>
      <c r="BL288" s="18" t="s">
        <v>166</v>
      </c>
      <c r="BM288" s="240" t="s">
        <v>438</v>
      </c>
    </row>
    <row r="289" s="2" customFormat="1" ht="24.15" customHeight="1">
      <c r="A289" s="39"/>
      <c r="B289" s="40"/>
      <c r="C289" s="229" t="s">
        <v>439</v>
      </c>
      <c r="D289" s="229" t="s">
        <v>161</v>
      </c>
      <c r="E289" s="230" t="s">
        <v>440</v>
      </c>
      <c r="F289" s="231" t="s">
        <v>441</v>
      </c>
      <c r="G289" s="232" t="s">
        <v>408</v>
      </c>
      <c r="H289" s="233">
        <v>5</v>
      </c>
      <c r="I289" s="234"/>
      <c r="J289" s="235">
        <f>ROUND(I289*H289,2)</f>
        <v>0</v>
      </c>
      <c r="K289" s="231" t="s">
        <v>165</v>
      </c>
      <c r="L289" s="45"/>
      <c r="M289" s="236" t="s">
        <v>1</v>
      </c>
      <c r="N289" s="237" t="s">
        <v>43</v>
      </c>
      <c r="O289" s="92"/>
      <c r="P289" s="238">
        <f>O289*H289</f>
        <v>0</v>
      </c>
      <c r="Q289" s="238">
        <v>0.0017099999999999999</v>
      </c>
      <c r="R289" s="238">
        <f>Q289*H289</f>
        <v>0.0085500000000000003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166</v>
      </c>
      <c r="AT289" s="240" t="s">
        <v>161</v>
      </c>
      <c r="AU289" s="240" t="s">
        <v>82</v>
      </c>
      <c r="AY289" s="18" t="s">
        <v>159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85</v>
      </c>
      <c r="BK289" s="241">
        <f>ROUND(I289*H289,2)</f>
        <v>0</v>
      </c>
      <c r="BL289" s="18" t="s">
        <v>166</v>
      </c>
      <c r="BM289" s="240" t="s">
        <v>442</v>
      </c>
    </row>
    <row r="290" s="13" customFormat="1">
      <c r="A290" s="13"/>
      <c r="B290" s="242"/>
      <c r="C290" s="243"/>
      <c r="D290" s="244" t="s">
        <v>168</v>
      </c>
      <c r="E290" s="245" t="s">
        <v>1</v>
      </c>
      <c r="F290" s="246" t="s">
        <v>443</v>
      </c>
      <c r="G290" s="243"/>
      <c r="H290" s="247">
        <v>2</v>
      </c>
      <c r="I290" s="248"/>
      <c r="J290" s="243"/>
      <c r="K290" s="243"/>
      <c r="L290" s="249"/>
      <c r="M290" s="250"/>
      <c r="N290" s="251"/>
      <c r="O290" s="251"/>
      <c r="P290" s="251"/>
      <c r="Q290" s="251"/>
      <c r="R290" s="251"/>
      <c r="S290" s="251"/>
      <c r="T290" s="25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3" t="s">
        <v>168</v>
      </c>
      <c r="AU290" s="253" t="s">
        <v>82</v>
      </c>
      <c r="AV290" s="13" t="s">
        <v>82</v>
      </c>
      <c r="AW290" s="13" t="s">
        <v>34</v>
      </c>
      <c r="AX290" s="13" t="s">
        <v>78</v>
      </c>
      <c r="AY290" s="253" t="s">
        <v>159</v>
      </c>
    </row>
    <row r="291" s="13" customFormat="1">
      <c r="A291" s="13"/>
      <c r="B291" s="242"/>
      <c r="C291" s="243"/>
      <c r="D291" s="244" t="s">
        <v>168</v>
      </c>
      <c r="E291" s="245" t="s">
        <v>1</v>
      </c>
      <c r="F291" s="246" t="s">
        <v>444</v>
      </c>
      <c r="G291" s="243"/>
      <c r="H291" s="247">
        <v>2</v>
      </c>
      <c r="I291" s="248"/>
      <c r="J291" s="243"/>
      <c r="K291" s="243"/>
      <c r="L291" s="249"/>
      <c r="M291" s="250"/>
      <c r="N291" s="251"/>
      <c r="O291" s="251"/>
      <c r="P291" s="251"/>
      <c r="Q291" s="251"/>
      <c r="R291" s="251"/>
      <c r="S291" s="251"/>
      <c r="T291" s="25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3" t="s">
        <v>168</v>
      </c>
      <c r="AU291" s="253" t="s">
        <v>82</v>
      </c>
      <c r="AV291" s="13" t="s">
        <v>82</v>
      </c>
      <c r="AW291" s="13" t="s">
        <v>34</v>
      </c>
      <c r="AX291" s="13" t="s">
        <v>78</v>
      </c>
      <c r="AY291" s="253" t="s">
        <v>159</v>
      </c>
    </row>
    <row r="292" s="13" customFormat="1">
      <c r="A292" s="13"/>
      <c r="B292" s="242"/>
      <c r="C292" s="243"/>
      <c r="D292" s="244" t="s">
        <v>168</v>
      </c>
      <c r="E292" s="245" t="s">
        <v>1</v>
      </c>
      <c r="F292" s="246" t="s">
        <v>445</v>
      </c>
      <c r="G292" s="243"/>
      <c r="H292" s="247">
        <v>1</v>
      </c>
      <c r="I292" s="248"/>
      <c r="J292" s="243"/>
      <c r="K292" s="243"/>
      <c r="L292" s="249"/>
      <c r="M292" s="250"/>
      <c r="N292" s="251"/>
      <c r="O292" s="251"/>
      <c r="P292" s="251"/>
      <c r="Q292" s="251"/>
      <c r="R292" s="251"/>
      <c r="S292" s="251"/>
      <c r="T292" s="25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3" t="s">
        <v>168</v>
      </c>
      <c r="AU292" s="253" t="s">
        <v>82</v>
      </c>
      <c r="AV292" s="13" t="s">
        <v>82</v>
      </c>
      <c r="AW292" s="13" t="s">
        <v>34</v>
      </c>
      <c r="AX292" s="13" t="s">
        <v>78</v>
      </c>
      <c r="AY292" s="253" t="s">
        <v>159</v>
      </c>
    </row>
    <row r="293" s="16" customFormat="1">
      <c r="A293" s="16"/>
      <c r="B293" s="275"/>
      <c r="C293" s="276"/>
      <c r="D293" s="244" t="s">
        <v>168</v>
      </c>
      <c r="E293" s="277" t="s">
        <v>1</v>
      </c>
      <c r="F293" s="278" t="s">
        <v>216</v>
      </c>
      <c r="G293" s="276"/>
      <c r="H293" s="279">
        <v>5</v>
      </c>
      <c r="I293" s="280"/>
      <c r="J293" s="276"/>
      <c r="K293" s="276"/>
      <c r="L293" s="281"/>
      <c r="M293" s="282"/>
      <c r="N293" s="283"/>
      <c r="O293" s="283"/>
      <c r="P293" s="283"/>
      <c r="Q293" s="283"/>
      <c r="R293" s="283"/>
      <c r="S293" s="283"/>
      <c r="T293" s="284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85" t="s">
        <v>168</v>
      </c>
      <c r="AU293" s="285" t="s">
        <v>82</v>
      </c>
      <c r="AV293" s="16" t="s">
        <v>166</v>
      </c>
      <c r="AW293" s="16" t="s">
        <v>34</v>
      </c>
      <c r="AX293" s="16" t="s">
        <v>85</v>
      </c>
      <c r="AY293" s="285" t="s">
        <v>159</v>
      </c>
    </row>
    <row r="294" s="2" customFormat="1" ht="24.15" customHeight="1">
      <c r="A294" s="39"/>
      <c r="B294" s="40"/>
      <c r="C294" s="286" t="s">
        <v>446</v>
      </c>
      <c r="D294" s="286" t="s">
        <v>230</v>
      </c>
      <c r="E294" s="287" t="s">
        <v>447</v>
      </c>
      <c r="F294" s="288" t="s">
        <v>448</v>
      </c>
      <c r="G294" s="289" t="s">
        <v>408</v>
      </c>
      <c r="H294" s="290">
        <v>4</v>
      </c>
      <c r="I294" s="291"/>
      <c r="J294" s="292">
        <f>ROUND(I294*H294,2)</f>
        <v>0</v>
      </c>
      <c r="K294" s="288" t="s">
        <v>165</v>
      </c>
      <c r="L294" s="293"/>
      <c r="M294" s="294" t="s">
        <v>1</v>
      </c>
      <c r="N294" s="295" t="s">
        <v>43</v>
      </c>
      <c r="O294" s="92"/>
      <c r="P294" s="238">
        <f>O294*H294</f>
        <v>0</v>
      </c>
      <c r="Q294" s="238">
        <v>0.0149</v>
      </c>
      <c r="R294" s="238">
        <f>Q294*H294</f>
        <v>0.0596</v>
      </c>
      <c r="S294" s="238">
        <v>0</v>
      </c>
      <c r="T294" s="23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0" t="s">
        <v>217</v>
      </c>
      <c r="AT294" s="240" t="s">
        <v>230</v>
      </c>
      <c r="AU294" s="240" t="s">
        <v>82</v>
      </c>
      <c r="AY294" s="18" t="s">
        <v>159</v>
      </c>
      <c r="BE294" s="241">
        <f>IF(N294="základní",J294,0)</f>
        <v>0</v>
      </c>
      <c r="BF294" s="241">
        <f>IF(N294="snížená",J294,0)</f>
        <v>0</v>
      </c>
      <c r="BG294" s="241">
        <f>IF(N294="zákl. přenesená",J294,0)</f>
        <v>0</v>
      </c>
      <c r="BH294" s="241">
        <f>IF(N294="sníž. přenesená",J294,0)</f>
        <v>0</v>
      </c>
      <c r="BI294" s="241">
        <f>IF(N294="nulová",J294,0)</f>
        <v>0</v>
      </c>
      <c r="BJ294" s="18" t="s">
        <v>85</v>
      </c>
      <c r="BK294" s="241">
        <f>ROUND(I294*H294,2)</f>
        <v>0</v>
      </c>
      <c r="BL294" s="18" t="s">
        <v>166</v>
      </c>
      <c r="BM294" s="240" t="s">
        <v>449</v>
      </c>
    </row>
    <row r="295" s="13" customFormat="1">
      <c r="A295" s="13"/>
      <c r="B295" s="242"/>
      <c r="C295" s="243"/>
      <c r="D295" s="244" t="s">
        <v>168</v>
      </c>
      <c r="E295" s="245" t="s">
        <v>1</v>
      </c>
      <c r="F295" s="246" t="s">
        <v>450</v>
      </c>
      <c r="G295" s="243"/>
      <c r="H295" s="247">
        <v>4</v>
      </c>
      <c r="I295" s="248"/>
      <c r="J295" s="243"/>
      <c r="K295" s="243"/>
      <c r="L295" s="249"/>
      <c r="M295" s="250"/>
      <c r="N295" s="251"/>
      <c r="O295" s="251"/>
      <c r="P295" s="251"/>
      <c r="Q295" s="251"/>
      <c r="R295" s="251"/>
      <c r="S295" s="251"/>
      <c r="T295" s="25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3" t="s">
        <v>168</v>
      </c>
      <c r="AU295" s="253" t="s">
        <v>82</v>
      </c>
      <c r="AV295" s="13" t="s">
        <v>82</v>
      </c>
      <c r="AW295" s="13" t="s">
        <v>34</v>
      </c>
      <c r="AX295" s="13" t="s">
        <v>85</v>
      </c>
      <c r="AY295" s="253" t="s">
        <v>159</v>
      </c>
    </row>
    <row r="296" s="2" customFormat="1" ht="33" customHeight="1">
      <c r="A296" s="39"/>
      <c r="B296" s="40"/>
      <c r="C296" s="286" t="s">
        <v>451</v>
      </c>
      <c r="D296" s="286" t="s">
        <v>230</v>
      </c>
      <c r="E296" s="287" t="s">
        <v>452</v>
      </c>
      <c r="F296" s="288" t="s">
        <v>453</v>
      </c>
      <c r="G296" s="289" t="s">
        <v>408</v>
      </c>
      <c r="H296" s="290">
        <v>1</v>
      </c>
      <c r="I296" s="291"/>
      <c r="J296" s="292">
        <f>ROUND(I296*H296,2)</f>
        <v>0</v>
      </c>
      <c r="K296" s="288" t="s">
        <v>165</v>
      </c>
      <c r="L296" s="293"/>
      <c r="M296" s="294" t="s">
        <v>1</v>
      </c>
      <c r="N296" s="295" t="s">
        <v>43</v>
      </c>
      <c r="O296" s="92"/>
      <c r="P296" s="238">
        <f>O296*H296</f>
        <v>0</v>
      </c>
      <c r="Q296" s="238">
        <v>0.014</v>
      </c>
      <c r="R296" s="238">
        <f>Q296*H296</f>
        <v>0.014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217</v>
      </c>
      <c r="AT296" s="240" t="s">
        <v>230</v>
      </c>
      <c r="AU296" s="240" t="s">
        <v>82</v>
      </c>
      <c r="AY296" s="18" t="s">
        <v>159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85</v>
      </c>
      <c r="BK296" s="241">
        <f>ROUND(I296*H296,2)</f>
        <v>0</v>
      </c>
      <c r="BL296" s="18" t="s">
        <v>166</v>
      </c>
      <c r="BM296" s="240" t="s">
        <v>454</v>
      </c>
    </row>
    <row r="297" s="2" customFormat="1" ht="24.15" customHeight="1">
      <c r="A297" s="39"/>
      <c r="B297" s="40"/>
      <c r="C297" s="229" t="s">
        <v>455</v>
      </c>
      <c r="D297" s="229" t="s">
        <v>161</v>
      </c>
      <c r="E297" s="230" t="s">
        <v>456</v>
      </c>
      <c r="F297" s="231" t="s">
        <v>457</v>
      </c>
      <c r="G297" s="232" t="s">
        <v>408</v>
      </c>
      <c r="H297" s="233">
        <v>1</v>
      </c>
      <c r="I297" s="234"/>
      <c r="J297" s="235">
        <f>ROUND(I297*H297,2)</f>
        <v>0</v>
      </c>
      <c r="K297" s="231" t="s">
        <v>165</v>
      </c>
      <c r="L297" s="45"/>
      <c r="M297" s="236" t="s">
        <v>1</v>
      </c>
      <c r="N297" s="237" t="s">
        <v>43</v>
      </c>
      <c r="O297" s="92"/>
      <c r="P297" s="238">
        <f>O297*H297</f>
        <v>0</v>
      </c>
      <c r="Q297" s="238">
        <v>0.00167</v>
      </c>
      <c r="R297" s="238">
        <f>Q297*H297</f>
        <v>0.00167</v>
      </c>
      <c r="S297" s="238">
        <v>0</v>
      </c>
      <c r="T297" s="23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0" t="s">
        <v>166</v>
      </c>
      <c r="AT297" s="240" t="s">
        <v>161</v>
      </c>
      <c r="AU297" s="240" t="s">
        <v>82</v>
      </c>
      <c r="AY297" s="18" t="s">
        <v>159</v>
      </c>
      <c r="BE297" s="241">
        <f>IF(N297="základní",J297,0)</f>
        <v>0</v>
      </c>
      <c r="BF297" s="241">
        <f>IF(N297="snížená",J297,0)</f>
        <v>0</v>
      </c>
      <c r="BG297" s="241">
        <f>IF(N297="zákl. přenesená",J297,0)</f>
        <v>0</v>
      </c>
      <c r="BH297" s="241">
        <f>IF(N297="sníž. přenesená",J297,0)</f>
        <v>0</v>
      </c>
      <c r="BI297" s="241">
        <f>IF(N297="nulová",J297,0)</f>
        <v>0</v>
      </c>
      <c r="BJ297" s="18" t="s">
        <v>85</v>
      </c>
      <c r="BK297" s="241">
        <f>ROUND(I297*H297,2)</f>
        <v>0</v>
      </c>
      <c r="BL297" s="18" t="s">
        <v>166</v>
      </c>
      <c r="BM297" s="240" t="s">
        <v>458</v>
      </c>
    </row>
    <row r="298" s="2" customFormat="1" ht="21.75" customHeight="1">
      <c r="A298" s="39"/>
      <c r="B298" s="40"/>
      <c r="C298" s="286" t="s">
        <v>459</v>
      </c>
      <c r="D298" s="286" t="s">
        <v>230</v>
      </c>
      <c r="E298" s="287" t="s">
        <v>460</v>
      </c>
      <c r="F298" s="288" t="s">
        <v>461</v>
      </c>
      <c r="G298" s="289" t="s">
        <v>408</v>
      </c>
      <c r="H298" s="290">
        <v>1</v>
      </c>
      <c r="I298" s="291"/>
      <c r="J298" s="292">
        <f>ROUND(I298*H298,2)</f>
        <v>0</v>
      </c>
      <c r="K298" s="288" t="s">
        <v>165</v>
      </c>
      <c r="L298" s="293"/>
      <c r="M298" s="294" t="s">
        <v>1</v>
      </c>
      <c r="N298" s="295" t="s">
        <v>43</v>
      </c>
      <c r="O298" s="92"/>
      <c r="P298" s="238">
        <f>O298*H298</f>
        <v>0</v>
      </c>
      <c r="Q298" s="238">
        <v>0.010699999999999999</v>
      </c>
      <c r="R298" s="238">
        <f>Q298*H298</f>
        <v>0.010699999999999999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217</v>
      </c>
      <c r="AT298" s="240" t="s">
        <v>230</v>
      </c>
      <c r="AU298" s="240" t="s">
        <v>82</v>
      </c>
      <c r="AY298" s="18" t="s">
        <v>159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85</v>
      </c>
      <c r="BK298" s="241">
        <f>ROUND(I298*H298,2)</f>
        <v>0</v>
      </c>
      <c r="BL298" s="18" t="s">
        <v>166</v>
      </c>
      <c r="BM298" s="240" t="s">
        <v>462</v>
      </c>
    </row>
    <row r="299" s="2" customFormat="1" ht="24.15" customHeight="1">
      <c r="A299" s="39"/>
      <c r="B299" s="40"/>
      <c r="C299" s="229" t="s">
        <v>125</v>
      </c>
      <c r="D299" s="229" t="s">
        <v>161</v>
      </c>
      <c r="E299" s="230" t="s">
        <v>463</v>
      </c>
      <c r="F299" s="231" t="s">
        <v>464</v>
      </c>
      <c r="G299" s="232" t="s">
        <v>164</v>
      </c>
      <c r="H299" s="233">
        <v>599</v>
      </c>
      <c r="I299" s="234"/>
      <c r="J299" s="235">
        <f>ROUND(I299*H299,2)</f>
        <v>0</v>
      </c>
      <c r="K299" s="231" t="s">
        <v>165</v>
      </c>
      <c r="L299" s="45"/>
      <c r="M299" s="236" t="s">
        <v>1</v>
      </c>
      <c r="N299" s="237" t="s">
        <v>43</v>
      </c>
      <c r="O299" s="92"/>
      <c r="P299" s="238">
        <f>O299*H299</f>
        <v>0</v>
      </c>
      <c r="Q299" s="238">
        <v>0</v>
      </c>
      <c r="R299" s="238">
        <f>Q299*H299</f>
        <v>0</v>
      </c>
      <c r="S299" s="238">
        <v>0</v>
      </c>
      <c r="T299" s="23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0" t="s">
        <v>166</v>
      </c>
      <c r="AT299" s="240" t="s">
        <v>161</v>
      </c>
      <c r="AU299" s="240" t="s">
        <v>82</v>
      </c>
      <c r="AY299" s="18" t="s">
        <v>159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8" t="s">
        <v>85</v>
      </c>
      <c r="BK299" s="241">
        <f>ROUND(I299*H299,2)</f>
        <v>0</v>
      </c>
      <c r="BL299" s="18" t="s">
        <v>166</v>
      </c>
      <c r="BM299" s="240" t="s">
        <v>465</v>
      </c>
    </row>
    <row r="300" s="2" customFormat="1" ht="21.75" customHeight="1">
      <c r="A300" s="39"/>
      <c r="B300" s="40"/>
      <c r="C300" s="286" t="s">
        <v>466</v>
      </c>
      <c r="D300" s="286" t="s">
        <v>230</v>
      </c>
      <c r="E300" s="287" t="s">
        <v>467</v>
      </c>
      <c r="F300" s="288" t="s">
        <v>468</v>
      </c>
      <c r="G300" s="289" t="s">
        <v>164</v>
      </c>
      <c r="H300" s="290">
        <v>607.98500000000001</v>
      </c>
      <c r="I300" s="291"/>
      <c r="J300" s="292">
        <f>ROUND(I300*H300,2)</f>
        <v>0</v>
      </c>
      <c r="K300" s="288" t="s">
        <v>165</v>
      </c>
      <c r="L300" s="293"/>
      <c r="M300" s="294" t="s">
        <v>1</v>
      </c>
      <c r="N300" s="295" t="s">
        <v>43</v>
      </c>
      <c r="O300" s="92"/>
      <c r="P300" s="238">
        <f>O300*H300</f>
        <v>0</v>
      </c>
      <c r="Q300" s="238">
        <v>0.00214</v>
      </c>
      <c r="R300" s="238">
        <f>Q300*H300</f>
        <v>1.3010879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217</v>
      </c>
      <c r="AT300" s="240" t="s">
        <v>230</v>
      </c>
      <c r="AU300" s="240" t="s">
        <v>82</v>
      </c>
      <c r="AY300" s="18" t="s">
        <v>159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85</v>
      </c>
      <c r="BK300" s="241">
        <f>ROUND(I300*H300,2)</f>
        <v>0</v>
      </c>
      <c r="BL300" s="18" t="s">
        <v>166</v>
      </c>
      <c r="BM300" s="240" t="s">
        <v>469</v>
      </c>
    </row>
    <row r="301" s="13" customFormat="1">
      <c r="A301" s="13"/>
      <c r="B301" s="242"/>
      <c r="C301" s="243"/>
      <c r="D301" s="244" t="s">
        <v>168</v>
      </c>
      <c r="E301" s="243"/>
      <c r="F301" s="246" t="s">
        <v>470</v>
      </c>
      <c r="G301" s="243"/>
      <c r="H301" s="247">
        <v>607.98500000000001</v>
      </c>
      <c r="I301" s="248"/>
      <c r="J301" s="243"/>
      <c r="K301" s="243"/>
      <c r="L301" s="249"/>
      <c r="M301" s="250"/>
      <c r="N301" s="251"/>
      <c r="O301" s="251"/>
      <c r="P301" s="251"/>
      <c r="Q301" s="251"/>
      <c r="R301" s="251"/>
      <c r="S301" s="251"/>
      <c r="T301" s="25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3" t="s">
        <v>168</v>
      </c>
      <c r="AU301" s="253" t="s">
        <v>82</v>
      </c>
      <c r="AV301" s="13" t="s">
        <v>82</v>
      </c>
      <c r="AW301" s="13" t="s">
        <v>4</v>
      </c>
      <c r="AX301" s="13" t="s">
        <v>85</v>
      </c>
      <c r="AY301" s="253" t="s">
        <v>159</v>
      </c>
    </row>
    <row r="302" s="2" customFormat="1" ht="24.15" customHeight="1">
      <c r="A302" s="39"/>
      <c r="B302" s="40"/>
      <c r="C302" s="229" t="s">
        <v>471</v>
      </c>
      <c r="D302" s="229" t="s">
        <v>161</v>
      </c>
      <c r="E302" s="230" t="s">
        <v>472</v>
      </c>
      <c r="F302" s="231" t="s">
        <v>473</v>
      </c>
      <c r="G302" s="232" t="s">
        <v>408</v>
      </c>
      <c r="H302" s="233">
        <v>1</v>
      </c>
      <c r="I302" s="234"/>
      <c r="J302" s="235">
        <f>ROUND(I302*H302,2)</f>
        <v>0</v>
      </c>
      <c r="K302" s="231" t="s">
        <v>165</v>
      </c>
      <c r="L302" s="45"/>
      <c r="M302" s="236" t="s">
        <v>1</v>
      </c>
      <c r="N302" s="237" t="s">
        <v>43</v>
      </c>
      <c r="O302" s="92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0" t="s">
        <v>166</v>
      </c>
      <c r="AT302" s="240" t="s">
        <v>161</v>
      </c>
      <c r="AU302" s="240" t="s">
        <v>82</v>
      </c>
      <c r="AY302" s="18" t="s">
        <v>159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8" t="s">
        <v>85</v>
      </c>
      <c r="BK302" s="241">
        <f>ROUND(I302*H302,2)</f>
        <v>0</v>
      </c>
      <c r="BL302" s="18" t="s">
        <v>166</v>
      </c>
      <c r="BM302" s="240" t="s">
        <v>474</v>
      </c>
    </row>
    <row r="303" s="13" customFormat="1">
      <c r="A303" s="13"/>
      <c r="B303" s="242"/>
      <c r="C303" s="243"/>
      <c r="D303" s="244" t="s">
        <v>168</v>
      </c>
      <c r="E303" s="245" t="s">
        <v>1</v>
      </c>
      <c r="F303" s="246" t="s">
        <v>85</v>
      </c>
      <c r="G303" s="243"/>
      <c r="H303" s="247">
        <v>1</v>
      </c>
      <c r="I303" s="248"/>
      <c r="J303" s="243"/>
      <c r="K303" s="243"/>
      <c r="L303" s="249"/>
      <c r="M303" s="250"/>
      <c r="N303" s="251"/>
      <c r="O303" s="251"/>
      <c r="P303" s="251"/>
      <c r="Q303" s="251"/>
      <c r="R303" s="251"/>
      <c r="S303" s="251"/>
      <c r="T303" s="25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3" t="s">
        <v>168</v>
      </c>
      <c r="AU303" s="253" t="s">
        <v>82</v>
      </c>
      <c r="AV303" s="13" t="s">
        <v>82</v>
      </c>
      <c r="AW303" s="13" t="s">
        <v>34</v>
      </c>
      <c r="AX303" s="13" t="s">
        <v>85</v>
      </c>
      <c r="AY303" s="253" t="s">
        <v>159</v>
      </c>
    </row>
    <row r="304" s="2" customFormat="1" ht="16.5" customHeight="1">
      <c r="A304" s="39"/>
      <c r="B304" s="40"/>
      <c r="C304" s="286" t="s">
        <v>475</v>
      </c>
      <c r="D304" s="286" t="s">
        <v>230</v>
      </c>
      <c r="E304" s="287" t="s">
        <v>476</v>
      </c>
      <c r="F304" s="288" t="s">
        <v>477</v>
      </c>
      <c r="G304" s="289" t="s">
        <v>408</v>
      </c>
      <c r="H304" s="290">
        <v>1</v>
      </c>
      <c r="I304" s="291"/>
      <c r="J304" s="292">
        <f>ROUND(I304*H304,2)</f>
        <v>0</v>
      </c>
      <c r="K304" s="288" t="s">
        <v>165</v>
      </c>
      <c r="L304" s="293"/>
      <c r="M304" s="294" t="s">
        <v>1</v>
      </c>
      <c r="N304" s="295" t="s">
        <v>43</v>
      </c>
      <c r="O304" s="92"/>
      <c r="P304" s="238">
        <f>O304*H304</f>
        <v>0</v>
      </c>
      <c r="Q304" s="238">
        <v>0.00022000000000000001</v>
      </c>
      <c r="R304" s="238">
        <f>Q304*H304</f>
        <v>0.00022000000000000001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217</v>
      </c>
      <c r="AT304" s="240" t="s">
        <v>230</v>
      </c>
      <c r="AU304" s="240" t="s">
        <v>82</v>
      </c>
      <c r="AY304" s="18" t="s">
        <v>159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85</v>
      </c>
      <c r="BK304" s="241">
        <f>ROUND(I304*H304,2)</f>
        <v>0</v>
      </c>
      <c r="BL304" s="18" t="s">
        <v>166</v>
      </c>
      <c r="BM304" s="240" t="s">
        <v>478</v>
      </c>
    </row>
    <row r="305" s="2" customFormat="1" ht="24.15" customHeight="1">
      <c r="A305" s="39"/>
      <c r="B305" s="40"/>
      <c r="C305" s="229" t="s">
        <v>479</v>
      </c>
      <c r="D305" s="229" t="s">
        <v>161</v>
      </c>
      <c r="E305" s="230" t="s">
        <v>472</v>
      </c>
      <c r="F305" s="231" t="s">
        <v>473</v>
      </c>
      <c r="G305" s="232" t="s">
        <v>408</v>
      </c>
      <c r="H305" s="233">
        <v>2</v>
      </c>
      <c r="I305" s="234"/>
      <c r="J305" s="235">
        <f>ROUND(I305*H305,2)</f>
        <v>0</v>
      </c>
      <c r="K305" s="231" t="s">
        <v>165</v>
      </c>
      <c r="L305" s="45"/>
      <c r="M305" s="236" t="s">
        <v>1</v>
      </c>
      <c r="N305" s="237" t="s">
        <v>43</v>
      </c>
      <c r="O305" s="92"/>
      <c r="P305" s="238">
        <f>O305*H305</f>
        <v>0</v>
      </c>
      <c r="Q305" s="238">
        <v>0</v>
      </c>
      <c r="R305" s="238">
        <f>Q305*H305</f>
        <v>0</v>
      </c>
      <c r="S305" s="238">
        <v>0</v>
      </c>
      <c r="T305" s="23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0" t="s">
        <v>166</v>
      </c>
      <c r="AT305" s="240" t="s">
        <v>161</v>
      </c>
      <c r="AU305" s="240" t="s">
        <v>82</v>
      </c>
      <c r="AY305" s="18" t="s">
        <v>159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85</v>
      </c>
      <c r="BK305" s="241">
        <f>ROUND(I305*H305,2)</f>
        <v>0</v>
      </c>
      <c r="BL305" s="18" t="s">
        <v>166</v>
      </c>
      <c r="BM305" s="240" t="s">
        <v>480</v>
      </c>
    </row>
    <row r="306" s="15" customFormat="1">
      <c r="A306" s="15"/>
      <c r="B306" s="265"/>
      <c r="C306" s="266"/>
      <c r="D306" s="244" t="s">
        <v>168</v>
      </c>
      <c r="E306" s="267" t="s">
        <v>1</v>
      </c>
      <c r="F306" s="268" t="s">
        <v>481</v>
      </c>
      <c r="G306" s="266"/>
      <c r="H306" s="267" t="s">
        <v>1</v>
      </c>
      <c r="I306" s="269"/>
      <c r="J306" s="266"/>
      <c r="K306" s="266"/>
      <c r="L306" s="270"/>
      <c r="M306" s="271"/>
      <c r="N306" s="272"/>
      <c r="O306" s="272"/>
      <c r="P306" s="272"/>
      <c r="Q306" s="272"/>
      <c r="R306" s="272"/>
      <c r="S306" s="272"/>
      <c r="T306" s="27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4" t="s">
        <v>168</v>
      </c>
      <c r="AU306" s="274" t="s">
        <v>82</v>
      </c>
      <c r="AV306" s="15" t="s">
        <v>85</v>
      </c>
      <c r="AW306" s="15" t="s">
        <v>34</v>
      </c>
      <c r="AX306" s="15" t="s">
        <v>78</v>
      </c>
      <c r="AY306" s="274" t="s">
        <v>159</v>
      </c>
    </row>
    <row r="307" s="13" customFormat="1">
      <c r="A307" s="13"/>
      <c r="B307" s="242"/>
      <c r="C307" s="243"/>
      <c r="D307" s="244" t="s">
        <v>168</v>
      </c>
      <c r="E307" s="245" t="s">
        <v>1</v>
      </c>
      <c r="F307" s="246" t="s">
        <v>482</v>
      </c>
      <c r="G307" s="243"/>
      <c r="H307" s="247">
        <v>2</v>
      </c>
      <c r="I307" s="248"/>
      <c r="J307" s="243"/>
      <c r="K307" s="243"/>
      <c r="L307" s="249"/>
      <c r="M307" s="250"/>
      <c r="N307" s="251"/>
      <c r="O307" s="251"/>
      <c r="P307" s="251"/>
      <c r="Q307" s="251"/>
      <c r="R307" s="251"/>
      <c r="S307" s="251"/>
      <c r="T307" s="25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3" t="s">
        <v>168</v>
      </c>
      <c r="AU307" s="253" t="s">
        <v>82</v>
      </c>
      <c r="AV307" s="13" t="s">
        <v>82</v>
      </c>
      <c r="AW307" s="13" t="s">
        <v>34</v>
      </c>
      <c r="AX307" s="13" t="s">
        <v>85</v>
      </c>
      <c r="AY307" s="253" t="s">
        <v>159</v>
      </c>
    </row>
    <row r="308" s="2" customFormat="1" ht="16.5" customHeight="1">
      <c r="A308" s="39"/>
      <c r="B308" s="40"/>
      <c r="C308" s="286" t="s">
        <v>483</v>
      </c>
      <c r="D308" s="286" t="s">
        <v>230</v>
      </c>
      <c r="E308" s="287" t="s">
        <v>484</v>
      </c>
      <c r="F308" s="288" t="s">
        <v>485</v>
      </c>
      <c r="G308" s="289" t="s">
        <v>408</v>
      </c>
      <c r="H308" s="290">
        <v>1</v>
      </c>
      <c r="I308" s="291"/>
      <c r="J308" s="292">
        <f>ROUND(I308*H308,2)</f>
        <v>0</v>
      </c>
      <c r="K308" s="288" t="s">
        <v>1</v>
      </c>
      <c r="L308" s="293"/>
      <c r="M308" s="294" t="s">
        <v>1</v>
      </c>
      <c r="N308" s="295" t="s">
        <v>43</v>
      </c>
      <c r="O308" s="92"/>
      <c r="P308" s="238">
        <f>O308*H308</f>
        <v>0</v>
      </c>
      <c r="Q308" s="238">
        <v>0.00019000000000000001</v>
      </c>
      <c r="R308" s="238">
        <f>Q308*H308</f>
        <v>0.00019000000000000001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217</v>
      </c>
      <c r="AT308" s="240" t="s">
        <v>230</v>
      </c>
      <c r="AU308" s="240" t="s">
        <v>82</v>
      </c>
      <c r="AY308" s="18" t="s">
        <v>159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85</v>
      </c>
      <c r="BK308" s="241">
        <f>ROUND(I308*H308,2)</f>
        <v>0</v>
      </c>
      <c r="BL308" s="18" t="s">
        <v>166</v>
      </c>
      <c r="BM308" s="240" t="s">
        <v>486</v>
      </c>
    </row>
    <row r="309" s="2" customFormat="1" ht="16.5" customHeight="1">
      <c r="A309" s="39"/>
      <c r="B309" s="40"/>
      <c r="C309" s="286" t="s">
        <v>487</v>
      </c>
      <c r="D309" s="286" t="s">
        <v>230</v>
      </c>
      <c r="E309" s="287" t="s">
        <v>488</v>
      </c>
      <c r="F309" s="288" t="s">
        <v>489</v>
      </c>
      <c r="G309" s="289" t="s">
        <v>408</v>
      </c>
      <c r="H309" s="290">
        <v>1</v>
      </c>
      <c r="I309" s="291"/>
      <c r="J309" s="292">
        <f>ROUND(I309*H309,2)</f>
        <v>0</v>
      </c>
      <c r="K309" s="288" t="s">
        <v>1</v>
      </c>
      <c r="L309" s="293"/>
      <c r="M309" s="294" t="s">
        <v>1</v>
      </c>
      <c r="N309" s="295" t="s">
        <v>43</v>
      </c>
      <c r="O309" s="92"/>
      <c r="P309" s="238">
        <f>O309*H309</f>
        <v>0</v>
      </c>
      <c r="Q309" s="238">
        <v>0.00108</v>
      </c>
      <c r="R309" s="238">
        <f>Q309*H309</f>
        <v>0.00108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217</v>
      </c>
      <c r="AT309" s="240" t="s">
        <v>230</v>
      </c>
      <c r="AU309" s="240" t="s">
        <v>82</v>
      </c>
      <c r="AY309" s="18" t="s">
        <v>159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85</v>
      </c>
      <c r="BK309" s="241">
        <f>ROUND(I309*H309,2)</f>
        <v>0</v>
      </c>
      <c r="BL309" s="18" t="s">
        <v>166</v>
      </c>
      <c r="BM309" s="240" t="s">
        <v>490</v>
      </c>
    </row>
    <row r="310" s="2" customFormat="1" ht="24.15" customHeight="1">
      <c r="A310" s="39"/>
      <c r="B310" s="40"/>
      <c r="C310" s="229" t="s">
        <v>491</v>
      </c>
      <c r="D310" s="229" t="s">
        <v>161</v>
      </c>
      <c r="E310" s="230" t="s">
        <v>492</v>
      </c>
      <c r="F310" s="231" t="s">
        <v>493</v>
      </c>
      <c r="G310" s="232" t="s">
        <v>408</v>
      </c>
      <c r="H310" s="233">
        <v>155</v>
      </c>
      <c r="I310" s="234"/>
      <c r="J310" s="235">
        <f>ROUND(I310*H310,2)</f>
        <v>0</v>
      </c>
      <c r="K310" s="231" t="s">
        <v>165</v>
      </c>
      <c r="L310" s="45"/>
      <c r="M310" s="236" t="s">
        <v>1</v>
      </c>
      <c r="N310" s="237" t="s">
        <v>43</v>
      </c>
      <c r="O310" s="92"/>
      <c r="P310" s="238">
        <f>O310*H310</f>
        <v>0</v>
      </c>
      <c r="Q310" s="238">
        <v>0</v>
      </c>
      <c r="R310" s="238">
        <f>Q310*H310</f>
        <v>0</v>
      </c>
      <c r="S310" s="238">
        <v>0</v>
      </c>
      <c r="T310" s="23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0" t="s">
        <v>166</v>
      </c>
      <c r="AT310" s="240" t="s">
        <v>161</v>
      </c>
      <c r="AU310" s="240" t="s">
        <v>82</v>
      </c>
      <c r="AY310" s="18" t="s">
        <v>159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8" t="s">
        <v>85</v>
      </c>
      <c r="BK310" s="241">
        <f>ROUND(I310*H310,2)</f>
        <v>0</v>
      </c>
      <c r="BL310" s="18" t="s">
        <v>166</v>
      </c>
      <c r="BM310" s="240" t="s">
        <v>494</v>
      </c>
    </row>
    <row r="311" s="13" customFormat="1">
      <c r="A311" s="13"/>
      <c r="B311" s="242"/>
      <c r="C311" s="243"/>
      <c r="D311" s="244" t="s">
        <v>168</v>
      </c>
      <c r="E311" s="245" t="s">
        <v>1</v>
      </c>
      <c r="F311" s="246" t="s">
        <v>495</v>
      </c>
      <c r="G311" s="243"/>
      <c r="H311" s="247">
        <v>148</v>
      </c>
      <c r="I311" s="248"/>
      <c r="J311" s="243"/>
      <c r="K311" s="243"/>
      <c r="L311" s="249"/>
      <c r="M311" s="250"/>
      <c r="N311" s="251"/>
      <c r="O311" s="251"/>
      <c r="P311" s="251"/>
      <c r="Q311" s="251"/>
      <c r="R311" s="251"/>
      <c r="S311" s="251"/>
      <c r="T311" s="25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3" t="s">
        <v>168</v>
      </c>
      <c r="AU311" s="253" t="s">
        <v>82</v>
      </c>
      <c r="AV311" s="13" t="s">
        <v>82</v>
      </c>
      <c r="AW311" s="13" t="s">
        <v>34</v>
      </c>
      <c r="AX311" s="13" t="s">
        <v>78</v>
      </c>
      <c r="AY311" s="253" t="s">
        <v>159</v>
      </c>
    </row>
    <row r="312" s="13" customFormat="1">
      <c r="A312" s="13"/>
      <c r="B312" s="242"/>
      <c r="C312" s="243"/>
      <c r="D312" s="244" t="s">
        <v>168</v>
      </c>
      <c r="E312" s="245" t="s">
        <v>1</v>
      </c>
      <c r="F312" s="246" t="s">
        <v>496</v>
      </c>
      <c r="G312" s="243"/>
      <c r="H312" s="247">
        <v>4</v>
      </c>
      <c r="I312" s="248"/>
      <c r="J312" s="243"/>
      <c r="K312" s="243"/>
      <c r="L312" s="249"/>
      <c r="M312" s="250"/>
      <c r="N312" s="251"/>
      <c r="O312" s="251"/>
      <c r="P312" s="251"/>
      <c r="Q312" s="251"/>
      <c r="R312" s="251"/>
      <c r="S312" s="251"/>
      <c r="T312" s="25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3" t="s">
        <v>168</v>
      </c>
      <c r="AU312" s="253" t="s">
        <v>82</v>
      </c>
      <c r="AV312" s="13" t="s">
        <v>82</v>
      </c>
      <c r="AW312" s="13" t="s">
        <v>34</v>
      </c>
      <c r="AX312" s="13" t="s">
        <v>78</v>
      </c>
      <c r="AY312" s="253" t="s">
        <v>159</v>
      </c>
    </row>
    <row r="313" s="13" customFormat="1">
      <c r="A313" s="13"/>
      <c r="B313" s="242"/>
      <c r="C313" s="243"/>
      <c r="D313" s="244" t="s">
        <v>168</v>
      </c>
      <c r="E313" s="245" t="s">
        <v>1</v>
      </c>
      <c r="F313" s="246" t="s">
        <v>497</v>
      </c>
      <c r="G313" s="243"/>
      <c r="H313" s="247">
        <v>2</v>
      </c>
      <c r="I313" s="248"/>
      <c r="J313" s="243"/>
      <c r="K313" s="243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168</v>
      </c>
      <c r="AU313" s="253" t="s">
        <v>82</v>
      </c>
      <c r="AV313" s="13" t="s">
        <v>82</v>
      </c>
      <c r="AW313" s="13" t="s">
        <v>34</v>
      </c>
      <c r="AX313" s="13" t="s">
        <v>78</v>
      </c>
      <c r="AY313" s="253" t="s">
        <v>159</v>
      </c>
    </row>
    <row r="314" s="13" customFormat="1">
      <c r="A314" s="13"/>
      <c r="B314" s="242"/>
      <c r="C314" s="243"/>
      <c r="D314" s="244" t="s">
        <v>168</v>
      </c>
      <c r="E314" s="245" t="s">
        <v>1</v>
      </c>
      <c r="F314" s="246" t="s">
        <v>498</v>
      </c>
      <c r="G314" s="243"/>
      <c r="H314" s="247">
        <v>1</v>
      </c>
      <c r="I314" s="248"/>
      <c r="J314" s="243"/>
      <c r="K314" s="243"/>
      <c r="L314" s="249"/>
      <c r="M314" s="250"/>
      <c r="N314" s="251"/>
      <c r="O314" s="251"/>
      <c r="P314" s="251"/>
      <c r="Q314" s="251"/>
      <c r="R314" s="251"/>
      <c r="S314" s="251"/>
      <c r="T314" s="25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3" t="s">
        <v>168</v>
      </c>
      <c r="AU314" s="253" t="s">
        <v>82</v>
      </c>
      <c r="AV314" s="13" t="s">
        <v>82</v>
      </c>
      <c r="AW314" s="13" t="s">
        <v>34</v>
      </c>
      <c r="AX314" s="13" t="s">
        <v>78</v>
      </c>
      <c r="AY314" s="253" t="s">
        <v>159</v>
      </c>
    </row>
    <row r="315" s="16" customFormat="1">
      <c r="A315" s="16"/>
      <c r="B315" s="275"/>
      <c r="C315" s="276"/>
      <c r="D315" s="244" t="s">
        <v>168</v>
      </c>
      <c r="E315" s="277" t="s">
        <v>1</v>
      </c>
      <c r="F315" s="278" t="s">
        <v>216</v>
      </c>
      <c r="G315" s="276"/>
      <c r="H315" s="279">
        <v>155</v>
      </c>
      <c r="I315" s="280"/>
      <c r="J315" s="276"/>
      <c r="K315" s="276"/>
      <c r="L315" s="281"/>
      <c r="M315" s="282"/>
      <c r="N315" s="283"/>
      <c r="O315" s="283"/>
      <c r="P315" s="283"/>
      <c r="Q315" s="283"/>
      <c r="R315" s="283"/>
      <c r="S315" s="283"/>
      <c r="T315" s="284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85" t="s">
        <v>168</v>
      </c>
      <c r="AU315" s="285" t="s">
        <v>82</v>
      </c>
      <c r="AV315" s="16" t="s">
        <v>166</v>
      </c>
      <c r="AW315" s="16" t="s">
        <v>34</v>
      </c>
      <c r="AX315" s="16" t="s">
        <v>85</v>
      </c>
      <c r="AY315" s="285" t="s">
        <v>159</v>
      </c>
    </row>
    <row r="316" s="2" customFormat="1" ht="16.5" customHeight="1">
      <c r="A316" s="39"/>
      <c r="B316" s="40"/>
      <c r="C316" s="286" t="s">
        <v>499</v>
      </c>
      <c r="D316" s="286" t="s">
        <v>230</v>
      </c>
      <c r="E316" s="287" t="s">
        <v>500</v>
      </c>
      <c r="F316" s="288" t="s">
        <v>501</v>
      </c>
      <c r="G316" s="289" t="s">
        <v>408</v>
      </c>
      <c r="H316" s="290">
        <v>155</v>
      </c>
      <c r="I316" s="291"/>
      <c r="J316" s="292">
        <f>ROUND(I316*H316,2)</f>
        <v>0</v>
      </c>
      <c r="K316" s="288" t="s">
        <v>165</v>
      </c>
      <c r="L316" s="293"/>
      <c r="M316" s="294" t="s">
        <v>1</v>
      </c>
      <c r="N316" s="295" t="s">
        <v>43</v>
      </c>
      <c r="O316" s="92"/>
      <c r="P316" s="238">
        <f>O316*H316</f>
        <v>0</v>
      </c>
      <c r="Q316" s="238">
        <v>0.00038999999999999999</v>
      </c>
      <c r="R316" s="238">
        <f>Q316*H316</f>
        <v>0.060449999999999997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217</v>
      </c>
      <c r="AT316" s="240" t="s">
        <v>230</v>
      </c>
      <c r="AU316" s="240" t="s">
        <v>82</v>
      </c>
      <c r="AY316" s="18" t="s">
        <v>159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85</v>
      </c>
      <c r="BK316" s="241">
        <f>ROUND(I316*H316,2)</f>
        <v>0</v>
      </c>
      <c r="BL316" s="18" t="s">
        <v>166</v>
      </c>
      <c r="BM316" s="240" t="s">
        <v>502</v>
      </c>
    </row>
    <row r="317" s="2" customFormat="1" ht="24.15" customHeight="1">
      <c r="A317" s="39"/>
      <c r="B317" s="40"/>
      <c r="C317" s="229" t="s">
        <v>503</v>
      </c>
      <c r="D317" s="229" t="s">
        <v>161</v>
      </c>
      <c r="E317" s="230" t="s">
        <v>492</v>
      </c>
      <c r="F317" s="231" t="s">
        <v>493</v>
      </c>
      <c r="G317" s="232" t="s">
        <v>408</v>
      </c>
      <c r="H317" s="233">
        <v>22</v>
      </c>
      <c r="I317" s="234"/>
      <c r="J317" s="235">
        <f>ROUND(I317*H317,2)</f>
        <v>0</v>
      </c>
      <c r="K317" s="231" t="s">
        <v>165</v>
      </c>
      <c r="L317" s="45"/>
      <c r="M317" s="236" t="s">
        <v>1</v>
      </c>
      <c r="N317" s="237" t="s">
        <v>43</v>
      </c>
      <c r="O317" s="92"/>
      <c r="P317" s="238">
        <f>O317*H317</f>
        <v>0</v>
      </c>
      <c r="Q317" s="238">
        <v>0</v>
      </c>
      <c r="R317" s="238">
        <f>Q317*H317</f>
        <v>0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166</v>
      </c>
      <c r="AT317" s="240" t="s">
        <v>161</v>
      </c>
      <c r="AU317" s="240" t="s">
        <v>82</v>
      </c>
      <c r="AY317" s="18" t="s">
        <v>159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85</v>
      </c>
      <c r="BK317" s="241">
        <f>ROUND(I317*H317,2)</f>
        <v>0</v>
      </c>
      <c r="BL317" s="18" t="s">
        <v>166</v>
      </c>
      <c r="BM317" s="240" t="s">
        <v>504</v>
      </c>
    </row>
    <row r="318" s="15" customFormat="1">
      <c r="A318" s="15"/>
      <c r="B318" s="265"/>
      <c r="C318" s="266"/>
      <c r="D318" s="244" t="s">
        <v>168</v>
      </c>
      <c r="E318" s="267" t="s">
        <v>1</v>
      </c>
      <c r="F318" s="268" t="s">
        <v>505</v>
      </c>
      <c r="G318" s="266"/>
      <c r="H318" s="267" t="s">
        <v>1</v>
      </c>
      <c r="I318" s="269"/>
      <c r="J318" s="266"/>
      <c r="K318" s="266"/>
      <c r="L318" s="270"/>
      <c r="M318" s="271"/>
      <c r="N318" s="272"/>
      <c r="O318" s="272"/>
      <c r="P318" s="272"/>
      <c r="Q318" s="272"/>
      <c r="R318" s="272"/>
      <c r="S318" s="272"/>
      <c r="T318" s="27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4" t="s">
        <v>168</v>
      </c>
      <c r="AU318" s="274" t="s">
        <v>82</v>
      </c>
      <c r="AV318" s="15" t="s">
        <v>85</v>
      </c>
      <c r="AW318" s="15" t="s">
        <v>34</v>
      </c>
      <c r="AX318" s="15" t="s">
        <v>78</v>
      </c>
      <c r="AY318" s="274" t="s">
        <v>159</v>
      </c>
    </row>
    <row r="319" s="13" customFormat="1">
      <c r="A319" s="13"/>
      <c r="B319" s="242"/>
      <c r="C319" s="243"/>
      <c r="D319" s="244" t="s">
        <v>168</v>
      </c>
      <c r="E319" s="245" t="s">
        <v>1</v>
      </c>
      <c r="F319" s="246" t="s">
        <v>506</v>
      </c>
      <c r="G319" s="243"/>
      <c r="H319" s="247">
        <v>22</v>
      </c>
      <c r="I319" s="248"/>
      <c r="J319" s="243"/>
      <c r="K319" s="243"/>
      <c r="L319" s="249"/>
      <c r="M319" s="250"/>
      <c r="N319" s="251"/>
      <c r="O319" s="251"/>
      <c r="P319" s="251"/>
      <c r="Q319" s="251"/>
      <c r="R319" s="251"/>
      <c r="S319" s="251"/>
      <c r="T319" s="25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3" t="s">
        <v>168</v>
      </c>
      <c r="AU319" s="253" t="s">
        <v>82</v>
      </c>
      <c r="AV319" s="13" t="s">
        <v>82</v>
      </c>
      <c r="AW319" s="13" t="s">
        <v>34</v>
      </c>
      <c r="AX319" s="13" t="s">
        <v>85</v>
      </c>
      <c r="AY319" s="253" t="s">
        <v>159</v>
      </c>
    </row>
    <row r="320" s="2" customFormat="1" ht="24.15" customHeight="1">
      <c r="A320" s="39"/>
      <c r="B320" s="40"/>
      <c r="C320" s="286" t="s">
        <v>507</v>
      </c>
      <c r="D320" s="286" t="s">
        <v>230</v>
      </c>
      <c r="E320" s="287" t="s">
        <v>508</v>
      </c>
      <c r="F320" s="288" t="s">
        <v>509</v>
      </c>
      <c r="G320" s="289" t="s">
        <v>408</v>
      </c>
      <c r="H320" s="290">
        <v>3</v>
      </c>
      <c r="I320" s="291"/>
      <c r="J320" s="292">
        <f>ROUND(I320*H320,2)</f>
        <v>0</v>
      </c>
      <c r="K320" s="288" t="s">
        <v>1</v>
      </c>
      <c r="L320" s="293"/>
      <c r="M320" s="294" t="s">
        <v>1</v>
      </c>
      <c r="N320" s="295" t="s">
        <v>43</v>
      </c>
      <c r="O320" s="92"/>
      <c r="P320" s="238">
        <f>O320*H320</f>
        <v>0</v>
      </c>
      <c r="Q320" s="238">
        <v>0.0011999999999999999</v>
      </c>
      <c r="R320" s="238">
        <f>Q320*H320</f>
        <v>0.0035999999999999999</v>
      </c>
      <c r="S320" s="238">
        <v>0</v>
      </c>
      <c r="T320" s="23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217</v>
      </c>
      <c r="AT320" s="240" t="s">
        <v>230</v>
      </c>
      <c r="AU320" s="240" t="s">
        <v>82</v>
      </c>
      <c r="AY320" s="18" t="s">
        <v>159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85</v>
      </c>
      <c r="BK320" s="241">
        <f>ROUND(I320*H320,2)</f>
        <v>0</v>
      </c>
      <c r="BL320" s="18" t="s">
        <v>166</v>
      </c>
      <c r="BM320" s="240" t="s">
        <v>510</v>
      </c>
    </row>
    <row r="321" s="2" customFormat="1" ht="24.15" customHeight="1">
      <c r="A321" s="39"/>
      <c r="B321" s="40"/>
      <c r="C321" s="286" t="s">
        <v>511</v>
      </c>
      <c r="D321" s="286" t="s">
        <v>230</v>
      </c>
      <c r="E321" s="287" t="s">
        <v>512</v>
      </c>
      <c r="F321" s="288" t="s">
        <v>513</v>
      </c>
      <c r="G321" s="289" t="s">
        <v>408</v>
      </c>
      <c r="H321" s="290">
        <v>19</v>
      </c>
      <c r="I321" s="291"/>
      <c r="J321" s="292">
        <f>ROUND(I321*H321,2)</f>
        <v>0</v>
      </c>
      <c r="K321" s="288" t="s">
        <v>1</v>
      </c>
      <c r="L321" s="293"/>
      <c r="M321" s="294" t="s">
        <v>1</v>
      </c>
      <c r="N321" s="295" t="s">
        <v>43</v>
      </c>
      <c r="O321" s="92"/>
      <c r="P321" s="238">
        <f>O321*H321</f>
        <v>0</v>
      </c>
      <c r="Q321" s="238">
        <v>0.0011000000000000001</v>
      </c>
      <c r="R321" s="238">
        <f>Q321*H321</f>
        <v>0.020900000000000002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217</v>
      </c>
      <c r="AT321" s="240" t="s">
        <v>230</v>
      </c>
      <c r="AU321" s="240" t="s">
        <v>82</v>
      </c>
      <c r="AY321" s="18" t="s">
        <v>159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85</v>
      </c>
      <c r="BK321" s="241">
        <f>ROUND(I321*H321,2)</f>
        <v>0</v>
      </c>
      <c r="BL321" s="18" t="s">
        <v>166</v>
      </c>
      <c r="BM321" s="240" t="s">
        <v>514</v>
      </c>
    </row>
    <row r="322" s="2" customFormat="1" ht="24.15" customHeight="1">
      <c r="A322" s="39"/>
      <c r="B322" s="40"/>
      <c r="C322" s="229" t="s">
        <v>515</v>
      </c>
      <c r="D322" s="229" t="s">
        <v>161</v>
      </c>
      <c r="E322" s="230" t="s">
        <v>492</v>
      </c>
      <c r="F322" s="231" t="s">
        <v>493</v>
      </c>
      <c r="G322" s="232" t="s">
        <v>408</v>
      </c>
      <c r="H322" s="233">
        <v>20</v>
      </c>
      <c r="I322" s="234"/>
      <c r="J322" s="235">
        <f>ROUND(I322*H322,2)</f>
        <v>0</v>
      </c>
      <c r="K322" s="231" t="s">
        <v>165</v>
      </c>
      <c r="L322" s="45"/>
      <c r="M322" s="236" t="s">
        <v>1</v>
      </c>
      <c r="N322" s="237" t="s">
        <v>43</v>
      </c>
      <c r="O322" s="92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166</v>
      </c>
      <c r="AT322" s="240" t="s">
        <v>161</v>
      </c>
      <c r="AU322" s="240" t="s">
        <v>82</v>
      </c>
      <c r="AY322" s="18" t="s">
        <v>159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85</v>
      </c>
      <c r="BK322" s="241">
        <f>ROUND(I322*H322,2)</f>
        <v>0</v>
      </c>
      <c r="BL322" s="18" t="s">
        <v>166</v>
      </c>
      <c r="BM322" s="240" t="s">
        <v>516</v>
      </c>
    </row>
    <row r="323" s="15" customFormat="1">
      <c r="A323" s="15"/>
      <c r="B323" s="265"/>
      <c r="C323" s="266"/>
      <c r="D323" s="244" t="s">
        <v>168</v>
      </c>
      <c r="E323" s="267" t="s">
        <v>1</v>
      </c>
      <c r="F323" s="268" t="s">
        <v>481</v>
      </c>
      <c r="G323" s="266"/>
      <c r="H323" s="267" t="s">
        <v>1</v>
      </c>
      <c r="I323" s="269"/>
      <c r="J323" s="266"/>
      <c r="K323" s="266"/>
      <c r="L323" s="270"/>
      <c r="M323" s="271"/>
      <c r="N323" s="272"/>
      <c r="O323" s="272"/>
      <c r="P323" s="272"/>
      <c r="Q323" s="272"/>
      <c r="R323" s="272"/>
      <c r="S323" s="272"/>
      <c r="T323" s="273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4" t="s">
        <v>168</v>
      </c>
      <c r="AU323" s="274" t="s">
        <v>82</v>
      </c>
      <c r="AV323" s="15" t="s">
        <v>85</v>
      </c>
      <c r="AW323" s="15" t="s">
        <v>34</v>
      </c>
      <c r="AX323" s="15" t="s">
        <v>78</v>
      </c>
      <c r="AY323" s="274" t="s">
        <v>159</v>
      </c>
    </row>
    <row r="324" s="13" customFormat="1">
      <c r="A324" s="13"/>
      <c r="B324" s="242"/>
      <c r="C324" s="243"/>
      <c r="D324" s="244" t="s">
        <v>168</v>
      </c>
      <c r="E324" s="245" t="s">
        <v>1</v>
      </c>
      <c r="F324" s="246" t="s">
        <v>517</v>
      </c>
      <c r="G324" s="243"/>
      <c r="H324" s="247">
        <v>6</v>
      </c>
      <c r="I324" s="248"/>
      <c r="J324" s="243"/>
      <c r="K324" s="243"/>
      <c r="L324" s="249"/>
      <c r="M324" s="250"/>
      <c r="N324" s="251"/>
      <c r="O324" s="251"/>
      <c r="P324" s="251"/>
      <c r="Q324" s="251"/>
      <c r="R324" s="251"/>
      <c r="S324" s="251"/>
      <c r="T324" s="25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3" t="s">
        <v>168</v>
      </c>
      <c r="AU324" s="253" t="s">
        <v>82</v>
      </c>
      <c r="AV324" s="13" t="s">
        <v>82</v>
      </c>
      <c r="AW324" s="13" t="s">
        <v>34</v>
      </c>
      <c r="AX324" s="13" t="s">
        <v>78</v>
      </c>
      <c r="AY324" s="253" t="s">
        <v>159</v>
      </c>
    </row>
    <row r="325" s="13" customFormat="1">
      <c r="A325" s="13"/>
      <c r="B325" s="242"/>
      <c r="C325" s="243"/>
      <c r="D325" s="244" t="s">
        <v>168</v>
      </c>
      <c r="E325" s="245" t="s">
        <v>1</v>
      </c>
      <c r="F325" s="246" t="s">
        <v>518</v>
      </c>
      <c r="G325" s="243"/>
      <c r="H325" s="247">
        <v>8</v>
      </c>
      <c r="I325" s="248"/>
      <c r="J325" s="243"/>
      <c r="K325" s="243"/>
      <c r="L325" s="249"/>
      <c r="M325" s="250"/>
      <c r="N325" s="251"/>
      <c r="O325" s="251"/>
      <c r="P325" s="251"/>
      <c r="Q325" s="251"/>
      <c r="R325" s="251"/>
      <c r="S325" s="251"/>
      <c r="T325" s="25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3" t="s">
        <v>168</v>
      </c>
      <c r="AU325" s="253" t="s">
        <v>82</v>
      </c>
      <c r="AV325" s="13" t="s">
        <v>82</v>
      </c>
      <c r="AW325" s="13" t="s">
        <v>34</v>
      </c>
      <c r="AX325" s="13" t="s">
        <v>78</v>
      </c>
      <c r="AY325" s="253" t="s">
        <v>159</v>
      </c>
    </row>
    <row r="326" s="13" customFormat="1">
      <c r="A326" s="13"/>
      <c r="B326" s="242"/>
      <c r="C326" s="243"/>
      <c r="D326" s="244" t="s">
        <v>168</v>
      </c>
      <c r="E326" s="245" t="s">
        <v>1</v>
      </c>
      <c r="F326" s="246" t="s">
        <v>519</v>
      </c>
      <c r="G326" s="243"/>
      <c r="H326" s="247">
        <v>4</v>
      </c>
      <c r="I326" s="248"/>
      <c r="J326" s="243"/>
      <c r="K326" s="243"/>
      <c r="L326" s="249"/>
      <c r="M326" s="250"/>
      <c r="N326" s="251"/>
      <c r="O326" s="251"/>
      <c r="P326" s="251"/>
      <c r="Q326" s="251"/>
      <c r="R326" s="251"/>
      <c r="S326" s="251"/>
      <c r="T326" s="25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3" t="s">
        <v>168</v>
      </c>
      <c r="AU326" s="253" t="s">
        <v>82</v>
      </c>
      <c r="AV326" s="13" t="s">
        <v>82</v>
      </c>
      <c r="AW326" s="13" t="s">
        <v>34</v>
      </c>
      <c r="AX326" s="13" t="s">
        <v>78</v>
      </c>
      <c r="AY326" s="253" t="s">
        <v>159</v>
      </c>
    </row>
    <row r="327" s="13" customFormat="1">
      <c r="A327" s="13"/>
      <c r="B327" s="242"/>
      <c r="C327" s="243"/>
      <c r="D327" s="244" t="s">
        <v>168</v>
      </c>
      <c r="E327" s="245" t="s">
        <v>1</v>
      </c>
      <c r="F327" s="246" t="s">
        <v>520</v>
      </c>
      <c r="G327" s="243"/>
      <c r="H327" s="247">
        <v>2</v>
      </c>
      <c r="I327" s="248"/>
      <c r="J327" s="243"/>
      <c r="K327" s="243"/>
      <c r="L327" s="249"/>
      <c r="M327" s="250"/>
      <c r="N327" s="251"/>
      <c r="O327" s="251"/>
      <c r="P327" s="251"/>
      <c r="Q327" s="251"/>
      <c r="R327" s="251"/>
      <c r="S327" s="251"/>
      <c r="T327" s="25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3" t="s">
        <v>168</v>
      </c>
      <c r="AU327" s="253" t="s">
        <v>82</v>
      </c>
      <c r="AV327" s="13" t="s">
        <v>82</v>
      </c>
      <c r="AW327" s="13" t="s">
        <v>34</v>
      </c>
      <c r="AX327" s="13" t="s">
        <v>78</v>
      </c>
      <c r="AY327" s="253" t="s">
        <v>159</v>
      </c>
    </row>
    <row r="328" s="16" customFormat="1">
      <c r="A328" s="16"/>
      <c r="B328" s="275"/>
      <c r="C328" s="276"/>
      <c r="D328" s="244" t="s">
        <v>168</v>
      </c>
      <c r="E328" s="277" t="s">
        <v>1</v>
      </c>
      <c r="F328" s="278" t="s">
        <v>216</v>
      </c>
      <c r="G328" s="276"/>
      <c r="H328" s="279">
        <v>20</v>
      </c>
      <c r="I328" s="280"/>
      <c r="J328" s="276"/>
      <c r="K328" s="276"/>
      <c r="L328" s="281"/>
      <c r="M328" s="282"/>
      <c r="N328" s="283"/>
      <c r="O328" s="283"/>
      <c r="P328" s="283"/>
      <c r="Q328" s="283"/>
      <c r="R328" s="283"/>
      <c r="S328" s="283"/>
      <c r="T328" s="284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85" t="s">
        <v>168</v>
      </c>
      <c r="AU328" s="285" t="s">
        <v>82</v>
      </c>
      <c r="AV328" s="16" t="s">
        <v>166</v>
      </c>
      <c r="AW328" s="16" t="s">
        <v>34</v>
      </c>
      <c r="AX328" s="16" t="s">
        <v>85</v>
      </c>
      <c r="AY328" s="285" t="s">
        <v>159</v>
      </c>
    </row>
    <row r="329" s="2" customFormat="1" ht="16.5" customHeight="1">
      <c r="A329" s="39"/>
      <c r="B329" s="40"/>
      <c r="C329" s="286" t="s">
        <v>521</v>
      </c>
      <c r="D329" s="286" t="s">
        <v>230</v>
      </c>
      <c r="E329" s="287" t="s">
        <v>522</v>
      </c>
      <c r="F329" s="288" t="s">
        <v>523</v>
      </c>
      <c r="G329" s="289" t="s">
        <v>408</v>
      </c>
      <c r="H329" s="290">
        <v>10</v>
      </c>
      <c r="I329" s="291"/>
      <c r="J329" s="292">
        <f>ROUND(I329*H329,2)</f>
        <v>0</v>
      </c>
      <c r="K329" s="288" t="s">
        <v>1</v>
      </c>
      <c r="L329" s="293"/>
      <c r="M329" s="294" t="s">
        <v>1</v>
      </c>
      <c r="N329" s="295" t="s">
        <v>43</v>
      </c>
      <c r="O329" s="92"/>
      <c r="P329" s="238">
        <f>O329*H329</f>
        <v>0</v>
      </c>
      <c r="Q329" s="238">
        <v>0.00048000000000000001</v>
      </c>
      <c r="R329" s="238">
        <f>Q329*H329</f>
        <v>0.0048000000000000004</v>
      </c>
      <c r="S329" s="238">
        <v>0</v>
      </c>
      <c r="T329" s="23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0" t="s">
        <v>217</v>
      </c>
      <c r="AT329" s="240" t="s">
        <v>230</v>
      </c>
      <c r="AU329" s="240" t="s">
        <v>82</v>
      </c>
      <c r="AY329" s="18" t="s">
        <v>159</v>
      </c>
      <c r="BE329" s="241">
        <f>IF(N329="základní",J329,0)</f>
        <v>0</v>
      </c>
      <c r="BF329" s="241">
        <f>IF(N329="snížená",J329,0)</f>
        <v>0</v>
      </c>
      <c r="BG329" s="241">
        <f>IF(N329="zákl. přenesená",J329,0)</f>
        <v>0</v>
      </c>
      <c r="BH329" s="241">
        <f>IF(N329="sníž. přenesená",J329,0)</f>
        <v>0</v>
      </c>
      <c r="BI329" s="241">
        <f>IF(N329="nulová",J329,0)</f>
        <v>0</v>
      </c>
      <c r="BJ329" s="18" t="s">
        <v>85</v>
      </c>
      <c r="BK329" s="241">
        <f>ROUND(I329*H329,2)</f>
        <v>0</v>
      </c>
      <c r="BL329" s="18" t="s">
        <v>166</v>
      </c>
      <c r="BM329" s="240" t="s">
        <v>524</v>
      </c>
    </row>
    <row r="330" s="2" customFormat="1" ht="16.5" customHeight="1">
      <c r="A330" s="39"/>
      <c r="B330" s="40"/>
      <c r="C330" s="286" t="s">
        <v>525</v>
      </c>
      <c r="D330" s="286" t="s">
        <v>230</v>
      </c>
      <c r="E330" s="287" t="s">
        <v>526</v>
      </c>
      <c r="F330" s="288" t="s">
        <v>527</v>
      </c>
      <c r="G330" s="289" t="s">
        <v>408</v>
      </c>
      <c r="H330" s="290">
        <v>10</v>
      </c>
      <c r="I330" s="291"/>
      <c r="J330" s="292">
        <f>ROUND(I330*H330,2)</f>
        <v>0</v>
      </c>
      <c r="K330" s="288" t="s">
        <v>1</v>
      </c>
      <c r="L330" s="293"/>
      <c r="M330" s="294" t="s">
        <v>1</v>
      </c>
      <c r="N330" s="295" t="s">
        <v>43</v>
      </c>
      <c r="O330" s="92"/>
      <c r="P330" s="238">
        <f>O330*H330</f>
        <v>0</v>
      </c>
      <c r="Q330" s="238">
        <v>0.00139</v>
      </c>
      <c r="R330" s="238">
        <f>Q330*H330</f>
        <v>0.013899999999999999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217</v>
      </c>
      <c r="AT330" s="240" t="s">
        <v>230</v>
      </c>
      <c r="AU330" s="240" t="s">
        <v>82</v>
      </c>
      <c r="AY330" s="18" t="s">
        <v>159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85</v>
      </c>
      <c r="BK330" s="241">
        <f>ROUND(I330*H330,2)</f>
        <v>0</v>
      </c>
      <c r="BL330" s="18" t="s">
        <v>166</v>
      </c>
      <c r="BM330" s="240" t="s">
        <v>528</v>
      </c>
    </row>
    <row r="331" s="2" customFormat="1" ht="24.15" customHeight="1">
      <c r="A331" s="39"/>
      <c r="B331" s="40"/>
      <c r="C331" s="229" t="s">
        <v>529</v>
      </c>
      <c r="D331" s="229" t="s">
        <v>161</v>
      </c>
      <c r="E331" s="230" t="s">
        <v>530</v>
      </c>
      <c r="F331" s="231" t="s">
        <v>531</v>
      </c>
      <c r="G331" s="232" t="s">
        <v>408</v>
      </c>
      <c r="H331" s="233">
        <v>1</v>
      </c>
      <c r="I331" s="234"/>
      <c r="J331" s="235">
        <f>ROUND(I331*H331,2)</f>
        <v>0</v>
      </c>
      <c r="K331" s="231" t="s">
        <v>165</v>
      </c>
      <c r="L331" s="45"/>
      <c r="M331" s="236" t="s">
        <v>1</v>
      </c>
      <c r="N331" s="237" t="s">
        <v>43</v>
      </c>
      <c r="O331" s="92"/>
      <c r="P331" s="238">
        <f>O331*H331</f>
        <v>0</v>
      </c>
      <c r="Q331" s="238">
        <v>0</v>
      </c>
      <c r="R331" s="238">
        <f>Q331*H331</f>
        <v>0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166</v>
      </c>
      <c r="AT331" s="240" t="s">
        <v>161</v>
      </c>
      <c r="AU331" s="240" t="s">
        <v>82</v>
      </c>
      <c r="AY331" s="18" t="s">
        <v>159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85</v>
      </c>
      <c r="BK331" s="241">
        <f>ROUND(I331*H331,2)</f>
        <v>0</v>
      </c>
      <c r="BL331" s="18" t="s">
        <v>166</v>
      </c>
      <c r="BM331" s="240" t="s">
        <v>532</v>
      </c>
    </row>
    <row r="332" s="2" customFormat="1" ht="16.5" customHeight="1">
      <c r="A332" s="39"/>
      <c r="B332" s="40"/>
      <c r="C332" s="286" t="s">
        <v>533</v>
      </c>
      <c r="D332" s="286" t="s">
        <v>230</v>
      </c>
      <c r="E332" s="287" t="s">
        <v>534</v>
      </c>
      <c r="F332" s="288" t="s">
        <v>535</v>
      </c>
      <c r="G332" s="289" t="s">
        <v>408</v>
      </c>
      <c r="H332" s="290">
        <v>1</v>
      </c>
      <c r="I332" s="291"/>
      <c r="J332" s="292">
        <f>ROUND(I332*H332,2)</f>
        <v>0</v>
      </c>
      <c r="K332" s="288" t="s">
        <v>165</v>
      </c>
      <c r="L332" s="293"/>
      <c r="M332" s="294" t="s">
        <v>1</v>
      </c>
      <c r="N332" s="295" t="s">
        <v>43</v>
      </c>
      <c r="O332" s="92"/>
      <c r="P332" s="238">
        <f>O332*H332</f>
        <v>0</v>
      </c>
      <c r="Q332" s="238">
        <v>0.00084000000000000003</v>
      </c>
      <c r="R332" s="238">
        <f>Q332*H332</f>
        <v>0.00084000000000000003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217</v>
      </c>
      <c r="AT332" s="240" t="s">
        <v>230</v>
      </c>
      <c r="AU332" s="240" t="s">
        <v>82</v>
      </c>
      <c r="AY332" s="18" t="s">
        <v>159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85</v>
      </c>
      <c r="BK332" s="241">
        <f>ROUND(I332*H332,2)</f>
        <v>0</v>
      </c>
      <c r="BL332" s="18" t="s">
        <v>166</v>
      </c>
      <c r="BM332" s="240" t="s">
        <v>536</v>
      </c>
    </row>
    <row r="333" s="2" customFormat="1" ht="24.15" customHeight="1">
      <c r="A333" s="39"/>
      <c r="B333" s="40"/>
      <c r="C333" s="229" t="s">
        <v>537</v>
      </c>
      <c r="D333" s="229" t="s">
        <v>161</v>
      </c>
      <c r="E333" s="230" t="s">
        <v>538</v>
      </c>
      <c r="F333" s="231" t="s">
        <v>539</v>
      </c>
      <c r="G333" s="232" t="s">
        <v>408</v>
      </c>
      <c r="H333" s="233">
        <v>1</v>
      </c>
      <c r="I333" s="234"/>
      <c r="J333" s="235">
        <f>ROUND(I333*H333,2)</f>
        <v>0</v>
      </c>
      <c r="K333" s="231" t="s">
        <v>165</v>
      </c>
      <c r="L333" s="45"/>
      <c r="M333" s="236" t="s">
        <v>1</v>
      </c>
      <c r="N333" s="237" t="s">
        <v>43</v>
      </c>
      <c r="O333" s="92"/>
      <c r="P333" s="238">
        <f>O333*H333</f>
        <v>0</v>
      </c>
      <c r="Q333" s="238">
        <v>0</v>
      </c>
      <c r="R333" s="238">
        <f>Q333*H333</f>
        <v>0</v>
      </c>
      <c r="S333" s="238">
        <v>0</v>
      </c>
      <c r="T333" s="23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0" t="s">
        <v>166</v>
      </c>
      <c r="AT333" s="240" t="s">
        <v>161</v>
      </c>
      <c r="AU333" s="240" t="s">
        <v>82</v>
      </c>
      <c r="AY333" s="18" t="s">
        <v>159</v>
      </c>
      <c r="BE333" s="241">
        <f>IF(N333="základní",J333,0)</f>
        <v>0</v>
      </c>
      <c r="BF333" s="241">
        <f>IF(N333="snížená",J333,0)</f>
        <v>0</v>
      </c>
      <c r="BG333" s="241">
        <f>IF(N333="zákl. přenesená",J333,0)</f>
        <v>0</v>
      </c>
      <c r="BH333" s="241">
        <f>IF(N333="sníž. přenesená",J333,0)</f>
        <v>0</v>
      </c>
      <c r="BI333" s="241">
        <f>IF(N333="nulová",J333,0)</f>
        <v>0</v>
      </c>
      <c r="BJ333" s="18" t="s">
        <v>85</v>
      </c>
      <c r="BK333" s="241">
        <f>ROUND(I333*H333,2)</f>
        <v>0</v>
      </c>
      <c r="BL333" s="18" t="s">
        <v>166</v>
      </c>
      <c r="BM333" s="240" t="s">
        <v>540</v>
      </c>
    </row>
    <row r="334" s="2" customFormat="1" ht="16.5" customHeight="1">
      <c r="A334" s="39"/>
      <c r="B334" s="40"/>
      <c r="C334" s="286" t="s">
        <v>541</v>
      </c>
      <c r="D334" s="286" t="s">
        <v>230</v>
      </c>
      <c r="E334" s="287" t="s">
        <v>542</v>
      </c>
      <c r="F334" s="288" t="s">
        <v>543</v>
      </c>
      <c r="G334" s="289" t="s">
        <v>408</v>
      </c>
      <c r="H334" s="290">
        <v>1</v>
      </c>
      <c r="I334" s="291"/>
      <c r="J334" s="292">
        <f>ROUND(I334*H334,2)</f>
        <v>0</v>
      </c>
      <c r="K334" s="288" t="s">
        <v>165</v>
      </c>
      <c r="L334" s="293"/>
      <c r="M334" s="294" t="s">
        <v>1</v>
      </c>
      <c r="N334" s="295" t="s">
        <v>43</v>
      </c>
      <c r="O334" s="92"/>
      <c r="P334" s="238">
        <f>O334*H334</f>
        <v>0</v>
      </c>
      <c r="Q334" s="238">
        <v>0.00072000000000000005</v>
      </c>
      <c r="R334" s="238">
        <f>Q334*H334</f>
        <v>0.00072000000000000005</v>
      </c>
      <c r="S334" s="238">
        <v>0</v>
      </c>
      <c r="T334" s="23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0" t="s">
        <v>217</v>
      </c>
      <c r="AT334" s="240" t="s">
        <v>230</v>
      </c>
      <c r="AU334" s="240" t="s">
        <v>82</v>
      </c>
      <c r="AY334" s="18" t="s">
        <v>159</v>
      </c>
      <c r="BE334" s="241">
        <f>IF(N334="základní",J334,0)</f>
        <v>0</v>
      </c>
      <c r="BF334" s="241">
        <f>IF(N334="snížená",J334,0)</f>
        <v>0</v>
      </c>
      <c r="BG334" s="241">
        <f>IF(N334="zákl. přenesená",J334,0)</f>
        <v>0</v>
      </c>
      <c r="BH334" s="241">
        <f>IF(N334="sníž. přenesená",J334,0)</f>
        <v>0</v>
      </c>
      <c r="BI334" s="241">
        <f>IF(N334="nulová",J334,0)</f>
        <v>0</v>
      </c>
      <c r="BJ334" s="18" t="s">
        <v>85</v>
      </c>
      <c r="BK334" s="241">
        <f>ROUND(I334*H334,2)</f>
        <v>0</v>
      </c>
      <c r="BL334" s="18" t="s">
        <v>166</v>
      </c>
      <c r="BM334" s="240" t="s">
        <v>544</v>
      </c>
    </row>
    <row r="335" s="2" customFormat="1" ht="24.15" customHeight="1">
      <c r="A335" s="39"/>
      <c r="B335" s="40"/>
      <c r="C335" s="229" t="s">
        <v>545</v>
      </c>
      <c r="D335" s="229" t="s">
        <v>161</v>
      </c>
      <c r="E335" s="230" t="s">
        <v>538</v>
      </c>
      <c r="F335" s="231" t="s">
        <v>539</v>
      </c>
      <c r="G335" s="232" t="s">
        <v>408</v>
      </c>
      <c r="H335" s="233">
        <v>2</v>
      </c>
      <c r="I335" s="234"/>
      <c r="J335" s="235">
        <f>ROUND(I335*H335,2)</f>
        <v>0</v>
      </c>
      <c r="K335" s="231" t="s">
        <v>165</v>
      </c>
      <c r="L335" s="45"/>
      <c r="M335" s="236" t="s">
        <v>1</v>
      </c>
      <c r="N335" s="237" t="s">
        <v>43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166</v>
      </c>
      <c r="AT335" s="240" t="s">
        <v>161</v>
      </c>
      <c r="AU335" s="240" t="s">
        <v>82</v>
      </c>
      <c r="AY335" s="18" t="s">
        <v>159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85</v>
      </c>
      <c r="BK335" s="241">
        <f>ROUND(I335*H335,2)</f>
        <v>0</v>
      </c>
      <c r="BL335" s="18" t="s">
        <v>166</v>
      </c>
      <c r="BM335" s="240" t="s">
        <v>546</v>
      </c>
    </row>
    <row r="336" s="15" customFormat="1">
      <c r="A336" s="15"/>
      <c r="B336" s="265"/>
      <c r="C336" s="266"/>
      <c r="D336" s="244" t="s">
        <v>168</v>
      </c>
      <c r="E336" s="267" t="s">
        <v>1</v>
      </c>
      <c r="F336" s="268" t="s">
        <v>481</v>
      </c>
      <c r="G336" s="266"/>
      <c r="H336" s="267" t="s">
        <v>1</v>
      </c>
      <c r="I336" s="269"/>
      <c r="J336" s="266"/>
      <c r="K336" s="266"/>
      <c r="L336" s="270"/>
      <c r="M336" s="271"/>
      <c r="N336" s="272"/>
      <c r="O336" s="272"/>
      <c r="P336" s="272"/>
      <c r="Q336" s="272"/>
      <c r="R336" s="272"/>
      <c r="S336" s="272"/>
      <c r="T336" s="273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4" t="s">
        <v>168</v>
      </c>
      <c r="AU336" s="274" t="s">
        <v>82</v>
      </c>
      <c r="AV336" s="15" t="s">
        <v>85</v>
      </c>
      <c r="AW336" s="15" t="s">
        <v>34</v>
      </c>
      <c r="AX336" s="15" t="s">
        <v>78</v>
      </c>
      <c r="AY336" s="274" t="s">
        <v>159</v>
      </c>
    </row>
    <row r="337" s="13" customFormat="1">
      <c r="A337" s="13"/>
      <c r="B337" s="242"/>
      <c r="C337" s="243"/>
      <c r="D337" s="244" t="s">
        <v>168</v>
      </c>
      <c r="E337" s="245" t="s">
        <v>1</v>
      </c>
      <c r="F337" s="246" t="s">
        <v>482</v>
      </c>
      <c r="G337" s="243"/>
      <c r="H337" s="247">
        <v>2</v>
      </c>
      <c r="I337" s="248"/>
      <c r="J337" s="243"/>
      <c r="K337" s="243"/>
      <c r="L337" s="249"/>
      <c r="M337" s="250"/>
      <c r="N337" s="251"/>
      <c r="O337" s="251"/>
      <c r="P337" s="251"/>
      <c r="Q337" s="251"/>
      <c r="R337" s="251"/>
      <c r="S337" s="251"/>
      <c r="T337" s="25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3" t="s">
        <v>168</v>
      </c>
      <c r="AU337" s="253" t="s">
        <v>82</v>
      </c>
      <c r="AV337" s="13" t="s">
        <v>82</v>
      </c>
      <c r="AW337" s="13" t="s">
        <v>34</v>
      </c>
      <c r="AX337" s="13" t="s">
        <v>85</v>
      </c>
      <c r="AY337" s="253" t="s">
        <v>159</v>
      </c>
    </row>
    <row r="338" s="2" customFormat="1" ht="16.5" customHeight="1">
      <c r="A338" s="39"/>
      <c r="B338" s="40"/>
      <c r="C338" s="286" t="s">
        <v>547</v>
      </c>
      <c r="D338" s="286" t="s">
        <v>230</v>
      </c>
      <c r="E338" s="287" t="s">
        <v>548</v>
      </c>
      <c r="F338" s="288" t="s">
        <v>549</v>
      </c>
      <c r="G338" s="289" t="s">
        <v>408</v>
      </c>
      <c r="H338" s="290">
        <v>1</v>
      </c>
      <c r="I338" s="291"/>
      <c r="J338" s="292">
        <f>ROUND(I338*H338,2)</f>
        <v>0</v>
      </c>
      <c r="K338" s="288" t="s">
        <v>1</v>
      </c>
      <c r="L338" s="293"/>
      <c r="M338" s="294" t="s">
        <v>1</v>
      </c>
      <c r="N338" s="295" t="s">
        <v>43</v>
      </c>
      <c r="O338" s="92"/>
      <c r="P338" s="238">
        <f>O338*H338</f>
        <v>0</v>
      </c>
      <c r="Q338" s="238">
        <v>0.00072000000000000005</v>
      </c>
      <c r="R338" s="238">
        <f>Q338*H338</f>
        <v>0.00072000000000000005</v>
      </c>
      <c r="S338" s="238">
        <v>0</v>
      </c>
      <c r="T338" s="23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0" t="s">
        <v>217</v>
      </c>
      <c r="AT338" s="240" t="s">
        <v>230</v>
      </c>
      <c r="AU338" s="240" t="s">
        <v>82</v>
      </c>
      <c r="AY338" s="18" t="s">
        <v>159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8" t="s">
        <v>85</v>
      </c>
      <c r="BK338" s="241">
        <f>ROUND(I338*H338,2)</f>
        <v>0</v>
      </c>
      <c r="BL338" s="18" t="s">
        <v>166</v>
      </c>
      <c r="BM338" s="240" t="s">
        <v>550</v>
      </c>
    </row>
    <row r="339" s="2" customFormat="1" ht="16.5" customHeight="1">
      <c r="A339" s="39"/>
      <c r="B339" s="40"/>
      <c r="C339" s="286" t="s">
        <v>551</v>
      </c>
      <c r="D339" s="286" t="s">
        <v>230</v>
      </c>
      <c r="E339" s="287" t="s">
        <v>552</v>
      </c>
      <c r="F339" s="288" t="s">
        <v>553</v>
      </c>
      <c r="G339" s="289" t="s">
        <v>408</v>
      </c>
      <c r="H339" s="290">
        <v>1</v>
      </c>
      <c r="I339" s="291"/>
      <c r="J339" s="292">
        <f>ROUND(I339*H339,2)</f>
        <v>0</v>
      </c>
      <c r="K339" s="288" t="s">
        <v>1</v>
      </c>
      <c r="L339" s="293"/>
      <c r="M339" s="294" t="s">
        <v>1</v>
      </c>
      <c r="N339" s="295" t="s">
        <v>43</v>
      </c>
      <c r="O339" s="92"/>
      <c r="P339" s="238">
        <f>O339*H339</f>
        <v>0</v>
      </c>
      <c r="Q339" s="238">
        <v>0.00141</v>
      </c>
      <c r="R339" s="238">
        <f>Q339*H339</f>
        <v>0.00141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217</v>
      </c>
      <c r="AT339" s="240" t="s">
        <v>230</v>
      </c>
      <c r="AU339" s="240" t="s">
        <v>82</v>
      </c>
      <c r="AY339" s="18" t="s">
        <v>159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85</v>
      </c>
      <c r="BK339" s="241">
        <f>ROUND(I339*H339,2)</f>
        <v>0</v>
      </c>
      <c r="BL339" s="18" t="s">
        <v>166</v>
      </c>
      <c r="BM339" s="240" t="s">
        <v>554</v>
      </c>
    </row>
    <row r="340" s="2" customFormat="1" ht="21.75" customHeight="1">
      <c r="A340" s="39"/>
      <c r="B340" s="40"/>
      <c r="C340" s="229" t="s">
        <v>555</v>
      </c>
      <c r="D340" s="229" t="s">
        <v>161</v>
      </c>
      <c r="E340" s="230" t="s">
        <v>556</v>
      </c>
      <c r="F340" s="231" t="s">
        <v>557</v>
      </c>
      <c r="G340" s="232" t="s">
        <v>408</v>
      </c>
      <c r="H340" s="233">
        <v>1</v>
      </c>
      <c r="I340" s="234"/>
      <c r="J340" s="235">
        <f>ROUND(I340*H340,2)</f>
        <v>0</v>
      </c>
      <c r="K340" s="231" t="s">
        <v>165</v>
      </c>
      <c r="L340" s="45"/>
      <c r="M340" s="236" t="s">
        <v>1</v>
      </c>
      <c r="N340" s="237" t="s">
        <v>43</v>
      </c>
      <c r="O340" s="92"/>
      <c r="P340" s="238">
        <f>O340*H340</f>
        <v>0</v>
      </c>
      <c r="Q340" s="238">
        <v>0.00072000000000000005</v>
      </c>
      <c r="R340" s="238">
        <f>Q340*H340</f>
        <v>0.00072000000000000005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166</v>
      </c>
      <c r="AT340" s="240" t="s">
        <v>161</v>
      </c>
      <c r="AU340" s="240" t="s">
        <v>82</v>
      </c>
      <c r="AY340" s="18" t="s">
        <v>159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85</v>
      </c>
      <c r="BK340" s="241">
        <f>ROUND(I340*H340,2)</f>
        <v>0</v>
      </c>
      <c r="BL340" s="18" t="s">
        <v>166</v>
      </c>
      <c r="BM340" s="240" t="s">
        <v>558</v>
      </c>
    </row>
    <row r="341" s="13" customFormat="1">
      <c r="A341" s="13"/>
      <c r="B341" s="242"/>
      <c r="C341" s="243"/>
      <c r="D341" s="244" t="s">
        <v>168</v>
      </c>
      <c r="E341" s="245" t="s">
        <v>1</v>
      </c>
      <c r="F341" s="246" t="s">
        <v>559</v>
      </c>
      <c r="G341" s="243"/>
      <c r="H341" s="247">
        <v>1</v>
      </c>
      <c r="I341" s="248"/>
      <c r="J341" s="243"/>
      <c r="K341" s="243"/>
      <c r="L341" s="249"/>
      <c r="M341" s="250"/>
      <c r="N341" s="251"/>
      <c r="O341" s="251"/>
      <c r="P341" s="251"/>
      <c r="Q341" s="251"/>
      <c r="R341" s="251"/>
      <c r="S341" s="251"/>
      <c r="T341" s="25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3" t="s">
        <v>168</v>
      </c>
      <c r="AU341" s="253" t="s">
        <v>82</v>
      </c>
      <c r="AV341" s="13" t="s">
        <v>82</v>
      </c>
      <c r="AW341" s="13" t="s">
        <v>34</v>
      </c>
      <c r="AX341" s="13" t="s">
        <v>85</v>
      </c>
      <c r="AY341" s="253" t="s">
        <v>159</v>
      </c>
    </row>
    <row r="342" s="2" customFormat="1" ht="24.15" customHeight="1">
      <c r="A342" s="39"/>
      <c r="B342" s="40"/>
      <c r="C342" s="286" t="s">
        <v>560</v>
      </c>
      <c r="D342" s="286" t="s">
        <v>230</v>
      </c>
      <c r="E342" s="287" t="s">
        <v>561</v>
      </c>
      <c r="F342" s="288" t="s">
        <v>562</v>
      </c>
      <c r="G342" s="289" t="s">
        <v>408</v>
      </c>
      <c r="H342" s="290">
        <v>1</v>
      </c>
      <c r="I342" s="291"/>
      <c r="J342" s="292">
        <f>ROUND(I342*H342,2)</f>
        <v>0</v>
      </c>
      <c r="K342" s="288" t="s">
        <v>165</v>
      </c>
      <c r="L342" s="293"/>
      <c r="M342" s="294" t="s">
        <v>1</v>
      </c>
      <c r="N342" s="295" t="s">
        <v>43</v>
      </c>
      <c r="O342" s="92"/>
      <c r="P342" s="238">
        <f>O342*H342</f>
        <v>0</v>
      </c>
      <c r="Q342" s="238">
        <v>0.0091999999999999998</v>
      </c>
      <c r="R342" s="238">
        <f>Q342*H342</f>
        <v>0.0091999999999999998</v>
      </c>
      <c r="S342" s="238">
        <v>0</v>
      </c>
      <c r="T342" s="23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0" t="s">
        <v>217</v>
      </c>
      <c r="AT342" s="240" t="s">
        <v>230</v>
      </c>
      <c r="AU342" s="240" t="s">
        <v>82</v>
      </c>
      <c r="AY342" s="18" t="s">
        <v>159</v>
      </c>
      <c r="BE342" s="241">
        <f>IF(N342="základní",J342,0)</f>
        <v>0</v>
      </c>
      <c r="BF342" s="241">
        <f>IF(N342="snížená",J342,0)</f>
        <v>0</v>
      </c>
      <c r="BG342" s="241">
        <f>IF(N342="zákl. přenesená",J342,0)</f>
        <v>0</v>
      </c>
      <c r="BH342" s="241">
        <f>IF(N342="sníž. přenesená",J342,0)</f>
        <v>0</v>
      </c>
      <c r="BI342" s="241">
        <f>IF(N342="nulová",J342,0)</f>
        <v>0</v>
      </c>
      <c r="BJ342" s="18" t="s">
        <v>85</v>
      </c>
      <c r="BK342" s="241">
        <f>ROUND(I342*H342,2)</f>
        <v>0</v>
      </c>
      <c r="BL342" s="18" t="s">
        <v>166</v>
      </c>
      <c r="BM342" s="240" t="s">
        <v>563</v>
      </c>
    </row>
    <row r="343" s="2" customFormat="1" ht="24.15" customHeight="1">
      <c r="A343" s="39"/>
      <c r="B343" s="40"/>
      <c r="C343" s="286" t="s">
        <v>564</v>
      </c>
      <c r="D343" s="286" t="s">
        <v>230</v>
      </c>
      <c r="E343" s="287" t="s">
        <v>565</v>
      </c>
      <c r="F343" s="288" t="s">
        <v>566</v>
      </c>
      <c r="G343" s="289" t="s">
        <v>408</v>
      </c>
      <c r="H343" s="290">
        <v>1</v>
      </c>
      <c r="I343" s="291"/>
      <c r="J343" s="292">
        <f>ROUND(I343*H343,2)</f>
        <v>0</v>
      </c>
      <c r="K343" s="288" t="s">
        <v>1</v>
      </c>
      <c r="L343" s="293"/>
      <c r="M343" s="294" t="s">
        <v>1</v>
      </c>
      <c r="N343" s="295" t="s">
        <v>43</v>
      </c>
      <c r="O343" s="92"/>
      <c r="P343" s="238">
        <f>O343*H343</f>
        <v>0</v>
      </c>
      <c r="Q343" s="238">
        <v>0.0073000000000000001</v>
      </c>
      <c r="R343" s="238">
        <f>Q343*H343</f>
        <v>0.0073000000000000001</v>
      </c>
      <c r="S343" s="238">
        <v>0</v>
      </c>
      <c r="T343" s="23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0" t="s">
        <v>217</v>
      </c>
      <c r="AT343" s="240" t="s">
        <v>230</v>
      </c>
      <c r="AU343" s="240" t="s">
        <v>82</v>
      </c>
      <c r="AY343" s="18" t="s">
        <v>159</v>
      </c>
      <c r="BE343" s="241">
        <f>IF(N343="základní",J343,0)</f>
        <v>0</v>
      </c>
      <c r="BF343" s="241">
        <f>IF(N343="snížená",J343,0)</f>
        <v>0</v>
      </c>
      <c r="BG343" s="241">
        <f>IF(N343="zákl. přenesená",J343,0)</f>
        <v>0</v>
      </c>
      <c r="BH343" s="241">
        <f>IF(N343="sníž. přenesená",J343,0)</f>
        <v>0</v>
      </c>
      <c r="BI343" s="241">
        <f>IF(N343="nulová",J343,0)</f>
        <v>0</v>
      </c>
      <c r="BJ343" s="18" t="s">
        <v>85</v>
      </c>
      <c r="BK343" s="241">
        <f>ROUND(I343*H343,2)</f>
        <v>0</v>
      </c>
      <c r="BL343" s="18" t="s">
        <v>166</v>
      </c>
      <c r="BM343" s="240" t="s">
        <v>567</v>
      </c>
    </row>
    <row r="344" s="2" customFormat="1" ht="21.75" customHeight="1">
      <c r="A344" s="39"/>
      <c r="B344" s="40"/>
      <c r="C344" s="229" t="s">
        <v>568</v>
      </c>
      <c r="D344" s="229" t="s">
        <v>161</v>
      </c>
      <c r="E344" s="230" t="s">
        <v>569</v>
      </c>
      <c r="F344" s="231" t="s">
        <v>570</v>
      </c>
      <c r="G344" s="232" t="s">
        <v>408</v>
      </c>
      <c r="H344" s="233">
        <v>8</v>
      </c>
      <c r="I344" s="234"/>
      <c r="J344" s="235">
        <f>ROUND(I344*H344,2)</f>
        <v>0</v>
      </c>
      <c r="K344" s="231" t="s">
        <v>165</v>
      </c>
      <c r="L344" s="45"/>
      <c r="M344" s="236" t="s">
        <v>1</v>
      </c>
      <c r="N344" s="237" t="s">
        <v>43</v>
      </c>
      <c r="O344" s="92"/>
      <c r="P344" s="238">
        <f>O344*H344</f>
        <v>0</v>
      </c>
      <c r="Q344" s="238">
        <v>0.0016199999999999999</v>
      </c>
      <c r="R344" s="238">
        <f>Q344*H344</f>
        <v>0.012959999999999999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166</v>
      </c>
      <c r="AT344" s="240" t="s">
        <v>161</v>
      </c>
      <c r="AU344" s="240" t="s">
        <v>82</v>
      </c>
      <c r="AY344" s="18" t="s">
        <v>159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85</v>
      </c>
      <c r="BK344" s="241">
        <f>ROUND(I344*H344,2)</f>
        <v>0</v>
      </c>
      <c r="BL344" s="18" t="s">
        <v>166</v>
      </c>
      <c r="BM344" s="240" t="s">
        <v>571</v>
      </c>
    </row>
    <row r="345" s="13" customFormat="1">
      <c r="A345" s="13"/>
      <c r="B345" s="242"/>
      <c r="C345" s="243"/>
      <c r="D345" s="244" t="s">
        <v>168</v>
      </c>
      <c r="E345" s="245" t="s">
        <v>1</v>
      </c>
      <c r="F345" s="246" t="s">
        <v>572</v>
      </c>
      <c r="G345" s="243"/>
      <c r="H345" s="247">
        <v>2</v>
      </c>
      <c r="I345" s="248"/>
      <c r="J345" s="243"/>
      <c r="K345" s="243"/>
      <c r="L345" s="249"/>
      <c r="M345" s="250"/>
      <c r="N345" s="251"/>
      <c r="O345" s="251"/>
      <c r="P345" s="251"/>
      <c r="Q345" s="251"/>
      <c r="R345" s="251"/>
      <c r="S345" s="251"/>
      <c r="T345" s="25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3" t="s">
        <v>168</v>
      </c>
      <c r="AU345" s="253" t="s">
        <v>82</v>
      </c>
      <c r="AV345" s="13" t="s">
        <v>82</v>
      </c>
      <c r="AW345" s="13" t="s">
        <v>34</v>
      </c>
      <c r="AX345" s="13" t="s">
        <v>78</v>
      </c>
      <c r="AY345" s="253" t="s">
        <v>159</v>
      </c>
    </row>
    <row r="346" s="13" customFormat="1">
      <c r="A346" s="13"/>
      <c r="B346" s="242"/>
      <c r="C346" s="243"/>
      <c r="D346" s="244" t="s">
        <v>168</v>
      </c>
      <c r="E346" s="245" t="s">
        <v>1</v>
      </c>
      <c r="F346" s="246" t="s">
        <v>573</v>
      </c>
      <c r="G346" s="243"/>
      <c r="H346" s="247">
        <v>1</v>
      </c>
      <c r="I346" s="248"/>
      <c r="J346" s="243"/>
      <c r="K346" s="243"/>
      <c r="L346" s="249"/>
      <c r="M346" s="250"/>
      <c r="N346" s="251"/>
      <c r="O346" s="251"/>
      <c r="P346" s="251"/>
      <c r="Q346" s="251"/>
      <c r="R346" s="251"/>
      <c r="S346" s="251"/>
      <c r="T346" s="25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3" t="s">
        <v>168</v>
      </c>
      <c r="AU346" s="253" t="s">
        <v>82</v>
      </c>
      <c r="AV346" s="13" t="s">
        <v>82</v>
      </c>
      <c r="AW346" s="13" t="s">
        <v>34</v>
      </c>
      <c r="AX346" s="13" t="s">
        <v>78</v>
      </c>
      <c r="AY346" s="253" t="s">
        <v>159</v>
      </c>
    </row>
    <row r="347" s="13" customFormat="1">
      <c r="A347" s="13"/>
      <c r="B347" s="242"/>
      <c r="C347" s="243"/>
      <c r="D347" s="244" t="s">
        <v>168</v>
      </c>
      <c r="E347" s="245" t="s">
        <v>1</v>
      </c>
      <c r="F347" s="246" t="s">
        <v>574</v>
      </c>
      <c r="G347" s="243"/>
      <c r="H347" s="247">
        <v>2</v>
      </c>
      <c r="I347" s="248"/>
      <c r="J347" s="243"/>
      <c r="K347" s="243"/>
      <c r="L347" s="249"/>
      <c r="M347" s="250"/>
      <c r="N347" s="251"/>
      <c r="O347" s="251"/>
      <c r="P347" s="251"/>
      <c r="Q347" s="251"/>
      <c r="R347" s="251"/>
      <c r="S347" s="251"/>
      <c r="T347" s="25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3" t="s">
        <v>168</v>
      </c>
      <c r="AU347" s="253" t="s">
        <v>82</v>
      </c>
      <c r="AV347" s="13" t="s">
        <v>82</v>
      </c>
      <c r="AW347" s="13" t="s">
        <v>34</v>
      </c>
      <c r="AX347" s="13" t="s">
        <v>78</v>
      </c>
      <c r="AY347" s="253" t="s">
        <v>159</v>
      </c>
    </row>
    <row r="348" s="13" customFormat="1">
      <c r="A348" s="13"/>
      <c r="B348" s="242"/>
      <c r="C348" s="243"/>
      <c r="D348" s="244" t="s">
        <v>168</v>
      </c>
      <c r="E348" s="245" t="s">
        <v>1</v>
      </c>
      <c r="F348" s="246" t="s">
        <v>575</v>
      </c>
      <c r="G348" s="243"/>
      <c r="H348" s="247">
        <v>2</v>
      </c>
      <c r="I348" s="248"/>
      <c r="J348" s="243"/>
      <c r="K348" s="243"/>
      <c r="L348" s="249"/>
      <c r="M348" s="250"/>
      <c r="N348" s="251"/>
      <c r="O348" s="251"/>
      <c r="P348" s="251"/>
      <c r="Q348" s="251"/>
      <c r="R348" s="251"/>
      <c r="S348" s="251"/>
      <c r="T348" s="25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3" t="s">
        <v>168</v>
      </c>
      <c r="AU348" s="253" t="s">
        <v>82</v>
      </c>
      <c r="AV348" s="13" t="s">
        <v>82</v>
      </c>
      <c r="AW348" s="13" t="s">
        <v>34</v>
      </c>
      <c r="AX348" s="13" t="s">
        <v>78</v>
      </c>
      <c r="AY348" s="253" t="s">
        <v>159</v>
      </c>
    </row>
    <row r="349" s="13" customFormat="1">
      <c r="A349" s="13"/>
      <c r="B349" s="242"/>
      <c r="C349" s="243"/>
      <c r="D349" s="244" t="s">
        <v>168</v>
      </c>
      <c r="E349" s="245" t="s">
        <v>1</v>
      </c>
      <c r="F349" s="246" t="s">
        <v>576</v>
      </c>
      <c r="G349" s="243"/>
      <c r="H349" s="247">
        <v>1</v>
      </c>
      <c r="I349" s="248"/>
      <c r="J349" s="243"/>
      <c r="K349" s="243"/>
      <c r="L349" s="249"/>
      <c r="M349" s="250"/>
      <c r="N349" s="251"/>
      <c r="O349" s="251"/>
      <c r="P349" s="251"/>
      <c r="Q349" s="251"/>
      <c r="R349" s="251"/>
      <c r="S349" s="251"/>
      <c r="T349" s="25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3" t="s">
        <v>168</v>
      </c>
      <c r="AU349" s="253" t="s">
        <v>82</v>
      </c>
      <c r="AV349" s="13" t="s">
        <v>82</v>
      </c>
      <c r="AW349" s="13" t="s">
        <v>34</v>
      </c>
      <c r="AX349" s="13" t="s">
        <v>78</v>
      </c>
      <c r="AY349" s="253" t="s">
        <v>159</v>
      </c>
    </row>
    <row r="350" s="16" customFormat="1">
      <c r="A350" s="16"/>
      <c r="B350" s="275"/>
      <c r="C350" s="276"/>
      <c r="D350" s="244" t="s">
        <v>168</v>
      </c>
      <c r="E350" s="277" t="s">
        <v>1</v>
      </c>
      <c r="F350" s="278" t="s">
        <v>216</v>
      </c>
      <c r="G350" s="276"/>
      <c r="H350" s="279">
        <v>8</v>
      </c>
      <c r="I350" s="280"/>
      <c r="J350" s="276"/>
      <c r="K350" s="276"/>
      <c r="L350" s="281"/>
      <c r="M350" s="282"/>
      <c r="N350" s="283"/>
      <c r="O350" s="283"/>
      <c r="P350" s="283"/>
      <c r="Q350" s="283"/>
      <c r="R350" s="283"/>
      <c r="S350" s="283"/>
      <c r="T350" s="284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85" t="s">
        <v>168</v>
      </c>
      <c r="AU350" s="285" t="s">
        <v>82</v>
      </c>
      <c r="AV350" s="16" t="s">
        <v>166</v>
      </c>
      <c r="AW350" s="16" t="s">
        <v>34</v>
      </c>
      <c r="AX350" s="16" t="s">
        <v>85</v>
      </c>
      <c r="AY350" s="285" t="s">
        <v>159</v>
      </c>
    </row>
    <row r="351" s="2" customFormat="1" ht="24.15" customHeight="1">
      <c r="A351" s="39"/>
      <c r="B351" s="40"/>
      <c r="C351" s="286" t="s">
        <v>577</v>
      </c>
      <c r="D351" s="286" t="s">
        <v>230</v>
      </c>
      <c r="E351" s="287" t="s">
        <v>578</v>
      </c>
      <c r="F351" s="288" t="s">
        <v>579</v>
      </c>
      <c r="G351" s="289" t="s">
        <v>408</v>
      </c>
      <c r="H351" s="290">
        <v>8</v>
      </c>
      <c r="I351" s="291"/>
      <c r="J351" s="292">
        <f>ROUND(I351*H351,2)</f>
        <v>0</v>
      </c>
      <c r="K351" s="288" t="s">
        <v>165</v>
      </c>
      <c r="L351" s="293"/>
      <c r="M351" s="294" t="s">
        <v>1</v>
      </c>
      <c r="N351" s="295" t="s">
        <v>43</v>
      </c>
      <c r="O351" s="92"/>
      <c r="P351" s="238">
        <f>O351*H351</f>
        <v>0</v>
      </c>
      <c r="Q351" s="238">
        <v>0.015100000000000001</v>
      </c>
      <c r="R351" s="238">
        <f>Q351*H351</f>
        <v>0.12080000000000001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217</v>
      </c>
      <c r="AT351" s="240" t="s">
        <v>230</v>
      </c>
      <c r="AU351" s="240" t="s">
        <v>82</v>
      </c>
      <c r="AY351" s="18" t="s">
        <v>159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85</v>
      </c>
      <c r="BK351" s="241">
        <f>ROUND(I351*H351,2)</f>
        <v>0</v>
      </c>
      <c r="BL351" s="18" t="s">
        <v>166</v>
      </c>
      <c r="BM351" s="240" t="s">
        <v>580</v>
      </c>
    </row>
    <row r="352" s="2" customFormat="1" ht="24.15" customHeight="1">
      <c r="A352" s="39"/>
      <c r="B352" s="40"/>
      <c r="C352" s="286" t="s">
        <v>581</v>
      </c>
      <c r="D352" s="286" t="s">
        <v>230</v>
      </c>
      <c r="E352" s="287" t="s">
        <v>582</v>
      </c>
      <c r="F352" s="288" t="s">
        <v>583</v>
      </c>
      <c r="G352" s="289" t="s">
        <v>408</v>
      </c>
      <c r="H352" s="290">
        <v>8</v>
      </c>
      <c r="I352" s="291"/>
      <c r="J352" s="292">
        <f>ROUND(I352*H352,2)</f>
        <v>0</v>
      </c>
      <c r="K352" s="288" t="s">
        <v>1</v>
      </c>
      <c r="L352" s="293"/>
      <c r="M352" s="294" t="s">
        <v>1</v>
      </c>
      <c r="N352" s="295" t="s">
        <v>43</v>
      </c>
      <c r="O352" s="92"/>
      <c r="P352" s="238">
        <f>O352*H352</f>
        <v>0</v>
      </c>
      <c r="Q352" s="238">
        <v>0.0065399999999999998</v>
      </c>
      <c r="R352" s="238">
        <f>Q352*H352</f>
        <v>0.052319999999999998</v>
      </c>
      <c r="S352" s="238">
        <v>0</v>
      </c>
      <c r="T352" s="23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0" t="s">
        <v>217</v>
      </c>
      <c r="AT352" s="240" t="s">
        <v>230</v>
      </c>
      <c r="AU352" s="240" t="s">
        <v>82</v>
      </c>
      <c r="AY352" s="18" t="s">
        <v>159</v>
      </c>
      <c r="BE352" s="241">
        <f>IF(N352="základní",J352,0)</f>
        <v>0</v>
      </c>
      <c r="BF352" s="241">
        <f>IF(N352="snížená",J352,0)</f>
        <v>0</v>
      </c>
      <c r="BG352" s="241">
        <f>IF(N352="zákl. přenesená",J352,0)</f>
        <v>0</v>
      </c>
      <c r="BH352" s="241">
        <f>IF(N352="sníž. přenesená",J352,0)</f>
        <v>0</v>
      </c>
      <c r="BI352" s="241">
        <f>IF(N352="nulová",J352,0)</f>
        <v>0</v>
      </c>
      <c r="BJ352" s="18" t="s">
        <v>85</v>
      </c>
      <c r="BK352" s="241">
        <f>ROUND(I352*H352,2)</f>
        <v>0</v>
      </c>
      <c r="BL352" s="18" t="s">
        <v>166</v>
      </c>
      <c r="BM352" s="240" t="s">
        <v>584</v>
      </c>
    </row>
    <row r="353" s="2" customFormat="1" ht="16.5" customHeight="1">
      <c r="A353" s="39"/>
      <c r="B353" s="40"/>
      <c r="C353" s="229" t="s">
        <v>585</v>
      </c>
      <c r="D353" s="229" t="s">
        <v>161</v>
      </c>
      <c r="E353" s="230" t="s">
        <v>586</v>
      </c>
      <c r="F353" s="231" t="s">
        <v>587</v>
      </c>
      <c r="G353" s="232" t="s">
        <v>408</v>
      </c>
      <c r="H353" s="233">
        <v>5</v>
      </c>
      <c r="I353" s="234"/>
      <c r="J353" s="235">
        <f>ROUND(I353*H353,2)</f>
        <v>0</v>
      </c>
      <c r="K353" s="231" t="s">
        <v>165</v>
      </c>
      <c r="L353" s="45"/>
      <c r="M353" s="236" t="s">
        <v>1</v>
      </c>
      <c r="N353" s="237" t="s">
        <v>43</v>
      </c>
      <c r="O353" s="92"/>
      <c r="P353" s="238">
        <f>O353*H353</f>
        <v>0</v>
      </c>
      <c r="Q353" s="238">
        <v>0.0013600000000000001</v>
      </c>
      <c r="R353" s="238">
        <f>Q353*H353</f>
        <v>0.0068000000000000005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166</v>
      </c>
      <c r="AT353" s="240" t="s">
        <v>161</v>
      </c>
      <c r="AU353" s="240" t="s">
        <v>82</v>
      </c>
      <c r="AY353" s="18" t="s">
        <v>159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85</v>
      </c>
      <c r="BK353" s="241">
        <f>ROUND(I353*H353,2)</f>
        <v>0</v>
      </c>
      <c r="BL353" s="18" t="s">
        <v>166</v>
      </c>
      <c r="BM353" s="240" t="s">
        <v>588</v>
      </c>
    </row>
    <row r="354" s="13" customFormat="1">
      <c r="A354" s="13"/>
      <c r="B354" s="242"/>
      <c r="C354" s="243"/>
      <c r="D354" s="244" t="s">
        <v>168</v>
      </c>
      <c r="E354" s="245" t="s">
        <v>1</v>
      </c>
      <c r="F354" s="246" t="s">
        <v>589</v>
      </c>
      <c r="G354" s="243"/>
      <c r="H354" s="247">
        <v>1</v>
      </c>
      <c r="I354" s="248"/>
      <c r="J354" s="243"/>
      <c r="K354" s="243"/>
      <c r="L354" s="249"/>
      <c r="M354" s="250"/>
      <c r="N354" s="251"/>
      <c r="O354" s="251"/>
      <c r="P354" s="251"/>
      <c r="Q354" s="251"/>
      <c r="R354" s="251"/>
      <c r="S354" s="251"/>
      <c r="T354" s="25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3" t="s">
        <v>168</v>
      </c>
      <c r="AU354" s="253" t="s">
        <v>82</v>
      </c>
      <c r="AV354" s="13" t="s">
        <v>82</v>
      </c>
      <c r="AW354" s="13" t="s">
        <v>34</v>
      </c>
      <c r="AX354" s="13" t="s">
        <v>78</v>
      </c>
      <c r="AY354" s="253" t="s">
        <v>159</v>
      </c>
    </row>
    <row r="355" s="13" customFormat="1">
      <c r="A355" s="13"/>
      <c r="B355" s="242"/>
      <c r="C355" s="243"/>
      <c r="D355" s="244" t="s">
        <v>168</v>
      </c>
      <c r="E355" s="245" t="s">
        <v>1</v>
      </c>
      <c r="F355" s="246" t="s">
        <v>590</v>
      </c>
      <c r="G355" s="243"/>
      <c r="H355" s="247">
        <v>2</v>
      </c>
      <c r="I355" s="248"/>
      <c r="J355" s="243"/>
      <c r="K355" s="243"/>
      <c r="L355" s="249"/>
      <c r="M355" s="250"/>
      <c r="N355" s="251"/>
      <c r="O355" s="251"/>
      <c r="P355" s="251"/>
      <c r="Q355" s="251"/>
      <c r="R355" s="251"/>
      <c r="S355" s="251"/>
      <c r="T355" s="25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3" t="s">
        <v>168</v>
      </c>
      <c r="AU355" s="253" t="s">
        <v>82</v>
      </c>
      <c r="AV355" s="13" t="s">
        <v>82</v>
      </c>
      <c r="AW355" s="13" t="s">
        <v>34</v>
      </c>
      <c r="AX355" s="13" t="s">
        <v>78</v>
      </c>
      <c r="AY355" s="253" t="s">
        <v>159</v>
      </c>
    </row>
    <row r="356" s="13" customFormat="1">
      <c r="A356" s="13"/>
      <c r="B356" s="242"/>
      <c r="C356" s="243"/>
      <c r="D356" s="244" t="s">
        <v>168</v>
      </c>
      <c r="E356" s="245" t="s">
        <v>1</v>
      </c>
      <c r="F356" s="246" t="s">
        <v>591</v>
      </c>
      <c r="G356" s="243"/>
      <c r="H356" s="247">
        <v>1</v>
      </c>
      <c r="I356" s="248"/>
      <c r="J356" s="243"/>
      <c r="K356" s="243"/>
      <c r="L356" s="249"/>
      <c r="M356" s="250"/>
      <c r="N356" s="251"/>
      <c r="O356" s="251"/>
      <c r="P356" s="251"/>
      <c r="Q356" s="251"/>
      <c r="R356" s="251"/>
      <c r="S356" s="251"/>
      <c r="T356" s="25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3" t="s">
        <v>168</v>
      </c>
      <c r="AU356" s="253" t="s">
        <v>82</v>
      </c>
      <c r="AV356" s="13" t="s">
        <v>82</v>
      </c>
      <c r="AW356" s="13" t="s">
        <v>34</v>
      </c>
      <c r="AX356" s="13" t="s">
        <v>78</v>
      </c>
      <c r="AY356" s="253" t="s">
        <v>159</v>
      </c>
    </row>
    <row r="357" s="13" customFormat="1">
      <c r="A357" s="13"/>
      <c r="B357" s="242"/>
      <c r="C357" s="243"/>
      <c r="D357" s="244" t="s">
        <v>168</v>
      </c>
      <c r="E357" s="245" t="s">
        <v>1</v>
      </c>
      <c r="F357" s="246" t="s">
        <v>592</v>
      </c>
      <c r="G357" s="243"/>
      <c r="H357" s="247">
        <v>1</v>
      </c>
      <c r="I357" s="248"/>
      <c r="J357" s="243"/>
      <c r="K357" s="243"/>
      <c r="L357" s="249"/>
      <c r="M357" s="250"/>
      <c r="N357" s="251"/>
      <c r="O357" s="251"/>
      <c r="P357" s="251"/>
      <c r="Q357" s="251"/>
      <c r="R357" s="251"/>
      <c r="S357" s="251"/>
      <c r="T357" s="25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3" t="s">
        <v>168</v>
      </c>
      <c r="AU357" s="253" t="s">
        <v>82</v>
      </c>
      <c r="AV357" s="13" t="s">
        <v>82</v>
      </c>
      <c r="AW357" s="13" t="s">
        <v>34</v>
      </c>
      <c r="AX357" s="13" t="s">
        <v>78</v>
      </c>
      <c r="AY357" s="253" t="s">
        <v>159</v>
      </c>
    </row>
    <row r="358" s="16" customFormat="1">
      <c r="A358" s="16"/>
      <c r="B358" s="275"/>
      <c r="C358" s="276"/>
      <c r="D358" s="244" t="s">
        <v>168</v>
      </c>
      <c r="E358" s="277" t="s">
        <v>1</v>
      </c>
      <c r="F358" s="278" t="s">
        <v>216</v>
      </c>
      <c r="G358" s="276"/>
      <c r="H358" s="279">
        <v>5</v>
      </c>
      <c r="I358" s="280"/>
      <c r="J358" s="276"/>
      <c r="K358" s="276"/>
      <c r="L358" s="281"/>
      <c r="M358" s="282"/>
      <c r="N358" s="283"/>
      <c r="O358" s="283"/>
      <c r="P358" s="283"/>
      <c r="Q358" s="283"/>
      <c r="R358" s="283"/>
      <c r="S358" s="283"/>
      <c r="T358" s="284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85" t="s">
        <v>168</v>
      </c>
      <c r="AU358" s="285" t="s">
        <v>82</v>
      </c>
      <c r="AV358" s="16" t="s">
        <v>166</v>
      </c>
      <c r="AW358" s="16" t="s">
        <v>34</v>
      </c>
      <c r="AX358" s="16" t="s">
        <v>85</v>
      </c>
      <c r="AY358" s="285" t="s">
        <v>159</v>
      </c>
    </row>
    <row r="359" s="2" customFormat="1" ht="24.15" customHeight="1">
      <c r="A359" s="39"/>
      <c r="B359" s="40"/>
      <c r="C359" s="286" t="s">
        <v>593</v>
      </c>
      <c r="D359" s="286" t="s">
        <v>230</v>
      </c>
      <c r="E359" s="287" t="s">
        <v>594</v>
      </c>
      <c r="F359" s="288" t="s">
        <v>595</v>
      </c>
      <c r="G359" s="289" t="s">
        <v>408</v>
      </c>
      <c r="H359" s="290">
        <v>5</v>
      </c>
      <c r="I359" s="291"/>
      <c r="J359" s="292">
        <f>ROUND(I359*H359,2)</f>
        <v>0</v>
      </c>
      <c r="K359" s="288" t="s">
        <v>165</v>
      </c>
      <c r="L359" s="293"/>
      <c r="M359" s="294" t="s">
        <v>1</v>
      </c>
      <c r="N359" s="295" t="s">
        <v>43</v>
      </c>
      <c r="O359" s="92"/>
      <c r="P359" s="238">
        <f>O359*H359</f>
        <v>0</v>
      </c>
      <c r="Q359" s="238">
        <v>0.048000000000000001</v>
      </c>
      <c r="R359" s="238">
        <f>Q359*H359</f>
        <v>0.23999999999999999</v>
      </c>
      <c r="S359" s="238">
        <v>0</v>
      </c>
      <c r="T359" s="23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0" t="s">
        <v>217</v>
      </c>
      <c r="AT359" s="240" t="s">
        <v>230</v>
      </c>
      <c r="AU359" s="240" t="s">
        <v>82</v>
      </c>
      <c r="AY359" s="18" t="s">
        <v>159</v>
      </c>
      <c r="BE359" s="241">
        <f>IF(N359="základní",J359,0)</f>
        <v>0</v>
      </c>
      <c r="BF359" s="241">
        <f>IF(N359="snížená",J359,0)</f>
        <v>0</v>
      </c>
      <c r="BG359" s="241">
        <f>IF(N359="zákl. přenesená",J359,0)</f>
        <v>0</v>
      </c>
      <c r="BH359" s="241">
        <f>IF(N359="sníž. přenesená",J359,0)</f>
        <v>0</v>
      </c>
      <c r="BI359" s="241">
        <f>IF(N359="nulová",J359,0)</f>
        <v>0</v>
      </c>
      <c r="BJ359" s="18" t="s">
        <v>85</v>
      </c>
      <c r="BK359" s="241">
        <f>ROUND(I359*H359,2)</f>
        <v>0</v>
      </c>
      <c r="BL359" s="18" t="s">
        <v>166</v>
      </c>
      <c r="BM359" s="240" t="s">
        <v>596</v>
      </c>
    </row>
    <row r="360" s="2" customFormat="1" ht="16.5" customHeight="1">
      <c r="A360" s="39"/>
      <c r="B360" s="40"/>
      <c r="C360" s="229" t="s">
        <v>597</v>
      </c>
      <c r="D360" s="229" t="s">
        <v>161</v>
      </c>
      <c r="E360" s="230" t="s">
        <v>598</v>
      </c>
      <c r="F360" s="231" t="s">
        <v>599</v>
      </c>
      <c r="G360" s="232" t="s">
        <v>164</v>
      </c>
      <c r="H360" s="233">
        <v>599</v>
      </c>
      <c r="I360" s="234"/>
      <c r="J360" s="235">
        <f>ROUND(I360*H360,2)</f>
        <v>0</v>
      </c>
      <c r="K360" s="231" t="s">
        <v>165</v>
      </c>
      <c r="L360" s="45"/>
      <c r="M360" s="236" t="s">
        <v>1</v>
      </c>
      <c r="N360" s="237" t="s">
        <v>43</v>
      </c>
      <c r="O360" s="92"/>
      <c r="P360" s="238">
        <f>O360*H360</f>
        <v>0</v>
      </c>
      <c r="Q360" s="238">
        <v>0</v>
      </c>
      <c r="R360" s="238">
        <f>Q360*H360</f>
        <v>0</v>
      </c>
      <c r="S360" s="238">
        <v>0</v>
      </c>
      <c r="T360" s="23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40" t="s">
        <v>166</v>
      </c>
      <c r="AT360" s="240" t="s">
        <v>161</v>
      </c>
      <c r="AU360" s="240" t="s">
        <v>82</v>
      </c>
      <c r="AY360" s="18" t="s">
        <v>159</v>
      </c>
      <c r="BE360" s="241">
        <f>IF(N360="základní",J360,0)</f>
        <v>0</v>
      </c>
      <c r="BF360" s="241">
        <f>IF(N360="snížená",J360,0)</f>
        <v>0</v>
      </c>
      <c r="BG360" s="241">
        <f>IF(N360="zákl. přenesená",J360,0)</f>
        <v>0</v>
      </c>
      <c r="BH360" s="241">
        <f>IF(N360="sníž. přenesená",J360,0)</f>
        <v>0</v>
      </c>
      <c r="BI360" s="241">
        <f>IF(N360="nulová",J360,0)</f>
        <v>0</v>
      </c>
      <c r="BJ360" s="18" t="s">
        <v>85</v>
      </c>
      <c r="BK360" s="241">
        <f>ROUND(I360*H360,2)</f>
        <v>0</v>
      </c>
      <c r="BL360" s="18" t="s">
        <v>166</v>
      </c>
      <c r="BM360" s="240" t="s">
        <v>600</v>
      </c>
    </row>
    <row r="361" s="2" customFormat="1" ht="24.15" customHeight="1">
      <c r="A361" s="39"/>
      <c r="B361" s="40"/>
      <c r="C361" s="229" t="s">
        <v>601</v>
      </c>
      <c r="D361" s="229" t="s">
        <v>161</v>
      </c>
      <c r="E361" s="230" t="s">
        <v>602</v>
      </c>
      <c r="F361" s="231" t="s">
        <v>603</v>
      </c>
      <c r="G361" s="232" t="s">
        <v>164</v>
      </c>
      <c r="H361" s="233">
        <v>599</v>
      </c>
      <c r="I361" s="234"/>
      <c r="J361" s="235">
        <f>ROUND(I361*H361,2)</f>
        <v>0</v>
      </c>
      <c r="K361" s="231" t="s">
        <v>165</v>
      </c>
      <c r="L361" s="45"/>
      <c r="M361" s="236" t="s">
        <v>1</v>
      </c>
      <c r="N361" s="237" t="s">
        <v>43</v>
      </c>
      <c r="O361" s="92"/>
      <c r="P361" s="238">
        <f>O361*H361</f>
        <v>0</v>
      </c>
      <c r="Q361" s="238">
        <v>0</v>
      </c>
      <c r="R361" s="238">
        <f>Q361*H361</f>
        <v>0</v>
      </c>
      <c r="S361" s="238">
        <v>0</v>
      </c>
      <c r="T361" s="23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0" t="s">
        <v>166</v>
      </c>
      <c r="AT361" s="240" t="s">
        <v>161</v>
      </c>
      <c r="AU361" s="240" t="s">
        <v>82</v>
      </c>
      <c r="AY361" s="18" t="s">
        <v>159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85</v>
      </c>
      <c r="BK361" s="241">
        <f>ROUND(I361*H361,2)</f>
        <v>0</v>
      </c>
      <c r="BL361" s="18" t="s">
        <v>166</v>
      </c>
      <c r="BM361" s="240" t="s">
        <v>604</v>
      </c>
    </row>
    <row r="362" s="2" customFormat="1" ht="24.15" customHeight="1">
      <c r="A362" s="39"/>
      <c r="B362" s="40"/>
      <c r="C362" s="229" t="s">
        <v>605</v>
      </c>
      <c r="D362" s="229" t="s">
        <v>161</v>
      </c>
      <c r="E362" s="230" t="s">
        <v>606</v>
      </c>
      <c r="F362" s="231" t="s">
        <v>607</v>
      </c>
      <c r="G362" s="232" t="s">
        <v>408</v>
      </c>
      <c r="H362" s="233">
        <v>2</v>
      </c>
      <c r="I362" s="234"/>
      <c r="J362" s="235">
        <f>ROUND(I362*H362,2)</f>
        <v>0</v>
      </c>
      <c r="K362" s="231" t="s">
        <v>165</v>
      </c>
      <c r="L362" s="45"/>
      <c r="M362" s="236" t="s">
        <v>1</v>
      </c>
      <c r="N362" s="237" t="s">
        <v>43</v>
      </c>
      <c r="O362" s="92"/>
      <c r="P362" s="238">
        <f>O362*H362</f>
        <v>0</v>
      </c>
      <c r="Q362" s="238">
        <v>0.45937</v>
      </c>
      <c r="R362" s="238">
        <f>Q362*H362</f>
        <v>0.91874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166</v>
      </c>
      <c r="AT362" s="240" t="s">
        <v>161</v>
      </c>
      <c r="AU362" s="240" t="s">
        <v>82</v>
      </c>
      <c r="AY362" s="18" t="s">
        <v>159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85</v>
      </c>
      <c r="BK362" s="241">
        <f>ROUND(I362*H362,2)</f>
        <v>0</v>
      </c>
      <c r="BL362" s="18" t="s">
        <v>166</v>
      </c>
      <c r="BM362" s="240" t="s">
        <v>608</v>
      </c>
    </row>
    <row r="363" s="2" customFormat="1" ht="16.5" customHeight="1">
      <c r="A363" s="39"/>
      <c r="B363" s="40"/>
      <c r="C363" s="229" t="s">
        <v>609</v>
      </c>
      <c r="D363" s="229" t="s">
        <v>161</v>
      </c>
      <c r="E363" s="230" t="s">
        <v>610</v>
      </c>
      <c r="F363" s="231" t="s">
        <v>611</v>
      </c>
      <c r="G363" s="232" t="s">
        <v>408</v>
      </c>
      <c r="H363" s="233">
        <v>9</v>
      </c>
      <c r="I363" s="234"/>
      <c r="J363" s="235">
        <f>ROUND(I363*H363,2)</f>
        <v>0</v>
      </c>
      <c r="K363" s="231" t="s">
        <v>165</v>
      </c>
      <c r="L363" s="45"/>
      <c r="M363" s="236" t="s">
        <v>1</v>
      </c>
      <c r="N363" s="237" t="s">
        <v>43</v>
      </c>
      <c r="O363" s="92"/>
      <c r="P363" s="238">
        <f>O363*H363</f>
        <v>0</v>
      </c>
      <c r="Q363" s="238">
        <v>0.040000000000000001</v>
      </c>
      <c r="R363" s="238">
        <f>Q363*H363</f>
        <v>0.35999999999999999</v>
      </c>
      <c r="S363" s="238">
        <v>0</v>
      </c>
      <c r="T363" s="23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0" t="s">
        <v>166</v>
      </c>
      <c r="AT363" s="240" t="s">
        <v>161</v>
      </c>
      <c r="AU363" s="240" t="s">
        <v>82</v>
      </c>
      <c r="AY363" s="18" t="s">
        <v>159</v>
      </c>
      <c r="BE363" s="241">
        <f>IF(N363="základní",J363,0)</f>
        <v>0</v>
      </c>
      <c r="BF363" s="241">
        <f>IF(N363="snížená",J363,0)</f>
        <v>0</v>
      </c>
      <c r="BG363" s="241">
        <f>IF(N363="zákl. přenesená",J363,0)</f>
        <v>0</v>
      </c>
      <c r="BH363" s="241">
        <f>IF(N363="sníž. přenesená",J363,0)</f>
        <v>0</v>
      </c>
      <c r="BI363" s="241">
        <f>IF(N363="nulová",J363,0)</f>
        <v>0</v>
      </c>
      <c r="BJ363" s="18" t="s">
        <v>85</v>
      </c>
      <c r="BK363" s="241">
        <f>ROUND(I363*H363,2)</f>
        <v>0</v>
      </c>
      <c r="BL363" s="18" t="s">
        <v>166</v>
      </c>
      <c r="BM363" s="240" t="s">
        <v>612</v>
      </c>
    </row>
    <row r="364" s="2" customFormat="1" ht="24.15" customHeight="1">
      <c r="A364" s="39"/>
      <c r="B364" s="40"/>
      <c r="C364" s="286" t="s">
        <v>613</v>
      </c>
      <c r="D364" s="286" t="s">
        <v>230</v>
      </c>
      <c r="E364" s="287" t="s">
        <v>614</v>
      </c>
      <c r="F364" s="288" t="s">
        <v>615</v>
      </c>
      <c r="G364" s="289" t="s">
        <v>408</v>
      </c>
      <c r="H364" s="290">
        <v>9</v>
      </c>
      <c r="I364" s="291"/>
      <c r="J364" s="292">
        <f>ROUND(I364*H364,2)</f>
        <v>0</v>
      </c>
      <c r="K364" s="288" t="s">
        <v>165</v>
      </c>
      <c r="L364" s="293"/>
      <c r="M364" s="294" t="s">
        <v>1</v>
      </c>
      <c r="N364" s="295" t="s">
        <v>43</v>
      </c>
      <c r="O364" s="92"/>
      <c r="P364" s="238">
        <f>O364*H364</f>
        <v>0</v>
      </c>
      <c r="Q364" s="238">
        <v>0.013299999999999999</v>
      </c>
      <c r="R364" s="238">
        <f>Q364*H364</f>
        <v>0.1197</v>
      </c>
      <c r="S364" s="238">
        <v>0</v>
      </c>
      <c r="T364" s="23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0" t="s">
        <v>217</v>
      </c>
      <c r="AT364" s="240" t="s">
        <v>230</v>
      </c>
      <c r="AU364" s="240" t="s">
        <v>82</v>
      </c>
      <c r="AY364" s="18" t="s">
        <v>159</v>
      </c>
      <c r="BE364" s="241">
        <f>IF(N364="základní",J364,0)</f>
        <v>0</v>
      </c>
      <c r="BF364" s="241">
        <f>IF(N364="snížená",J364,0)</f>
        <v>0</v>
      </c>
      <c r="BG364" s="241">
        <f>IF(N364="zákl. přenesená",J364,0)</f>
        <v>0</v>
      </c>
      <c r="BH364" s="241">
        <f>IF(N364="sníž. přenesená",J364,0)</f>
        <v>0</v>
      </c>
      <c r="BI364" s="241">
        <f>IF(N364="nulová",J364,0)</f>
        <v>0</v>
      </c>
      <c r="BJ364" s="18" t="s">
        <v>85</v>
      </c>
      <c r="BK364" s="241">
        <f>ROUND(I364*H364,2)</f>
        <v>0</v>
      </c>
      <c r="BL364" s="18" t="s">
        <v>166</v>
      </c>
      <c r="BM364" s="240" t="s">
        <v>616</v>
      </c>
    </row>
    <row r="365" s="2" customFormat="1" ht="24.15" customHeight="1">
      <c r="A365" s="39"/>
      <c r="B365" s="40"/>
      <c r="C365" s="286" t="s">
        <v>617</v>
      </c>
      <c r="D365" s="286" t="s">
        <v>230</v>
      </c>
      <c r="E365" s="287" t="s">
        <v>618</v>
      </c>
      <c r="F365" s="288" t="s">
        <v>619</v>
      </c>
      <c r="G365" s="289" t="s">
        <v>408</v>
      </c>
      <c r="H365" s="290">
        <v>9</v>
      </c>
      <c r="I365" s="291"/>
      <c r="J365" s="292">
        <f>ROUND(I365*H365,2)</f>
        <v>0</v>
      </c>
      <c r="K365" s="288" t="s">
        <v>1</v>
      </c>
      <c r="L365" s="293"/>
      <c r="M365" s="294" t="s">
        <v>1</v>
      </c>
      <c r="N365" s="295" t="s">
        <v>43</v>
      </c>
      <c r="O365" s="92"/>
      <c r="P365" s="238">
        <f>O365*H365</f>
        <v>0</v>
      </c>
      <c r="Q365" s="238">
        <v>0.00064999999999999997</v>
      </c>
      <c r="R365" s="238">
        <f>Q365*H365</f>
        <v>0.0058499999999999993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217</v>
      </c>
      <c r="AT365" s="240" t="s">
        <v>230</v>
      </c>
      <c r="AU365" s="240" t="s">
        <v>82</v>
      </c>
      <c r="AY365" s="18" t="s">
        <v>159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85</v>
      </c>
      <c r="BK365" s="241">
        <f>ROUND(I365*H365,2)</f>
        <v>0</v>
      </c>
      <c r="BL365" s="18" t="s">
        <v>166</v>
      </c>
      <c r="BM365" s="240" t="s">
        <v>620</v>
      </c>
    </row>
    <row r="366" s="2" customFormat="1" ht="16.5" customHeight="1">
      <c r="A366" s="39"/>
      <c r="B366" s="40"/>
      <c r="C366" s="286" t="s">
        <v>621</v>
      </c>
      <c r="D366" s="286" t="s">
        <v>230</v>
      </c>
      <c r="E366" s="287" t="s">
        <v>622</v>
      </c>
      <c r="F366" s="288" t="s">
        <v>623</v>
      </c>
      <c r="G366" s="289" t="s">
        <v>408</v>
      </c>
      <c r="H366" s="290">
        <v>1</v>
      </c>
      <c r="I366" s="291"/>
      <c r="J366" s="292">
        <f>ROUND(I366*H366,2)</f>
        <v>0</v>
      </c>
      <c r="K366" s="288" t="s">
        <v>165</v>
      </c>
      <c r="L366" s="293"/>
      <c r="M366" s="294" t="s">
        <v>1</v>
      </c>
      <c r="N366" s="295" t="s">
        <v>43</v>
      </c>
      <c r="O366" s="92"/>
      <c r="P366" s="238">
        <f>O366*H366</f>
        <v>0</v>
      </c>
      <c r="Q366" s="238">
        <v>0.0030000000000000001</v>
      </c>
      <c r="R366" s="238">
        <f>Q366*H366</f>
        <v>0.0030000000000000001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217</v>
      </c>
      <c r="AT366" s="240" t="s">
        <v>230</v>
      </c>
      <c r="AU366" s="240" t="s">
        <v>82</v>
      </c>
      <c r="AY366" s="18" t="s">
        <v>159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85</v>
      </c>
      <c r="BK366" s="241">
        <f>ROUND(I366*H366,2)</f>
        <v>0</v>
      </c>
      <c r="BL366" s="18" t="s">
        <v>166</v>
      </c>
      <c r="BM366" s="240" t="s">
        <v>624</v>
      </c>
    </row>
    <row r="367" s="2" customFormat="1" ht="16.5" customHeight="1">
      <c r="A367" s="39"/>
      <c r="B367" s="40"/>
      <c r="C367" s="229" t="s">
        <v>625</v>
      </c>
      <c r="D367" s="229" t="s">
        <v>161</v>
      </c>
      <c r="E367" s="230" t="s">
        <v>626</v>
      </c>
      <c r="F367" s="231" t="s">
        <v>627</v>
      </c>
      <c r="G367" s="232" t="s">
        <v>408</v>
      </c>
      <c r="H367" s="233">
        <v>5</v>
      </c>
      <c r="I367" s="234"/>
      <c r="J367" s="235">
        <f>ROUND(I367*H367,2)</f>
        <v>0</v>
      </c>
      <c r="K367" s="231" t="s">
        <v>165</v>
      </c>
      <c r="L367" s="45"/>
      <c r="M367" s="236" t="s">
        <v>1</v>
      </c>
      <c r="N367" s="237" t="s">
        <v>43</v>
      </c>
      <c r="O367" s="92"/>
      <c r="P367" s="238">
        <f>O367*H367</f>
        <v>0</v>
      </c>
      <c r="Q367" s="238">
        <v>0.050000000000000003</v>
      </c>
      <c r="R367" s="238">
        <f>Q367*H367</f>
        <v>0.25</v>
      </c>
      <c r="S367" s="238">
        <v>0</v>
      </c>
      <c r="T367" s="23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0" t="s">
        <v>166</v>
      </c>
      <c r="AT367" s="240" t="s">
        <v>161</v>
      </c>
      <c r="AU367" s="240" t="s">
        <v>82</v>
      </c>
      <c r="AY367" s="18" t="s">
        <v>159</v>
      </c>
      <c r="BE367" s="241">
        <f>IF(N367="základní",J367,0)</f>
        <v>0</v>
      </c>
      <c r="BF367" s="241">
        <f>IF(N367="snížená",J367,0)</f>
        <v>0</v>
      </c>
      <c r="BG367" s="241">
        <f>IF(N367="zákl. přenesená",J367,0)</f>
        <v>0</v>
      </c>
      <c r="BH367" s="241">
        <f>IF(N367="sníž. přenesená",J367,0)</f>
        <v>0</v>
      </c>
      <c r="BI367" s="241">
        <f>IF(N367="nulová",J367,0)</f>
        <v>0</v>
      </c>
      <c r="BJ367" s="18" t="s">
        <v>85</v>
      </c>
      <c r="BK367" s="241">
        <f>ROUND(I367*H367,2)</f>
        <v>0</v>
      </c>
      <c r="BL367" s="18" t="s">
        <v>166</v>
      </c>
      <c r="BM367" s="240" t="s">
        <v>628</v>
      </c>
    </row>
    <row r="368" s="2" customFormat="1" ht="16.5" customHeight="1">
      <c r="A368" s="39"/>
      <c r="B368" s="40"/>
      <c r="C368" s="286" t="s">
        <v>629</v>
      </c>
      <c r="D368" s="286" t="s">
        <v>230</v>
      </c>
      <c r="E368" s="287" t="s">
        <v>630</v>
      </c>
      <c r="F368" s="288" t="s">
        <v>631</v>
      </c>
      <c r="G368" s="289" t="s">
        <v>408</v>
      </c>
      <c r="H368" s="290">
        <v>5</v>
      </c>
      <c r="I368" s="291"/>
      <c r="J368" s="292">
        <f>ROUND(I368*H368,2)</f>
        <v>0</v>
      </c>
      <c r="K368" s="288" t="s">
        <v>165</v>
      </c>
      <c r="L368" s="293"/>
      <c r="M368" s="294" t="s">
        <v>1</v>
      </c>
      <c r="N368" s="295" t="s">
        <v>43</v>
      </c>
      <c r="O368" s="92"/>
      <c r="P368" s="238">
        <f>O368*H368</f>
        <v>0</v>
      </c>
      <c r="Q368" s="238">
        <v>0.029499999999999998</v>
      </c>
      <c r="R368" s="238">
        <f>Q368*H368</f>
        <v>0.14749999999999999</v>
      </c>
      <c r="S368" s="238">
        <v>0</v>
      </c>
      <c r="T368" s="23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0" t="s">
        <v>217</v>
      </c>
      <c r="AT368" s="240" t="s">
        <v>230</v>
      </c>
      <c r="AU368" s="240" t="s">
        <v>82</v>
      </c>
      <c r="AY368" s="18" t="s">
        <v>159</v>
      </c>
      <c r="BE368" s="241">
        <f>IF(N368="základní",J368,0)</f>
        <v>0</v>
      </c>
      <c r="BF368" s="241">
        <f>IF(N368="snížená",J368,0)</f>
        <v>0</v>
      </c>
      <c r="BG368" s="241">
        <f>IF(N368="zákl. přenesená",J368,0)</f>
        <v>0</v>
      </c>
      <c r="BH368" s="241">
        <f>IF(N368="sníž. přenesená",J368,0)</f>
        <v>0</v>
      </c>
      <c r="BI368" s="241">
        <f>IF(N368="nulová",J368,0)</f>
        <v>0</v>
      </c>
      <c r="BJ368" s="18" t="s">
        <v>85</v>
      </c>
      <c r="BK368" s="241">
        <f>ROUND(I368*H368,2)</f>
        <v>0</v>
      </c>
      <c r="BL368" s="18" t="s">
        <v>166</v>
      </c>
      <c r="BM368" s="240" t="s">
        <v>632</v>
      </c>
    </row>
    <row r="369" s="2" customFormat="1" ht="24.15" customHeight="1">
      <c r="A369" s="39"/>
      <c r="B369" s="40"/>
      <c r="C369" s="286" t="s">
        <v>633</v>
      </c>
      <c r="D369" s="286" t="s">
        <v>230</v>
      </c>
      <c r="E369" s="287" t="s">
        <v>582</v>
      </c>
      <c r="F369" s="288" t="s">
        <v>583</v>
      </c>
      <c r="G369" s="289" t="s">
        <v>408</v>
      </c>
      <c r="H369" s="290">
        <v>5</v>
      </c>
      <c r="I369" s="291"/>
      <c r="J369" s="292">
        <f>ROUND(I369*H369,2)</f>
        <v>0</v>
      </c>
      <c r="K369" s="288" t="s">
        <v>1</v>
      </c>
      <c r="L369" s="293"/>
      <c r="M369" s="294" t="s">
        <v>1</v>
      </c>
      <c r="N369" s="295" t="s">
        <v>43</v>
      </c>
      <c r="O369" s="92"/>
      <c r="P369" s="238">
        <f>O369*H369</f>
        <v>0</v>
      </c>
      <c r="Q369" s="238">
        <v>0.0065399999999999998</v>
      </c>
      <c r="R369" s="238">
        <f>Q369*H369</f>
        <v>0.0327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217</v>
      </c>
      <c r="AT369" s="240" t="s">
        <v>230</v>
      </c>
      <c r="AU369" s="240" t="s">
        <v>82</v>
      </c>
      <c r="AY369" s="18" t="s">
        <v>159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85</v>
      </c>
      <c r="BK369" s="241">
        <f>ROUND(I369*H369,2)</f>
        <v>0</v>
      </c>
      <c r="BL369" s="18" t="s">
        <v>166</v>
      </c>
      <c r="BM369" s="240" t="s">
        <v>634</v>
      </c>
    </row>
    <row r="370" s="2" customFormat="1" ht="24.15" customHeight="1">
      <c r="A370" s="39"/>
      <c r="B370" s="40"/>
      <c r="C370" s="286" t="s">
        <v>635</v>
      </c>
      <c r="D370" s="286" t="s">
        <v>230</v>
      </c>
      <c r="E370" s="287" t="s">
        <v>636</v>
      </c>
      <c r="F370" s="288" t="s">
        <v>637</v>
      </c>
      <c r="G370" s="289" t="s">
        <v>408</v>
      </c>
      <c r="H370" s="290">
        <v>5</v>
      </c>
      <c r="I370" s="291"/>
      <c r="J370" s="292">
        <f>ROUND(I370*H370,2)</f>
        <v>0</v>
      </c>
      <c r="K370" s="288" t="s">
        <v>1</v>
      </c>
      <c r="L370" s="293"/>
      <c r="M370" s="294" t="s">
        <v>1</v>
      </c>
      <c r="N370" s="295" t="s">
        <v>43</v>
      </c>
      <c r="O370" s="92"/>
      <c r="P370" s="238">
        <f>O370*H370</f>
        <v>0</v>
      </c>
      <c r="Q370" s="238">
        <v>0.0019</v>
      </c>
      <c r="R370" s="238">
        <f>Q370*H370</f>
        <v>0.0094999999999999998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217</v>
      </c>
      <c r="AT370" s="240" t="s">
        <v>230</v>
      </c>
      <c r="AU370" s="240" t="s">
        <v>82</v>
      </c>
      <c r="AY370" s="18" t="s">
        <v>159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85</v>
      </c>
      <c r="BK370" s="241">
        <f>ROUND(I370*H370,2)</f>
        <v>0</v>
      </c>
      <c r="BL370" s="18" t="s">
        <v>166</v>
      </c>
      <c r="BM370" s="240" t="s">
        <v>638</v>
      </c>
    </row>
    <row r="371" s="2" customFormat="1" ht="24.15" customHeight="1">
      <c r="A371" s="39"/>
      <c r="B371" s="40"/>
      <c r="C371" s="286" t="s">
        <v>639</v>
      </c>
      <c r="D371" s="286" t="s">
        <v>230</v>
      </c>
      <c r="E371" s="287" t="s">
        <v>640</v>
      </c>
      <c r="F371" s="288" t="s">
        <v>641</v>
      </c>
      <c r="G371" s="289" t="s">
        <v>408</v>
      </c>
      <c r="H371" s="290">
        <v>1</v>
      </c>
      <c r="I371" s="291"/>
      <c r="J371" s="292">
        <f>ROUND(I371*H371,2)</f>
        <v>0</v>
      </c>
      <c r="K371" s="288" t="s">
        <v>1</v>
      </c>
      <c r="L371" s="293"/>
      <c r="M371" s="294" t="s">
        <v>1</v>
      </c>
      <c r="N371" s="295" t="s">
        <v>43</v>
      </c>
      <c r="O371" s="92"/>
      <c r="P371" s="238">
        <f>O371*H371</f>
        <v>0</v>
      </c>
      <c r="Q371" s="238">
        <v>0.0041000000000000003</v>
      </c>
      <c r="R371" s="238">
        <f>Q371*H371</f>
        <v>0.0041000000000000003</v>
      </c>
      <c r="S371" s="238">
        <v>0</v>
      </c>
      <c r="T371" s="23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0" t="s">
        <v>217</v>
      </c>
      <c r="AT371" s="240" t="s">
        <v>230</v>
      </c>
      <c r="AU371" s="240" t="s">
        <v>82</v>
      </c>
      <c r="AY371" s="18" t="s">
        <v>159</v>
      </c>
      <c r="BE371" s="241">
        <f>IF(N371="základní",J371,0)</f>
        <v>0</v>
      </c>
      <c r="BF371" s="241">
        <f>IF(N371="snížená",J371,0)</f>
        <v>0</v>
      </c>
      <c r="BG371" s="241">
        <f>IF(N371="zákl. přenesená",J371,0)</f>
        <v>0</v>
      </c>
      <c r="BH371" s="241">
        <f>IF(N371="sníž. přenesená",J371,0)</f>
        <v>0</v>
      </c>
      <c r="BI371" s="241">
        <f>IF(N371="nulová",J371,0)</f>
        <v>0</v>
      </c>
      <c r="BJ371" s="18" t="s">
        <v>85</v>
      </c>
      <c r="BK371" s="241">
        <f>ROUND(I371*H371,2)</f>
        <v>0</v>
      </c>
      <c r="BL371" s="18" t="s">
        <v>166</v>
      </c>
      <c r="BM371" s="240" t="s">
        <v>642</v>
      </c>
    </row>
    <row r="372" s="2" customFormat="1" ht="24.15" customHeight="1">
      <c r="A372" s="39"/>
      <c r="B372" s="40"/>
      <c r="C372" s="229" t="s">
        <v>643</v>
      </c>
      <c r="D372" s="229" t="s">
        <v>161</v>
      </c>
      <c r="E372" s="230" t="s">
        <v>644</v>
      </c>
      <c r="F372" s="231" t="s">
        <v>645</v>
      </c>
      <c r="G372" s="232" t="s">
        <v>408</v>
      </c>
      <c r="H372" s="233">
        <v>14</v>
      </c>
      <c r="I372" s="234"/>
      <c r="J372" s="235">
        <f>ROUND(I372*H372,2)</f>
        <v>0</v>
      </c>
      <c r="K372" s="231" t="s">
        <v>165</v>
      </c>
      <c r="L372" s="45"/>
      <c r="M372" s="236" t="s">
        <v>1</v>
      </c>
      <c r="N372" s="237" t="s">
        <v>43</v>
      </c>
      <c r="O372" s="92"/>
      <c r="P372" s="238">
        <f>O372*H372</f>
        <v>0</v>
      </c>
      <c r="Q372" s="238">
        <v>0.00016000000000000001</v>
      </c>
      <c r="R372" s="238">
        <f>Q372*H372</f>
        <v>0.0022400000000000002</v>
      </c>
      <c r="S372" s="238">
        <v>0</v>
      </c>
      <c r="T372" s="23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0" t="s">
        <v>166</v>
      </c>
      <c r="AT372" s="240" t="s">
        <v>161</v>
      </c>
      <c r="AU372" s="240" t="s">
        <v>82</v>
      </c>
      <c r="AY372" s="18" t="s">
        <v>159</v>
      </c>
      <c r="BE372" s="241">
        <f>IF(N372="základní",J372,0)</f>
        <v>0</v>
      </c>
      <c r="BF372" s="241">
        <f>IF(N372="snížená",J372,0)</f>
        <v>0</v>
      </c>
      <c r="BG372" s="241">
        <f>IF(N372="zákl. přenesená",J372,0)</f>
        <v>0</v>
      </c>
      <c r="BH372" s="241">
        <f>IF(N372="sníž. přenesená",J372,0)</f>
        <v>0</v>
      </c>
      <c r="BI372" s="241">
        <f>IF(N372="nulová",J372,0)</f>
        <v>0</v>
      </c>
      <c r="BJ372" s="18" t="s">
        <v>85</v>
      </c>
      <c r="BK372" s="241">
        <f>ROUND(I372*H372,2)</f>
        <v>0</v>
      </c>
      <c r="BL372" s="18" t="s">
        <v>166</v>
      </c>
      <c r="BM372" s="240" t="s">
        <v>646</v>
      </c>
    </row>
    <row r="373" s="13" customFormat="1">
      <c r="A373" s="13"/>
      <c r="B373" s="242"/>
      <c r="C373" s="243"/>
      <c r="D373" s="244" t="s">
        <v>168</v>
      </c>
      <c r="E373" s="245" t="s">
        <v>1</v>
      </c>
      <c r="F373" s="246" t="s">
        <v>647</v>
      </c>
      <c r="G373" s="243"/>
      <c r="H373" s="247">
        <v>14</v>
      </c>
      <c r="I373" s="248"/>
      <c r="J373" s="243"/>
      <c r="K373" s="243"/>
      <c r="L373" s="249"/>
      <c r="M373" s="250"/>
      <c r="N373" s="251"/>
      <c r="O373" s="251"/>
      <c r="P373" s="251"/>
      <c r="Q373" s="251"/>
      <c r="R373" s="251"/>
      <c r="S373" s="251"/>
      <c r="T373" s="25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3" t="s">
        <v>168</v>
      </c>
      <c r="AU373" s="253" t="s">
        <v>82</v>
      </c>
      <c r="AV373" s="13" t="s">
        <v>82</v>
      </c>
      <c r="AW373" s="13" t="s">
        <v>34</v>
      </c>
      <c r="AX373" s="13" t="s">
        <v>85</v>
      </c>
      <c r="AY373" s="253" t="s">
        <v>159</v>
      </c>
    </row>
    <row r="374" s="2" customFormat="1" ht="21.75" customHeight="1">
      <c r="A374" s="39"/>
      <c r="B374" s="40"/>
      <c r="C374" s="286" t="s">
        <v>648</v>
      </c>
      <c r="D374" s="286" t="s">
        <v>230</v>
      </c>
      <c r="E374" s="287" t="s">
        <v>649</v>
      </c>
      <c r="F374" s="288" t="s">
        <v>650</v>
      </c>
      <c r="G374" s="289" t="s">
        <v>408</v>
      </c>
      <c r="H374" s="290">
        <v>14</v>
      </c>
      <c r="I374" s="291"/>
      <c r="J374" s="292">
        <f>ROUND(I374*H374,2)</f>
        <v>0</v>
      </c>
      <c r="K374" s="288" t="s">
        <v>165</v>
      </c>
      <c r="L374" s="293"/>
      <c r="M374" s="294" t="s">
        <v>1</v>
      </c>
      <c r="N374" s="295" t="s">
        <v>43</v>
      </c>
      <c r="O374" s="92"/>
      <c r="P374" s="238">
        <f>O374*H374</f>
        <v>0</v>
      </c>
      <c r="Q374" s="238">
        <v>0.0061000000000000004</v>
      </c>
      <c r="R374" s="238">
        <f>Q374*H374</f>
        <v>0.085400000000000004</v>
      </c>
      <c r="S374" s="238">
        <v>0</v>
      </c>
      <c r="T374" s="23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0" t="s">
        <v>217</v>
      </c>
      <c r="AT374" s="240" t="s">
        <v>230</v>
      </c>
      <c r="AU374" s="240" t="s">
        <v>82</v>
      </c>
      <c r="AY374" s="18" t="s">
        <v>159</v>
      </c>
      <c r="BE374" s="241">
        <f>IF(N374="základní",J374,0)</f>
        <v>0</v>
      </c>
      <c r="BF374" s="241">
        <f>IF(N374="snížená",J374,0)</f>
        <v>0</v>
      </c>
      <c r="BG374" s="241">
        <f>IF(N374="zákl. přenesená",J374,0)</f>
        <v>0</v>
      </c>
      <c r="BH374" s="241">
        <f>IF(N374="sníž. přenesená",J374,0)</f>
        <v>0</v>
      </c>
      <c r="BI374" s="241">
        <f>IF(N374="nulová",J374,0)</f>
        <v>0</v>
      </c>
      <c r="BJ374" s="18" t="s">
        <v>85</v>
      </c>
      <c r="BK374" s="241">
        <f>ROUND(I374*H374,2)</f>
        <v>0</v>
      </c>
      <c r="BL374" s="18" t="s">
        <v>166</v>
      </c>
      <c r="BM374" s="240" t="s">
        <v>651</v>
      </c>
    </row>
    <row r="375" s="2" customFormat="1" ht="16.5" customHeight="1">
      <c r="A375" s="39"/>
      <c r="B375" s="40"/>
      <c r="C375" s="286" t="s">
        <v>652</v>
      </c>
      <c r="D375" s="286" t="s">
        <v>230</v>
      </c>
      <c r="E375" s="287" t="s">
        <v>653</v>
      </c>
      <c r="F375" s="288" t="s">
        <v>654</v>
      </c>
      <c r="G375" s="289" t="s">
        <v>408</v>
      </c>
      <c r="H375" s="290">
        <v>14</v>
      </c>
      <c r="I375" s="291"/>
      <c r="J375" s="292">
        <f>ROUND(I375*H375,2)</f>
        <v>0</v>
      </c>
      <c r="K375" s="288" t="s">
        <v>165</v>
      </c>
      <c r="L375" s="293"/>
      <c r="M375" s="294" t="s">
        <v>1</v>
      </c>
      <c r="N375" s="295" t="s">
        <v>43</v>
      </c>
      <c r="O375" s="92"/>
      <c r="P375" s="238">
        <f>O375*H375</f>
        <v>0</v>
      </c>
      <c r="Q375" s="238">
        <v>0.0030000000000000001</v>
      </c>
      <c r="R375" s="238">
        <f>Q375*H375</f>
        <v>0.042000000000000003</v>
      </c>
      <c r="S375" s="238">
        <v>0</v>
      </c>
      <c r="T375" s="23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40" t="s">
        <v>217</v>
      </c>
      <c r="AT375" s="240" t="s">
        <v>230</v>
      </c>
      <c r="AU375" s="240" t="s">
        <v>82</v>
      </c>
      <c r="AY375" s="18" t="s">
        <v>159</v>
      </c>
      <c r="BE375" s="241">
        <f>IF(N375="základní",J375,0)</f>
        <v>0</v>
      </c>
      <c r="BF375" s="241">
        <f>IF(N375="snížená",J375,0)</f>
        <v>0</v>
      </c>
      <c r="BG375" s="241">
        <f>IF(N375="zákl. přenesená",J375,0)</f>
        <v>0</v>
      </c>
      <c r="BH375" s="241">
        <f>IF(N375="sníž. přenesená",J375,0)</f>
        <v>0</v>
      </c>
      <c r="BI375" s="241">
        <f>IF(N375="nulová",J375,0)</f>
        <v>0</v>
      </c>
      <c r="BJ375" s="18" t="s">
        <v>85</v>
      </c>
      <c r="BK375" s="241">
        <f>ROUND(I375*H375,2)</f>
        <v>0</v>
      </c>
      <c r="BL375" s="18" t="s">
        <v>166</v>
      </c>
      <c r="BM375" s="240" t="s">
        <v>655</v>
      </c>
    </row>
    <row r="376" s="2" customFormat="1" ht="21.75" customHeight="1">
      <c r="A376" s="39"/>
      <c r="B376" s="40"/>
      <c r="C376" s="286" t="s">
        <v>98</v>
      </c>
      <c r="D376" s="286" t="s">
        <v>230</v>
      </c>
      <c r="E376" s="287" t="s">
        <v>656</v>
      </c>
      <c r="F376" s="288" t="s">
        <v>657</v>
      </c>
      <c r="G376" s="289" t="s">
        <v>408</v>
      </c>
      <c r="H376" s="290">
        <v>14</v>
      </c>
      <c r="I376" s="291"/>
      <c r="J376" s="292">
        <f>ROUND(I376*H376,2)</f>
        <v>0</v>
      </c>
      <c r="K376" s="288" t="s">
        <v>165</v>
      </c>
      <c r="L376" s="293"/>
      <c r="M376" s="294" t="s">
        <v>1</v>
      </c>
      <c r="N376" s="295" t="s">
        <v>43</v>
      </c>
      <c r="O376" s="92"/>
      <c r="P376" s="238">
        <f>O376*H376</f>
        <v>0</v>
      </c>
      <c r="Q376" s="238">
        <v>0.00035</v>
      </c>
      <c r="R376" s="238">
        <f>Q376*H376</f>
        <v>0.0048999999999999998</v>
      </c>
      <c r="S376" s="238">
        <v>0</v>
      </c>
      <c r="T376" s="23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0" t="s">
        <v>217</v>
      </c>
      <c r="AT376" s="240" t="s">
        <v>230</v>
      </c>
      <c r="AU376" s="240" t="s">
        <v>82</v>
      </c>
      <c r="AY376" s="18" t="s">
        <v>159</v>
      </c>
      <c r="BE376" s="241">
        <f>IF(N376="základní",J376,0)</f>
        <v>0</v>
      </c>
      <c r="BF376" s="241">
        <f>IF(N376="snížená",J376,0)</f>
        <v>0</v>
      </c>
      <c r="BG376" s="241">
        <f>IF(N376="zákl. přenesená",J376,0)</f>
        <v>0</v>
      </c>
      <c r="BH376" s="241">
        <f>IF(N376="sníž. přenesená",J376,0)</f>
        <v>0</v>
      </c>
      <c r="BI376" s="241">
        <f>IF(N376="nulová",J376,0)</f>
        <v>0</v>
      </c>
      <c r="BJ376" s="18" t="s">
        <v>85</v>
      </c>
      <c r="BK376" s="241">
        <f>ROUND(I376*H376,2)</f>
        <v>0</v>
      </c>
      <c r="BL376" s="18" t="s">
        <v>166</v>
      </c>
      <c r="BM376" s="240" t="s">
        <v>658</v>
      </c>
    </row>
    <row r="377" s="2" customFormat="1" ht="16.5" customHeight="1">
      <c r="A377" s="39"/>
      <c r="B377" s="40"/>
      <c r="C377" s="286" t="s">
        <v>659</v>
      </c>
      <c r="D377" s="286" t="s">
        <v>230</v>
      </c>
      <c r="E377" s="287" t="s">
        <v>660</v>
      </c>
      <c r="F377" s="288" t="s">
        <v>661</v>
      </c>
      <c r="G377" s="289" t="s">
        <v>408</v>
      </c>
      <c r="H377" s="290">
        <v>14</v>
      </c>
      <c r="I377" s="291"/>
      <c r="J377" s="292">
        <f>ROUND(I377*H377,2)</f>
        <v>0</v>
      </c>
      <c r="K377" s="288" t="s">
        <v>165</v>
      </c>
      <c r="L377" s="293"/>
      <c r="M377" s="294" t="s">
        <v>1</v>
      </c>
      <c r="N377" s="295" t="s">
        <v>43</v>
      </c>
      <c r="O377" s="92"/>
      <c r="P377" s="238">
        <f>O377*H377</f>
        <v>0</v>
      </c>
      <c r="Q377" s="238">
        <v>0.00010000000000000001</v>
      </c>
      <c r="R377" s="238">
        <f>Q377*H377</f>
        <v>0.0014</v>
      </c>
      <c r="S377" s="238">
        <v>0</v>
      </c>
      <c r="T377" s="23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0" t="s">
        <v>217</v>
      </c>
      <c r="AT377" s="240" t="s">
        <v>230</v>
      </c>
      <c r="AU377" s="240" t="s">
        <v>82</v>
      </c>
      <c r="AY377" s="18" t="s">
        <v>159</v>
      </c>
      <c r="BE377" s="241">
        <f>IF(N377="základní",J377,0)</f>
        <v>0</v>
      </c>
      <c r="BF377" s="241">
        <f>IF(N377="snížená",J377,0)</f>
        <v>0</v>
      </c>
      <c r="BG377" s="241">
        <f>IF(N377="zákl. přenesená",J377,0)</f>
        <v>0</v>
      </c>
      <c r="BH377" s="241">
        <f>IF(N377="sníž. přenesená",J377,0)</f>
        <v>0</v>
      </c>
      <c r="BI377" s="241">
        <f>IF(N377="nulová",J377,0)</f>
        <v>0</v>
      </c>
      <c r="BJ377" s="18" t="s">
        <v>85</v>
      </c>
      <c r="BK377" s="241">
        <f>ROUND(I377*H377,2)</f>
        <v>0</v>
      </c>
      <c r="BL377" s="18" t="s">
        <v>166</v>
      </c>
      <c r="BM377" s="240" t="s">
        <v>662</v>
      </c>
    </row>
    <row r="378" s="2" customFormat="1" ht="16.5" customHeight="1">
      <c r="A378" s="39"/>
      <c r="B378" s="40"/>
      <c r="C378" s="229" t="s">
        <v>663</v>
      </c>
      <c r="D378" s="229" t="s">
        <v>161</v>
      </c>
      <c r="E378" s="230" t="s">
        <v>664</v>
      </c>
      <c r="F378" s="231" t="s">
        <v>665</v>
      </c>
      <c r="G378" s="232" t="s">
        <v>164</v>
      </c>
      <c r="H378" s="233">
        <v>630</v>
      </c>
      <c r="I378" s="234"/>
      <c r="J378" s="235">
        <f>ROUND(I378*H378,2)</f>
        <v>0</v>
      </c>
      <c r="K378" s="231" t="s">
        <v>165</v>
      </c>
      <c r="L378" s="45"/>
      <c r="M378" s="236" t="s">
        <v>1</v>
      </c>
      <c r="N378" s="237" t="s">
        <v>43</v>
      </c>
      <c r="O378" s="92"/>
      <c r="P378" s="238">
        <f>O378*H378</f>
        <v>0</v>
      </c>
      <c r="Q378" s="238">
        <v>0.00019000000000000001</v>
      </c>
      <c r="R378" s="238">
        <f>Q378*H378</f>
        <v>0.1197</v>
      </c>
      <c r="S378" s="238">
        <v>0</v>
      </c>
      <c r="T378" s="23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0" t="s">
        <v>166</v>
      </c>
      <c r="AT378" s="240" t="s">
        <v>161</v>
      </c>
      <c r="AU378" s="240" t="s">
        <v>82</v>
      </c>
      <c r="AY378" s="18" t="s">
        <v>159</v>
      </c>
      <c r="BE378" s="241">
        <f>IF(N378="základní",J378,0)</f>
        <v>0</v>
      </c>
      <c r="BF378" s="241">
        <f>IF(N378="snížená",J378,0)</f>
        <v>0</v>
      </c>
      <c r="BG378" s="241">
        <f>IF(N378="zákl. přenesená",J378,0)</f>
        <v>0</v>
      </c>
      <c r="BH378" s="241">
        <f>IF(N378="sníž. přenesená",J378,0)</f>
        <v>0</v>
      </c>
      <c r="BI378" s="241">
        <f>IF(N378="nulová",J378,0)</f>
        <v>0</v>
      </c>
      <c r="BJ378" s="18" t="s">
        <v>85</v>
      </c>
      <c r="BK378" s="241">
        <f>ROUND(I378*H378,2)</f>
        <v>0</v>
      </c>
      <c r="BL378" s="18" t="s">
        <v>166</v>
      </c>
      <c r="BM378" s="240" t="s">
        <v>666</v>
      </c>
    </row>
    <row r="379" s="2" customFormat="1" ht="21.75" customHeight="1">
      <c r="A379" s="39"/>
      <c r="B379" s="40"/>
      <c r="C379" s="229" t="s">
        <v>667</v>
      </c>
      <c r="D379" s="229" t="s">
        <v>161</v>
      </c>
      <c r="E379" s="230" t="s">
        <v>668</v>
      </c>
      <c r="F379" s="231" t="s">
        <v>669</v>
      </c>
      <c r="G379" s="232" t="s">
        <v>164</v>
      </c>
      <c r="H379" s="233">
        <v>600</v>
      </c>
      <c r="I379" s="234"/>
      <c r="J379" s="235">
        <f>ROUND(I379*H379,2)</f>
        <v>0</v>
      </c>
      <c r="K379" s="231" t="s">
        <v>165</v>
      </c>
      <c r="L379" s="45"/>
      <c r="M379" s="236" t="s">
        <v>1</v>
      </c>
      <c r="N379" s="237" t="s">
        <v>43</v>
      </c>
      <c r="O379" s="92"/>
      <c r="P379" s="238">
        <f>O379*H379</f>
        <v>0</v>
      </c>
      <c r="Q379" s="238">
        <v>6.9999999999999994E-05</v>
      </c>
      <c r="R379" s="238">
        <f>Q379*H379</f>
        <v>0.041999999999999996</v>
      </c>
      <c r="S379" s="238">
        <v>0</v>
      </c>
      <c r="T379" s="23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0" t="s">
        <v>166</v>
      </c>
      <c r="AT379" s="240" t="s">
        <v>161</v>
      </c>
      <c r="AU379" s="240" t="s">
        <v>82</v>
      </c>
      <c r="AY379" s="18" t="s">
        <v>159</v>
      </c>
      <c r="BE379" s="241">
        <f>IF(N379="základní",J379,0)</f>
        <v>0</v>
      </c>
      <c r="BF379" s="241">
        <f>IF(N379="snížená",J379,0)</f>
        <v>0</v>
      </c>
      <c r="BG379" s="241">
        <f>IF(N379="zákl. přenesená",J379,0)</f>
        <v>0</v>
      </c>
      <c r="BH379" s="241">
        <f>IF(N379="sníž. přenesená",J379,0)</f>
        <v>0</v>
      </c>
      <c r="BI379" s="241">
        <f>IF(N379="nulová",J379,0)</f>
        <v>0</v>
      </c>
      <c r="BJ379" s="18" t="s">
        <v>85</v>
      </c>
      <c r="BK379" s="241">
        <f>ROUND(I379*H379,2)</f>
        <v>0</v>
      </c>
      <c r="BL379" s="18" t="s">
        <v>166</v>
      </c>
      <c r="BM379" s="240" t="s">
        <v>670</v>
      </c>
    </row>
    <row r="380" s="2" customFormat="1" ht="16.5" customHeight="1">
      <c r="A380" s="39"/>
      <c r="B380" s="40"/>
      <c r="C380" s="229" t="s">
        <v>671</v>
      </c>
      <c r="D380" s="229" t="s">
        <v>161</v>
      </c>
      <c r="E380" s="230" t="s">
        <v>672</v>
      </c>
      <c r="F380" s="231" t="s">
        <v>673</v>
      </c>
      <c r="G380" s="232" t="s">
        <v>408</v>
      </c>
      <c r="H380" s="233">
        <v>24</v>
      </c>
      <c r="I380" s="234"/>
      <c r="J380" s="235">
        <f>ROUND(I380*H380,2)</f>
        <v>0</v>
      </c>
      <c r="K380" s="231" t="s">
        <v>1</v>
      </c>
      <c r="L380" s="45"/>
      <c r="M380" s="236" t="s">
        <v>1</v>
      </c>
      <c r="N380" s="237" t="s">
        <v>43</v>
      </c>
      <c r="O380" s="92"/>
      <c r="P380" s="238">
        <f>O380*H380</f>
        <v>0</v>
      </c>
      <c r="Q380" s="238">
        <v>0.00042000000000000002</v>
      </c>
      <c r="R380" s="238">
        <f>Q380*H380</f>
        <v>0.01008</v>
      </c>
      <c r="S380" s="238">
        <v>0</v>
      </c>
      <c r="T380" s="23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0" t="s">
        <v>166</v>
      </c>
      <c r="AT380" s="240" t="s">
        <v>161</v>
      </c>
      <c r="AU380" s="240" t="s">
        <v>82</v>
      </c>
      <c r="AY380" s="18" t="s">
        <v>159</v>
      </c>
      <c r="BE380" s="241">
        <f>IF(N380="základní",J380,0)</f>
        <v>0</v>
      </c>
      <c r="BF380" s="241">
        <f>IF(N380="snížená",J380,0)</f>
        <v>0</v>
      </c>
      <c r="BG380" s="241">
        <f>IF(N380="zákl. přenesená",J380,0)</f>
        <v>0</v>
      </c>
      <c r="BH380" s="241">
        <f>IF(N380="sníž. přenesená",J380,0)</f>
        <v>0</v>
      </c>
      <c r="BI380" s="241">
        <f>IF(N380="nulová",J380,0)</f>
        <v>0</v>
      </c>
      <c r="BJ380" s="18" t="s">
        <v>85</v>
      </c>
      <c r="BK380" s="241">
        <f>ROUND(I380*H380,2)</f>
        <v>0</v>
      </c>
      <c r="BL380" s="18" t="s">
        <v>166</v>
      </c>
      <c r="BM380" s="240" t="s">
        <v>674</v>
      </c>
    </row>
    <row r="381" s="13" customFormat="1">
      <c r="A381" s="13"/>
      <c r="B381" s="242"/>
      <c r="C381" s="243"/>
      <c r="D381" s="244" t="s">
        <v>168</v>
      </c>
      <c r="E381" s="245" t="s">
        <v>1</v>
      </c>
      <c r="F381" s="246" t="s">
        <v>675</v>
      </c>
      <c r="G381" s="243"/>
      <c r="H381" s="247">
        <v>24</v>
      </c>
      <c r="I381" s="248"/>
      <c r="J381" s="243"/>
      <c r="K381" s="243"/>
      <c r="L381" s="249"/>
      <c r="M381" s="250"/>
      <c r="N381" s="251"/>
      <c r="O381" s="251"/>
      <c r="P381" s="251"/>
      <c r="Q381" s="251"/>
      <c r="R381" s="251"/>
      <c r="S381" s="251"/>
      <c r="T381" s="25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3" t="s">
        <v>168</v>
      </c>
      <c r="AU381" s="253" t="s">
        <v>82</v>
      </c>
      <c r="AV381" s="13" t="s">
        <v>82</v>
      </c>
      <c r="AW381" s="13" t="s">
        <v>34</v>
      </c>
      <c r="AX381" s="13" t="s">
        <v>85</v>
      </c>
      <c r="AY381" s="253" t="s">
        <v>159</v>
      </c>
    </row>
    <row r="382" s="2" customFormat="1" ht="21.75" customHeight="1">
      <c r="A382" s="39"/>
      <c r="B382" s="40"/>
      <c r="C382" s="229" t="s">
        <v>676</v>
      </c>
      <c r="D382" s="229" t="s">
        <v>161</v>
      </c>
      <c r="E382" s="230" t="s">
        <v>677</v>
      </c>
      <c r="F382" s="231" t="s">
        <v>678</v>
      </c>
      <c r="G382" s="232" t="s">
        <v>408</v>
      </c>
      <c r="H382" s="233">
        <v>14</v>
      </c>
      <c r="I382" s="234"/>
      <c r="J382" s="235">
        <f>ROUND(I382*H382,2)</f>
        <v>0</v>
      </c>
      <c r="K382" s="231" t="s">
        <v>165</v>
      </c>
      <c r="L382" s="45"/>
      <c r="M382" s="236" t="s">
        <v>1</v>
      </c>
      <c r="N382" s="237" t="s">
        <v>43</v>
      </c>
      <c r="O382" s="92"/>
      <c r="P382" s="238">
        <f>O382*H382</f>
        <v>0</v>
      </c>
      <c r="Q382" s="238">
        <v>0.00066</v>
      </c>
      <c r="R382" s="238">
        <f>Q382*H382</f>
        <v>0.0092399999999999999</v>
      </c>
      <c r="S382" s="238">
        <v>0</v>
      </c>
      <c r="T382" s="23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40" t="s">
        <v>166</v>
      </c>
      <c r="AT382" s="240" t="s">
        <v>161</v>
      </c>
      <c r="AU382" s="240" t="s">
        <v>82</v>
      </c>
      <c r="AY382" s="18" t="s">
        <v>159</v>
      </c>
      <c r="BE382" s="241">
        <f>IF(N382="základní",J382,0)</f>
        <v>0</v>
      </c>
      <c r="BF382" s="241">
        <f>IF(N382="snížená",J382,0)</f>
        <v>0</v>
      </c>
      <c r="BG382" s="241">
        <f>IF(N382="zákl. přenesená",J382,0)</f>
        <v>0</v>
      </c>
      <c r="BH382" s="241">
        <f>IF(N382="sníž. přenesená",J382,0)</f>
        <v>0</v>
      </c>
      <c r="BI382" s="241">
        <f>IF(N382="nulová",J382,0)</f>
        <v>0</v>
      </c>
      <c r="BJ382" s="18" t="s">
        <v>85</v>
      </c>
      <c r="BK382" s="241">
        <f>ROUND(I382*H382,2)</f>
        <v>0</v>
      </c>
      <c r="BL382" s="18" t="s">
        <v>166</v>
      </c>
      <c r="BM382" s="240" t="s">
        <v>679</v>
      </c>
    </row>
    <row r="383" s="13" customFormat="1">
      <c r="A383" s="13"/>
      <c r="B383" s="242"/>
      <c r="C383" s="243"/>
      <c r="D383" s="244" t="s">
        <v>168</v>
      </c>
      <c r="E383" s="245" t="s">
        <v>1</v>
      </c>
      <c r="F383" s="246" t="s">
        <v>680</v>
      </c>
      <c r="G383" s="243"/>
      <c r="H383" s="247">
        <v>14</v>
      </c>
      <c r="I383" s="248"/>
      <c r="J383" s="243"/>
      <c r="K383" s="243"/>
      <c r="L383" s="249"/>
      <c r="M383" s="250"/>
      <c r="N383" s="251"/>
      <c r="O383" s="251"/>
      <c r="P383" s="251"/>
      <c r="Q383" s="251"/>
      <c r="R383" s="251"/>
      <c r="S383" s="251"/>
      <c r="T383" s="25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3" t="s">
        <v>168</v>
      </c>
      <c r="AU383" s="253" t="s">
        <v>82</v>
      </c>
      <c r="AV383" s="13" t="s">
        <v>82</v>
      </c>
      <c r="AW383" s="13" t="s">
        <v>34</v>
      </c>
      <c r="AX383" s="13" t="s">
        <v>85</v>
      </c>
      <c r="AY383" s="253" t="s">
        <v>159</v>
      </c>
    </row>
    <row r="384" s="2" customFormat="1" ht="21.75" customHeight="1">
      <c r="A384" s="39"/>
      <c r="B384" s="40"/>
      <c r="C384" s="229" t="s">
        <v>681</v>
      </c>
      <c r="D384" s="229" t="s">
        <v>161</v>
      </c>
      <c r="E384" s="230" t="s">
        <v>682</v>
      </c>
      <c r="F384" s="231" t="s">
        <v>683</v>
      </c>
      <c r="G384" s="232" t="s">
        <v>408</v>
      </c>
      <c r="H384" s="233">
        <v>2</v>
      </c>
      <c r="I384" s="234"/>
      <c r="J384" s="235">
        <f>ROUND(I384*H384,2)</f>
        <v>0</v>
      </c>
      <c r="K384" s="231" t="s">
        <v>1</v>
      </c>
      <c r="L384" s="45"/>
      <c r="M384" s="236" t="s">
        <v>1</v>
      </c>
      <c r="N384" s="237" t="s">
        <v>43</v>
      </c>
      <c r="O384" s="92"/>
      <c r="P384" s="238">
        <f>O384*H384</f>
        <v>0</v>
      </c>
      <c r="Q384" s="238">
        <v>0.0018400000000000001</v>
      </c>
      <c r="R384" s="238">
        <f>Q384*H384</f>
        <v>0.0036800000000000001</v>
      </c>
      <c r="S384" s="238">
        <v>0</v>
      </c>
      <c r="T384" s="23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0" t="s">
        <v>166</v>
      </c>
      <c r="AT384" s="240" t="s">
        <v>161</v>
      </c>
      <c r="AU384" s="240" t="s">
        <v>82</v>
      </c>
      <c r="AY384" s="18" t="s">
        <v>159</v>
      </c>
      <c r="BE384" s="241">
        <f>IF(N384="základní",J384,0)</f>
        <v>0</v>
      </c>
      <c r="BF384" s="241">
        <f>IF(N384="snížená",J384,0)</f>
        <v>0</v>
      </c>
      <c r="BG384" s="241">
        <f>IF(N384="zákl. přenesená",J384,0)</f>
        <v>0</v>
      </c>
      <c r="BH384" s="241">
        <f>IF(N384="sníž. přenesená",J384,0)</f>
        <v>0</v>
      </c>
      <c r="BI384" s="241">
        <f>IF(N384="nulová",J384,0)</f>
        <v>0</v>
      </c>
      <c r="BJ384" s="18" t="s">
        <v>85</v>
      </c>
      <c r="BK384" s="241">
        <f>ROUND(I384*H384,2)</f>
        <v>0</v>
      </c>
      <c r="BL384" s="18" t="s">
        <v>166</v>
      </c>
      <c r="BM384" s="240" t="s">
        <v>684</v>
      </c>
    </row>
    <row r="385" s="2" customFormat="1" ht="21.75" customHeight="1">
      <c r="A385" s="39"/>
      <c r="B385" s="40"/>
      <c r="C385" s="229" t="s">
        <v>685</v>
      </c>
      <c r="D385" s="229" t="s">
        <v>161</v>
      </c>
      <c r="E385" s="230" t="s">
        <v>686</v>
      </c>
      <c r="F385" s="231" t="s">
        <v>687</v>
      </c>
      <c r="G385" s="232" t="s">
        <v>164</v>
      </c>
      <c r="H385" s="233">
        <v>35</v>
      </c>
      <c r="I385" s="234"/>
      <c r="J385" s="235">
        <f>ROUND(I385*H385,2)</f>
        <v>0</v>
      </c>
      <c r="K385" s="231" t="s">
        <v>165</v>
      </c>
      <c r="L385" s="45"/>
      <c r="M385" s="236" t="s">
        <v>1</v>
      </c>
      <c r="N385" s="237" t="s">
        <v>43</v>
      </c>
      <c r="O385" s="92"/>
      <c r="P385" s="238">
        <f>O385*H385</f>
        <v>0</v>
      </c>
      <c r="Q385" s="238">
        <v>0.00058</v>
      </c>
      <c r="R385" s="238">
        <f>Q385*H385</f>
        <v>0.020299999999999999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166</v>
      </c>
      <c r="AT385" s="240" t="s">
        <v>161</v>
      </c>
      <c r="AU385" s="240" t="s">
        <v>82</v>
      </c>
      <c r="AY385" s="18" t="s">
        <v>159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85</v>
      </c>
      <c r="BK385" s="241">
        <f>ROUND(I385*H385,2)</f>
        <v>0</v>
      </c>
      <c r="BL385" s="18" t="s">
        <v>166</v>
      </c>
      <c r="BM385" s="240" t="s">
        <v>688</v>
      </c>
    </row>
    <row r="386" s="13" customFormat="1">
      <c r="A386" s="13"/>
      <c r="B386" s="242"/>
      <c r="C386" s="243"/>
      <c r="D386" s="244" t="s">
        <v>168</v>
      </c>
      <c r="E386" s="245" t="s">
        <v>1</v>
      </c>
      <c r="F386" s="246" t="s">
        <v>689</v>
      </c>
      <c r="G386" s="243"/>
      <c r="H386" s="247">
        <v>35</v>
      </c>
      <c r="I386" s="248"/>
      <c r="J386" s="243"/>
      <c r="K386" s="243"/>
      <c r="L386" s="249"/>
      <c r="M386" s="250"/>
      <c r="N386" s="251"/>
      <c r="O386" s="251"/>
      <c r="P386" s="251"/>
      <c r="Q386" s="251"/>
      <c r="R386" s="251"/>
      <c r="S386" s="251"/>
      <c r="T386" s="25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3" t="s">
        <v>168</v>
      </c>
      <c r="AU386" s="253" t="s">
        <v>82</v>
      </c>
      <c r="AV386" s="13" t="s">
        <v>82</v>
      </c>
      <c r="AW386" s="13" t="s">
        <v>34</v>
      </c>
      <c r="AX386" s="13" t="s">
        <v>85</v>
      </c>
      <c r="AY386" s="253" t="s">
        <v>159</v>
      </c>
    </row>
    <row r="387" s="2" customFormat="1" ht="24.15" customHeight="1">
      <c r="A387" s="39"/>
      <c r="B387" s="40"/>
      <c r="C387" s="286" t="s">
        <v>690</v>
      </c>
      <c r="D387" s="286" t="s">
        <v>230</v>
      </c>
      <c r="E387" s="287" t="s">
        <v>691</v>
      </c>
      <c r="F387" s="288" t="s">
        <v>692</v>
      </c>
      <c r="G387" s="289" t="s">
        <v>164</v>
      </c>
      <c r="H387" s="290">
        <v>35</v>
      </c>
      <c r="I387" s="291"/>
      <c r="J387" s="292">
        <f>ROUND(I387*H387,2)</f>
        <v>0</v>
      </c>
      <c r="K387" s="288" t="s">
        <v>165</v>
      </c>
      <c r="L387" s="293"/>
      <c r="M387" s="294" t="s">
        <v>1</v>
      </c>
      <c r="N387" s="295" t="s">
        <v>43</v>
      </c>
      <c r="O387" s="92"/>
      <c r="P387" s="238">
        <f>O387*H387</f>
        <v>0</v>
      </c>
      <c r="Q387" s="238">
        <v>0.033050000000000003</v>
      </c>
      <c r="R387" s="238">
        <f>Q387*H387</f>
        <v>1.1567500000000002</v>
      </c>
      <c r="S387" s="238">
        <v>0</v>
      </c>
      <c r="T387" s="23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40" t="s">
        <v>217</v>
      </c>
      <c r="AT387" s="240" t="s">
        <v>230</v>
      </c>
      <c r="AU387" s="240" t="s">
        <v>82</v>
      </c>
      <c r="AY387" s="18" t="s">
        <v>159</v>
      </c>
      <c r="BE387" s="241">
        <f>IF(N387="základní",J387,0)</f>
        <v>0</v>
      </c>
      <c r="BF387" s="241">
        <f>IF(N387="snížená",J387,0)</f>
        <v>0</v>
      </c>
      <c r="BG387" s="241">
        <f>IF(N387="zákl. přenesená",J387,0)</f>
        <v>0</v>
      </c>
      <c r="BH387" s="241">
        <f>IF(N387="sníž. přenesená",J387,0)</f>
        <v>0</v>
      </c>
      <c r="BI387" s="241">
        <f>IF(N387="nulová",J387,0)</f>
        <v>0</v>
      </c>
      <c r="BJ387" s="18" t="s">
        <v>85</v>
      </c>
      <c r="BK387" s="241">
        <f>ROUND(I387*H387,2)</f>
        <v>0</v>
      </c>
      <c r="BL387" s="18" t="s">
        <v>166</v>
      </c>
      <c r="BM387" s="240" t="s">
        <v>693</v>
      </c>
    </row>
    <row r="388" s="12" customFormat="1" ht="22.8" customHeight="1">
      <c r="A388" s="12"/>
      <c r="B388" s="213"/>
      <c r="C388" s="214"/>
      <c r="D388" s="215" t="s">
        <v>77</v>
      </c>
      <c r="E388" s="227" t="s">
        <v>694</v>
      </c>
      <c r="F388" s="227" t="s">
        <v>695</v>
      </c>
      <c r="G388" s="214"/>
      <c r="H388" s="214"/>
      <c r="I388" s="217"/>
      <c r="J388" s="228">
        <f>BK388</f>
        <v>0</v>
      </c>
      <c r="K388" s="214"/>
      <c r="L388" s="219"/>
      <c r="M388" s="220"/>
      <c r="N388" s="221"/>
      <c r="O388" s="221"/>
      <c r="P388" s="222">
        <f>P389</f>
        <v>0</v>
      </c>
      <c r="Q388" s="221"/>
      <c r="R388" s="222">
        <f>R389</f>
        <v>0</v>
      </c>
      <c r="S388" s="221"/>
      <c r="T388" s="223">
        <f>T389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24" t="s">
        <v>85</v>
      </c>
      <c r="AT388" s="225" t="s">
        <v>77</v>
      </c>
      <c r="AU388" s="225" t="s">
        <v>85</v>
      </c>
      <c r="AY388" s="224" t="s">
        <v>159</v>
      </c>
      <c r="BK388" s="226">
        <f>BK389</f>
        <v>0</v>
      </c>
    </row>
    <row r="389" s="2" customFormat="1" ht="24.15" customHeight="1">
      <c r="A389" s="39"/>
      <c r="B389" s="40"/>
      <c r="C389" s="229" t="s">
        <v>696</v>
      </c>
      <c r="D389" s="229" t="s">
        <v>161</v>
      </c>
      <c r="E389" s="230" t="s">
        <v>697</v>
      </c>
      <c r="F389" s="231" t="s">
        <v>698</v>
      </c>
      <c r="G389" s="232" t="s">
        <v>317</v>
      </c>
      <c r="H389" s="233">
        <v>1460.4269999999999</v>
      </c>
      <c r="I389" s="234"/>
      <c r="J389" s="235">
        <f>ROUND(I389*H389,2)</f>
        <v>0</v>
      </c>
      <c r="K389" s="231" t="s">
        <v>165</v>
      </c>
      <c r="L389" s="45"/>
      <c r="M389" s="236" t="s">
        <v>1</v>
      </c>
      <c r="N389" s="237" t="s">
        <v>43</v>
      </c>
      <c r="O389" s="92"/>
      <c r="P389" s="238">
        <f>O389*H389</f>
        <v>0</v>
      </c>
      <c r="Q389" s="238">
        <v>0</v>
      </c>
      <c r="R389" s="238">
        <f>Q389*H389</f>
        <v>0</v>
      </c>
      <c r="S389" s="238">
        <v>0</v>
      </c>
      <c r="T389" s="239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40" t="s">
        <v>166</v>
      </c>
      <c r="AT389" s="240" t="s">
        <v>161</v>
      </c>
      <c r="AU389" s="240" t="s">
        <v>82</v>
      </c>
      <c r="AY389" s="18" t="s">
        <v>159</v>
      </c>
      <c r="BE389" s="241">
        <f>IF(N389="základní",J389,0)</f>
        <v>0</v>
      </c>
      <c r="BF389" s="241">
        <f>IF(N389="snížená",J389,0)</f>
        <v>0</v>
      </c>
      <c r="BG389" s="241">
        <f>IF(N389="zákl. přenesená",J389,0)</f>
        <v>0</v>
      </c>
      <c r="BH389" s="241">
        <f>IF(N389="sníž. přenesená",J389,0)</f>
        <v>0</v>
      </c>
      <c r="BI389" s="241">
        <f>IF(N389="nulová",J389,0)</f>
        <v>0</v>
      </c>
      <c r="BJ389" s="18" t="s">
        <v>85</v>
      </c>
      <c r="BK389" s="241">
        <f>ROUND(I389*H389,2)</f>
        <v>0</v>
      </c>
      <c r="BL389" s="18" t="s">
        <v>166</v>
      </c>
      <c r="BM389" s="240" t="s">
        <v>699</v>
      </c>
    </row>
    <row r="390" s="12" customFormat="1" ht="25.92" customHeight="1">
      <c r="A390" s="12"/>
      <c r="B390" s="213"/>
      <c r="C390" s="214"/>
      <c r="D390" s="215" t="s">
        <v>77</v>
      </c>
      <c r="E390" s="216" t="s">
        <v>700</v>
      </c>
      <c r="F390" s="216" t="s">
        <v>701</v>
      </c>
      <c r="G390" s="214"/>
      <c r="H390" s="214"/>
      <c r="I390" s="217"/>
      <c r="J390" s="218">
        <f>BK390</f>
        <v>0</v>
      </c>
      <c r="K390" s="214"/>
      <c r="L390" s="219"/>
      <c r="M390" s="220"/>
      <c r="N390" s="221"/>
      <c r="O390" s="221"/>
      <c r="P390" s="222">
        <f>P391</f>
        <v>0</v>
      </c>
      <c r="Q390" s="221"/>
      <c r="R390" s="222">
        <f>R391</f>
        <v>0.23788799999999996</v>
      </c>
      <c r="S390" s="221"/>
      <c r="T390" s="223">
        <f>T391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24" t="s">
        <v>82</v>
      </c>
      <c r="AT390" s="225" t="s">
        <v>77</v>
      </c>
      <c r="AU390" s="225" t="s">
        <v>78</v>
      </c>
      <c r="AY390" s="224" t="s">
        <v>159</v>
      </c>
      <c r="BK390" s="226">
        <f>BK391</f>
        <v>0</v>
      </c>
    </row>
    <row r="391" s="12" customFormat="1" ht="22.8" customHeight="1">
      <c r="A391" s="12"/>
      <c r="B391" s="213"/>
      <c r="C391" s="214"/>
      <c r="D391" s="215" t="s">
        <v>77</v>
      </c>
      <c r="E391" s="227" t="s">
        <v>702</v>
      </c>
      <c r="F391" s="227" t="s">
        <v>703</v>
      </c>
      <c r="G391" s="214"/>
      <c r="H391" s="214"/>
      <c r="I391" s="217"/>
      <c r="J391" s="228">
        <f>BK391</f>
        <v>0</v>
      </c>
      <c r="K391" s="214"/>
      <c r="L391" s="219"/>
      <c r="M391" s="220"/>
      <c r="N391" s="221"/>
      <c r="O391" s="221"/>
      <c r="P391" s="222">
        <f>SUM(P392:P397)</f>
        <v>0</v>
      </c>
      <c r="Q391" s="221"/>
      <c r="R391" s="222">
        <f>SUM(R392:R397)</f>
        <v>0.23788799999999996</v>
      </c>
      <c r="S391" s="221"/>
      <c r="T391" s="223">
        <f>SUM(T392:T397)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24" t="s">
        <v>82</v>
      </c>
      <c r="AT391" s="225" t="s">
        <v>77</v>
      </c>
      <c r="AU391" s="225" t="s">
        <v>85</v>
      </c>
      <c r="AY391" s="224" t="s">
        <v>159</v>
      </c>
      <c r="BK391" s="226">
        <f>SUM(BK392:BK397)</f>
        <v>0</v>
      </c>
    </row>
    <row r="392" s="2" customFormat="1" ht="33" customHeight="1">
      <c r="A392" s="39"/>
      <c r="B392" s="40"/>
      <c r="C392" s="229" t="s">
        <v>704</v>
      </c>
      <c r="D392" s="229" t="s">
        <v>161</v>
      </c>
      <c r="E392" s="230" t="s">
        <v>705</v>
      </c>
      <c r="F392" s="231" t="s">
        <v>706</v>
      </c>
      <c r="G392" s="232" t="s">
        <v>164</v>
      </c>
      <c r="H392" s="233">
        <v>56</v>
      </c>
      <c r="I392" s="234"/>
      <c r="J392" s="235">
        <f>ROUND(I392*H392,2)</f>
        <v>0</v>
      </c>
      <c r="K392" s="231" t="s">
        <v>165</v>
      </c>
      <c r="L392" s="45"/>
      <c r="M392" s="236" t="s">
        <v>1</v>
      </c>
      <c r="N392" s="237" t="s">
        <v>43</v>
      </c>
      <c r="O392" s="92"/>
      <c r="P392" s="238">
        <f>O392*H392</f>
        <v>0</v>
      </c>
      <c r="Q392" s="238">
        <v>0.00027</v>
      </c>
      <c r="R392" s="238">
        <f>Q392*H392</f>
        <v>0.01512</v>
      </c>
      <c r="S392" s="238">
        <v>0</v>
      </c>
      <c r="T392" s="23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40" t="s">
        <v>261</v>
      </c>
      <c r="AT392" s="240" t="s">
        <v>161</v>
      </c>
      <c r="AU392" s="240" t="s">
        <v>82</v>
      </c>
      <c r="AY392" s="18" t="s">
        <v>159</v>
      </c>
      <c r="BE392" s="241">
        <f>IF(N392="základní",J392,0)</f>
        <v>0</v>
      </c>
      <c r="BF392" s="241">
        <f>IF(N392="snížená",J392,0)</f>
        <v>0</v>
      </c>
      <c r="BG392" s="241">
        <f>IF(N392="zákl. přenesená",J392,0)</f>
        <v>0</v>
      </c>
      <c r="BH392" s="241">
        <f>IF(N392="sníž. přenesená",J392,0)</f>
        <v>0</v>
      </c>
      <c r="BI392" s="241">
        <f>IF(N392="nulová",J392,0)</f>
        <v>0</v>
      </c>
      <c r="BJ392" s="18" t="s">
        <v>85</v>
      </c>
      <c r="BK392" s="241">
        <f>ROUND(I392*H392,2)</f>
        <v>0</v>
      </c>
      <c r="BL392" s="18" t="s">
        <v>261</v>
      </c>
      <c r="BM392" s="240" t="s">
        <v>707</v>
      </c>
    </row>
    <row r="393" s="15" customFormat="1">
      <c r="A393" s="15"/>
      <c r="B393" s="265"/>
      <c r="C393" s="266"/>
      <c r="D393" s="244" t="s">
        <v>168</v>
      </c>
      <c r="E393" s="267" t="s">
        <v>1</v>
      </c>
      <c r="F393" s="268" t="s">
        <v>708</v>
      </c>
      <c r="G393" s="266"/>
      <c r="H393" s="267" t="s">
        <v>1</v>
      </c>
      <c r="I393" s="269"/>
      <c r="J393" s="266"/>
      <c r="K393" s="266"/>
      <c r="L393" s="270"/>
      <c r="M393" s="271"/>
      <c r="N393" s="272"/>
      <c r="O393" s="272"/>
      <c r="P393" s="272"/>
      <c r="Q393" s="272"/>
      <c r="R393" s="272"/>
      <c r="S393" s="272"/>
      <c r="T393" s="273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4" t="s">
        <v>168</v>
      </c>
      <c r="AU393" s="274" t="s">
        <v>82</v>
      </c>
      <c r="AV393" s="15" t="s">
        <v>85</v>
      </c>
      <c r="AW393" s="15" t="s">
        <v>34</v>
      </c>
      <c r="AX393" s="15" t="s">
        <v>78</v>
      </c>
      <c r="AY393" s="274" t="s">
        <v>159</v>
      </c>
    </row>
    <row r="394" s="13" customFormat="1">
      <c r="A394" s="13"/>
      <c r="B394" s="242"/>
      <c r="C394" s="243"/>
      <c r="D394" s="244" t="s">
        <v>168</v>
      </c>
      <c r="E394" s="245" t="s">
        <v>1</v>
      </c>
      <c r="F394" s="246" t="s">
        <v>709</v>
      </c>
      <c r="G394" s="243"/>
      <c r="H394" s="247">
        <v>56</v>
      </c>
      <c r="I394" s="248"/>
      <c r="J394" s="243"/>
      <c r="K394" s="243"/>
      <c r="L394" s="249"/>
      <c r="M394" s="250"/>
      <c r="N394" s="251"/>
      <c r="O394" s="251"/>
      <c r="P394" s="251"/>
      <c r="Q394" s="251"/>
      <c r="R394" s="251"/>
      <c r="S394" s="251"/>
      <c r="T394" s="25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3" t="s">
        <v>168</v>
      </c>
      <c r="AU394" s="253" t="s">
        <v>82</v>
      </c>
      <c r="AV394" s="13" t="s">
        <v>82</v>
      </c>
      <c r="AW394" s="13" t="s">
        <v>34</v>
      </c>
      <c r="AX394" s="13" t="s">
        <v>85</v>
      </c>
      <c r="AY394" s="253" t="s">
        <v>159</v>
      </c>
    </row>
    <row r="395" s="2" customFormat="1" ht="16.5" customHeight="1">
      <c r="A395" s="39"/>
      <c r="B395" s="40"/>
      <c r="C395" s="286" t="s">
        <v>710</v>
      </c>
      <c r="D395" s="286" t="s">
        <v>230</v>
      </c>
      <c r="E395" s="287" t="s">
        <v>711</v>
      </c>
      <c r="F395" s="288" t="s">
        <v>712</v>
      </c>
      <c r="G395" s="289" t="s">
        <v>164</v>
      </c>
      <c r="H395" s="290">
        <v>57.119999999999997</v>
      </c>
      <c r="I395" s="291"/>
      <c r="J395" s="292">
        <f>ROUND(I395*H395,2)</f>
        <v>0</v>
      </c>
      <c r="K395" s="288" t="s">
        <v>1</v>
      </c>
      <c r="L395" s="293"/>
      <c r="M395" s="294" t="s">
        <v>1</v>
      </c>
      <c r="N395" s="295" t="s">
        <v>43</v>
      </c>
      <c r="O395" s="92"/>
      <c r="P395" s="238">
        <f>O395*H395</f>
        <v>0</v>
      </c>
      <c r="Q395" s="238">
        <v>0.0038999999999999998</v>
      </c>
      <c r="R395" s="238">
        <f>Q395*H395</f>
        <v>0.22276799999999997</v>
      </c>
      <c r="S395" s="238">
        <v>0</v>
      </c>
      <c r="T395" s="23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0" t="s">
        <v>346</v>
      </c>
      <c r="AT395" s="240" t="s">
        <v>230</v>
      </c>
      <c r="AU395" s="240" t="s">
        <v>82</v>
      </c>
      <c r="AY395" s="18" t="s">
        <v>159</v>
      </c>
      <c r="BE395" s="241">
        <f>IF(N395="základní",J395,0)</f>
        <v>0</v>
      </c>
      <c r="BF395" s="241">
        <f>IF(N395="snížená",J395,0)</f>
        <v>0</v>
      </c>
      <c r="BG395" s="241">
        <f>IF(N395="zákl. přenesená",J395,0)</f>
        <v>0</v>
      </c>
      <c r="BH395" s="241">
        <f>IF(N395="sníž. přenesená",J395,0)</f>
        <v>0</v>
      </c>
      <c r="BI395" s="241">
        <f>IF(N395="nulová",J395,0)</f>
        <v>0</v>
      </c>
      <c r="BJ395" s="18" t="s">
        <v>85</v>
      </c>
      <c r="BK395" s="241">
        <f>ROUND(I395*H395,2)</f>
        <v>0</v>
      </c>
      <c r="BL395" s="18" t="s">
        <v>261</v>
      </c>
      <c r="BM395" s="240" t="s">
        <v>713</v>
      </c>
    </row>
    <row r="396" s="13" customFormat="1">
      <c r="A396" s="13"/>
      <c r="B396" s="242"/>
      <c r="C396" s="243"/>
      <c r="D396" s="244" t="s">
        <v>168</v>
      </c>
      <c r="E396" s="243"/>
      <c r="F396" s="246" t="s">
        <v>714</v>
      </c>
      <c r="G396" s="243"/>
      <c r="H396" s="247">
        <v>57.119999999999997</v>
      </c>
      <c r="I396" s="248"/>
      <c r="J396" s="243"/>
      <c r="K396" s="243"/>
      <c r="L396" s="249"/>
      <c r="M396" s="250"/>
      <c r="N396" s="251"/>
      <c r="O396" s="251"/>
      <c r="P396" s="251"/>
      <c r="Q396" s="251"/>
      <c r="R396" s="251"/>
      <c r="S396" s="251"/>
      <c r="T396" s="25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3" t="s">
        <v>168</v>
      </c>
      <c r="AU396" s="253" t="s">
        <v>82</v>
      </c>
      <c r="AV396" s="13" t="s">
        <v>82</v>
      </c>
      <c r="AW396" s="13" t="s">
        <v>4</v>
      </c>
      <c r="AX396" s="13" t="s">
        <v>85</v>
      </c>
      <c r="AY396" s="253" t="s">
        <v>159</v>
      </c>
    </row>
    <row r="397" s="2" customFormat="1" ht="24.15" customHeight="1">
      <c r="A397" s="39"/>
      <c r="B397" s="40"/>
      <c r="C397" s="229" t="s">
        <v>715</v>
      </c>
      <c r="D397" s="229" t="s">
        <v>161</v>
      </c>
      <c r="E397" s="230" t="s">
        <v>716</v>
      </c>
      <c r="F397" s="231" t="s">
        <v>717</v>
      </c>
      <c r="G397" s="232" t="s">
        <v>718</v>
      </c>
      <c r="H397" s="296"/>
      <c r="I397" s="234"/>
      <c r="J397" s="235">
        <f>ROUND(I397*H397,2)</f>
        <v>0</v>
      </c>
      <c r="K397" s="231" t="s">
        <v>165</v>
      </c>
      <c r="L397" s="45"/>
      <c r="M397" s="236" t="s">
        <v>1</v>
      </c>
      <c r="N397" s="237" t="s">
        <v>43</v>
      </c>
      <c r="O397" s="92"/>
      <c r="P397" s="238">
        <f>O397*H397</f>
        <v>0</v>
      </c>
      <c r="Q397" s="238">
        <v>0</v>
      </c>
      <c r="R397" s="238">
        <f>Q397*H397</f>
        <v>0</v>
      </c>
      <c r="S397" s="238">
        <v>0</v>
      </c>
      <c r="T397" s="23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40" t="s">
        <v>261</v>
      </c>
      <c r="AT397" s="240" t="s">
        <v>161</v>
      </c>
      <c r="AU397" s="240" t="s">
        <v>82</v>
      </c>
      <c r="AY397" s="18" t="s">
        <v>159</v>
      </c>
      <c r="BE397" s="241">
        <f>IF(N397="základní",J397,0)</f>
        <v>0</v>
      </c>
      <c r="BF397" s="241">
        <f>IF(N397="snížená",J397,0)</f>
        <v>0</v>
      </c>
      <c r="BG397" s="241">
        <f>IF(N397="zákl. přenesená",J397,0)</f>
        <v>0</v>
      </c>
      <c r="BH397" s="241">
        <f>IF(N397="sníž. přenesená",J397,0)</f>
        <v>0</v>
      </c>
      <c r="BI397" s="241">
        <f>IF(N397="nulová",J397,0)</f>
        <v>0</v>
      </c>
      <c r="BJ397" s="18" t="s">
        <v>85</v>
      </c>
      <c r="BK397" s="241">
        <f>ROUND(I397*H397,2)</f>
        <v>0</v>
      </c>
      <c r="BL397" s="18" t="s">
        <v>261</v>
      </c>
      <c r="BM397" s="240" t="s">
        <v>719</v>
      </c>
    </row>
    <row r="398" s="12" customFormat="1" ht="25.92" customHeight="1">
      <c r="A398" s="12"/>
      <c r="B398" s="213"/>
      <c r="C398" s="214"/>
      <c r="D398" s="215" t="s">
        <v>77</v>
      </c>
      <c r="E398" s="216" t="s">
        <v>230</v>
      </c>
      <c r="F398" s="216" t="s">
        <v>720</v>
      </c>
      <c r="G398" s="214"/>
      <c r="H398" s="214"/>
      <c r="I398" s="217"/>
      <c r="J398" s="218">
        <f>BK398</f>
        <v>0</v>
      </c>
      <c r="K398" s="214"/>
      <c r="L398" s="219"/>
      <c r="M398" s="220"/>
      <c r="N398" s="221"/>
      <c r="O398" s="221"/>
      <c r="P398" s="222">
        <f>P399</f>
        <v>0</v>
      </c>
      <c r="Q398" s="221"/>
      <c r="R398" s="222">
        <f>R399</f>
        <v>0.016001999999999999</v>
      </c>
      <c r="S398" s="221"/>
      <c r="T398" s="223">
        <f>T399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24" t="s">
        <v>102</v>
      </c>
      <c r="AT398" s="225" t="s">
        <v>77</v>
      </c>
      <c r="AU398" s="225" t="s">
        <v>78</v>
      </c>
      <c r="AY398" s="224" t="s">
        <v>159</v>
      </c>
      <c r="BK398" s="226">
        <f>BK399</f>
        <v>0</v>
      </c>
    </row>
    <row r="399" s="12" customFormat="1" ht="22.8" customHeight="1">
      <c r="A399" s="12"/>
      <c r="B399" s="213"/>
      <c r="C399" s="214"/>
      <c r="D399" s="215" t="s">
        <v>77</v>
      </c>
      <c r="E399" s="227" t="s">
        <v>721</v>
      </c>
      <c r="F399" s="227" t="s">
        <v>722</v>
      </c>
      <c r="G399" s="214"/>
      <c r="H399" s="214"/>
      <c r="I399" s="217"/>
      <c r="J399" s="228">
        <f>BK399</f>
        <v>0</v>
      </c>
      <c r="K399" s="214"/>
      <c r="L399" s="219"/>
      <c r="M399" s="220"/>
      <c r="N399" s="221"/>
      <c r="O399" s="221"/>
      <c r="P399" s="222">
        <f>SUM(P400:P406)</f>
        <v>0</v>
      </c>
      <c r="Q399" s="221"/>
      <c r="R399" s="222">
        <f>SUM(R400:R406)</f>
        <v>0.016001999999999999</v>
      </c>
      <c r="S399" s="221"/>
      <c r="T399" s="223">
        <f>SUM(T400:T406)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4" t="s">
        <v>102</v>
      </c>
      <c r="AT399" s="225" t="s">
        <v>77</v>
      </c>
      <c r="AU399" s="225" t="s">
        <v>85</v>
      </c>
      <c r="AY399" s="224" t="s">
        <v>159</v>
      </c>
      <c r="BK399" s="226">
        <f>SUM(BK400:BK406)</f>
        <v>0</v>
      </c>
    </row>
    <row r="400" s="2" customFormat="1" ht="24.15" customHeight="1">
      <c r="A400" s="39"/>
      <c r="B400" s="40"/>
      <c r="C400" s="229" t="s">
        <v>723</v>
      </c>
      <c r="D400" s="229" t="s">
        <v>161</v>
      </c>
      <c r="E400" s="230" t="s">
        <v>724</v>
      </c>
      <c r="F400" s="231" t="s">
        <v>725</v>
      </c>
      <c r="G400" s="232" t="s">
        <v>164</v>
      </c>
      <c r="H400" s="233">
        <v>18</v>
      </c>
      <c r="I400" s="234"/>
      <c r="J400" s="235">
        <f>ROUND(I400*H400,2)</f>
        <v>0</v>
      </c>
      <c r="K400" s="231" t="s">
        <v>165</v>
      </c>
      <c r="L400" s="45"/>
      <c r="M400" s="236" t="s">
        <v>1</v>
      </c>
      <c r="N400" s="237" t="s">
        <v>43</v>
      </c>
      <c r="O400" s="92"/>
      <c r="P400" s="238">
        <f>O400*H400</f>
        <v>0</v>
      </c>
      <c r="Q400" s="238">
        <v>0</v>
      </c>
      <c r="R400" s="238">
        <f>Q400*H400</f>
        <v>0</v>
      </c>
      <c r="S400" s="238">
        <v>0</v>
      </c>
      <c r="T400" s="23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0" t="s">
        <v>499</v>
      </c>
      <c r="AT400" s="240" t="s">
        <v>161</v>
      </c>
      <c r="AU400" s="240" t="s">
        <v>82</v>
      </c>
      <c r="AY400" s="18" t="s">
        <v>159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85</v>
      </c>
      <c r="BK400" s="241">
        <f>ROUND(I400*H400,2)</f>
        <v>0</v>
      </c>
      <c r="BL400" s="18" t="s">
        <v>499</v>
      </c>
      <c r="BM400" s="240" t="s">
        <v>726</v>
      </c>
    </row>
    <row r="401" s="2" customFormat="1" ht="16.5" customHeight="1">
      <c r="A401" s="39"/>
      <c r="B401" s="40"/>
      <c r="C401" s="229" t="s">
        <v>727</v>
      </c>
      <c r="D401" s="229" t="s">
        <v>161</v>
      </c>
      <c r="E401" s="230" t="s">
        <v>728</v>
      </c>
      <c r="F401" s="231" t="s">
        <v>729</v>
      </c>
      <c r="G401" s="232" t="s">
        <v>164</v>
      </c>
      <c r="H401" s="233">
        <v>18</v>
      </c>
      <c r="I401" s="234"/>
      <c r="J401" s="235">
        <f>ROUND(I401*H401,2)</f>
        <v>0</v>
      </c>
      <c r="K401" s="231" t="s">
        <v>165</v>
      </c>
      <c r="L401" s="45"/>
      <c r="M401" s="236" t="s">
        <v>1</v>
      </c>
      <c r="N401" s="237" t="s">
        <v>43</v>
      </c>
      <c r="O401" s="92"/>
      <c r="P401" s="238">
        <f>O401*H401</f>
        <v>0</v>
      </c>
      <c r="Q401" s="238">
        <v>6.9999999999999994E-05</v>
      </c>
      <c r="R401" s="238">
        <f>Q401*H401</f>
        <v>0.0012599999999999998</v>
      </c>
      <c r="S401" s="238">
        <v>0</v>
      </c>
      <c r="T401" s="23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0" t="s">
        <v>499</v>
      </c>
      <c r="AT401" s="240" t="s">
        <v>161</v>
      </c>
      <c r="AU401" s="240" t="s">
        <v>82</v>
      </c>
      <c r="AY401" s="18" t="s">
        <v>159</v>
      </c>
      <c r="BE401" s="241">
        <f>IF(N401="základní",J401,0)</f>
        <v>0</v>
      </c>
      <c r="BF401" s="241">
        <f>IF(N401="snížená",J401,0)</f>
        <v>0</v>
      </c>
      <c r="BG401" s="241">
        <f>IF(N401="zákl. přenesená",J401,0)</f>
        <v>0</v>
      </c>
      <c r="BH401" s="241">
        <f>IF(N401="sníž. přenesená",J401,0)</f>
        <v>0</v>
      </c>
      <c r="BI401" s="241">
        <f>IF(N401="nulová",J401,0)</f>
        <v>0</v>
      </c>
      <c r="BJ401" s="18" t="s">
        <v>85</v>
      </c>
      <c r="BK401" s="241">
        <f>ROUND(I401*H401,2)</f>
        <v>0</v>
      </c>
      <c r="BL401" s="18" t="s">
        <v>499</v>
      </c>
      <c r="BM401" s="240" t="s">
        <v>730</v>
      </c>
    </row>
    <row r="402" s="2" customFormat="1" ht="33" customHeight="1">
      <c r="A402" s="39"/>
      <c r="B402" s="40"/>
      <c r="C402" s="229" t="s">
        <v>731</v>
      </c>
      <c r="D402" s="229" t="s">
        <v>161</v>
      </c>
      <c r="E402" s="230" t="s">
        <v>732</v>
      </c>
      <c r="F402" s="231" t="s">
        <v>733</v>
      </c>
      <c r="G402" s="232" t="s">
        <v>164</v>
      </c>
      <c r="H402" s="233">
        <v>18</v>
      </c>
      <c r="I402" s="234"/>
      <c r="J402" s="235">
        <f>ROUND(I402*H402,2)</f>
        <v>0</v>
      </c>
      <c r="K402" s="231" t="s">
        <v>165</v>
      </c>
      <c r="L402" s="45"/>
      <c r="M402" s="236" t="s">
        <v>1</v>
      </c>
      <c r="N402" s="237" t="s">
        <v>43</v>
      </c>
      <c r="O402" s="92"/>
      <c r="P402" s="238">
        <f>O402*H402</f>
        <v>0</v>
      </c>
      <c r="Q402" s="238">
        <v>0</v>
      </c>
      <c r="R402" s="238">
        <f>Q402*H402</f>
        <v>0</v>
      </c>
      <c r="S402" s="238">
        <v>0</v>
      </c>
      <c r="T402" s="23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40" t="s">
        <v>499</v>
      </c>
      <c r="AT402" s="240" t="s">
        <v>161</v>
      </c>
      <c r="AU402" s="240" t="s">
        <v>82</v>
      </c>
      <c r="AY402" s="18" t="s">
        <v>159</v>
      </c>
      <c r="BE402" s="241">
        <f>IF(N402="základní",J402,0)</f>
        <v>0</v>
      </c>
      <c r="BF402" s="241">
        <f>IF(N402="snížená",J402,0)</f>
        <v>0</v>
      </c>
      <c r="BG402" s="241">
        <f>IF(N402="zákl. přenesená",J402,0)</f>
        <v>0</v>
      </c>
      <c r="BH402" s="241">
        <f>IF(N402="sníž. přenesená",J402,0)</f>
        <v>0</v>
      </c>
      <c r="BI402" s="241">
        <f>IF(N402="nulová",J402,0)</f>
        <v>0</v>
      </c>
      <c r="BJ402" s="18" t="s">
        <v>85</v>
      </c>
      <c r="BK402" s="241">
        <f>ROUND(I402*H402,2)</f>
        <v>0</v>
      </c>
      <c r="BL402" s="18" t="s">
        <v>499</v>
      </c>
      <c r="BM402" s="240" t="s">
        <v>734</v>
      </c>
    </row>
    <row r="403" s="13" customFormat="1">
      <c r="A403" s="13"/>
      <c r="B403" s="242"/>
      <c r="C403" s="243"/>
      <c r="D403" s="244" t="s">
        <v>168</v>
      </c>
      <c r="E403" s="245" t="s">
        <v>1</v>
      </c>
      <c r="F403" s="246" t="s">
        <v>173</v>
      </c>
      <c r="G403" s="243"/>
      <c r="H403" s="247">
        <v>18</v>
      </c>
      <c r="I403" s="248"/>
      <c r="J403" s="243"/>
      <c r="K403" s="243"/>
      <c r="L403" s="249"/>
      <c r="M403" s="250"/>
      <c r="N403" s="251"/>
      <c r="O403" s="251"/>
      <c r="P403" s="251"/>
      <c r="Q403" s="251"/>
      <c r="R403" s="251"/>
      <c r="S403" s="251"/>
      <c r="T403" s="25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3" t="s">
        <v>168</v>
      </c>
      <c r="AU403" s="253" t="s">
        <v>82</v>
      </c>
      <c r="AV403" s="13" t="s">
        <v>82</v>
      </c>
      <c r="AW403" s="13" t="s">
        <v>34</v>
      </c>
      <c r="AX403" s="13" t="s">
        <v>85</v>
      </c>
      <c r="AY403" s="253" t="s">
        <v>159</v>
      </c>
    </row>
    <row r="404" s="2" customFormat="1" ht="24.15" customHeight="1">
      <c r="A404" s="39"/>
      <c r="B404" s="40"/>
      <c r="C404" s="286" t="s">
        <v>735</v>
      </c>
      <c r="D404" s="286" t="s">
        <v>230</v>
      </c>
      <c r="E404" s="287" t="s">
        <v>736</v>
      </c>
      <c r="F404" s="288" t="s">
        <v>737</v>
      </c>
      <c r="G404" s="289" t="s">
        <v>164</v>
      </c>
      <c r="H404" s="290">
        <v>18.899999999999999</v>
      </c>
      <c r="I404" s="291"/>
      <c r="J404" s="292">
        <f>ROUND(I404*H404,2)</f>
        <v>0</v>
      </c>
      <c r="K404" s="288" t="s">
        <v>165</v>
      </c>
      <c r="L404" s="293"/>
      <c r="M404" s="294" t="s">
        <v>1</v>
      </c>
      <c r="N404" s="295" t="s">
        <v>43</v>
      </c>
      <c r="O404" s="92"/>
      <c r="P404" s="238">
        <f>O404*H404</f>
        <v>0</v>
      </c>
      <c r="Q404" s="238">
        <v>0.00077999999999999999</v>
      </c>
      <c r="R404" s="238">
        <f>Q404*H404</f>
        <v>0.014741999999999998</v>
      </c>
      <c r="S404" s="238">
        <v>0</v>
      </c>
      <c r="T404" s="23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40" t="s">
        <v>738</v>
      </c>
      <c r="AT404" s="240" t="s">
        <v>230</v>
      </c>
      <c r="AU404" s="240" t="s">
        <v>82</v>
      </c>
      <c r="AY404" s="18" t="s">
        <v>159</v>
      </c>
      <c r="BE404" s="241">
        <f>IF(N404="základní",J404,0)</f>
        <v>0</v>
      </c>
      <c r="BF404" s="241">
        <f>IF(N404="snížená",J404,0)</f>
        <v>0</v>
      </c>
      <c r="BG404" s="241">
        <f>IF(N404="zákl. přenesená",J404,0)</f>
        <v>0</v>
      </c>
      <c r="BH404" s="241">
        <f>IF(N404="sníž. přenesená",J404,0)</f>
        <v>0</v>
      </c>
      <c r="BI404" s="241">
        <f>IF(N404="nulová",J404,0)</f>
        <v>0</v>
      </c>
      <c r="BJ404" s="18" t="s">
        <v>85</v>
      </c>
      <c r="BK404" s="241">
        <f>ROUND(I404*H404,2)</f>
        <v>0</v>
      </c>
      <c r="BL404" s="18" t="s">
        <v>738</v>
      </c>
      <c r="BM404" s="240" t="s">
        <v>739</v>
      </c>
    </row>
    <row r="405" s="13" customFormat="1">
      <c r="A405" s="13"/>
      <c r="B405" s="242"/>
      <c r="C405" s="243"/>
      <c r="D405" s="244" t="s">
        <v>168</v>
      </c>
      <c r="E405" s="243"/>
      <c r="F405" s="246" t="s">
        <v>740</v>
      </c>
      <c r="G405" s="243"/>
      <c r="H405" s="247">
        <v>18.899999999999999</v>
      </c>
      <c r="I405" s="248"/>
      <c r="J405" s="243"/>
      <c r="K405" s="243"/>
      <c r="L405" s="249"/>
      <c r="M405" s="250"/>
      <c r="N405" s="251"/>
      <c r="O405" s="251"/>
      <c r="P405" s="251"/>
      <c r="Q405" s="251"/>
      <c r="R405" s="251"/>
      <c r="S405" s="251"/>
      <c r="T405" s="25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3" t="s">
        <v>168</v>
      </c>
      <c r="AU405" s="253" t="s">
        <v>82</v>
      </c>
      <c r="AV405" s="13" t="s">
        <v>82</v>
      </c>
      <c r="AW405" s="13" t="s">
        <v>4</v>
      </c>
      <c r="AX405" s="13" t="s">
        <v>85</v>
      </c>
      <c r="AY405" s="253" t="s">
        <v>159</v>
      </c>
    </row>
    <row r="406" s="2" customFormat="1" ht="24.15" customHeight="1">
      <c r="A406" s="39"/>
      <c r="B406" s="40"/>
      <c r="C406" s="229" t="s">
        <v>741</v>
      </c>
      <c r="D406" s="229" t="s">
        <v>161</v>
      </c>
      <c r="E406" s="230" t="s">
        <v>742</v>
      </c>
      <c r="F406" s="231" t="s">
        <v>743</v>
      </c>
      <c r="G406" s="232" t="s">
        <v>317</v>
      </c>
      <c r="H406" s="233">
        <v>0.016</v>
      </c>
      <c r="I406" s="234"/>
      <c r="J406" s="235">
        <f>ROUND(I406*H406,2)</f>
        <v>0</v>
      </c>
      <c r="K406" s="231" t="s">
        <v>165</v>
      </c>
      <c r="L406" s="45"/>
      <c r="M406" s="297" t="s">
        <v>1</v>
      </c>
      <c r="N406" s="298" t="s">
        <v>43</v>
      </c>
      <c r="O406" s="299"/>
      <c r="P406" s="300">
        <f>O406*H406</f>
        <v>0</v>
      </c>
      <c r="Q406" s="300">
        <v>0</v>
      </c>
      <c r="R406" s="300">
        <f>Q406*H406</f>
        <v>0</v>
      </c>
      <c r="S406" s="300">
        <v>0</v>
      </c>
      <c r="T406" s="30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40" t="s">
        <v>499</v>
      </c>
      <c r="AT406" s="240" t="s">
        <v>161</v>
      </c>
      <c r="AU406" s="240" t="s">
        <v>82</v>
      </c>
      <c r="AY406" s="18" t="s">
        <v>159</v>
      </c>
      <c r="BE406" s="241">
        <f>IF(N406="základní",J406,0)</f>
        <v>0</v>
      </c>
      <c r="BF406" s="241">
        <f>IF(N406="snížená",J406,0)</f>
        <v>0</v>
      </c>
      <c r="BG406" s="241">
        <f>IF(N406="zákl. přenesená",J406,0)</f>
        <v>0</v>
      </c>
      <c r="BH406" s="241">
        <f>IF(N406="sníž. přenesená",J406,0)</f>
        <v>0</v>
      </c>
      <c r="BI406" s="241">
        <f>IF(N406="nulová",J406,0)</f>
        <v>0</v>
      </c>
      <c r="BJ406" s="18" t="s">
        <v>85</v>
      </c>
      <c r="BK406" s="241">
        <f>ROUND(I406*H406,2)</f>
        <v>0</v>
      </c>
      <c r="BL406" s="18" t="s">
        <v>499</v>
      </c>
      <c r="BM406" s="240" t="s">
        <v>744</v>
      </c>
    </row>
    <row r="407" s="2" customFormat="1" ht="6.96" customHeight="1">
      <c r="A407" s="39"/>
      <c r="B407" s="67"/>
      <c r="C407" s="68"/>
      <c r="D407" s="68"/>
      <c r="E407" s="68"/>
      <c r="F407" s="68"/>
      <c r="G407" s="68"/>
      <c r="H407" s="68"/>
      <c r="I407" s="68"/>
      <c r="J407" s="68"/>
      <c r="K407" s="68"/>
      <c r="L407" s="45"/>
      <c r="M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</row>
  </sheetData>
  <sheetProtection sheet="1" autoFilter="0" formatColumns="0" formatRows="0" objects="1" scenarios="1" spinCount="100000" saltValue="b0trvUvvzTrnfGz1v+8gaAKmjCLBLrTnb0OpeQkmylyLpxZj9qiVeDrqROwcedsJqTvEghqMnpk5g00XoeIQyQ==" hashValue="XbQ6e2op60R06Hnvb+3kuB7AwK6fN3DxNnSp1H41QjXb/5EOn9YpmIZ3FdznfjDPJhuIlHadwg2qQysYByGlJQ==" algorithmName="SHA-512" password="CC3D"/>
  <autoFilter ref="C128:K40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  <c r="AZ2" s="148" t="s">
        <v>104</v>
      </c>
      <c r="BA2" s="148" t="s">
        <v>1</v>
      </c>
      <c r="BB2" s="148" t="s">
        <v>1</v>
      </c>
      <c r="BC2" s="148" t="s">
        <v>745</v>
      </c>
      <c r="BD2" s="148" t="s">
        <v>82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82</v>
      </c>
      <c r="AZ3" s="148" t="s">
        <v>746</v>
      </c>
      <c r="BA3" s="148" t="s">
        <v>1</v>
      </c>
      <c r="BB3" s="148" t="s">
        <v>1</v>
      </c>
      <c r="BC3" s="148" t="s">
        <v>303</v>
      </c>
      <c r="BD3" s="148" t="s">
        <v>82</v>
      </c>
    </row>
    <row r="4" s="1" customFormat="1" ht="24.96" customHeight="1">
      <c r="B4" s="21"/>
      <c r="D4" s="151" t="s">
        <v>108</v>
      </c>
      <c r="L4" s="21"/>
      <c r="M4" s="152" t="s">
        <v>10</v>
      </c>
      <c r="AT4" s="18" t="s">
        <v>4</v>
      </c>
      <c r="AZ4" s="148" t="s">
        <v>106</v>
      </c>
      <c r="BA4" s="148" t="s">
        <v>1</v>
      </c>
      <c r="BB4" s="148" t="s">
        <v>1</v>
      </c>
      <c r="BC4" s="148" t="s">
        <v>747</v>
      </c>
      <c r="BD4" s="148" t="s">
        <v>82</v>
      </c>
    </row>
    <row r="5" s="1" customFormat="1" ht="6.96" customHeight="1">
      <c r="B5" s="21"/>
      <c r="L5" s="21"/>
      <c r="AZ5" s="148" t="s">
        <v>109</v>
      </c>
      <c r="BA5" s="148" t="s">
        <v>1</v>
      </c>
      <c r="BB5" s="148" t="s">
        <v>1</v>
      </c>
      <c r="BC5" s="148" t="s">
        <v>748</v>
      </c>
      <c r="BD5" s="148" t="s">
        <v>82</v>
      </c>
    </row>
    <row r="6" s="1" customFormat="1" ht="12" customHeight="1">
      <c r="B6" s="21"/>
      <c r="D6" s="153" t="s">
        <v>16</v>
      </c>
      <c r="L6" s="21"/>
      <c r="AZ6" s="148" t="s">
        <v>111</v>
      </c>
      <c r="BA6" s="148" t="s">
        <v>1</v>
      </c>
      <c r="BB6" s="148" t="s">
        <v>1</v>
      </c>
      <c r="BC6" s="148" t="s">
        <v>749</v>
      </c>
      <c r="BD6" s="148" t="s">
        <v>82</v>
      </c>
    </row>
    <row r="7" s="1" customFormat="1" ht="26.25" customHeight="1">
      <c r="B7" s="21"/>
      <c r="E7" s="154" t="str">
        <f>'Rekapitulace stavby'!K6</f>
        <v>Chodníkové těleso a prodloužení vodovodu,Žilina u Nového Jičína,úsek Pstruží Potok-Životice u NJ</v>
      </c>
      <c r="F7" s="153"/>
      <c r="G7" s="153"/>
      <c r="H7" s="153"/>
      <c r="L7" s="21"/>
      <c r="AZ7" s="148" t="s">
        <v>113</v>
      </c>
      <c r="BA7" s="148" t="s">
        <v>1</v>
      </c>
      <c r="BB7" s="148" t="s">
        <v>1</v>
      </c>
      <c r="BC7" s="148" t="s">
        <v>750</v>
      </c>
      <c r="BD7" s="148" t="s">
        <v>82</v>
      </c>
    </row>
    <row r="8" s="1" customFormat="1" ht="12" customHeight="1">
      <c r="B8" s="21"/>
      <c r="D8" s="153" t="s">
        <v>117</v>
      </c>
      <c r="L8" s="21"/>
      <c r="AZ8" s="148" t="s">
        <v>115</v>
      </c>
      <c r="BA8" s="148" t="s">
        <v>1</v>
      </c>
      <c r="BB8" s="148" t="s">
        <v>1</v>
      </c>
      <c r="BC8" s="148" t="s">
        <v>751</v>
      </c>
      <c r="BD8" s="148" t="s">
        <v>82</v>
      </c>
    </row>
    <row r="9" s="2" customFormat="1" ht="23.25" customHeight="1">
      <c r="A9" s="39"/>
      <c r="B9" s="45"/>
      <c r="C9" s="39"/>
      <c r="D9" s="39"/>
      <c r="E9" s="154" t="s">
        <v>120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48" t="s">
        <v>121</v>
      </c>
      <c r="BA9" s="148" t="s">
        <v>1</v>
      </c>
      <c r="BB9" s="148" t="s">
        <v>1</v>
      </c>
      <c r="BC9" s="148" t="s">
        <v>752</v>
      </c>
      <c r="BD9" s="148" t="s">
        <v>82</v>
      </c>
    </row>
    <row r="10" s="2" customFormat="1" ht="12" customHeight="1">
      <c r="A10" s="39"/>
      <c r="B10" s="45"/>
      <c r="C10" s="39"/>
      <c r="D10" s="153" t="s">
        <v>123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48" t="s">
        <v>124</v>
      </c>
      <c r="BA10" s="148" t="s">
        <v>1</v>
      </c>
      <c r="BB10" s="148" t="s">
        <v>1</v>
      </c>
      <c r="BC10" s="148" t="s">
        <v>428</v>
      </c>
      <c r="BD10" s="148" t="s">
        <v>82</v>
      </c>
    </row>
    <row r="11" s="2" customFormat="1" ht="30" customHeight="1">
      <c r="A11" s="39"/>
      <c r="B11" s="45"/>
      <c r="C11" s="39"/>
      <c r="D11" s="39"/>
      <c r="E11" s="155" t="s">
        <v>753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127</v>
      </c>
      <c r="BA11" s="148" t="s">
        <v>1</v>
      </c>
      <c r="BB11" s="148" t="s">
        <v>1</v>
      </c>
      <c r="BC11" s="148" t="s">
        <v>754</v>
      </c>
      <c r="BD11" s="148" t="s">
        <v>82</v>
      </c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18</v>
      </c>
      <c r="E13" s="39"/>
      <c r="F13" s="142" t="s">
        <v>1</v>
      </c>
      <c r="G13" s="39"/>
      <c r="H13" s="39"/>
      <c r="I13" s="153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20</v>
      </c>
      <c r="E14" s="39"/>
      <c r="F14" s="142" t="s">
        <v>21</v>
      </c>
      <c r="G14" s="39"/>
      <c r="H14" s="39"/>
      <c r="I14" s="153" t="s">
        <v>22</v>
      </c>
      <c r="J14" s="156" t="str">
        <f>'Rekapitulace stavby'!AN8</f>
        <v>10. 3. 2025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24</v>
      </c>
      <c r="E16" s="39"/>
      <c r="F16" s="39"/>
      <c r="G16" s="39"/>
      <c r="H16" s="39"/>
      <c r="I16" s="153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3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29</v>
      </c>
      <c r="E19" s="39"/>
      <c r="F19" s="39"/>
      <c r="G19" s="39"/>
      <c r="H19" s="39"/>
      <c r="I19" s="153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3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31</v>
      </c>
      <c r="E22" s="39"/>
      <c r="F22" s="39"/>
      <c r="G22" s="39"/>
      <c r="H22" s="39"/>
      <c r="I22" s="153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129</v>
      </c>
      <c r="F23" s="39"/>
      <c r="G23" s="39"/>
      <c r="H23" s="39"/>
      <c r="I23" s="153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35</v>
      </c>
      <c r="E25" s="39"/>
      <c r="F25" s="39"/>
      <c r="G25" s="39"/>
      <c r="H25" s="39"/>
      <c r="I25" s="153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3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38</v>
      </c>
      <c r="E32" s="39"/>
      <c r="F32" s="39"/>
      <c r="G32" s="39"/>
      <c r="H32" s="39"/>
      <c r="I32" s="39"/>
      <c r="J32" s="163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40</v>
      </c>
      <c r="G34" s="39"/>
      <c r="H34" s="39"/>
      <c r="I34" s="164" t="s">
        <v>39</v>
      </c>
      <c r="J34" s="164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5" t="s">
        <v>42</v>
      </c>
      <c r="E35" s="153" t="s">
        <v>43</v>
      </c>
      <c r="F35" s="166">
        <f>ROUND((SUM(BE132:BE380)),  2)</f>
        <v>0</v>
      </c>
      <c r="G35" s="39"/>
      <c r="H35" s="39"/>
      <c r="I35" s="167">
        <v>0.20999999999999999</v>
      </c>
      <c r="J35" s="166">
        <f>ROUND(((SUM(BE132:BE380))*I35),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3" t="s">
        <v>44</v>
      </c>
      <c r="F36" s="166">
        <f>ROUND((SUM(BF132:BF380)),  2)</f>
        <v>0</v>
      </c>
      <c r="G36" s="39"/>
      <c r="H36" s="39"/>
      <c r="I36" s="167">
        <v>0.12</v>
      </c>
      <c r="J36" s="166">
        <f>ROUND(((SUM(BF132:BF380))*I36),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3" t="s">
        <v>45</v>
      </c>
      <c r="F37" s="166">
        <f>ROUND((SUM(BG132:BG380)),  2)</f>
        <v>0</v>
      </c>
      <c r="G37" s="39"/>
      <c r="H37" s="39"/>
      <c r="I37" s="167">
        <v>0.20999999999999999</v>
      </c>
      <c r="J37" s="16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3" t="s">
        <v>46</v>
      </c>
      <c r="F38" s="166">
        <f>ROUND((SUM(BH132:BH380)),  2)</f>
        <v>0</v>
      </c>
      <c r="G38" s="39"/>
      <c r="H38" s="39"/>
      <c r="I38" s="167">
        <v>0.12</v>
      </c>
      <c r="J38" s="166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47</v>
      </c>
      <c r="F39" s="166">
        <f>ROUND((SUM(BI132:BI380)),  2)</f>
        <v>0</v>
      </c>
      <c r="G39" s="39"/>
      <c r="H39" s="39"/>
      <c r="I39" s="167">
        <v>0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8"/>
      <c r="D41" s="169" t="s">
        <v>48</v>
      </c>
      <c r="E41" s="170"/>
      <c r="F41" s="170"/>
      <c r="G41" s="171" t="s">
        <v>49</v>
      </c>
      <c r="H41" s="172" t="s">
        <v>50</v>
      </c>
      <c r="I41" s="170"/>
      <c r="J41" s="173">
        <f>SUM(J32:J39)</f>
        <v>0</v>
      </c>
      <c r="K41" s="174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 a prodloužení vodovodu,Žilina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6" t="s">
        <v>120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123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7" t="str">
        <f>E11</f>
        <v xml:space="preserve">003 - SO 02 ŘAD B.1-  Ø 63/5,8 dl. 62 m,ŘAD B.2-  Ø 63/5,8 dl. 35 m,ŘAD B.3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Žilina u Nového Jičína</v>
      </c>
      <c r="G91" s="41"/>
      <c r="H91" s="41"/>
      <c r="I91" s="33" t="s">
        <v>22</v>
      </c>
      <c r="J91" s="80" t="str">
        <f>IF(J14="","",J14)</f>
        <v>10. 3. 2025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Městský úřad Nový Jičín</v>
      </c>
      <c r="G93" s="41"/>
      <c r="H93" s="41"/>
      <c r="I93" s="33" t="s">
        <v>31</v>
      </c>
      <c r="J93" s="37" t="str">
        <f>E23</f>
        <v>Aqua Ecology Projection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Fajfrová Irena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131</v>
      </c>
      <c r="D96" s="188"/>
      <c r="E96" s="188"/>
      <c r="F96" s="188"/>
      <c r="G96" s="188"/>
      <c r="H96" s="188"/>
      <c r="I96" s="188"/>
      <c r="J96" s="189" t="s">
        <v>132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133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134</v>
      </c>
    </row>
    <row r="99" s="9" customFormat="1" ht="24.96" customHeight="1">
      <c r="A99" s="9"/>
      <c r="B99" s="191"/>
      <c r="C99" s="192"/>
      <c r="D99" s="193" t="s">
        <v>135</v>
      </c>
      <c r="E99" s="194"/>
      <c r="F99" s="194"/>
      <c r="G99" s="194"/>
      <c r="H99" s="194"/>
      <c r="I99" s="194"/>
      <c r="J99" s="195">
        <f>J133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4"/>
      <c r="D100" s="198" t="s">
        <v>136</v>
      </c>
      <c r="E100" s="199"/>
      <c r="F100" s="199"/>
      <c r="G100" s="199"/>
      <c r="H100" s="199"/>
      <c r="I100" s="199"/>
      <c r="J100" s="200">
        <f>J134</f>
        <v>0</v>
      </c>
      <c r="K100" s="134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4"/>
      <c r="D101" s="198" t="s">
        <v>137</v>
      </c>
      <c r="E101" s="199"/>
      <c r="F101" s="199"/>
      <c r="G101" s="199"/>
      <c r="H101" s="199"/>
      <c r="I101" s="199"/>
      <c r="J101" s="200">
        <f>J264</f>
        <v>0</v>
      </c>
      <c r="K101" s="134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4"/>
      <c r="D102" s="198" t="s">
        <v>755</v>
      </c>
      <c r="E102" s="199"/>
      <c r="F102" s="199"/>
      <c r="G102" s="199"/>
      <c r="H102" s="199"/>
      <c r="I102" s="199"/>
      <c r="J102" s="200">
        <f>J273</f>
        <v>0</v>
      </c>
      <c r="K102" s="134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4"/>
      <c r="D103" s="198" t="s">
        <v>138</v>
      </c>
      <c r="E103" s="199"/>
      <c r="F103" s="199"/>
      <c r="G103" s="199"/>
      <c r="H103" s="199"/>
      <c r="I103" s="199"/>
      <c r="J103" s="200">
        <f>J286</f>
        <v>0</v>
      </c>
      <c r="K103" s="134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4"/>
      <c r="D104" s="198" t="s">
        <v>756</v>
      </c>
      <c r="E104" s="199"/>
      <c r="F104" s="199"/>
      <c r="G104" s="199"/>
      <c r="H104" s="199"/>
      <c r="I104" s="199"/>
      <c r="J104" s="200">
        <f>J355</f>
        <v>0</v>
      </c>
      <c r="K104" s="134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4"/>
      <c r="D105" s="198" t="s">
        <v>757</v>
      </c>
      <c r="E105" s="199"/>
      <c r="F105" s="199"/>
      <c r="G105" s="199"/>
      <c r="H105" s="199"/>
      <c r="I105" s="199"/>
      <c r="J105" s="200">
        <f>J357</f>
        <v>0</v>
      </c>
      <c r="K105" s="134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4"/>
      <c r="D106" s="198" t="s">
        <v>139</v>
      </c>
      <c r="E106" s="199"/>
      <c r="F106" s="199"/>
      <c r="G106" s="199"/>
      <c r="H106" s="199"/>
      <c r="I106" s="199"/>
      <c r="J106" s="200">
        <f>J365</f>
        <v>0</v>
      </c>
      <c r="K106" s="134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1"/>
      <c r="C107" s="192"/>
      <c r="D107" s="193" t="s">
        <v>140</v>
      </c>
      <c r="E107" s="194"/>
      <c r="F107" s="194"/>
      <c r="G107" s="194"/>
      <c r="H107" s="194"/>
      <c r="I107" s="194"/>
      <c r="J107" s="195">
        <f>J367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7"/>
      <c r="C108" s="134"/>
      <c r="D108" s="198" t="s">
        <v>758</v>
      </c>
      <c r="E108" s="199"/>
      <c r="F108" s="199"/>
      <c r="G108" s="199"/>
      <c r="H108" s="199"/>
      <c r="I108" s="199"/>
      <c r="J108" s="200">
        <f>J368</f>
        <v>0</v>
      </c>
      <c r="K108" s="134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91"/>
      <c r="C109" s="192"/>
      <c r="D109" s="193" t="s">
        <v>142</v>
      </c>
      <c r="E109" s="194"/>
      <c r="F109" s="194"/>
      <c r="G109" s="194"/>
      <c r="H109" s="194"/>
      <c r="I109" s="194"/>
      <c r="J109" s="195">
        <f>J371</f>
        <v>0</v>
      </c>
      <c r="K109" s="192"/>
      <c r="L109" s="19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7"/>
      <c r="C110" s="134"/>
      <c r="D110" s="198" t="s">
        <v>143</v>
      </c>
      <c r="E110" s="199"/>
      <c r="F110" s="199"/>
      <c r="G110" s="199"/>
      <c r="H110" s="199"/>
      <c r="I110" s="199"/>
      <c r="J110" s="200">
        <f>J372</f>
        <v>0</v>
      </c>
      <c r="K110" s="134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144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6.25" customHeight="1">
      <c r="A120" s="39"/>
      <c r="B120" s="40"/>
      <c r="C120" s="41"/>
      <c r="D120" s="41"/>
      <c r="E120" s="186" t="str">
        <f>E7</f>
        <v>Chodníkové těleso a prodloužení vodovodu,Žilina u Nového Jičína,úsek Pstruží Potok-Životice u NJ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117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23.25" customHeight="1">
      <c r="A122" s="39"/>
      <c r="B122" s="40"/>
      <c r="C122" s="41"/>
      <c r="D122" s="41"/>
      <c r="E122" s="186" t="s">
        <v>120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123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30" customHeight="1">
      <c r="A124" s="39"/>
      <c r="B124" s="40"/>
      <c r="C124" s="41"/>
      <c r="D124" s="41"/>
      <c r="E124" s="77" t="str">
        <f>E11</f>
        <v xml:space="preserve">003 - SO 02 ŘAD B.1-  Ø 63/5,8 dl. 62 m,ŘAD B.2-  Ø 63/5,8 dl. 35 m,ŘAD B.3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>Žilina u Nového Jičína</v>
      </c>
      <c r="G126" s="41"/>
      <c r="H126" s="41"/>
      <c r="I126" s="33" t="s">
        <v>22</v>
      </c>
      <c r="J126" s="80" t="str">
        <f>IF(J14="","",J14)</f>
        <v>10. 3. 2025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5.65" customHeight="1">
      <c r="A128" s="39"/>
      <c r="B128" s="40"/>
      <c r="C128" s="33" t="s">
        <v>24</v>
      </c>
      <c r="D128" s="41"/>
      <c r="E128" s="41"/>
      <c r="F128" s="28" t="str">
        <f>E17</f>
        <v>Městský úřad Nový Jičín</v>
      </c>
      <c r="G128" s="41"/>
      <c r="H128" s="41"/>
      <c r="I128" s="33" t="s">
        <v>31</v>
      </c>
      <c r="J128" s="37" t="str">
        <f>E23</f>
        <v>Aqua Ecology Projection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29</v>
      </c>
      <c r="D129" s="41"/>
      <c r="E129" s="41"/>
      <c r="F129" s="28" t="str">
        <f>IF(E20="","",E20)</f>
        <v>Vyplň údaj</v>
      </c>
      <c r="G129" s="41"/>
      <c r="H129" s="41"/>
      <c r="I129" s="33" t="s">
        <v>35</v>
      </c>
      <c r="J129" s="37" t="str">
        <f>E26</f>
        <v>Fajfrová Irena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2"/>
      <c r="B131" s="203"/>
      <c r="C131" s="204" t="s">
        <v>145</v>
      </c>
      <c r="D131" s="205" t="s">
        <v>63</v>
      </c>
      <c r="E131" s="205" t="s">
        <v>59</v>
      </c>
      <c r="F131" s="205" t="s">
        <v>60</v>
      </c>
      <c r="G131" s="205" t="s">
        <v>146</v>
      </c>
      <c r="H131" s="205" t="s">
        <v>147</v>
      </c>
      <c r="I131" s="205" t="s">
        <v>148</v>
      </c>
      <c r="J131" s="205" t="s">
        <v>132</v>
      </c>
      <c r="K131" s="206" t="s">
        <v>149</v>
      </c>
      <c r="L131" s="207"/>
      <c r="M131" s="101" t="s">
        <v>1</v>
      </c>
      <c r="N131" s="102" t="s">
        <v>42</v>
      </c>
      <c r="O131" s="102" t="s">
        <v>150</v>
      </c>
      <c r="P131" s="102" t="s">
        <v>151</v>
      </c>
      <c r="Q131" s="102" t="s">
        <v>152</v>
      </c>
      <c r="R131" s="102" t="s">
        <v>153</v>
      </c>
      <c r="S131" s="102" t="s">
        <v>154</v>
      </c>
      <c r="T131" s="103" t="s">
        <v>155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39"/>
      <c r="B132" s="40"/>
      <c r="C132" s="108" t="s">
        <v>156</v>
      </c>
      <c r="D132" s="41"/>
      <c r="E132" s="41"/>
      <c r="F132" s="41"/>
      <c r="G132" s="41"/>
      <c r="H132" s="41"/>
      <c r="I132" s="41"/>
      <c r="J132" s="208">
        <f>BK132</f>
        <v>0</v>
      </c>
      <c r="K132" s="41"/>
      <c r="L132" s="45"/>
      <c r="M132" s="104"/>
      <c r="N132" s="209"/>
      <c r="O132" s="105"/>
      <c r="P132" s="210">
        <f>P133+P367+P371</f>
        <v>0</v>
      </c>
      <c r="Q132" s="105"/>
      <c r="R132" s="210">
        <f>R133+R367+R371</f>
        <v>241.18871847999998</v>
      </c>
      <c r="S132" s="105"/>
      <c r="T132" s="211">
        <f>T133+T367+T371</f>
        <v>12.120000000000001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77</v>
      </c>
      <c r="AU132" s="18" t="s">
        <v>134</v>
      </c>
      <c r="BK132" s="212">
        <f>BK133+BK367+BK371</f>
        <v>0</v>
      </c>
    </row>
    <row r="133" s="12" customFormat="1" ht="25.92" customHeight="1">
      <c r="A133" s="12"/>
      <c r="B133" s="213"/>
      <c r="C133" s="214"/>
      <c r="D133" s="215" t="s">
        <v>77</v>
      </c>
      <c r="E133" s="216" t="s">
        <v>157</v>
      </c>
      <c r="F133" s="216" t="s">
        <v>158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P134+P264+P273+P286+P355+P357+P365</f>
        <v>0</v>
      </c>
      <c r="Q133" s="221"/>
      <c r="R133" s="222">
        <f>R134+R264+R273+R286+R355+R357+R365</f>
        <v>211.92067147999998</v>
      </c>
      <c r="S133" s="221"/>
      <c r="T133" s="223">
        <f>T134+T264+T273+T286+T355+T357+T365</f>
        <v>12.120000000000001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85</v>
      </c>
      <c r="AT133" s="225" t="s">
        <v>77</v>
      </c>
      <c r="AU133" s="225" t="s">
        <v>78</v>
      </c>
      <c r="AY133" s="224" t="s">
        <v>159</v>
      </c>
      <c r="BK133" s="226">
        <f>BK134+BK264+BK273+BK286+BK355+BK357+BK365</f>
        <v>0</v>
      </c>
    </row>
    <row r="134" s="12" customFormat="1" ht="22.8" customHeight="1">
      <c r="A134" s="12"/>
      <c r="B134" s="213"/>
      <c r="C134" s="214"/>
      <c r="D134" s="215" t="s">
        <v>77</v>
      </c>
      <c r="E134" s="227" t="s">
        <v>85</v>
      </c>
      <c r="F134" s="227" t="s">
        <v>160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SUM(P135:P263)</f>
        <v>0</v>
      </c>
      <c r="Q134" s="221"/>
      <c r="R134" s="222">
        <f>SUM(R135:R263)</f>
        <v>169.46221363999999</v>
      </c>
      <c r="S134" s="221"/>
      <c r="T134" s="223">
        <f>SUM(T135:T263)</f>
        <v>12.120000000000001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85</v>
      </c>
      <c r="AT134" s="225" t="s">
        <v>77</v>
      </c>
      <c r="AU134" s="225" t="s">
        <v>85</v>
      </c>
      <c r="AY134" s="224" t="s">
        <v>159</v>
      </c>
      <c r="BK134" s="226">
        <f>SUM(BK135:BK263)</f>
        <v>0</v>
      </c>
    </row>
    <row r="135" s="2" customFormat="1" ht="24.15" customHeight="1">
      <c r="A135" s="39"/>
      <c r="B135" s="40"/>
      <c r="C135" s="229" t="s">
        <v>85</v>
      </c>
      <c r="D135" s="229" t="s">
        <v>161</v>
      </c>
      <c r="E135" s="230" t="s">
        <v>759</v>
      </c>
      <c r="F135" s="231" t="s">
        <v>760</v>
      </c>
      <c r="G135" s="232" t="s">
        <v>183</v>
      </c>
      <c r="H135" s="233">
        <v>24</v>
      </c>
      <c r="I135" s="234"/>
      <c r="J135" s="235">
        <f>ROUND(I135*H135,2)</f>
        <v>0</v>
      </c>
      <c r="K135" s="231" t="s">
        <v>165</v>
      </c>
      <c r="L135" s="45"/>
      <c r="M135" s="236" t="s">
        <v>1</v>
      </c>
      <c r="N135" s="237" t="s">
        <v>43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0.17000000000000001</v>
      </c>
      <c r="T135" s="239">
        <f>S135*H135</f>
        <v>4.0800000000000001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166</v>
      </c>
      <c r="AT135" s="240" t="s">
        <v>161</v>
      </c>
      <c r="AU135" s="240" t="s">
        <v>82</v>
      </c>
      <c r="AY135" s="18" t="s">
        <v>159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85</v>
      </c>
      <c r="BK135" s="241">
        <f>ROUND(I135*H135,2)</f>
        <v>0</v>
      </c>
      <c r="BL135" s="18" t="s">
        <v>166</v>
      </c>
      <c r="BM135" s="240" t="s">
        <v>761</v>
      </c>
    </row>
    <row r="136" s="13" customFormat="1">
      <c r="A136" s="13"/>
      <c r="B136" s="242"/>
      <c r="C136" s="243"/>
      <c r="D136" s="244" t="s">
        <v>168</v>
      </c>
      <c r="E136" s="245" t="s">
        <v>1</v>
      </c>
      <c r="F136" s="246" t="s">
        <v>746</v>
      </c>
      <c r="G136" s="243"/>
      <c r="H136" s="247">
        <v>24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168</v>
      </c>
      <c r="AU136" s="253" t="s">
        <v>82</v>
      </c>
      <c r="AV136" s="13" t="s">
        <v>82</v>
      </c>
      <c r="AW136" s="13" t="s">
        <v>34</v>
      </c>
      <c r="AX136" s="13" t="s">
        <v>85</v>
      </c>
      <c r="AY136" s="253" t="s">
        <v>159</v>
      </c>
    </row>
    <row r="137" s="2" customFormat="1" ht="24.15" customHeight="1">
      <c r="A137" s="39"/>
      <c r="B137" s="40"/>
      <c r="C137" s="229" t="s">
        <v>82</v>
      </c>
      <c r="D137" s="229" t="s">
        <v>161</v>
      </c>
      <c r="E137" s="230" t="s">
        <v>762</v>
      </c>
      <c r="F137" s="231" t="s">
        <v>763</v>
      </c>
      <c r="G137" s="232" t="s">
        <v>183</v>
      </c>
      <c r="H137" s="233">
        <v>24</v>
      </c>
      <c r="I137" s="234"/>
      <c r="J137" s="235">
        <f>ROUND(I137*H137,2)</f>
        <v>0</v>
      </c>
      <c r="K137" s="231" t="s">
        <v>165</v>
      </c>
      <c r="L137" s="45"/>
      <c r="M137" s="236" t="s">
        <v>1</v>
      </c>
      <c r="N137" s="237" t="s">
        <v>43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0.22</v>
      </c>
      <c r="T137" s="239">
        <f>S137*H137</f>
        <v>5.2800000000000002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161</v>
      </c>
      <c r="AU137" s="240" t="s">
        <v>82</v>
      </c>
      <c r="AY137" s="18" t="s">
        <v>159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85</v>
      </c>
      <c r="BK137" s="241">
        <f>ROUND(I137*H137,2)</f>
        <v>0</v>
      </c>
      <c r="BL137" s="18" t="s">
        <v>166</v>
      </c>
      <c r="BM137" s="240" t="s">
        <v>764</v>
      </c>
    </row>
    <row r="138" s="13" customFormat="1">
      <c r="A138" s="13"/>
      <c r="B138" s="242"/>
      <c r="C138" s="243"/>
      <c r="D138" s="244" t="s">
        <v>168</v>
      </c>
      <c r="E138" s="245" t="s">
        <v>1</v>
      </c>
      <c r="F138" s="246" t="s">
        <v>746</v>
      </c>
      <c r="G138" s="243"/>
      <c r="H138" s="247">
        <v>24</v>
      </c>
      <c r="I138" s="248"/>
      <c r="J138" s="243"/>
      <c r="K138" s="243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168</v>
      </c>
      <c r="AU138" s="253" t="s">
        <v>82</v>
      </c>
      <c r="AV138" s="13" t="s">
        <v>82</v>
      </c>
      <c r="AW138" s="13" t="s">
        <v>34</v>
      </c>
      <c r="AX138" s="13" t="s">
        <v>85</v>
      </c>
      <c r="AY138" s="253" t="s">
        <v>159</v>
      </c>
    </row>
    <row r="139" s="2" customFormat="1" ht="24.15" customHeight="1">
      <c r="A139" s="39"/>
      <c r="B139" s="40"/>
      <c r="C139" s="229" t="s">
        <v>102</v>
      </c>
      <c r="D139" s="229" t="s">
        <v>161</v>
      </c>
      <c r="E139" s="230" t="s">
        <v>765</v>
      </c>
      <c r="F139" s="231" t="s">
        <v>766</v>
      </c>
      <c r="G139" s="232" t="s">
        <v>183</v>
      </c>
      <c r="H139" s="233">
        <v>24</v>
      </c>
      <c r="I139" s="234"/>
      <c r="J139" s="235">
        <f>ROUND(I139*H139,2)</f>
        <v>0</v>
      </c>
      <c r="K139" s="231" t="s">
        <v>165</v>
      </c>
      <c r="L139" s="45"/>
      <c r="M139" s="236" t="s">
        <v>1</v>
      </c>
      <c r="N139" s="237" t="s">
        <v>43</v>
      </c>
      <c r="O139" s="92"/>
      <c r="P139" s="238">
        <f>O139*H139</f>
        <v>0</v>
      </c>
      <c r="Q139" s="238">
        <v>1.0000000000000001E-05</v>
      </c>
      <c r="R139" s="238">
        <f>Q139*H139</f>
        <v>0.00024000000000000003</v>
      </c>
      <c r="S139" s="238">
        <v>0.11500000000000001</v>
      </c>
      <c r="T139" s="239">
        <f>S139*H139</f>
        <v>2.7600000000000002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166</v>
      </c>
      <c r="AT139" s="240" t="s">
        <v>161</v>
      </c>
      <c r="AU139" s="240" t="s">
        <v>82</v>
      </c>
      <c r="AY139" s="18" t="s">
        <v>159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85</v>
      </c>
      <c r="BK139" s="241">
        <f>ROUND(I139*H139,2)</f>
        <v>0</v>
      </c>
      <c r="BL139" s="18" t="s">
        <v>166</v>
      </c>
      <c r="BM139" s="240" t="s">
        <v>767</v>
      </c>
    </row>
    <row r="140" s="15" customFormat="1">
      <c r="A140" s="15"/>
      <c r="B140" s="265"/>
      <c r="C140" s="266"/>
      <c r="D140" s="244" t="s">
        <v>168</v>
      </c>
      <c r="E140" s="267" t="s">
        <v>1</v>
      </c>
      <c r="F140" s="268" t="s">
        <v>768</v>
      </c>
      <c r="G140" s="266"/>
      <c r="H140" s="267" t="s">
        <v>1</v>
      </c>
      <c r="I140" s="269"/>
      <c r="J140" s="266"/>
      <c r="K140" s="266"/>
      <c r="L140" s="270"/>
      <c r="M140" s="271"/>
      <c r="N140" s="272"/>
      <c r="O140" s="272"/>
      <c r="P140" s="272"/>
      <c r="Q140" s="272"/>
      <c r="R140" s="272"/>
      <c r="S140" s="272"/>
      <c r="T140" s="27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4" t="s">
        <v>168</v>
      </c>
      <c r="AU140" s="274" t="s">
        <v>82</v>
      </c>
      <c r="AV140" s="15" t="s">
        <v>85</v>
      </c>
      <c r="AW140" s="15" t="s">
        <v>34</v>
      </c>
      <c r="AX140" s="15" t="s">
        <v>78</v>
      </c>
      <c r="AY140" s="274" t="s">
        <v>159</v>
      </c>
    </row>
    <row r="141" s="13" customFormat="1">
      <c r="A141" s="13"/>
      <c r="B141" s="242"/>
      <c r="C141" s="243"/>
      <c r="D141" s="244" t="s">
        <v>168</v>
      </c>
      <c r="E141" s="245" t="s">
        <v>1</v>
      </c>
      <c r="F141" s="246" t="s">
        <v>769</v>
      </c>
      <c r="G141" s="243"/>
      <c r="H141" s="247">
        <v>24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168</v>
      </c>
      <c r="AU141" s="253" t="s">
        <v>82</v>
      </c>
      <c r="AV141" s="13" t="s">
        <v>82</v>
      </c>
      <c r="AW141" s="13" t="s">
        <v>34</v>
      </c>
      <c r="AX141" s="13" t="s">
        <v>78</v>
      </c>
      <c r="AY141" s="253" t="s">
        <v>159</v>
      </c>
    </row>
    <row r="142" s="14" customFormat="1">
      <c r="A142" s="14"/>
      <c r="B142" s="254"/>
      <c r="C142" s="255"/>
      <c r="D142" s="244" t="s">
        <v>168</v>
      </c>
      <c r="E142" s="256" t="s">
        <v>746</v>
      </c>
      <c r="F142" s="257" t="s">
        <v>188</v>
      </c>
      <c r="G142" s="255"/>
      <c r="H142" s="258">
        <v>24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168</v>
      </c>
      <c r="AU142" s="264" t="s">
        <v>82</v>
      </c>
      <c r="AV142" s="14" t="s">
        <v>102</v>
      </c>
      <c r="AW142" s="14" t="s">
        <v>34</v>
      </c>
      <c r="AX142" s="14" t="s">
        <v>85</v>
      </c>
      <c r="AY142" s="264" t="s">
        <v>159</v>
      </c>
    </row>
    <row r="143" s="2" customFormat="1" ht="16.5" customHeight="1">
      <c r="A143" s="39"/>
      <c r="B143" s="40"/>
      <c r="C143" s="229" t="s">
        <v>166</v>
      </c>
      <c r="D143" s="229" t="s">
        <v>161</v>
      </c>
      <c r="E143" s="230" t="s">
        <v>162</v>
      </c>
      <c r="F143" s="231" t="s">
        <v>163</v>
      </c>
      <c r="G143" s="232" t="s">
        <v>164</v>
      </c>
      <c r="H143" s="233">
        <v>1</v>
      </c>
      <c r="I143" s="234"/>
      <c r="J143" s="235">
        <f>ROUND(I143*H143,2)</f>
        <v>0</v>
      </c>
      <c r="K143" s="231" t="s">
        <v>165</v>
      </c>
      <c r="L143" s="45"/>
      <c r="M143" s="236" t="s">
        <v>1</v>
      </c>
      <c r="N143" s="237" t="s">
        <v>43</v>
      </c>
      <c r="O143" s="92"/>
      <c r="P143" s="238">
        <f>O143*H143</f>
        <v>0</v>
      </c>
      <c r="Q143" s="238">
        <v>0.036900000000000002</v>
      </c>
      <c r="R143" s="238">
        <f>Q143*H143</f>
        <v>0.036900000000000002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166</v>
      </c>
      <c r="AT143" s="240" t="s">
        <v>161</v>
      </c>
      <c r="AU143" s="240" t="s">
        <v>82</v>
      </c>
      <c r="AY143" s="18" t="s">
        <v>159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85</v>
      </c>
      <c r="BK143" s="241">
        <f>ROUND(I143*H143,2)</f>
        <v>0</v>
      </c>
      <c r="BL143" s="18" t="s">
        <v>166</v>
      </c>
      <c r="BM143" s="240" t="s">
        <v>770</v>
      </c>
    </row>
    <row r="144" s="2" customFormat="1" ht="24.15" customHeight="1">
      <c r="A144" s="39"/>
      <c r="B144" s="40"/>
      <c r="C144" s="229" t="s">
        <v>180</v>
      </c>
      <c r="D144" s="229" t="s">
        <v>161</v>
      </c>
      <c r="E144" s="230" t="s">
        <v>771</v>
      </c>
      <c r="F144" s="231" t="s">
        <v>772</v>
      </c>
      <c r="G144" s="232" t="s">
        <v>164</v>
      </c>
      <c r="H144" s="233">
        <v>1</v>
      </c>
      <c r="I144" s="234"/>
      <c r="J144" s="235">
        <f>ROUND(I144*H144,2)</f>
        <v>0</v>
      </c>
      <c r="K144" s="231" t="s">
        <v>165</v>
      </c>
      <c r="L144" s="45"/>
      <c r="M144" s="236" t="s">
        <v>1</v>
      </c>
      <c r="N144" s="237" t="s">
        <v>43</v>
      </c>
      <c r="O144" s="92"/>
      <c r="P144" s="238">
        <f>O144*H144</f>
        <v>0</v>
      </c>
      <c r="Q144" s="238">
        <v>0.0086800000000000002</v>
      </c>
      <c r="R144" s="238">
        <f>Q144*H144</f>
        <v>0.0086800000000000002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166</v>
      </c>
      <c r="AT144" s="240" t="s">
        <v>161</v>
      </c>
      <c r="AU144" s="240" t="s">
        <v>82</v>
      </c>
      <c r="AY144" s="18" t="s">
        <v>159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85</v>
      </c>
      <c r="BK144" s="241">
        <f>ROUND(I144*H144,2)</f>
        <v>0</v>
      </c>
      <c r="BL144" s="18" t="s">
        <v>166</v>
      </c>
      <c r="BM144" s="240" t="s">
        <v>773</v>
      </c>
    </row>
    <row r="145" s="2" customFormat="1" ht="24.15" customHeight="1">
      <c r="A145" s="39"/>
      <c r="B145" s="40"/>
      <c r="C145" s="229" t="s">
        <v>189</v>
      </c>
      <c r="D145" s="229" t="s">
        <v>161</v>
      </c>
      <c r="E145" s="230" t="s">
        <v>170</v>
      </c>
      <c r="F145" s="231" t="s">
        <v>171</v>
      </c>
      <c r="G145" s="232" t="s">
        <v>164</v>
      </c>
      <c r="H145" s="233">
        <v>77.5</v>
      </c>
      <c r="I145" s="234"/>
      <c r="J145" s="235">
        <f>ROUND(I145*H145,2)</f>
        <v>0</v>
      </c>
      <c r="K145" s="231" t="s">
        <v>165</v>
      </c>
      <c r="L145" s="45"/>
      <c r="M145" s="236" t="s">
        <v>1</v>
      </c>
      <c r="N145" s="237" t="s">
        <v>43</v>
      </c>
      <c r="O145" s="92"/>
      <c r="P145" s="238">
        <f>O145*H145</f>
        <v>0</v>
      </c>
      <c r="Q145" s="238">
        <v>0.036900000000000002</v>
      </c>
      <c r="R145" s="238">
        <f>Q145*H145</f>
        <v>2.85975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166</v>
      </c>
      <c r="AT145" s="240" t="s">
        <v>161</v>
      </c>
      <c r="AU145" s="240" t="s">
        <v>82</v>
      </c>
      <c r="AY145" s="18" t="s">
        <v>159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85</v>
      </c>
      <c r="BK145" s="241">
        <f>ROUND(I145*H145,2)</f>
        <v>0</v>
      </c>
      <c r="BL145" s="18" t="s">
        <v>166</v>
      </c>
      <c r="BM145" s="240" t="s">
        <v>774</v>
      </c>
    </row>
    <row r="146" s="13" customFormat="1">
      <c r="A146" s="13"/>
      <c r="B146" s="242"/>
      <c r="C146" s="243"/>
      <c r="D146" s="244" t="s">
        <v>168</v>
      </c>
      <c r="E146" s="245" t="s">
        <v>1</v>
      </c>
      <c r="F146" s="246" t="s">
        <v>775</v>
      </c>
      <c r="G146" s="243"/>
      <c r="H146" s="247">
        <v>4.5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168</v>
      </c>
      <c r="AU146" s="253" t="s">
        <v>82</v>
      </c>
      <c r="AV146" s="13" t="s">
        <v>82</v>
      </c>
      <c r="AW146" s="13" t="s">
        <v>34</v>
      </c>
      <c r="AX146" s="13" t="s">
        <v>78</v>
      </c>
      <c r="AY146" s="253" t="s">
        <v>159</v>
      </c>
    </row>
    <row r="147" s="13" customFormat="1">
      <c r="A147" s="13"/>
      <c r="B147" s="242"/>
      <c r="C147" s="243"/>
      <c r="D147" s="244" t="s">
        <v>168</v>
      </c>
      <c r="E147" s="245" t="s">
        <v>1</v>
      </c>
      <c r="F147" s="246" t="s">
        <v>776</v>
      </c>
      <c r="G147" s="243"/>
      <c r="H147" s="247">
        <v>73</v>
      </c>
      <c r="I147" s="248"/>
      <c r="J147" s="243"/>
      <c r="K147" s="243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168</v>
      </c>
      <c r="AU147" s="253" t="s">
        <v>82</v>
      </c>
      <c r="AV147" s="13" t="s">
        <v>82</v>
      </c>
      <c r="AW147" s="13" t="s">
        <v>34</v>
      </c>
      <c r="AX147" s="13" t="s">
        <v>78</v>
      </c>
      <c r="AY147" s="253" t="s">
        <v>159</v>
      </c>
    </row>
    <row r="148" s="16" customFormat="1">
      <c r="A148" s="16"/>
      <c r="B148" s="275"/>
      <c r="C148" s="276"/>
      <c r="D148" s="244" t="s">
        <v>168</v>
      </c>
      <c r="E148" s="277" t="s">
        <v>1</v>
      </c>
      <c r="F148" s="278" t="s">
        <v>216</v>
      </c>
      <c r="G148" s="276"/>
      <c r="H148" s="279">
        <v>77.5</v>
      </c>
      <c r="I148" s="280"/>
      <c r="J148" s="276"/>
      <c r="K148" s="276"/>
      <c r="L148" s="281"/>
      <c r="M148" s="282"/>
      <c r="N148" s="283"/>
      <c r="O148" s="283"/>
      <c r="P148" s="283"/>
      <c r="Q148" s="283"/>
      <c r="R148" s="283"/>
      <c r="S148" s="283"/>
      <c r="T148" s="284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85" t="s">
        <v>168</v>
      </c>
      <c r="AU148" s="285" t="s">
        <v>82</v>
      </c>
      <c r="AV148" s="16" t="s">
        <v>166</v>
      </c>
      <c r="AW148" s="16" t="s">
        <v>34</v>
      </c>
      <c r="AX148" s="16" t="s">
        <v>85</v>
      </c>
      <c r="AY148" s="285" t="s">
        <v>159</v>
      </c>
    </row>
    <row r="149" s="2" customFormat="1" ht="24.15" customHeight="1">
      <c r="A149" s="39"/>
      <c r="B149" s="40"/>
      <c r="C149" s="229" t="s">
        <v>196</v>
      </c>
      <c r="D149" s="229" t="s">
        <v>161</v>
      </c>
      <c r="E149" s="230" t="s">
        <v>174</v>
      </c>
      <c r="F149" s="231" t="s">
        <v>175</v>
      </c>
      <c r="G149" s="232" t="s">
        <v>164</v>
      </c>
      <c r="H149" s="233">
        <v>265</v>
      </c>
      <c r="I149" s="234"/>
      <c r="J149" s="235">
        <f>ROUND(I149*H149,2)</f>
        <v>0</v>
      </c>
      <c r="K149" s="231" t="s">
        <v>165</v>
      </c>
      <c r="L149" s="45"/>
      <c r="M149" s="236" t="s">
        <v>1</v>
      </c>
      <c r="N149" s="237" t="s">
        <v>43</v>
      </c>
      <c r="O149" s="92"/>
      <c r="P149" s="238">
        <f>O149*H149</f>
        <v>0</v>
      </c>
      <c r="Q149" s="238">
        <v>0.00042000000000000002</v>
      </c>
      <c r="R149" s="238">
        <f>Q149*H149</f>
        <v>0.11130000000000001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166</v>
      </c>
      <c r="AT149" s="240" t="s">
        <v>161</v>
      </c>
      <c r="AU149" s="240" t="s">
        <v>82</v>
      </c>
      <c r="AY149" s="18" t="s">
        <v>159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85</v>
      </c>
      <c r="BK149" s="241">
        <f>ROUND(I149*H149,2)</f>
        <v>0</v>
      </c>
      <c r="BL149" s="18" t="s">
        <v>166</v>
      </c>
      <c r="BM149" s="240" t="s">
        <v>777</v>
      </c>
    </row>
    <row r="150" s="13" customFormat="1">
      <c r="A150" s="13"/>
      <c r="B150" s="242"/>
      <c r="C150" s="243"/>
      <c r="D150" s="244" t="s">
        <v>168</v>
      </c>
      <c r="E150" s="245" t="s">
        <v>1</v>
      </c>
      <c r="F150" s="246" t="s">
        <v>778</v>
      </c>
      <c r="G150" s="243"/>
      <c r="H150" s="247">
        <v>185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168</v>
      </c>
      <c r="AU150" s="253" t="s">
        <v>82</v>
      </c>
      <c r="AV150" s="13" t="s">
        <v>82</v>
      </c>
      <c r="AW150" s="13" t="s">
        <v>34</v>
      </c>
      <c r="AX150" s="13" t="s">
        <v>78</v>
      </c>
      <c r="AY150" s="253" t="s">
        <v>159</v>
      </c>
    </row>
    <row r="151" s="13" customFormat="1">
      <c r="A151" s="13"/>
      <c r="B151" s="242"/>
      <c r="C151" s="243"/>
      <c r="D151" s="244" t="s">
        <v>168</v>
      </c>
      <c r="E151" s="245" t="s">
        <v>1</v>
      </c>
      <c r="F151" s="246" t="s">
        <v>779</v>
      </c>
      <c r="G151" s="243"/>
      <c r="H151" s="247">
        <v>48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168</v>
      </c>
      <c r="AU151" s="253" t="s">
        <v>82</v>
      </c>
      <c r="AV151" s="13" t="s">
        <v>82</v>
      </c>
      <c r="AW151" s="13" t="s">
        <v>34</v>
      </c>
      <c r="AX151" s="13" t="s">
        <v>78</v>
      </c>
      <c r="AY151" s="253" t="s">
        <v>159</v>
      </c>
    </row>
    <row r="152" s="13" customFormat="1">
      <c r="A152" s="13"/>
      <c r="B152" s="242"/>
      <c r="C152" s="243"/>
      <c r="D152" s="244" t="s">
        <v>168</v>
      </c>
      <c r="E152" s="245" t="s">
        <v>1</v>
      </c>
      <c r="F152" s="246" t="s">
        <v>780</v>
      </c>
      <c r="G152" s="243"/>
      <c r="H152" s="247">
        <v>32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168</v>
      </c>
      <c r="AU152" s="253" t="s">
        <v>82</v>
      </c>
      <c r="AV152" s="13" t="s">
        <v>82</v>
      </c>
      <c r="AW152" s="13" t="s">
        <v>34</v>
      </c>
      <c r="AX152" s="13" t="s">
        <v>78</v>
      </c>
      <c r="AY152" s="253" t="s">
        <v>159</v>
      </c>
    </row>
    <row r="153" s="16" customFormat="1">
      <c r="A153" s="16"/>
      <c r="B153" s="275"/>
      <c r="C153" s="276"/>
      <c r="D153" s="244" t="s">
        <v>168</v>
      </c>
      <c r="E153" s="277" t="s">
        <v>1</v>
      </c>
      <c r="F153" s="278" t="s">
        <v>216</v>
      </c>
      <c r="G153" s="276"/>
      <c r="H153" s="279">
        <v>265</v>
      </c>
      <c r="I153" s="280"/>
      <c r="J153" s="276"/>
      <c r="K153" s="276"/>
      <c r="L153" s="281"/>
      <c r="M153" s="282"/>
      <c r="N153" s="283"/>
      <c r="O153" s="283"/>
      <c r="P153" s="283"/>
      <c r="Q153" s="283"/>
      <c r="R153" s="283"/>
      <c r="S153" s="283"/>
      <c r="T153" s="284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85" t="s">
        <v>168</v>
      </c>
      <c r="AU153" s="285" t="s">
        <v>82</v>
      </c>
      <c r="AV153" s="16" t="s">
        <v>166</v>
      </c>
      <c r="AW153" s="16" t="s">
        <v>34</v>
      </c>
      <c r="AX153" s="16" t="s">
        <v>85</v>
      </c>
      <c r="AY153" s="285" t="s">
        <v>159</v>
      </c>
    </row>
    <row r="154" s="2" customFormat="1" ht="24.15" customHeight="1">
      <c r="A154" s="39"/>
      <c r="B154" s="40"/>
      <c r="C154" s="229" t="s">
        <v>217</v>
      </c>
      <c r="D154" s="229" t="s">
        <v>161</v>
      </c>
      <c r="E154" s="230" t="s">
        <v>177</v>
      </c>
      <c r="F154" s="231" t="s">
        <v>178</v>
      </c>
      <c r="G154" s="232" t="s">
        <v>164</v>
      </c>
      <c r="H154" s="233">
        <v>265</v>
      </c>
      <c r="I154" s="234"/>
      <c r="J154" s="235">
        <f>ROUND(I154*H154,2)</f>
        <v>0</v>
      </c>
      <c r="K154" s="231" t="s">
        <v>165</v>
      </c>
      <c r="L154" s="45"/>
      <c r="M154" s="236" t="s">
        <v>1</v>
      </c>
      <c r="N154" s="237" t="s">
        <v>43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161</v>
      </c>
      <c r="AU154" s="240" t="s">
        <v>82</v>
      </c>
      <c r="AY154" s="18" t="s">
        <v>159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85</v>
      </c>
      <c r="BK154" s="241">
        <f>ROUND(I154*H154,2)</f>
        <v>0</v>
      </c>
      <c r="BL154" s="18" t="s">
        <v>166</v>
      </c>
      <c r="BM154" s="240" t="s">
        <v>781</v>
      </c>
    </row>
    <row r="155" s="2" customFormat="1" ht="24.15" customHeight="1">
      <c r="A155" s="39"/>
      <c r="B155" s="40"/>
      <c r="C155" s="229" t="s">
        <v>225</v>
      </c>
      <c r="D155" s="229" t="s">
        <v>161</v>
      </c>
      <c r="E155" s="230" t="s">
        <v>782</v>
      </c>
      <c r="F155" s="231" t="s">
        <v>783</v>
      </c>
      <c r="G155" s="232" t="s">
        <v>183</v>
      </c>
      <c r="H155" s="233">
        <v>277</v>
      </c>
      <c r="I155" s="234"/>
      <c r="J155" s="235">
        <f>ROUND(I155*H155,2)</f>
        <v>0</v>
      </c>
      <c r="K155" s="231" t="s">
        <v>165</v>
      </c>
      <c r="L155" s="45"/>
      <c r="M155" s="236" t="s">
        <v>1</v>
      </c>
      <c r="N155" s="237" t="s">
        <v>43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166</v>
      </c>
      <c r="AT155" s="240" t="s">
        <v>161</v>
      </c>
      <c r="AU155" s="240" t="s">
        <v>82</v>
      </c>
      <c r="AY155" s="18" t="s">
        <v>159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85</v>
      </c>
      <c r="BK155" s="241">
        <f>ROUND(I155*H155,2)</f>
        <v>0</v>
      </c>
      <c r="BL155" s="18" t="s">
        <v>166</v>
      </c>
      <c r="BM155" s="240" t="s">
        <v>784</v>
      </c>
    </row>
    <row r="156" s="13" customFormat="1">
      <c r="A156" s="13"/>
      <c r="B156" s="242"/>
      <c r="C156" s="243"/>
      <c r="D156" s="244" t="s">
        <v>168</v>
      </c>
      <c r="E156" s="245" t="s">
        <v>1</v>
      </c>
      <c r="F156" s="246" t="s">
        <v>785</v>
      </c>
      <c r="G156" s="243"/>
      <c r="H156" s="247">
        <v>76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168</v>
      </c>
      <c r="AU156" s="253" t="s">
        <v>82</v>
      </c>
      <c r="AV156" s="13" t="s">
        <v>82</v>
      </c>
      <c r="AW156" s="13" t="s">
        <v>34</v>
      </c>
      <c r="AX156" s="13" t="s">
        <v>78</v>
      </c>
      <c r="AY156" s="253" t="s">
        <v>159</v>
      </c>
    </row>
    <row r="157" s="13" customFormat="1">
      <c r="A157" s="13"/>
      <c r="B157" s="242"/>
      <c r="C157" s="243"/>
      <c r="D157" s="244" t="s">
        <v>168</v>
      </c>
      <c r="E157" s="245" t="s">
        <v>1</v>
      </c>
      <c r="F157" s="246" t="s">
        <v>786</v>
      </c>
      <c r="G157" s="243"/>
      <c r="H157" s="247">
        <v>70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168</v>
      </c>
      <c r="AU157" s="253" t="s">
        <v>82</v>
      </c>
      <c r="AV157" s="13" t="s">
        <v>82</v>
      </c>
      <c r="AW157" s="13" t="s">
        <v>34</v>
      </c>
      <c r="AX157" s="13" t="s">
        <v>78</v>
      </c>
      <c r="AY157" s="253" t="s">
        <v>159</v>
      </c>
    </row>
    <row r="158" s="13" customFormat="1">
      <c r="A158" s="13"/>
      <c r="B158" s="242"/>
      <c r="C158" s="243"/>
      <c r="D158" s="244" t="s">
        <v>168</v>
      </c>
      <c r="E158" s="245" t="s">
        <v>1</v>
      </c>
      <c r="F158" s="246" t="s">
        <v>787</v>
      </c>
      <c r="G158" s="243"/>
      <c r="H158" s="247">
        <v>35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168</v>
      </c>
      <c r="AU158" s="253" t="s">
        <v>82</v>
      </c>
      <c r="AV158" s="13" t="s">
        <v>82</v>
      </c>
      <c r="AW158" s="13" t="s">
        <v>34</v>
      </c>
      <c r="AX158" s="13" t="s">
        <v>78</v>
      </c>
      <c r="AY158" s="253" t="s">
        <v>159</v>
      </c>
    </row>
    <row r="159" s="13" customFormat="1">
      <c r="A159" s="13"/>
      <c r="B159" s="242"/>
      <c r="C159" s="243"/>
      <c r="D159" s="244" t="s">
        <v>168</v>
      </c>
      <c r="E159" s="245" t="s">
        <v>1</v>
      </c>
      <c r="F159" s="246" t="s">
        <v>788</v>
      </c>
      <c r="G159" s="243"/>
      <c r="H159" s="247">
        <v>64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82</v>
      </c>
      <c r="AV159" s="13" t="s">
        <v>82</v>
      </c>
      <c r="AW159" s="13" t="s">
        <v>34</v>
      </c>
      <c r="AX159" s="13" t="s">
        <v>78</v>
      </c>
      <c r="AY159" s="253" t="s">
        <v>159</v>
      </c>
    </row>
    <row r="160" s="13" customFormat="1">
      <c r="A160" s="13"/>
      <c r="B160" s="242"/>
      <c r="C160" s="243"/>
      <c r="D160" s="244" t="s">
        <v>168</v>
      </c>
      <c r="E160" s="245" t="s">
        <v>1</v>
      </c>
      <c r="F160" s="246" t="s">
        <v>789</v>
      </c>
      <c r="G160" s="243"/>
      <c r="H160" s="247">
        <v>32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168</v>
      </c>
      <c r="AU160" s="253" t="s">
        <v>82</v>
      </c>
      <c r="AV160" s="13" t="s">
        <v>82</v>
      </c>
      <c r="AW160" s="13" t="s">
        <v>34</v>
      </c>
      <c r="AX160" s="13" t="s">
        <v>78</v>
      </c>
      <c r="AY160" s="253" t="s">
        <v>159</v>
      </c>
    </row>
    <row r="161" s="14" customFormat="1">
      <c r="A161" s="14"/>
      <c r="B161" s="254"/>
      <c r="C161" s="255"/>
      <c r="D161" s="244" t="s">
        <v>168</v>
      </c>
      <c r="E161" s="256" t="s">
        <v>1</v>
      </c>
      <c r="F161" s="257" t="s">
        <v>188</v>
      </c>
      <c r="G161" s="255"/>
      <c r="H161" s="258">
        <v>277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168</v>
      </c>
      <c r="AU161" s="264" t="s">
        <v>82</v>
      </c>
      <c r="AV161" s="14" t="s">
        <v>102</v>
      </c>
      <c r="AW161" s="14" t="s">
        <v>34</v>
      </c>
      <c r="AX161" s="14" t="s">
        <v>78</v>
      </c>
      <c r="AY161" s="264" t="s">
        <v>159</v>
      </c>
    </row>
    <row r="162" s="13" customFormat="1">
      <c r="A162" s="13"/>
      <c r="B162" s="242"/>
      <c r="C162" s="243"/>
      <c r="D162" s="244" t="s">
        <v>168</v>
      </c>
      <c r="E162" s="245" t="s">
        <v>109</v>
      </c>
      <c r="F162" s="246" t="s">
        <v>748</v>
      </c>
      <c r="G162" s="243"/>
      <c r="H162" s="247">
        <v>277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82</v>
      </c>
      <c r="AV162" s="13" t="s">
        <v>82</v>
      </c>
      <c r="AW162" s="13" t="s">
        <v>34</v>
      </c>
      <c r="AX162" s="13" t="s">
        <v>85</v>
      </c>
      <c r="AY162" s="253" t="s">
        <v>159</v>
      </c>
    </row>
    <row r="163" s="2" customFormat="1" ht="33" customHeight="1">
      <c r="A163" s="39"/>
      <c r="B163" s="40"/>
      <c r="C163" s="229" t="s">
        <v>229</v>
      </c>
      <c r="D163" s="229" t="s">
        <v>161</v>
      </c>
      <c r="E163" s="230" t="s">
        <v>190</v>
      </c>
      <c r="F163" s="231" t="s">
        <v>191</v>
      </c>
      <c r="G163" s="232" t="s">
        <v>192</v>
      </c>
      <c r="H163" s="233">
        <v>240</v>
      </c>
      <c r="I163" s="234"/>
      <c r="J163" s="235">
        <f>ROUND(I163*H163,2)</f>
        <v>0</v>
      </c>
      <c r="K163" s="231" t="s">
        <v>165</v>
      </c>
      <c r="L163" s="45"/>
      <c r="M163" s="236" t="s">
        <v>1</v>
      </c>
      <c r="N163" s="237" t="s">
        <v>43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166</v>
      </c>
      <c r="AT163" s="240" t="s">
        <v>161</v>
      </c>
      <c r="AU163" s="240" t="s">
        <v>82</v>
      </c>
      <c r="AY163" s="18" t="s">
        <v>159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85</v>
      </c>
      <c r="BK163" s="241">
        <f>ROUND(I163*H163,2)</f>
        <v>0</v>
      </c>
      <c r="BL163" s="18" t="s">
        <v>166</v>
      </c>
      <c r="BM163" s="240" t="s">
        <v>790</v>
      </c>
    </row>
    <row r="164" s="15" customFormat="1">
      <c r="A164" s="15"/>
      <c r="B164" s="265"/>
      <c r="C164" s="266"/>
      <c r="D164" s="244" t="s">
        <v>168</v>
      </c>
      <c r="E164" s="267" t="s">
        <v>1</v>
      </c>
      <c r="F164" s="268" t="s">
        <v>194</v>
      </c>
      <c r="G164" s="266"/>
      <c r="H164" s="267" t="s">
        <v>1</v>
      </c>
      <c r="I164" s="269"/>
      <c r="J164" s="266"/>
      <c r="K164" s="266"/>
      <c r="L164" s="270"/>
      <c r="M164" s="271"/>
      <c r="N164" s="272"/>
      <c r="O164" s="272"/>
      <c r="P164" s="272"/>
      <c r="Q164" s="272"/>
      <c r="R164" s="272"/>
      <c r="S164" s="272"/>
      <c r="T164" s="27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4" t="s">
        <v>168</v>
      </c>
      <c r="AU164" s="274" t="s">
        <v>82</v>
      </c>
      <c r="AV164" s="15" t="s">
        <v>85</v>
      </c>
      <c r="AW164" s="15" t="s">
        <v>34</v>
      </c>
      <c r="AX164" s="15" t="s">
        <v>78</v>
      </c>
      <c r="AY164" s="274" t="s">
        <v>159</v>
      </c>
    </row>
    <row r="165" s="13" customFormat="1">
      <c r="A165" s="13"/>
      <c r="B165" s="242"/>
      <c r="C165" s="243"/>
      <c r="D165" s="244" t="s">
        <v>168</v>
      </c>
      <c r="E165" s="245" t="s">
        <v>104</v>
      </c>
      <c r="F165" s="246" t="s">
        <v>791</v>
      </c>
      <c r="G165" s="243"/>
      <c r="H165" s="247">
        <v>240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168</v>
      </c>
      <c r="AU165" s="253" t="s">
        <v>82</v>
      </c>
      <c r="AV165" s="13" t="s">
        <v>82</v>
      </c>
      <c r="AW165" s="13" t="s">
        <v>34</v>
      </c>
      <c r="AX165" s="13" t="s">
        <v>85</v>
      </c>
      <c r="AY165" s="253" t="s">
        <v>159</v>
      </c>
    </row>
    <row r="166" s="2" customFormat="1" ht="33" customHeight="1">
      <c r="A166" s="39"/>
      <c r="B166" s="40"/>
      <c r="C166" s="229" t="s">
        <v>234</v>
      </c>
      <c r="D166" s="229" t="s">
        <v>161</v>
      </c>
      <c r="E166" s="230" t="s">
        <v>792</v>
      </c>
      <c r="F166" s="231" t="s">
        <v>793</v>
      </c>
      <c r="G166" s="232" t="s">
        <v>192</v>
      </c>
      <c r="H166" s="233">
        <v>389.118</v>
      </c>
      <c r="I166" s="234"/>
      <c r="J166" s="235">
        <f>ROUND(I166*H166,2)</f>
        <v>0</v>
      </c>
      <c r="K166" s="231" t="s">
        <v>165</v>
      </c>
      <c r="L166" s="45"/>
      <c r="M166" s="236" t="s">
        <v>1</v>
      </c>
      <c r="N166" s="237" t="s">
        <v>43</v>
      </c>
      <c r="O166" s="92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166</v>
      </c>
      <c r="AT166" s="240" t="s">
        <v>161</v>
      </c>
      <c r="AU166" s="240" t="s">
        <v>82</v>
      </c>
      <c r="AY166" s="18" t="s">
        <v>159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85</v>
      </c>
      <c r="BK166" s="241">
        <f>ROUND(I166*H166,2)</f>
        <v>0</v>
      </c>
      <c r="BL166" s="18" t="s">
        <v>166</v>
      </c>
      <c r="BM166" s="240" t="s">
        <v>794</v>
      </c>
    </row>
    <row r="167" s="15" customFormat="1">
      <c r="A167" s="15"/>
      <c r="B167" s="265"/>
      <c r="C167" s="266"/>
      <c r="D167" s="244" t="s">
        <v>168</v>
      </c>
      <c r="E167" s="267" t="s">
        <v>1</v>
      </c>
      <c r="F167" s="268" t="s">
        <v>795</v>
      </c>
      <c r="G167" s="266"/>
      <c r="H167" s="267" t="s">
        <v>1</v>
      </c>
      <c r="I167" s="269"/>
      <c r="J167" s="266"/>
      <c r="K167" s="266"/>
      <c r="L167" s="270"/>
      <c r="M167" s="271"/>
      <c r="N167" s="272"/>
      <c r="O167" s="272"/>
      <c r="P167" s="272"/>
      <c r="Q167" s="272"/>
      <c r="R167" s="272"/>
      <c r="S167" s="272"/>
      <c r="T167" s="27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4" t="s">
        <v>168</v>
      </c>
      <c r="AU167" s="274" t="s">
        <v>82</v>
      </c>
      <c r="AV167" s="15" t="s">
        <v>85</v>
      </c>
      <c r="AW167" s="15" t="s">
        <v>34</v>
      </c>
      <c r="AX167" s="15" t="s">
        <v>78</v>
      </c>
      <c r="AY167" s="274" t="s">
        <v>159</v>
      </c>
    </row>
    <row r="168" s="13" customFormat="1">
      <c r="A168" s="13"/>
      <c r="B168" s="242"/>
      <c r="C168" s="243"/>
      <c r="D168" s="244" t="s">
        <v>168</v>
      </c>
      <c r="E168" s="245" t="s">
        <v>1</v>
      </c>
      <c r="F168" s="246" t="s">
        <v>796</v>
      </c>
      <c r="G168" s="243"/>
      <c r="H168" s="247">
        <v>26.100000000000001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168</v>
      </c>
      <c r="AU168" s="253" t="s">
        <v>82</v>
      </c>
      <c r="AV168" s="13" t="s">
        <v>82</v>
      </c>
      <c r="AW168" s="13" t="s">
        <v>34</v>
      </c>
      <c r="AX168" s="13" t="s">
        <v>78</v>
      </c>
      <c r="AY168" s="253" t="s">
        <v>159</v>
      </c>
    </row>
    <row r="169" s="13" customFormat="1">
      <c r="A169" s="13"/>
      <c r="B169" s="242"/>
      <c r="C169" s="243"/>
      <c r="D169" s="244" t="s">
        <v>168</v>
      </c>
      <c r="E169" s="245" t="s">
        <v>1</v>
      </c>
      <c r="F169" s="246" t="s">
        <v>797</v>
      </c>
      <c r="G169" s="243"/>
      <c r="H169" s="247">
        <v>38.479999999999997</v>
      </c>
      <c r="I169" s="248"/>
      <c r="J169" s="243"/>
      <c r="K169" s="243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168</v>
      </c>
      <c r="AU169" s="253" t="s">
        <v>82</v>
      </c>
      <c r="AV169" s="13" t="s">
        <v>82</v>
      </c>
      <c r="AW169" s="13" t="s">
        <v>34</v>
      </c>
      <c r="AX169" s="13" t="s">
        <v>78</v>
      </c>
      <c r="AY169" s="253" t="s">
        <v>159</v>
      </c>
    </row>
    <row r="170" s="15" customFormat="1">
      <c r="A170" s="15"/>
      <c r="B170" s="265"/>
      <c r="C170" s="266"/>
      <c r="D170" s="244" t="s">
        <v>168</v>
      </c>
      <c r="E170" s="267" t="s">
        <v>1</v>
      </c>
      <c r="F170" s="268" t="s">
        <v>798</v>
      </c>
      <c r="G170" s="266"/>
      <c r="H170" s="267" t="s">
        <v>1</v>
      </c>
      <c r="I170" s="269"/>
      <c r="J170" s="266"/>
      <c r="K170" s="266"/>
      <c r="L170" s="270"/>
      <c r="M170" s="271"/>
      <c r="N170" s="272"/>
      <c r="O170" s="272"/>
      <c r="P170" s="272"/>
      <c r="Q170" s="272"/>
      <c r="R170" s="272"/>
      <c r="S170" s="272"/>
      <c r="T170" s="27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4" t="s">
        <v>168</v>
      </c>
      <c r="AU170" s="274" t="s">
        <v>82</v>
      </c>
      <c r="AV170" s="15" t="s">
        <v>85</v>
      </c>
      <c r="AW170" s="15" t="s">
        <v>34</v>
      </c>
      <c r="AX170" s="15" t="s">
        <v>78</v>
      </c>
      <c r="AY170" s="274" t="s">
        <v>159</v>
      </c>
    </row>
    <row r="171" s="13" customFormat="1">
      <c r="A171" s="13"/>
      <c r="B171" s="242"/>
      <c r="C171" s="243"/>
      <c r="D171" s="244" t="s">
        <v>168</v>
      </c>
      <c r="E171" s="245" t="s">
        <v>1</v>
      </c>
      <c r="F171" s="246" t="s">
        <v>799</v>
      </c>
      <c r="G171" s="243"/>
      <c r="H171" s="247">
        <v>33.439999999999998</v>
      </c>
      <c r="I171" s="248"/>
      <c r="J171" s="243"/>
      <c r="K171" s="243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168</v>
      </c>
      <c r="AU171" s="253" t="s">
        <v>82</v>
      </c>
      <c r="AV171" s="13" t="s">
        <v>82</v>
      </c>
      <c r="AW171" s="13" t="s">
        <v>34</v>
      </c>
      <c r="AX171" s="13" t="s">
        <v>78</v>
      </c>
      <c r="AY171" s="253" t="s">
        <v>159</v>
      </c>
    </row>
    <row r="172" s="13" customFormat="1">
      <c r="A172" s="13"/>
      <c r="B172" s="242"/>
      <c r="C172" s="243"/>
      <c r="D172" s="244" t="s">
        <v>168</v>
      </c>
      <c r="E172" s="245" t="s">
        <v>1</v>
      </c>
      <c r="F172" s="246" t="s">
        <v>800</v>
      </c>
      <c r="G172" s="243"/>
      <c r="H172" s="247">
        <v>31.445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168</v>
      </c>
      <c r="AU172" s="253" t="s">
        <v>82</v>
      </c>
      <c r="AV172" s="13" t="s">
        <v>82</v>
      </c>
      <c r="AW172" s="13" t="s">
        <v>34</v>
      </c>
      <c r="AX172" s="13" t="s">
        <v>78</v>
      </c>
      <c r="AY172" s="253" t="s">
        <v>159</v>
      </c>
    </row>
    <row r="173" s="15" customFormat="1">
      <c r="A173" s="15"/>
      <c r="B173" s="265"/>
      <c r="C173" s="266"/>
      <c r="D173" s="244" t="s">
        <v>168</v>
      </c>
      <c r="E173" s="267" t="s">
        <v>1</v>
      </c>
      <c r="F173" s="268" t="s">
        <v>801</v>
      </c>
      <c r="G173" s="266"/>
      <c r="H173" s="267" t="s">
        <v>1</v>
      </c>
      <c r="I173" s="269"/>
      <c r="J173" s="266"/>
      <c r="K173" s="266"/>
      <c r="L173" s="270"/>
      <c r="M173" s="271"/>
      <c r="N173" s="272"/>
      <c r="O173" s="272"/>
      <c r="P173" s="272"/>
      <c r="Q173" s="272"/>
      <c r="R173" s="272"/>
      <c r="S173" s="272"/>
      <c r="T173" s="27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4" t="s">
        <v>168</v>
      </c>
      <c r="AU173" s="274" t="s">
        <v>82</v>
      </c>
      <c r="AV173" s="15" t="s">
        <v>85</v>
      </c>
      <c r="AW173" s="15" t="s">
        <v>34</v>
      </c>
      <c r="AX173" s="15" t="s">
        <v>78</v>
      </c>
      <c r="AY173" s="274" t="s">
        <v>159</v>
      </c>
    </row>
    <row r="174" s="13" customFormat="1">
      <c r="A174" s="13"/>
      <c r="B174" s="242"/>
      <c r="C174" s="243"/>
      <c r="D174" s="244" t="s">
        <v>168</v>
      </c>
      <c r="E174" s="245" t="s">
        <v>1</v>
      </c>
      <c r="F174" s="246" t="s">
        <v>802</v>
      </c>
      <c r="G174" s="243"/>
      <c r="H174" s="247">
        <v>3.1899999999999999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168</v>
      </c>
      <c r="AU174" s="253" t="s">
        <v>82</v>
      </c>
      <c r="AV174" s="13" t="s">
        <v>82</v>
      </c>
      <c r="AW174" s="13" t="s">
        <v>34</v>
      </c>
      <c r="AX174" s="13" t="s">
        <v>78</v>
      </c>
      <c r="AY174" s="253" t="s">
        <v>159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803</v>
      </c>
      <c r="G175" s="243"/>
      <c r="H175" s="247">
        <v>30.030000000000001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82</v>
      </c>
      <c r="AV175" s="13" t="s">
        <v>82</v>
      </c>
      <c r="AW175" s="13" t="s">
        <v>34</v>
      </c>
      <c r="AX175" s="13" t="s">
        <v>78</v>
      </c>
      <c r="AY175" s="253" t="s">
        <v>159</v>
      </c>
    </row>
    <row r="176" s="13" customFormat="1">
      <c r="A176" s="13"/>
      <c r="B176" s="242"/>
      <c r="C176" s="243"/>
      <c r="D176" s="244" t="s">
        <v>168</v>
      </c>
      <c r="E176" s="245" t="s">
        <v>1</v>
      </c>
      <c r="F176" s="246" t="s">
        <v>804</v>
      </c>
      <c r="G176" s="243"/>
      <c r="H176" s="247">
        <v>182.11500000000001</v>
      </c>
      <c r="I176" s="248"/>
      <c r="J176" s="243"/>
      <c r="K176" s="243"/>
      <c r="L176" s="249"/>
      <c r="M176" s="250"/>
      <c r="N176" s="251"/>
      <c r="O176" s="251"/>
      <c r="P176" s="251"/>
      <c r="Q176" s="251"/>
      <c r="R176" s="251"/>
      <c r="S176" s="251"/>
      <c r="T176" s="25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3" t="s">
        <v>168</v>
      </c>
      <c r="AU176" s="253" t="s">
        <v>82</v>
      </c>
      <c r="AV176" s="13" t="s">
        <v>82</v>
      </c>
      <c r="AW176" s="13" t="s">
        <v>34</v>
      </c>
      <c r="AX176" s="13" t="s">
        <v>78</v>
      </c>
      <c r="AY176" s="253" t="s">
        <v>159</v>
      </c>
    </row>
    <row r="177" s="13" customFormat="1">
      <c r="A177" s="13"/>
      <c r="B177" s="242"/>
      <c r="C177" s="243"/>
      <c r="D177" s="244" t="s">
        <v>168</v>
      </c>
      <c r="E177" s="245" t="s">
        <v>1</v>
      </c>
      <c r="F177" s="246" t="s">
        <v>805</v>
      </c>
      <c r="G177" s="243"/>
      <c r="H177" s="247">
        <v>15.85</v>
      </c>
      <c r="I177" s="248"/>
      <c r="J177" s="243"/>
      <c r="K177" s="243"/>
      <c r="L177" s="249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3" t="s">
        <v>168</v>
      </c>
      <c r="AU177" s="253" t="s">
        <v>82</v>
      </c>
      <c r="AV177" s="13" t="s">
        <v>82</v>
      </c>
      <c r="AW177" s="13" t="s">
        <v>34</v>
      </c>
      <c r="AX177" s="13" t="s">
        <v>78</v>
      </c>
      <c r="AY177" s="253" t="s">
        <v>159</v>
      </c>
    </row>
    <row r="178" s="13" customFormat="1">
      <c r="A178" s="13"/>
      <c r="B178" s="242"/>
      <c r="C178" s="243"/>
      <c r="D178" s="244" t="s">
        <v>168</v>
      </c>
      <c r="E178" s="245" t="s">
        <v>1</v>
      </c>
      <c r="F178" s="246" t="s">
        <v>806</v>
      </c>
      <c r="G178" s="243"/>
      <c r="H178" s="247">
        <v>28.468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168</v>
      </c>
      <c r="AU178" s="253" t="s">
        <v>82</v>
      </c>
      <c r="AV178" s="13" t="s">
        <v>82</v>
      </c>
      <c r="AW178" s="13" t="s">
        <v>34</v>
      </c>
      <c r="AX178" s="13" t="s">
        <v>78</v>
      </c>
      <c r="AY178" s="253" t="s">
        <v>159</v>
      </c>
    </row>
    <row r="179" s="16" customFormat="1">
      <c r="A179" s="16"/>
      <c r="B179" s="275"/>
      <c r="C179" s="276"/>
      <c r="D179" s="244" t="s">
        <v>168</v>
      </c>
      <c r="E179" s="277" t="s">
        <v>121</v>
      </c>
      <c r="F179" s="278" t="s">
        <v>216</v>
      </c>
      <c r="G179" s="276"/>
      <c r="H179" s="279">
        <v>389.118</v>
      </c>
      <c r="I179" s="280"/>
      <c r="J179" s="276"/>
      <c r="K179" s="276"/>
      <c r="L179" s="281"/>
      <c r="M179" s="282"/>
      <c r="N179" s="283"/>
      <c r="O179" s="283"/>
      <c r="P179" s="283"/>
      <c r="Q179" s="283"/>
      <c r="R179" s="283"/>
      <c r="S179" s="283"/>
      <c r="T179" s="284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85" t="s">
        <v>168</v>
      </c>
      <c r="AU179" s="285" t="s">
        <v>82</v>
      </c>
      <c r="AV179" s="16" t="s">
        <v>166</v>
      </c>
      <c r="AW179" s="16" t="s">
        <v>34</v>
      </c>
      <c r="AX179" s="16" t="s">
        <v>85</v>
      </c>
      <c r="AY179" s="285" t="s">
        <v>159</v>
      </c>
    </row>
    <row r="180" s="2" customFormat="1" ht="24.15" customHeight="1">
      <c r="A180" s="39"/>
      <c r="B180" s="40"/>
      <c r="C180" s="229" t="s">
        <v>8</v>
      </c>
      <c r="D180" s="229" t="s">
        <v>161</v>
      </c>
      <c r="E180" s="230" t="s">
        <v>807</v>
      </c>
      <c r="F180" s="231" t="s">
        <v>808</v>
      </c>
      <c r="G180" s="232" t="s">
        <v>192</v>
      </c>
      <c r="H180" s="233">
        <v>48</v>
      </c>
      <c r="I180" s="234"/>
      <c r="J180" s="235">
        <f>ROUND(I180*H180,2)</f>
        <v>0</v>
      </c>
      <c r="K180" s="231" t="s">
        <v>165</v>
      </c>
      <c r="L180" s="45"/>
      <c r="M180" s="236" t="s">
        <v>1</v>
      </c>
      <c r="N180" s="237" t="s">
        <v>43</v>
      </c>
      <c r="O180" s="92"/>
      <c r="P180" s="238">
        <f>O180*H180</f>
        <v>0</v>
      </c>
      <c r="Q180" s="238">
        <v>0</v>
      </c>
      <c r="R180" s="238">
        <f>Q180*H180</f>
        <v>0</v>
      </c>
      <c r="S180" s="238">
        <v>0</v>
      </c>
      <c r="T180" s="23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166</v>
      </c>
      <c r="AT180" s="240" t="s">
        <v>161</v>
      </c>
      <c r="AU180" s="240" t="s">
        <v>82</v>
      </c>
      <c r="AY180" s="18" t="s">
        <v>159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85</v>
      </c>
      <c r="BK180" s="241">
        <f>ROUND(I180*H180,2)</f>
        <v>0</v>
      </c>
      <c r="BL180" s="18" t="s">
        <v>166</v>
      </c>
      <c r="BM180" s="240" t="s">
        <v>809</v>
      </c>
    </row>
    <row r="181" s="15" customFormat="1">
      <c r="A181" s="15"/>
      <c r="B181" s="265"/>
      <c r="C181" s="266"/>
      <c r="D181" s="244" t="s">
        <v>168</v>
      </c>
      <c r="E181" s="267" t="s">
        <v>1</v>
      </c>
      <c r="F181" s="268" t="s">
        <v>223</v>
      </c>
      <c r="G181" s="266"/>
      <c r="H181" s="267" t="s">
        <v>1</v>
      </c>
      <c r="I181" s="269"/>
      <c r="J181" s="266"/>
      <c r="K181" s="266"/>
      <c r="L181" s="270"/>
      <c r="M181" s="271"/>
      <c r="N181" s="272"/>
      <c r="O181" s="272"/>
      <c r="P181" s="272"/>
      <c r="Q181" s="272"/>
      <c r="R181" s="272"/>
      <c r="S181" s="272"/>
      <c r="T181" s="27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4" t="s">
        <v>168</v>
      </c>
      <c r="AU181" s="274" t="s">
        <v>82</v>
      </c>
      <c r="AV181" s="15" t="s">
        <v>85</v>
      </c>
      <c r="AW181" s="15" t="s">
        <v>34</v>
      </c>
      <c r="AX181" s="15" t="s">
        <v>78</v>
      </c>
      <c r="AY181" s="274" t="s">
        <v>159</v>
      </c>
    </row>
    <row r="182" s="13" customFormat="1">
      <c r="A182" s="13"/>
      <c r="B182" s="242"/>
      <c r="C182" s="243"/>
      <c r="D182" s="244" t="s">
        <v>168</v>
      </c>
      <c r="E182" s="245" t="s">
        <v>1</v>
      </c>
      <c r="F182" s="246" t="s">
        <v>810</v>
      </c>
      <c r="G182" s="243"/>
      <c r="H182" s="247">
        <v>48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168</v>
      </c>
      <c r="AU182" s="253" t="s">
        <v>82</v>
      </c>
      <c r="AV182" s="13" t="s">
        <v>82</v>
      </c>
      <c r="AW182" s="13" t="s">
        <v>34</v>
      </c>
      <c r="AX182" s="13" t="s">
        <v>78</v>
      </c>
      <c r="AY182" s="253" t="s">
        <v>159</v>
      </c>
    </row>
    <row r="183" s="16" customFormat="1">
      <c r="A183" s="16"/>
      <c r="B183" s="275"/>
      <c r="C183" s="276"/>
      <c r="D183" s="244" t="s">
        <v>168</v>
      </c>
      <c r="E183" s="277" t="s">
        <v>124</v>
      </c>
      <c r="F183" s="278" t="s">
        <v>216</v>
      </c>
      <c r="G183" s="276"/>
      <c r="H183" s="279">
        <v>48</v>
      </c>
      <c r="I183" s="280"/>
      <c r="J183" s="276"/>
      <c r="K183" s="276"/>
      <c r="L183" s="281"/>
      <c r="M183" s="282"/>
      <c r="N183" s="283"/>
      <c r="O183" s="283"/>
      <c r="P183" s="283"/>
      <c r="Q183" s="283"/>
      <c r="R183" s="283"/>
      <c r="S183" s="283"/>
      <c r="T183" s="284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85" t="s">
        <v>168</v>
      </c>
      <c r="AU183" s="285" t="s">
        <v>82</v>
      </c>
      <c r="AV183" s="16" t="s">
        <v>166</v>
      </c>
      <c r="AW183" s="16" t="s">
        <v>34</v>
      </c>
      <c r="AX183" s="16" t="s">
        <v>85</v>
      </c>
      <c r="AY183" s="285" t="s">
        <v>159</v>
      </c>
    </row>
    <row r="184" s="2" customFormat="1" ht="44.25" customHeight="1">
      <c r="A184" s="39"/>
      <c r="B184" s="40"/>
      <c r="C184" s="229" t="s">
        <v>246</v>
      </c>
      <c r="D184" s="229" t="s">
        <v>161</v>
      </c>
      <c r="E184" s="230" t="s">
        <v>811</v>
      </c>
      <c r="F184" s="231" t="s">
        <v>812</v>
      </c>
      <c r="G184" s="232" t="s">
        <v>164</v>
      </c>
      <c r="H184" s="233">
        <v>54</v>
      </c>
      <c r="I184" s="234"/>
      <c r="J184" s="235">
        <f>ROUND(I184*H184,2)</f>
        <v>0</v>
      </c>
      <c r="K184" s="231" t="s">
        <v>165</v>
      </c>
      <c r="L184" s="45"/>
      <c r="M184" s="236" t="s">
        <v>1</v>
      </c>
      <c r="N184" s="237" t="s">
        <v>43</v>
      </c>
      <c r="O184" s="92"/>
      <c r="P184" s="238">
        <f>O184*H184</f>
        <v>0</v>
      </c>
      <c r="Q184" s="238">
        <v>0.0044000000000000003</v>
      </c>
      <c r="R184" s="238">
        <f>Q184*H184</f>
        <v>0.23760000000000001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161</v>
      </c>
      <c r="AU184" s="240" t="s">
        <v>82</v>
      </c>
      <c r="AY184" s="18" t="s">
        <v>159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85</v>
      </c>
      <c r="BK184" s="241">
        <f>ROUND(I184*H184,2)</f>
        <v>0</v>
      </c>
      <c r="BL184" s="18" t="s">
        <v>166</v>
      </c>
      <c r="BM184" s="240" t="s">
        <v>813</v>
      </c>
    </row>
    <row r="185" s="2" customFormat="1" ht="24.15" customHeight="1">
      <c r="A185" s="39"/>
      <c r="B185" s="40"/>
      <c r="C185" s="286" t="s">
        <v>250</v>
      </c>
      <c r="D185" s="286" t="s">
        <v>230</v>
      </c>
      <c r="E185" s="287" t="s">
        <v>814</v>
      </c>
      <c r="F185" s="288" t="s">
        <v>815</v>
      </c>
      <c r="G185" s="289" t="s">
        <v>164</v>
      </c>
      <c r="H185" s="290">
        <v>54</v>
      </c>
      <c r="I185" s="291"/>
      <c r="J185" s="292">
        <f>ROUND(I185*H185,2)</f>
        <v>0</v>
      </c>
      <c r="K185" s="288" t="s">
        <v>165</v>
      </c>
      <c r="L185" s="293"/>
      <c r="M185" s="294" t="s">
        <v>1</v>
      </c>
      <c r="N185" s="295" t="s">
        <v>43</v>
      </c>
      <c r="O185" s="92"/>
      <c r="P185" s="238">
        <f>O185*H185</f>
        <v>0</v>
      </c>
      <c r="Q185" s="238">
        <v>0.013100000000000001</v>
      </c>
      <c r="R185" s="238">
        <f>Q185*H185</f>
        <v>0.70740000000000003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217</v>
      </c>
      <c r="AT185" s="240" t="s">
        <v>230</v>
      </c>
      <c r="AU185" s="240" t="s">
        <v>82</v>
      </c>
      <c r="AY185" s="18" t="s">
        <v>159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85</v>
      </c>
      <c r="BK185" s="241">
        <f>ROUND(I185*H185,2)</f>
        <v>0</v>
      </c>
      <c r="BL185" s="18" t="s">
        <v>166</v>
      </c>
      <c r="BM185" s="240" t="s">
        <v>816</v>
      </c>
    </row>
    <row r="186" s="2" customFormat="1" ht="21.75" customHeight="1">
      <c r="A186" s="39"/>
      <c r="B186" s="40"/>
      <c r="C186" s="229" t="s">
        <v>254</v>
      </c>
      <c r="D186" s="229" t="s">
        <v>161</v>
      </c>
      <c r="E186" s="230" t="s">
        <v>235</v>
      </c>
      <c r="F186" s="231" t="s">
        <v>236</v>
      </c>
      <c r="G186" s="232" t="s">
        <v>183</v>
      </c>
      <c r="H186" s="233">
        <v>599.096</v>
      </c>
      <c r="I186" s="234"/>
      <c r="J186" s="235">
        <f>ROUND(I186*H186,2)</f>
        <v>0</v>
      </c>
      <c r="K186" s="231" t="s">
        <v>165</v>
      </c>
      <c r="L186" s="45"/>
      <c r="M186" s="236" t="s">
        <v>1</v>
      </c>
      <c r="N186" s="237" t="s">
        <v>43</v>
      </c>
      <c r="O186" s="92"/>
      <c r="P186" s="238">
        <f>O186*H186</f>
        <v>0</v>
      </c>
      <c r="Q186" s="238">
        <v>0.00084000000000000003</v>
      </c>
      <c r="R186" s="238">
        <f>Q186*H186</f>
        <v>0.50324064000000002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166</v>
      </c>
      <c r="AT186" s="240" t="s">
        <v>161</v>
      </c>
      <c r="AU186" s="240" t="s">
        <v>82</v>
      </c>
      <c r="AY186" s="18" t="s">
        <v>159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85</v>
      </c>
      <c r="BK186" s="241">
        <f>ROUND(I186*H186,2)</f>
        <v>0</v>
      </c>
      <c r="BL186" s="18" t="s">
        <v>166</v>
      </c>
      <c r="BM186" s="240" t="s">
        <v>817</v>
      </c>
    </row>
    <row r="187" s="13" customFormat="1">
      <c r="A187" s="13"/>
      <c r="B187" s="242"/>
      <c r="C187" s="243"/>
      <c r="D187" s="244" t="s">
        <v>168</v>
      </c>
      <c r="E187" s="245" t="s">
        <v>1</v>
      </c>
      <c r="F187" s="246" t="s">
        <v>238</v>
      </c>
      <c r="G187" s="243"/>
      <c r="H187" s="247">
        <v>778.23599999999999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168</v>
      </c>
      <c r="AU187" s="253" t="s">
        <v>82</v>
      </c>
      <c r="AV187" s="13" t="s">
        <v>82</v>
      </c>
      <c r="AW187" s="13" t="s">
        <v>34</v>
      </c>
      <c r="AX187" s="13" t="s">
        <v>78</v>
      </c>
      <c r="AY187" s="253" t="s">
        <v>159</v>
      </c>
    </row>
    <row r="188" s="13" customFormat="1">
      <c r="A188" s="13"/>
      <c r="B188" s="242"/>
      <c r="C188" s="243"/>
      <c r="D188" s="244" t="s">
        <v>168</v>
      </c>
      <c r="E188" s="245" t="s">
        <v>1</v>
      </c>
      <c r="F188" s="246" t="s">
        <v>818</v>
      </c>
      <c r="G188" s="243"/>
      <c r="H188" s="247">
        <v>-179.13999999999999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168</v>
      </c>
      <c r="AU188" s="253" t="s">
        <v>82</v>
      </c>
      <c r="AV188" s="13" t="s">
        <v>82</v>
      </c>
      <c r="AW188" s="13" t="s">
        <v>34</v>
      </c>
      <c r="AX188" s="13" t="s">
        <v>78</v>
      </c>
      <c r="AY188" s="253" t="s">
        <v>159</v>
      </c>
    </row>
    <row r="189" s="16" customFormat="1">
      <c r="A189" s="16"/>
      <c r="B189" s="275"/>
      <c r="C189" s="276"/>
      <c r="D189" s="244" t="s">
        <v>168</v>
      </c>
      <c r="E189" s="277" t="s">
        <v>1</v>
      </c>
      <c r="F189" s="278" t="s">
        <v>216</v>
      </c>
      <c r="G189" s="276"/>
      <c r="H189" s="279">
        <v>599.096</v>
      </c>
      <c r="I189" s="280"/>
      <c r="J189" s="276"/>
      <c r="K189" s="276"/>
      <c r="L189" s="281"/>
      <c r="M189" s="282"/>
      <c r="N189" s="283"/>
      <c r="O189" s="283"/>
      <c r="P189" s="283"/>
      <c r="Q189" s="283"/>
      <c r="R189" s="283"/>
      <c r="S189" s="283"/>
      <c r="T189" s="284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85" t="s">
        <v>168</v>
      </c>
      <c r="AU189" s="285" t="s">
        <v>82</v>
      </c>
      <c r="AV189" s="16" t="s">
        <v>166</v>
      </c>
      <c r="AW189" s="16" t="s">
        <v>34</v>
      </c>
      <c r="AX189" s="16" t="s">
        <v>85</v>
      </c>
      <c r="AY189" s="285" t="s">
        <v>159</v>
      </c>
    </row>
    <row r="190" s="2" customFormat="1" ht="24.15" customHeight="1">
      <c r="A190" s="39"/>
      <c r="B190" s="40"/>
      <c r="C190" s="229" t="s">
        <v>261</v>
      </c>
      <c r="D190" s="229" t="s">
        <v>161</v>
      </c>
      <c r="E190" s="230" t="s">
        <v>240</v>
      </c>
      <c r="F190" s="231" t="s">
        <v>241</v>
      </c>
      <c r="G190" s="232" t="s">
        <v>183</v>
      </c>
      <c r="H190" s="233">
        <v>179.13999999999999</v>
      </c>
      <c r="I190" s="234"/>
      <c r="J190" s="235">
        <f>ROUND(I190*H190,2)</f>
        <v>0</v>
      </c>
      <c r="K190" s="231" t="s">
        <v>165</v>
      </c>
      <c r="L190" s="45"/>
      <c r="M190" s="236" t="s">
        <v>1</v>
      </c>
      <c r="N190" s="237" t="s">
        <v>43</v>
      </c>
      <c r="O190" s="92"/>
      <c r="P190" s="238">
        <f>O190*H190</f>
        <v>0</v>
      </c>
      <c r="Q190" s="238">
        <v>0.00084999999999999995</v>
      </c>
      <c r="R190" s="238">
        <f>Q190*H190</f>
        <v>0.15226899999999999</v>
      </c>
      <c r="S190" s="238">
        <v>0</v>
      </c>
      <c r="T190" s="23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0" t="s">
        <v>166</v>
      </c>
      <c r="AT190" s="240" t="s">
        <v>161</v>
      </c>
      <c r="AU190" s="240" t="s">
        <v>82</v>
      </c>
      <c r="AY190" s="18" t="s">
        <v>159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85</v>
      </c>
      <c r="BK190" s="241">
        <f>ROUND(I190*H190,2)</f>
        <v>0</v>
      </c>
      <c r="BL190" s="18" t="s">
        <v>166</v>
      </c>
      <c r="BM190" s="240" t="s">
        <v>819</v>
      </c>
    </row>
    <row r="191" s="15" customFormat="1">
      <c r="A191" s="15"/>
      <c r="B191" s="265"/>
      <c r="C191" s="266"/>
      <c r="D191" s="244" t="s">
        <v>168</v>
      </c>
      <c r="E191" s="267" t="s">
        <v>1</v>
      </c>
      <c r="F191" s="268" t="s">
        <v>795</v>
      </c>
      <c r="G191" s="266"/>
      <c r="H191" s="267" t="s">
        <v>1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168</v>
      </c>
      <c r="AU191" s="274" t="s">
        <v>82</v>
      </c>
      <c r="AV191" s="15" t="s">
        <v>85</v>
      </c>
      <c r="AW191" s="15" t="s">
        <v>34</v>
      </c>
      <c r="AX191" s="15" t="s">
        <v>78</v>
      </c>
      <c r="AY191" s="274" t="s">
        <v>159</v>
      </c>
    </row>
    <row r="192" s="13" customFormat="1">
      <c r="A192" s="13"/>
      <c r="B192" s="242"/>
      <c r="C192" s="243"/>
      <c r="D192" s="244" t="s">
        <v>168</v>
      </c>
      <c r="E192" s="245" t="s">
        <v>1</v>
      </c>
      <c r="F192" s="246" t="s">
        <v>820</v>
      </c>
      <c r="G192" s="243"/>
      <c r="H192" s="247">
        <v>52.200000000000003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168</v>
      </c>
      <c r="AU192" s="253" t="s">
        <v>82</v>
      </c>
      <c r="AV192" s="13" t="s">
        <v>82</v>
      </c>
      <c r="AW192" s="13" t="s">
        <v>34</v>
      </c>
      <c r="AX192" s="13" t="s">
        <v>78</v>
      </c>
      <c r="AY192" s="253" t="s">
        <v>159</v>
      </c>
    </row>
    <row r="193" s="15" customFormat="1">
      <c r="A193" s="15"/>
      <c r="B193" s="265"/>
      <c r="C193" s="266"/>
      <c r="D193" s="244" t="s">
        <v>168</v>
      </c>
      <c r="E193" s="267" t="s">
        <v>1</v>
      </c>
      <c r="F193" s="268" t="s">
        <v>798</v>
      </c>
      <c r="G193" s="266"/>
      <c r="H193" s="267" t="s">
        <v>1</v>
      </c>
      <c r="I193" s="269"/>
      <c r="J193" s="266"/>
      <c r="K193" s="266"/>
      <c r="L193" s="270"/>
      <c r="M193" s="271"/>
      <c r="N193" s="272"/>
      <c r="O193" s="272"/>
      <c r="P193" s="272"/>
      <c r="Q193" s="272"/>
      <c r="R193" s="272"/>
      <c r="S193" s="272"/>
      <c r="T193" s="27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4" t="s">
        <v>168</v>
      </c>
      <c r="AU193" s="274" t="s">
        <v>82</v>
      </c>
      <c r="AV193" s="15" t="s">
        <v>85</v>
      </c>
      <c r="AW193" s="15" t="s">
        <v>34</v>
      </c>
      <c r="AX193" s="15" t="s">
        <v>78</v>
      </c>
      <c r="AY193" s="274" t="s">
        <v>159</v>
      </c>
    </row>
    <row r="194" s="13" customFormat="1">
      <c r="A194" s="13"/>
      <c r="B194" s="242"/>
      <c r="C194" s="243"/>
      <c r="D194" s="244" t="s">
        <v>168</v>
      </c>
      <c r="E194" s="245" t="s">
        <v>1</v>
      </c>
      <c r="F194" s="246" t="s">
        <v>821</v>
      </c>
      <c r="G194" s="243"/>
      <c r="H194" s="247">
        <v>66.879999999999995</v>
      </c>
      <c r="I194" s="248"/>
      <c r="J194" s="243"/>
      <c r="K194" s="243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168</v>
      </c>
      <c r="AU194" s="253" t="s">
        <v>82</v>
      </c>
      <c r="AV194" s="13" t="s">
        <v>82</v>
      </c>
      <c r="AW194" s="13" t="s">
        <v>34</v>
      </c>
      <c r="AX194" s="13" t="s">
        <v>78</v>
      </c>
      <c r="AY194" s="253" t="s">
        <v>159</v>
      </c>
    </row>
    <row r="195" s="15" customFormat="1">
      <c r="A195" s="15"/>
      <c r="B195" s="265"/>
      <c r="C195" s="266"/>
      <c r="D195" s="244" t="s">
        <v>168</v>
      </c>
      <c r="E195" s="267" t="s">
        <v>1</v>
      </c>
      <c r="F195" s="268" t="s">
        <v>801</v>
      </c>
      <c r="G195" s="266"/>
      <c r="H195" s="267" t="s">
        <v>1</v>
      </c>
      <c r="I195" s="269"/>
      <c r="J195" s="266"/>
      <c r="K195" s="266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168</v>
      </c>
      <c r="AU195" s="274" t="s">
        <v>82</v>
      </c>
      <c r="AV195" s="15" t="s">
        <v>85</v>
      </c>
      <c r="AW195" s="15" t="s">
        <v>34</v>
      </c>
      <c r="AX195" s="15" t="s">
        <v>78</v>
      </c>
      <c r="AY195" s="274" t="s">
        <v>159</v>
      </c>
    </row>
    <row r="196" s="13" customFormat="1">
      <c r="A196" s="13"/>
      <c r="B196" s="242"/>
      <c r="C196" s="243"/>
      <c r="D196" s="244" t="s">
        <v>168</v>
      </c>
      <c r="E196" s="245" t="s">
        <v>1</v>
      </c>
      <c r="F196" s="246" t="s">
        <v>822</v>
      </c>
      <c r="G196" s="243"/>
      <c r="H196" s="247">
        <v>60.060000000000002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168</v>
      </c>
      <c r="AU196" s="253" t="s">
        <v>82</v>
      </c>
      <c r="AV196" s="13" t="s">
        <v>82</v>
      </c>
      <c r="AW196" s="13" t="s">
        <v>34</v>
      </c>
      <c r="AX196" s="13" t="s">
        <v>78</v>
      </c>
      <c r="AY196" s="253" t="s">
        <v>159</v>
      </c>
    </row>
    <row r="197" s="16" customFormat="1">
      <c r="A197" s="16"/>
      <c r="B197" s="275"/>
      <c r="C197" s="276"/>
      <c r="D197" s="244" t="s">
        <v>168</v>
      </c>
      <c r="E197" s="277" t="s">
        <v>1</v>
      </c>
      <c r="F197" s="278" t="s">
        <v>216</v>
      </c>
      <c r="G197" s="276"/>
      <c r="H197" s="279">
        <v>179.13999999999999</v>
      </c>
      <c r="I197" s="280"/>
      <c r="J197" s="276"/>
      <c r="K197" s="276"/>
      <c r="L197" s="281"/>
      <c r="M197" s="282"/>
      <c r="N197" s="283"/>
      <c r="O197" s="283"/>
      <c r="P197" s="283"/>
      <c r="Q197" s="283"/>
      <c r="R197" s="283"/>
      <c r="S197" s="283"/>
      <c r="T197" s="284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5" t="s">
        <v>168</v>
      </c>
      <c r="AU197" s="285" t="s">
        <v>82</v>
      </c>
      <c r="AV197" s="16" t="s">
        <v>166</v>
      </c>
      <c r="AW197" s="16" t="s">
        <v>34</v>
      </c>
      <c r="AX197" s="16" t="s">
        <v>85</v>
      </c>
      <c r="AY197" s="285" t="s">
        <v>159</v>
      </c>
    </row>
    <row r="198" s="2" customFormat="1" ht="24.15" customHeight="1">
      <c r="A198" s="39"/>
      <c r="B198" s="40"/>
      <c r="C198" s="229" t="s">
        <v>265</v>
      </c>
      <c r="D198" s="229" t="s">
        <v>161</v>
      </c>
      <c r="E198" s="230" t="s">
        <v>247</v>
      </c>
      <c r="F198" s="231" t="s">
        <v>248</v>
      </c>
      <c r="G198" s="232" t="s">
        <v>183</v>
      </c>
      <c r="H198" s="233">
        <v>599.096</v>
      </c>
      <c r="I198" s="234"/>
      <c r="J198" s="235">
        <f>ROUND(I198*H198,2)</f>
        <v>0</v>
      </c>
      <c r="K198" s="231" t="s">
        <v>165</v>
      </c>
      <c r="L198" s="45"/>
      <c r="M198" s="236" t="s">
        <v>1</v>
      </c>
      <c r="N198" s="237" t="s">
        <v>43</v>
      </c>
      <c r="O198" s="92"/>
      <c r="P198" s="238">
        <f>O198*H198</f>
        <v>0</v>
      </c>
      <c r="Q198" s="238">
        <v>0</v>
      </c>
      <c r="R198" s="238">
        <f>Q198*H198</f>
        <v>0</v>
      </c>
      <c r="S198" s="238">
        <v>0</v>
      </c>
      <c r="T198" s="23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166</v>
      </c>
      <c r="AT198" s="240" t="s">
        <v>161</v>
      </c>
      <c r="AU198" s="240" t="s">
        <v>82</v>
      </c>
      <c r="AY198" s="18" t="s">
        <v>159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85</v>
      </c>
      <c r="BK198" s="241">
        <f>ROUND(I198*H198,2)</f>
        <v>0</v>
      </c>
      <c r="BL198" s="18" t="s">
        <v>166</v>
      </c>
      <c r="BM198" s="240" t="s">
        <v>823</v>
      </c>
    </row>
    <row r="199" s="2" customFormat="1" ht="24.15" customHeight="1">
      <c r="A199" s="39"/>
      <c r="B199" s="40"/>
      <c r="C199" s="229" t="s">
        <v>271</v>
      </c>
      <c r="D199" s="229" t="s">
        <v>161</v>
      </c>
      <c r="E199" s="230" t="s">
        <v>251</v>
      </c>
      <c r="F199" s="231" t="s">
        <v>252</v>
      </c>
      <c r="G199" s="232" t="s">
        <v>183</v>
      </c>
      <c r="H199" s="233">
        <v>179.13999999999999</v>
      </c>
      <c r="I199" s="234"/>
      <c r="J199" s="235">
        <f>ROUND(I199*H199,2)</f>
        <v>0</v>
      </c>
      <c r="K199" s="231" t="s">
        <v>165</v>
      </c>
      <c r="L199" s="45"/>
      <c r="M199" s="236" t="s">
        <v>1</v>
      </c>
      <c r="N199" s="237" t="s">
        <v>43</v>
      </c>
      <c r="O199" s="92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166</v>
      </c>
      <c r="AT199" s="240" t="s">
        <v>161</v>
      </c>
      <c r="AU199" s="240" t="s">
        <v>82</v>
      </c>
      <c r="AY199" s="18" t="s">
        <v>159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85</v>
      </c>
      <c r="BK199" s="241">
        <f>ROUND(I199*H199,2)</f>
        <v>0</v>
      </c>
      <c r="BL199" s="18" t="s">
        <v>166</v>
      </c>
      <c r="BM199" s="240" t="s">
        <v>824</v>
      </c>
    </row>
    <row r="200" s="2" customFormat="1" ht="21.75" customHeight="1">
      <c r="A200" s="39"/>
      <c r="B200" s="40"/>
      <c r="C200" s="229" t="s">
        <v>275</v>
      </c>
      <c r="D200" s="229" t="s">
        <v>161</v>
      </c>
      <c r="E200" s="230" t="s">
        <v>255</v>
      </c>
      <c r="F200" s="231" t="s">
        <v>256</v>
      </c>
      <c r="G200" s="232" t="s">
        <v>183</v>
      </c>
      <c r="H200" s="233">
        <v>176</v>
      </c>
      <c r="I200" s="234"/>
      <c r="J200" s="235">
        <f>ROUND(I200*H200,2)</f>
        <v>0</v>
      </c>
      <c r="K200" s="231" t="s">
        <v>165</v>
      </c>
      <c r="L200" s="45"/>
      <c r="M200" s="236" t="s">
        <v>1</v>
      </c>
      <c r="N200" s="237" t="s">
        <v>43</v>
      </c>
      <c r="O200" s="92"/>
      <c r="P200" s="238">
        <f>O200*H200</f>
        <v>0</v>
      </c>
      <c r="Q200" s="238">
        <v>0.00069999999999999999</v>
      </c>
      <c r="R200" s="238">
        <f>Q200*H200</f>
        <v>0.1232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166</v>
      </c>
      <c r="AT200" s="240" t="s">
        <v>161</v>
      </c>
      <c r="AU200" s="240" t="s">
        <v>82</v>
      </c>
      <c r="AY200" s="18" t="s">
        <v>159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85</v>
      </c>
      <c r="BK200" s="241">
        <f>ROUND(I200*H200,2)</f>
        <v>0</v>
      </c>
      <c r="BL200" s="18" t="s">
        <v>166</v>
      </c>
      <c r="BM200" s="240" t="s">
        <v>825</v>
      </c>
    </row>
    <row r="201" s="15" customFormat="1">
      <c r="A201" s="15"/>
      <c r="B201" s="265"/>
      <c r="C201" s="266"/>
      <c r="D201" s="244" t="s">
        <v>168</v>
      </c>
      <c r="E201" s="267" t="s">
        <v>1</v>
      </c>
      <c r="F201" s="268" t="s">
        <v>223</v>
      </c>
      <c r="G201" s="266"/>
      <c r="H201" s="267" t="s">
        <v>1</v>
      </c>
      <c r="I201" s="269"/>
      <c r="J201" s="266"/>
      <c r="K201" s="266"/>
      <c r="L201" s="270"/>
      <c r="M201" s="271"/>
      <c r="N201" s="272"/>
      <c r="O201" s="272"/>
      <c r="P201" s="272"/>
      <c r="Q201" s="272"/>
      <c r="R201" s="272"/>
      <c r="S201" s="272"/>
      <c r="T201" s="273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4" t="s">
        <v>168</v>
      </c>
      <c r="AU201" s="274" t="s">
        <v>82</v>
      </c>
      <c r="AV201" s="15" t="s">
        <v>85</v>
      </c>
      <c r="AW201" s="15" t="s">
        <v>34</v>
      </c>
      <c r="AX201" s="15" t="s">
        <v>78</v>
      </c>
      <c r="AY201" s="274" t="s">
        <v>159</v>
      </c>
    </row>
    <row r="202" s="13" customFormat="1">
      <c r="A202" s="13"/>
      <c r="B202" s="242"/>
      <c r="C202" s="243"/>
      <c r="D202" s="244" t="s">
        <v>168</v>
      </c>
      <c r="E202" s="245" t="s">
        <v>1</v>
      </c>
      <c r="F202" s="246" t="s">
        <v>826</v>
      </c>
      <c r="G202" s="243"/>
      <c r="H202" s="247">
        <v>96</v>
      </c>
      <c r="I202" s="248"/>
      <c r="J202" s="243"/>
      <c r="K202" s="243"/>
      <c r="L202" s="249"/>
      <c r="M202" s="250"/>
      <c r="N202" s="251"/>
      <c r="O202" s="251"/>
      <c r="P202" s="251"/>
      <c r="Q202" s="251"/>
      <c r="R202" s="251"/>
      <c r="S202" s="251"/>
      <c r="T202" s="25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3" t="s">
        <v>168</v>
      </c>
      <c r="AU202" s="253" t="s">
        <v>82</v>
      </c>
      <c r="AV202" s="13" t="s">
        <v>82</v>
      </c>
      <c r="AW202" s="13" t="s">
        <v>34</v>
      </c>
      <c r="AX202" s="13" t="s">
        <v>78</v>
      </c>
      <c r="AY202" s="253" t="s">
        <v>159</v>
      </c>
    </row>
    <row r="203" s="15" customFormat="1">
      <c r="A203" s="15"/>
      <c r="B203" s="265"/>
      <c r="C203" s="266"/>
      <c r="D203" s="244" t="s">
        <v>168</v>
      </c>
      <c r="E203" s="267" t="s">
        <v>1</v>
      </c>
      <c r="F203" s="268" t="s">
        <v>194</v>
      </c>
      <c r="G203" s="266"/>
      <c r="H203" s="267" t="s">
        <v>1</v>
      </c>
      <c r="I203" s="269"/>
      <c r="J203" s="266"/>
      <c r="K203" s="266"/>
      <c r="L203" s="270"/>
      <c r="M203" s="271"/>
      <c r="N203" s="272"/>
      <c r="O203" s="272"/>
      <c r="P203" s="272"/>
      <c r="Q203" s="272"/>
      <c r="R203" s="272"/>
      <c r="S203" s="272"/>
      <c r="T203" s="273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4" t="s">
        <v>168</v>
      </c>
      <c r="AU203" s="274" t="s">
        <v>82</v>
      </c>
      <c r="AV203" s="15" t="s">
        <v>85</v>
      </c>
      <c r="AW203" s="15" t="s">
        <v>34</v>
      </c>
      <c r="AX203" s="15" t="s">
        <v>78</v>
      </c>
      <c r="AY203" s="274" t="s">
        <v>159</v>
      </c>
    </row>
    <row r="204" s="13" customFormat="1">
      <c r="A204" s="13"/>
      <c r="B204" s="242"/>
      <c r="C204" s="243"/>
      <c r="D204" s="244" t="s">
        <v>168</v>
      </c>
      <c r="E204" s="245" t="s">
        <v>1</v>
      </c>
      <c r="F204" s="246" t="s">
        <v>827</v>
      </c>
      <c r="G204" s="243"/>
      <c r="H204" s="247">
        <v>80</v>
      </c>
      <c r="I204" s="248"/>
      <c r="J204" s="243"/>
      <c r="K204" s="243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168</v>
      </c>
      <c r="AU204" s="253" t="s">
        <v>82</v>
      </c>
      <c r="AV204" s="13" t="s">
        <v>82</v>
      </c>
      <c r="AW204" s="13" t="s">
        <v>34</v>
      </c>
      <c r="AX204" s="13" t="s">
        <v>78</v>
      </c>
      <c r="AY204" s="253" t="s">
        <v>159</v>
      </c>
    </row>
    <row r="205" s="16" customFormat="1">
      <c r="A205" s="16"/>
      <c r="B205" s="275"/>
      <c r="C205" s="276"/>
      <c r="D205" s="244" t="s">
        <v>168</v>
      </c>
      <c r="E205" s="277" t="s">
        <v>1</v>
      </c>
      <c r="F205" s="278" t="s">
        <v>216</v>
      </c>
      <c r="G205" s="276"/>
      <c r="H205" s="279">
        <v>176</v>
      </c>
      <c r="I205" s="280"/>
      <c r="J205" s="276"/>
      <c r="K205" s="276"/>
      <c r="L205" s="281"/>
      <c r="M205" s="282"/>
      <c r="N205" s="283"/>
      <c r="O205" s="283"/>
      <c r="P205" s="283"/>
      <c r="Q205" s="283"/>
      <c r="R205" s="283"/>
      <c r="S205" s="283"/>
      <c r="T205" s="284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85" t="s">
        <v>168</v>
      </c>
      <c r="AU205" s="285" t="s">
        <v>82</v>
      </c>
      <c r="AV205" s="16" t="s">
        <v>166</v>
      </c>
      <c r="AW205" s="16" t="s">
        <v>34</v>
      </c>
      <c r="AX205" s="16" t="s">
        <v>85</v>
      </c>
      <c r="AY205" s="285" t="s">
        <v>159</v>
      </c>
    </row>
    <row r="206" s="2" customFormat="1" ht="16.5" customHeight="1">
      <c r="A206" s="39"/>
      <c r="B206" s="40"/>
      <c r="C206" s="229" t="s">
        <v>281</v>
      </c>
      <c r="D206" s="229" t="s">
        <v>161</v>
      </c>
      <c r="E206" s="230" t="s">
        <v>262</v>
      </c>
      <c r="F206" s="231" t="s">
        <v>263</v>
      </c>
      <c r="G206" s="232" t="s">
        <v>183</v>
      </c>
      <c r="H206" s="233">
        <v>176</v>
      </c>
      <c r="I206" s="234"/>
      <c r="J206" s="235">
        <f>ROUND(I206*H206,2)</f>
        <v>0</v>
      </c>
      <c r="K206" s="231" t="s">
        <v>165</v>
      </c>
      <c r="L206" s="45"/>
      <c r="M206" s="236" t="s">
        <v>1</v>
      </c>
      <c r="N206" s="237" t="s">
        <v>43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166</v>
      </c>
      <c r="AT206" s="240" t="s">
        <v>161</v>
      </c>
      <c r="AU206" s="240" t="s">
        <v>82</v>
      </c>
      <c r="AY206" s="18" t="s">
        <v>159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85</v>
      </c>
      <c r="BK206" s="241">
        <f>ROUND(I206*H206,2)</f>
        <v>0</v>
      </c>
      <c r="BL206" s="18" t="s">
        <v>166</v>
      </c>
      <c r="BM206" s="240" t="s">
        <v>828</v>
      </c>
    </row>
    <row r="207" s="2" customFormat="1" ht="21.75" customHeight="1">
      <c r="A207" s="39"/>
      <c r="B207" s="40"/>
      <c r="C207" s="229" t="s">
        <v>7</v>
      </c>
      <c r="D207" s="229" t="s">
        <v>161</v>
      </c>
      <c r="E207" s="230" t="s">
        <v>266</v>
      </c>
      <c r="F207" s="231" t="s">
        <v>267</v>
      </c>
      <c r="G207" s="232" t="s">
        <v>192</v>
      </c>
      <c r="H207" s="233">
        <v>240</v>
      </c>
      <c r="I207" s="234"/>
      <c r="J207" s="235">
        <f>ROUND(I207*H207,2)</f>
        <v>0</v>
      </c>
      <c r="K207" s="231" t="s">
        <v>165</v>
      </c>
      <c r="L207" s="45"/>
      <c r="M207" s="236" t="s">
        <v>1</v>
      </c>
      <c r="N207" s="237" t="s">
        <v>43</v>
      </c>
      <c r="O207" s="92"/>
      <c r="P207" s="238">
        <f>O207*H207</f>
        <v>0</v>
      </c>
      <c r="Q207" s="238">
        <v>0.00046000000000000001</v>
      </c>
      <c r="R207" s="238">
        <f>Q207*H207</f>
        <v>0.1104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166</v>
      </c>
      <c r="AT207" s="240" t="s">
        <v>161</v>
      </c>
      <c r="AU207" s="240" t="s">
        <v>82</v>
      </c>
      <c r="AY207" s="18" t="s">
        <v>159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85</v>
      </c>
      <c r="BK207" s="241">
        <f>ROUND(I207*H207,2)</f>
        <v>0</v>
      </c>
      <c r="BL207" s="18" t="s">
        <v>166</v>
      </c>
      <c r="BM207" s="240" t="s">
        <v>829</v>
      </c>
    </row>
    <row r="208" s="15" customFormat="1">
      <c r="A208" s="15"/>
      <c r="B208" s="265"/>
      <c r="C208" s="266"/>
      <c r="D208" s="244" t="s">
        <v>168</v>
      </c>
      <c r="E208" s="267" t="s">
        <v>1</v>
      </c>
      <c r="F208" s="268" t="s">
        <v>194</v>
      </c>
      <c r="G208" s="266"/>
      <c r="H208" s="267" t="s">
        <v>1</v>
      </c>
      <c r="I208" s="269"/>
      <c r="J208" s="266"/>
      <c r="K208" s="266"/>
      <c r="L208" s="270"/>
      <c r="M208" s="271"/>
      <c r="N208" s="272"/>
      <c r="O208" s="272"/>
      <c r="P208" s="272"/>
      <c r="Q208" s="272"/>
      <c r="R208" s="272"/>
      <c r="S208" s="272"/>
      <c r="T208" s="27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4" t="s">
        <v>168</v>
      </c>
      <c r="AU208" s="274" t="s">
        <v>82</v>
      </c>
      <c r="AV208" s="15" t="s">
        <v>85</v>
      </c>
      <c r="AW208" s="15" t="s">
        <v>34</v>
      </c>
      <c r="AX208" s="15" t="s">
        <v>78</v>
      </c>
      <c r="AY208" s="274" t="s">
        <v>159</v>
      </c>
    </row>
    <row r="209" s="13" customFormat="1">
      <c r="A209" s="13"/>
      <c r="B209" s="242"/>
      <c r="C209" s="243"/>
      <c r="D209" s="244" t="s">
        <v>168</v>
      </c>
      <c r="E209" s="245" t="s">
        <v>1</v>
      </c>
      <c r="F209" s="246" t="s">
        <v>830</v>
      </c>
      <c r="G209" s="243"/>
      <c r="H209" s="247">
        <v>160</v>
      </c>
      <c r="I209" s="248"/>
      <c r="J209" s="243"/>
      <c r="K209" s="243"/>
      <c r="L209" s="249"/>
      <c r="M209" s="250"/>
      <c r="N209" s="251"/>
      <c r="O209" s="251"/>
      <c r="P209" s="251"/>
      <c r="Q209" s="251"/>
      <c r="R209" s="251"/>
      <c r="S209" s="251"/>
      <c r="T209" s="25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3" t="s">
        <v>168</v>
      </c>
      <c r="AU209" s="253" t="s">
        <v>82</v>
      </c>
      <c r="AV209" s="13" t="s">
        <v>82</v>
      </c>
      <c r="AW209" s="13" t="s">
        <v>34</v>
      </c>
      <c r="AX209" s="13" t="s">
        <v>78</v>
      </c>
      <c r="AY209" s="253" t="s">
        <v>159</v>
      </c>
    </row>
    <row r="210" s="13" customFormat="1">
      <c r="A210" s="13"/>
      <c r="B210" s="242"/>
      <c r="C210" s="243"/>
      <c r="D210" s="244" t="s">
        <v>168</v>
      </c>
      <c r="E210" s="245" t="s">
        <v>1</v>
      </c>
      <c r="F210" s="246" t="s">
        <v>831</v>
      </c>
      <c r="G210" s="243"/>
      <c r="H210" s="247">
        <v>80</v>
      </c>
      <c r="I210" s="248"/>
      <c r="J210" s="243"/>
      <c r="K210" s="243"/>
      <c r="L210" s="249"/>
      <c r="M210" s="250"/>
      <c r="N210" s="251"/>
      <c r="O210" s="251"/>
      <c r="P210" s="251"/>
      <c r="Q210" s="251"/>
      <c r="R210" s="251"/>
      <c r="S210" s="251"/>
      <c r="T210" s="25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3" t="s">
        <v>168</v>
      </c>
      <c r="AU210" s="253" t="s">
        <v>82</v>
      </c>
      <c r="AV210" s="13" t="s">
        <v>82</v>
      </c>
      <c r="AW210" s="13" t="s">
        <v>34</v>
      </c>
      <c r="AX210" s="13" t="s">
        <v>78</v>
      </c>
      <c r="AY210" s="253" t="s">
        <v>159</v>
      </c>
    </row>
    <row r="211" s="16" customFormat="1">
      <c r="A211" s="16"/>
      <c r="B211" s="275"/>
      <c r="C211" s="276"/>
      <c r="D211" s="244" t="s">
        <v>168</v>
      </c>
      <c r="E211" s="277" t="s">
        <v>1</v>
      </c>
      <c r="F211" s="278" t="s">
        <v>216</v>
      </c>
      <c r="G211" s="276"/>
      <c r="H211" s="279">
        <v>240</v>
      </c>
      <c r="I211" s="280"/>
      <c r="J211" s="276"/>
      <c r="K211" s="276"/>
      <c r="L211" s="281"/>
      <c r="M211" s="282"/>
      <c r="N211" s="283"/>
      <c r="O211" s="283"/>
      <c r="P211" s="283"/>
      <c r="Q211" s="283"/>
      <c r="R211" s="283"/>
      <c r="S211" s="283"/>
      <c r="T211" s="284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85" t="s">
        <v>168</v>
      </c>
      <c r="AU211" s="285" t="s">
        <v>82</v>
      </c>
      <c r="AV211" s="16" t="s">
        <v>166</v>
      </c>
      <c r="AW211" s="16" t="s">
        <v>34</v>
      </c>
      <c r="AX211" s="16" t="s">
        <v>85</v>
      </c>
      <c r="AY211" s="285" t="s">
        <v>159</v>
      </c>
    </row>
    <row r="212" s="2" customFormat="1" ht="24.15" customHeight="1">
      <c r="A212" s="39"/>
      <c r="B212" s="40"/>
      <c r="C212" s="229" t="s">
        <v>291</v>
      </c>
      <c r="D212" s="229" t="s">
        <v>161</v>
      </c>
      <c r="E212" s="230" t="s">
        <v>272</v>
      </c>
      <c r="F212" s="231" t="s">
        <v>273</v>
      </c>
      <c r="G212" s="232" t="s">
        <v>192</v>
      </c>
      <c r="H212" s="233">
        <v>240</v>
      </c>
      <c r="I212" s="234"/>
      <c r="J212" s="235">
        <f>ROUND(I212*H212,2)</f>
        <v>0</v>
      </c>
      <c r="K212" s="231" t="s">
        <v>165</v>
      </c>
      <c r="L212" s="45"/>
      <c r="M212" s="236" t="s">
        <v>1</v>
      </c>
      <c r="N212" s="237" t="s">
        <v>43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166</v>
      </c>
      <c r="AT212" s="240" t="s">
        <v>161</v>
      </c>
      <c r="AU212" s="240" t="s">
        <v>82</v>
      </c>
      <c r="AY212" s="18" t="s">
        <v>159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85</v>
      </c>
      <c r="BK212" s="241">
        <f>ROUND(I212*H212,2)</f>
        <v>0</v>
      </c>
      <c r="BL212" s="18" t="s">
        <v>166</v>
      </c>
      <c r="BM212" s="240" t="s">
        <v>832</v>
      </c>
    </row>
    <row r="213" s="2" customFormat="1" ht="24.15" customHeight="1">
      <c r="A213" s="39"/>
      <c r="B213" s="40"/>
      <c r="C213" s="229" t="s">
        <v>298</v>
      </c>
      <c r="D213" s="229" t="s">
        <v>161</v>
      </c>
      <c r="E213" s="230" t="s">
        <v>276</v>
      </c>
      <c r="F213" s="231" t="s">
        <v>277</v>
      </c>
      <c r="G213" s="232" t="s">
        <v>183</v>
      </c>
      <c r="H213" s="233">
        <v>120</v>
      </c>
      <c r="I213" s="234"/>
      <c r="J213" s="235">
        <f>ROUND(I213*H213,2)</f>
        <v>0</v>
      </c>
      <c r="K213" s="231" t="s">
        <v>165</v>
      </c>
      <c r="L213" s="45"/>
      <c r="M213" s="236" t="s">
        <v>1</v>
      </c>
      <c r="N213" s="237" t="s">
        <v>43</v>
      </c>
      <c r="O213" s="92"/>
      <c r="P213" s="238">
        <f>O213*H213</f>
        <v>0</v>
      </c>
      <c r="Q213" s="238">
        <v>0.00064000000000000005</v>
      </c>
      <c r="R213" s="238">
        <f>Q213*H213</f>
        <v>0.076800000000000007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166</v>
      </c>
      <c r="AT213" s="240" t="s">
        <v>161</v>
      </c>
      <c r="AU213" s="240" t="s">
        <v>82</v>
      </c>
      <c r="AY213" s="18" t="s">
        <v>159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85</v>
      </c>
      <c r="BK213" s="241">
        <f>ROUND(I213*H213,2)</f>
        <v>0</v>
      </c>
      <c r="BL213" s="18" t="s">
        <v>166</v>
      </c>
      <c r="BM213" s="240" t="s">
        <v>833</v>
      </c>
    </row>
    <row r="214" s="15" customFormat="1">
      <c r="A214" s="15"/>
      <c r="B214" s="265"/>
      <c r="C214" s="266"/>
      <c r="D214" s="244" t="s">
        <v>168</v>
      </c>
      <c r="E214" s="267" t="s">
        <v>1</v>
      </c>
      <c r="F214" s="268" t="s">
        <v>194</v>
      </c>
      <c r="G214" s="266"/>
      <c r="H214" s="267" t="s">
        <v>1</v>
      </c>
      <c r="I214" s="269"/>
      <c r="J214" s="266"/>
      <c r="K214" s="266"/>
      <c r="L214" s="270"/>
      <c r="M214" s="271"/>
      <c r="N214" s="272"/>
      <c r="O214" s="272"/>
      <c r="P214" s="272"/>
      <c r="Q214" s="272"/>
      <c r="R214" s="272"/>
      <c r="S214" s="272"/>
      <c r="T214" s="273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4" t="s">
        <v>168</v>
      </c>
      <c r="AU214" s="274" t="s">
        <v>82</v>
      </c>
      <c r="AV214" s="15" t="s">
        <v>85</v>
      </c>
      <c r="AW214" s="15" t="s">
        <v>34</v>
      </c>
      <c r="AX214" s="15" t="s">
        <v>78</v>
      </c>
      <c r="AY214" s="274" t="s">
        <v>159</v>
      </c>
    </row>
    <row r="215" s="13" customFormat="1">
      <c r="A215" s="13"/>
      <c r="B215" s="242"/>
      <c r="C215" s="243"/>
      <c r="D215" s="244" t="s">
        <v>168</v>
      </c>
      <c r="E215" s="245" t="s">
        <v>1</v>
      </c>
      <c r="F215" s="246" t="s">
        <v>834</v>
      </c>
      <c r="G215" s="243"/>
      <c r="H215" s="247">
        <v>80</v>
      </c>
      <c r="I215" s="248"/>
      <c r="J215" s="243"/>
      <c r="K215" s="243"/>
      <c r="L215" s="249"/>
      <c r="M215" s="250"/>
      <c r="N215" s="251"/>
      <c r="O215" s="251"/>
      <c r="P215" s="251"/>
      <c r="Q215" s="251"/>
      <c r="R215" s="251"/>
      <c r="S215" s="251"/>
      <c r="T215" s="25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3" t="s">
        <v>168</v>
      </c>
      <c r="AU215" s="253" t="s">
        <v>82</v>
      </c>
      <c r="AV215" s="13" t="s">
        <v>82</v>
      </c>
      <c r="AW215" s="13" t="s">
        <v>34</v>
      </c>
      <c r="AX215" s="13" t="s">
        <v>78</v>
      </c>
      <c r="AY215" s="253" t="s">
        <v>159</v>
      </c>
    </row>
    <row r="216" s="13" customFormat="1">
      <c r="A216" s="13"/>
      <c r="B216" s="242"/>
      <c r="C216" s="243"/>
      <c r="D216" s="244" t="s">
        <v>168</v>
      </c>
      <c r="E216" s="245" t="s">
        <v>1</v>
      </c>
      <c r="F216" s="246" t="s">
        <v>260</v>
      </c>
      <c r="G216" s="243"/>
      <c r="H216" s="247">
        <v>40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168</v>
      </c>
      <c r="AU216" s="253" t="s">
        <v>82</v>
      </c>
      <c r="AV216" s="13" t="s">
        <v>82</v>
      </c>
      <c r="AW216" s="13" t="s">
        <v>34</v>
      </c>
      <c r="AX216" s="13" t="s">
        <v>78</v>
      </c>
      <c r="AY216" s="253" t="s">
        <v>159</v>
      </c>
    </row>
    <row r="217" s="16" customFormat="1">
      <c r="A217" s="16"/>
      <c r="B217" s="275"/>
      <c r="C217" s="276"/>
      <c r="D217" s="244" t="s">
        <v>168</v>
      </c>
      <c r="E217" s="277" t="s">
        <v>1</v>
      </c>
      <c r="F217" s="278" t="s">
        <v>216</v>
      </c>
      <c r="G217" s="276"/>
      <c r="H217" s="279">
        <v>120</v>
      </c>
      <c r="I217" s="280"/>
      <c r="J217" s="276"/>
      <c r="K217" s="276"/>
      <c r="L217" s="281"/>
      <c r="M217" s="282"/>
      <c r="N217" s="283"/>
      <c r="O217" s="283"/>
      <c r="P217" s="283"/>
      <c r="Q217" s="283"/>
      <c r="R217" s="283"/>
      <c r="S217" s="283"/>
      <c r="T217" s="284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85" t="s">
        <v>168</v>
      </c>
      <c r="AU217" s="285" t="s">
        <v>82</v>
      </c>
      <c r="AV217" s="16" t="s">
        <v>166</v>
      </c>
      <c r="AW217" s="16" t="s">
        <v>34</v>
      </c>
      <c r="AX217" s="16" t="s">
        <v>85</v>
      </c>
      <c r="AY217" s="285" t="s">
        <v>159</v>
      </c>
    </row>
    <row r="218" s="2" customFormat="1" ht="24.15" customHeight="1">
      <c r="A218" s="39"/>
      <c r="B218" s="40"/>
      <c r="C218" s="229" t="s">
        <v>303</v>
      </c>
      <c r="D218" s="229" t="s">
        <v>161</v>
      </c>
      <c r="E218" s="230" t="s">
        <v>282</v>
      </c>
      <c r="F218" s="231" t="s">
        <v>283</v>
      </c>
      <c r="G218" s="232" t="s">
        <v>183</v>
      </c>
      <c r="H218" s="233">
        <v>120</v>
      </c>
      <c r="I218" s="234"/>
      <c r="J218" s="235">
        <f>ROUND(I218*H218,2)</f>
        <v>0</v>
      </c>
      <c r="K218" s="231" t="s">
        <v>165</v>
      </c>
      <c r="L218" s="45"/>
      <c r="M218" s="236" t="s">
        <v>1</v>
      </c>
      <c r="N218" s="237" t="s">
        <v>43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166</v>
      </c>
      <c r="AT218" s="240" t="s">
        <v>161</v>
      </c>
      <c r="AU218" s="240" t="s">
        <v>82</v>
      </c>
      <c r="AY218" s="18" t="s">
        <v>159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85</v>
      </c>
      <c r="BK218" s="241">
        <f>ROUND(I218*H218,2)</f>
        <v>0</v>
      </c>
      <c r="BL218" s="18" t="s">
        <v>166</v>
      </c>
      <c r="BM218" s="240" t="s">
        <v>835</v>
      </c>
    </row>
    <row r="219" s="2" customFormat="1" ht="37.8" customHeight="1">
      <c r="A219" s="39"/>
      <c r="B219" s="40"/>
      <c r="C219" s="229" t="s">
        <v>309</v>
      </c>
      <c r="D219" s="229" t="s">
        <v>161</v>
      </c>
      <c r="E219" s="230" t="s">
        <v>285</v>
      </c>
      <c r="F219" s="231" t="s">
        <v>286</v>
      </c>
      <c r="G219" s="232" t="s">
        <v>192</v>
      </c>
      <c r="H219" s="233">
        <v>1246.6099999999999</v>
      </c>
      <c r="I219" s="234"/>
      <c r="J219" s="235">
        <f>ROUND(I219*H219,2)</f>
        <v>0</v>
      </c>
      <c r="K219" s="231" t="s">
        <v>165</v>
      </c>
      <c r="L219" s="45"/>
      <c r="M219" s="236" t="s">
        <v>1</v>
      </c>
      <c r="N219" s="237" t="s">
        <v>43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166</v>
      </c>
      <c r="AT219" s="240" t="s">
        <v>161</v>
      </c>
      <c r="AU219" s="240" t="s">
        <v>82</v>
      </c>
      <c r="AY219" s="18" t="s">
        <v>159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85</v>
      </c>
      <c r="BK219" s="241">
        <f>ROUND(I219*H219,2)</f>
        <v>0</v>
      </c>
      <c r="BL219" s="18" t="s">
        <v>166</v>
      </c>
      <c r="BM219" s="240" t="s">
        <v>836</v>
      </c>
    </row>
    <row r="220" s="15" customFormat="1">
      <c r="A220" s="15"/>
      <c r="B220" s="265"/>
      <c r="C220" s="266"/>
      <c r="D220" s="244" t="s">
        <v>168</v>
      </c>
      <c r="E220" s="267" t="s">
        <v>1</v>
      </c>
      <c r="F220" s="268" t="s">
        <v>288</v>
      </c>
      <c r="G220" s="266"/>
      <c r="H220" s="267" t="s">
        <v>1</v>
      </c>
      <c r="I220" s="269"/>
      <c r="J220" s="266"/>
      <c r="K220" s="266"/>
      <c r="L220" s="270"/>
      <c r="M220" s="271"/>
      <c r="N220" s="272"/>
      <c r="O220" s="272"/>
      <c r="P220" s="272"/>
      <c r="Q220" s="272"/>
      <c r="R220" s="272"/>
      <c r="S220" s="272"/>
      <c r="T220" s="27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4" t="s">
        <v>168</v>
      </c>
      <c r="AU220" s="274" t="s">
        <v>82</v>
      </c>
      <c r="AV220" s="15" t="s">
        <v>85</v>
      </c>
      <c r="AW220" s="15" t="s">
        <v>34</v>
      </c>
      <c r="AX220" s="15" t="s">
        <v>78</v>
      </c>
      <c r="AY220" s="274" t="s">
        <v>159</v>
      </c>
    </row>
    <row r="221" s="13" customFormat="1">
      <c r="A221" s="13"/>
      <c r="B221" s="242"/>
      <c r="C221" s="243"/>
      <c r="D221" s="244" t="s">
        <v>168</v>
      </c>
      <c r="E221" s="245" t="s">
        <v>1</v>
      </c>
      <c r="F221" s="246" t="s">
        <v>289</v>
      </c>
      <c r="G221" s="243"/>
      <c r="H221" s="247">
        <v>83.099999999999994</v>
      </c>
      <c r="I221" s="248"/>
      <c r="J221" s="243"/>
      <c r="K221" s="243"/>
      <c r="L221" s="249"/>
      <c r="M221" s="250"/>
      <c r="N221" s="251"/>
      <c r="O221" s="251"/>
      <c r="P221" s="251"/>
      <c r="Q221" s="251"/>
      <c r="R221" s="251"/>
      <c r="S221" s="251"/>
      <c r="T221" s="25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3" t="s">
        <v>168</v>
      </c>
      <c r="AU221" s="253" t="s">
        <v>82</v>
      </c>
      <c r="AV221" s="13" t="s">
        <v>82</v>
      </c>
      <c r="AW221" s="13" t="s">
        <v>34</v>
      </c>
      <c r="AX221" s="13" t="s">
        <v>78</v>
      </c>
      <c r="AY221" s="253" t="s">
        <v>159</v>
      </c>
    </row>
    <row r="222" s="13" customFormat="1">
      <c r="A222" s="13"/>
      <c r="B222" s="242"/>
      <c r="C222" s="243"/>
      <c r="D222" s="244" t="s">
        <v>168</v>
      </c>
      <c r="E222" s="245" t="s">
        <v>1</v>
      </c>
      <c r="F222" s="246" t="s">
        <v>290</v>
      </c>
      <c r="G222" s="243"/>
      <c r="H222" s="247">
        <v>1163.51</v>
      </c>
      <c r="I222" s="248"/>
      <c r="J222" s="243"/>
      <c r="K222" s="243"/>
      <c r="L222" s="249"/>
      <c r="M222" s="250"/>
      <c r="N222" s="251"/>
      <c r="O222" s="251"/>
      <c r="P222" s="251"/>
      <c r="Q222" s="251"/>
      <c r="R222" s="251"/>
      <c r="S222" s="251"/>
      <c r="T222" s="25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3" t="s">
        <v>168</v>
      </c>
      <c r="AU222" s="253" t="s">
        <v>82</v>
      </c>
      <c r="AV222" s="13" t="s">
        <v>82</v>
      </c>
      <c r="AW222" s="13" t="s">
        <v>34</v>
      </c>
      <c r="AX222" s="13" t="s">
        <v>78</v>
      </c>
      <c r="AY222" s="253" t="s">
        <v>159</v>
      </c>
    </row>
    <row r="223" s="16" customFormat="1">
      <c r="A223" s="16"/>
      <c r="B223" s="275"/>
      <c r="C223" s="276"/>
      <c r="D223" s="244" t="s">
        <v>168</v>
      </c>
      <c r="E223" s="277" t="s">
        <v>1</v>
      </c>
      <c r="F223" s="278" t="s">
        <v>216</v>
      </c>
      <c r="G223" s="276"/>
      <c r="H223" s="279">
        <v>1246.6099999999999</v>
      </c>
      <c r="I223" s="280"/>
      <c r="J223" s="276"/>
      <c r="K223" s="276"/>
      <c r="L223" s="281"/>
      <c r="M223" s="282"/>
      <c r="N223" s="283"/>
      <c r="O223" s="283"/>
      <c r="P223" s="283"/>
      <c r="Q223" s="283"/>
      <c r="R223" s="283"/>
      <c r="S223" s="283"/>
      <c r="T223" s="284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5" t="s">
        <v>168</v>
      </c>
      <c r="AU223" s="285" t="s">
        <v>82</v>
      </c>
      <c r="AV223" s="16" t="s">
        <v>166</v>
      </c>
      <c r="AW223" s="16" t="s">
        <v>34</v>
      </c>
      <c r="AX223" s="16" t="s">
        <v>85</v>
      </c>
      <c r="AY223" s="285" t="s">
        <v>159</v>
      </c>
    </row>
    <row r="224" s="2" customFormat="1" ht="37.8" customHeight="1">
      <c r="A224" s="39"/>
      <c r="B224" s="40"/>
      <c r="C224" s="229" t="s">
        <v>314</v>
      </c>
      <c r="D224" s="229" t="s">
        <v>161</v>
      </c>
      <c r="E224" s="230" t="s">
        <v>292</v>
      </c>
      <c r="F224" s="231" t="s">
        <v>293</v>
      </c>
      <c r="G224" s="232" t="s">
        <v>192</v>
      </c>
      <c r="H224" s="233">
        <v>95.363</v>
      </c>
      <c r="I224" s="234"/>
      <c r="J224" s="235">
        <f>ROUND(I224*H224,2)</f>
        <v>0</v>
      </c>
      <c r="K224" s="231" t="s">
        <v>165</v>
      </c>
      <c r="L224" s="45"/>
      <c r="M224" s="236" t="s">
        <v>1</v>
      </c>
      <c r="N224" s="237" t="s">
        <v>43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166</v>
      </c>
      <c r="AT224" s="240" t="s">
        <v>161</v>
      </c>
      <c r="AU224" s="240" t="s">
        <v>82</v>
      </c>
      <c r="AY224" s="18" t="s">
        <v>159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85</v>
      </c>
      <c r="BK224" s="241">
        <f>ROUND(I224*H224,2)</f>
        <v>0</v>
      </c>
      <c r="BL224" s="18" t="s">
        <v>166</v>
      </c>
      <c r="BM224" s="240" t="s">
        <v>837</v>
      </c>
    </row>
    <row r="225" s="15" customFormat="1">
      <c r="A225" s="15"/>
      <c r="B225" s="265"/>
      <c r="C225" s="266"/>
      <c r="D225" s="244" t="s">
        <v>168</v>
      </c>
      <c r="E225" s="267" t="s">
        <v>1</v>
      </c>
      <c r="F225" s="268" t="s">
        <v>295</v>
      </c>
      <c r="G225" s="266"/>
      <c r="H225" s="267" t="s">
        <v>1</v>
      </c>
      <c r="I225" s="269"/>
      <c r="J225" s="266"/>
      <c r="K225" s="266"/>
      <c r="L225" s="270"/>
      <c r="M225" s="271"/>
      <c r="N225" s="272"/>
      <c r="O225" s="272"/>
      <c r="P225" s="272"/>
      <c r="Q225" s="272"/>
      <c r="R225" s="272"/>
      <c r="S225" s="272"/>
      <c r="T225" s="27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4" t="s">
        <v>168</v>
      </c>
      <c r="AU225" s="274" t="s">
        <v>82</v>
      </c>
      <c r="AV225" s="15" t="s">
        <v>85</v>
      </c>
      <c r="AW225" s="15" t="s">
        <v>34</v>
      </c>
      <c r="AX225" s="15" t="s">
        <v>78</v>
      </c>
      <c r="AY225" s="274" t="s">
        <v>159</v>
      </c>
    </row>
    <row r="226" s="13" customFormat="1">
      <c r="A226" s="13"/>
      <c r="B226" s="242"/>
      <c r="C226" s="243"/>
      <c r="D226" s="244" t="s">
        <v>168</v>
      </c>
      <c r="E226" s="245" t="s">
        <v>1</v>
      </c>
      <c r="F226" s="246" t="s">
        <v>296</v>
      </c>
      <c r="G226" s="243"/>
      <c r="H226" s="247">
        <v>677.11800000000005</v>
      </c>
      <c r="I226" s="248"/>
      <c r="J226" s="243"/>
      <c r="K226" s="243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168</v>
      </c>
      <c r="AU226" s="253" t="s">
        <v>82</v>
      </c>
      <c r="AV226" s="13" t="s">
        <v>82</v>
      </c>
      <c r="AW226" s="13" t="s">
        <v>34</v>
      </c>
      <c r="AX226" s="13" t="s">
        <v>78</v>
      </c>
      <c r="AY226" s="253" t="s">
        <v>159</v>
      </c>
    </row>
    <row r="227" s="13" customFormat="1">
      <c r="A227" s="13"/>
      <c r="B227" s="242"/>
      <c r="C227" s="243"/>
      <c r="D227" s="244" t="s">
        <v>168</v>
      </c>
      <c r="E227" s="245" t="s">
        <v>1</v>
      </c>
      <c r="F227" s="246" t="s">
        <v>297</v>
      </c>
      <c r="G227" s="243"/>
      <c r="H227" s="247">
        <v>-581.755</v>
      </c>
      <c r="I227" s="248"/>
      <c r="J227" s="243"/>
      <c r="K227" s="243"/>
      <c r="L227" s="249"/>
      <c r="M227" s="250"/>
      <c r="N227" s="251"/>
      <c r="O227" s="251"/>
      <c r="P227" s="251"/>
      <c r="Q227" s="251"/>
      <c r="R227" s="251"/>
      <c r="S227" s="251"/>
      <c r="T227" s="25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3" t="s">
        <v>168</v>
      </c>
      <c r="AU227" s="253" t="s">
        <v>82</v>
      </c>
      <c r="AV227" s="13" t="s">
        <v>82</v>
      </c>
      <c r="AW227" s="13" t="s">
        <v>34</v>
      </c>
      <c r="AX227" s="13" t="s">
        <v>78</v>
      </c>
      <c r="AY227" s="253" t="s">
        <v>159</v>
      </c>
    </row>
    <row r="228" s="16" customFormat="1">
      <c r="A228" s="16"/>
      <c r="B228" s="275"/>
      <c r="C228" s="276"/>
      <c r="D228" s="244" t="s">
        <v>168</v>
      </c>
      <c r="E228" s="277" t="s">
        <v>106</v>
      </c>
      <c r="F228" s="278" t="s">
        <v>216</v>
      </c>
      <c r="G228" s="276"/>
      <c r="H228" s="279">
        <v>95.363000000000099</v>
      </c>
      <c r="I228" s="280"/>
      <c r="J228" s="276"/>
      <c r="K228" s="276"/>
      <c r="L228" s="281"/>
      <c r="M228" s="282"/>
      <c r="N228" s="283"/>
      <c r="O228" s="283"/>
      <c r="P228" s="283"/>
      <c r="Q228" s="283"/>
      <c r="R228" s="283"/>
      <c r="S228" s="283"/>
      <c r="T228" s="28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85" t="s">
        <v>168</v>
      </c>
      <c r="AU228" s="285" t="s">
        <v>82</v>
      </c>
      <c r="AV228" s="16" t="s">
        <v>166</v>
      </c>
      <c r="AW228" s="16" t="s">
        <v>34</v>
      </c>
      <c r="AX228" s="16" t="s">
        <v>85</v>
      </c>
      <c r="AY228" s="285" t="s">
        <v>159</v>
      </c>
    </row>
    <row r="229" s="2" customFormat="1" ht="37.8" customHeight="1">
      <c r="A229" s="39"/>
      <c r="B229" s="40"/>
      <c r="C229" s="229" t="s">
        <v>320</v>
      </c>
      <c r="D229" s="229" t="s">
        <v>161</v>
      </c>
      <c r="E229" s="230" t="s">
        <v>299</v>
      </c>
      <c r="F229" s="231" t="s">
        <v>300</v>
      </c>
      <c r="G229" s="232" t="s">
        <v>192</v>
      </c>
      <c r="H229" s="233">
        <v>1907.26</v>
      </c>
      <c r="I229" s="234"/>
      <c r="J229" s="235">
        <f>ROUND(I229*H229,2)</f>
        <v>0</v>
      </c>
      <c r="K229" s="231" t="s">
        <v>165</v>
      </c>
      <c r="L229" s="45"/>
      <c r="M229" s="236" t="s">
        <v>1</v>
      </c>
      <c r="N229" s="237" t="s">
        <v>43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166</v>
      </c>
      <c r="AT229" s="240" t="s">
        <v>161</v>
      </c>
      <c r="AU229" s="240" t="s">
        <v>82</v>
      </c>
      <c r="AY229" s="18" t="s">
        <v>159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85</v>
      </c>
      <c r="BK229" s="241">
        <f>ROUND(I229*H229,2)</f>
        <v>0</v>
      </c>
      <c r="BL229" s="18" t="s">
        <v>166</v>
      </c>
      <c r="BM229" s="240" t="s">
        <v>838</v>
      </c>
    </row>
    <row r="230" s="13" customFormat="1">
      <c r="A230" s="13"/>
      <c r="B230" s="242"/>
      <c r="C230" s="243"/>
      <c r="D230" s="244" t="s">
        <v>168</v>
      </c>
      <c r="E230" s="245" t="s">
        <v>1</v>
      </c>
      <c r="F230" s="246" t="s">
        <v>302</v>
      </c>
      <c r="G230" s="243"/>
      <c r="H230" s="247">
        <v>1907.26</v>
      </c>
      <c r="I230" s="248"/>
      <c r="J230" s="243"/>
      <c r="K230" s="243"/>
      <c r="L230" s="249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3" t="s">
        <v>168</v>
      </c>
      <c r="AU230" s="253" t="s">
        <v>82</v>
      </c>
      <c r="AV230" s="13" t="s">
        <v>82</v>
      </c>
      <c r="AW230" s="13" t="s">
        <v>34</v>
      </c>
      <c r="AX230" s="13" t="s">
        <v>85</v>
      </c>
      <c r="AY230" s="253" t="s">
        <v>159</v>
      </c>
    </row>
    <row r="231" s="2" customFormat="1" ht="24.15" customHeight="1">
      <c r="A231" s="39"/>
      <c r="B231" s="40"/>
      <c r="C231" s="229" t="s">
        <v>324</v>
      </c>
      <c r="D231" s="229" t="s">
        <v>161</v>
      </c>
      <c r="E231" s="230" t="s">
        <v>304</v>
      </c>
      <c r="F231" s="231" t="s">
        <v>305</v>
      </c>
      <c r="G231" s="232" t="s">
        <v>192</v>
      </c>
      <c r="H231" s="233">
        <v>41.549999999999997</v>
      </c>
      <c r="I231" s="234"/>
      <c r="J231" s="235">
        <f>ROUND(I231*H231,2)</f>
        <v>0</v>
      </c>
      <c r="K231" s="231" t="s">
        <v>165</v>
      </c>
      <c r="L231" s="45"/>
      <c r="M231" s="236" t="s">
        <v>1</v>
      </c>
      <c r="N231" s="237" t="s">
        <v>43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166</v>
      </c>
      <c r="AT231" s="240" t="s">
        <v>161</v>
      </c>
      <c r="AU231" s="240" t="s">
        <v>82</v>
      </c>
      <c r="AY231" s="18" t="s">
        <v>159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85</v>
      </c>
      <c r="BK231" s="241">
        <f>ROUND(I231*H231,2)</f>
        <v>0</v>
      </c>
      <c r="BL231" s="18" t="s">
        <v>166</v>
      </c>
      <c r="BM231" s="240" t="s">
        <v>839</v>
      </c>
    </row>
    <row r="232" s="15" customFormat="1">
      <c r="A232" s="15"/>
      <c r="B232" s="265"/>
      <c r="C232" s="266"/>
      <c r="D232" s="244" t="s">
        <v>168</v>
      </c>
      <c r="E232" s="267" t="s">
        <v>1</v>
      </c>
      <c r="F232" s="268" t="s">
        <v>307</v>
      </c>
      <c r="G232" s="266"/>
      <c r="H232" s="267" t="s">
        <v>1</v>
      </c>
      <c r="I232" s="269"/>
      <c r="J232" s="266"/>
      <c r="K232" s="266"/>
      <c r="L232" s="270"/>
      <c r="M232" s="271"/>
      <c r="N232" s="272"/>
      <c r="O232" s="272"/>
      <c r="P232" s="272"/>
      <c r="Q232" s="272"/>
      <c r="R232" s="272"/>
      <c r="S232" s="272"/>
      <c r="T232" s="273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4" t="s">
        <v>168</v>
      </c>
      <c r="AU232" s="274" t="s">
        <v>82</v>
      </c>
      <c r="AV232" s="15" t="s">
        <v>85</v>
      </c>
      <c r="AW232" s="15" t="s">
        <v>34</v>
      </c>
      <c r="AX232" s="15" t="s">
        <v>78</v>
      </c>
      <c r="AY232" s="274" t="s">
        <v>159</v>
      </c>
    </row>
    <row r="233" s="13" customFormat="1">
      <c r="A233" s="13"/>
      <c r="B233" s="242"/>
      <c r="C233" s="243"/>
      <c r="D233" s="244" t="s">
        <v>168</v>
      </c>
      <c r="E233" s="245" t="s">
        <v>1</v>
      </c>
      <c r="F233" s="246" t="s">
        <v>308</v>
      </c>
      <c r="G233" s="243"/>
      <c r="H233" s="247">
        <v>41.549999999999997</v>
      </c>
      <c r="I233" s="248"/>
      <c r="J233" s="243"/>
      <c r="K233" s="243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168</v>
      </c>
      <c r="AU233" s="253" t="s">
        <v>82</v>
      </c>
      <c r="AV233" s="13" t="s">
        <v>82</v>
      </c>
      <c r="AW233" s="13" t="s">
        <v>34</v>
      </c>
      <c r="AX233" s="13" t="s">
        <v>85</v>
      </c>
      <c r="AY233" s="253" t="s">
        <v>159</v>
      </c>
    </row>
    <row r="234" s="2" customFormat="1" ht="24.15" customHeight="1">
      <c r="A234" s="39"/>
      <c r="B234" s="40"/>
      <c r="C234" s="229" t="s">
        <v>331</v>
      </c>
      <c r="D234" s="229" t="s">
        <v>161</v>
      </c>
      <c r="E234" s="230" t="s">
        <v>310</v>
      </c>
      <c r="F234" s="231" t="s">
        <v>311</v>
      </c>
      <c r="G234" s="232" t="s">
        <v>192</v>
      </c>
      <c r="H234" s="233">
        <v>581.755</v>
      </c>
      <c r="I234" s="234"/>
      <c r="J234" s="235">
        <f>ROUND(I234*H234,2)</f>
        <v>0</v>
      </c>
      <c r="K234" s="231" t="s">
        <v>165</v>
      </c>
      <c r="L234" s="45"/>
      <c r="M234" s="236" t="s">
        <v>1</v>
      </c>
      <c r="N234" s="237" t="s">
        <v>43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166</v>
      </c>
      <c r="AT234" s="240" t="s">
        <v>161</v>
      </c>
      <c r="AU234" s="240" t="s">
        <v>82</v>
      </c>
      <c r="AY234" s="18" t="s">
        <v>159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85</v>
      </c>
      <c r="BK234" s="241">
        <f>ROUND(I234*H234,2)</f>
        <v>0</v>
      </c>
      <c r="BL234" s="18" t="s">
        <v>166</v>
      </c>
      <c r="BM234" s="240" t="s">
        <v>840</v>
      </c>
    </row>
    <row r="235" s="15" customFormat="1">
      <c r="A235" s="15"/>
      <c r="B235" s="265"/>
      <c r="C235" s="266"/>
      <c r="D235" s="244" t="s">
        <v>168</v>
      </c>
      <c r="E235" s="267" t="s">
        <v>1</v>
      </c>
      <c r="F235" s="268" t="s">
        <v>313</v>
      </c>
      <c r="G235" s="266"/>
      <c r="H235" s="267" t="s">
        <v>1</v>
      </c>
      <c r="I235" s="269"/>
      <c r="J235" s="266"/>
      <c r="K235" s="266"/>
      <c r="L235" s="270"/>
      <c r="M235" s="271"/>
      <c r="N235" s="272"/>
      <c r="O235" s="272"/>
      <c r="P235" s="272"/>
      <c r="Q235" s="272"/>
      <c r="R235" s="272"/>
      <c r="S235" s="272"/>
      <c r="T235" s="27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4" t="s">
        <v>168</v>
      </c>
      <c r="AU235" s="274" t="s">
        <v>82</v>
      </c>
      <c r="AV235" s="15" t="s">
        <v>85</v>
      </c>
      <c r="AW235" s="15" t="s">
        <v>34</v>
      </c>
      <c r="AX235" s="15" t="s">
        <v>78</v>
      </c>
      <c r="AY235" s="274" t="s">
        <v>159</v>
      </c>
    </row>
    <row r="236" s="13" customFormat="1">
      <c r="A236" s="13"/>
      <c r="B236" s="242"/>
      <c r="C236" s="243"/>
      <c r="D236" s="244" t="s">
        <v>168</v>
      </c>
      <c r="E236" s="245" t="s">
        <v>1</v>
      </c>
      <c r="F236" s="246" t="s">
        <v>127</v>
      </c>
      <c r="G236" s="243"/>
      <c r="H236" s="247">
        <v>581.755</v>
      </c>
      <c r="I236" s="248"/>
      <c r="J236" s="243"/>
      <c r="K236" s="243"/>
      <c r="L236" s="249"/>
      <c r="M236" s="250"/>
      <c r="N236" s="251"/>
      <c r="O236" s="251"/>
      <c r="P236" s="251"/>
      <c r="Q236" s="251"/>
      <c r="R236" s="251"/>
      <c r="S236" s="251"/>
      <c r="T236" s="25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3" t="s">
        <v>168</v>
      </c>
      <c r="AU236" s="253" t="s">
        <v>82</v>
      </c>
      <c r="AV236" s="13" t="s">
        <v>82</v>
      </c>
      <c r="AW236" s="13" t="s">
        <v>34</v>
      </c>
      <c r="AX236" s="13" t="s">
        <v>85</v>
      </c>
      <c r="AY236" s="253" t="s">
        <v>159</v>
      </c>
    </row>
    <row r="237" s="2" customFormat="1" ht="33" customHeight="1">
      <c r="A237" s="39"/>
      <c r="B237" s="40"/>
      <c r="C237" s="229" t="s">
        <v>336</v>
      </c>
      <c r="D237" s="229" t="s">
        <v>161</v>
      </c>
      <c r="E237" s="230" t="s">
        <v>315</v>
      </c>
      <c r="F237" s="231" t="s">
        <v>316</v>
      </c>
      <c r="G237" s="232" t="s">
        <v>317</v>
      </c>
      <c r="H237" s="233">
        <v>190.726</v>
      </c>
      <c r="I237" s="234"/>
      <c r="J237" s="235">
        <f>ROUND(I237*H237,2)</f>
        <v>0</v>
      </c>
      <c r="K237" s="231" t="s">
        <v>165</v>
      </c>
      <c r="L237" s="45"/>
      <c r="M237" s="236" t="s">
        <v>1</v>
      </c>
      <c r="N237" s="237" t="s">
        <v>43</v>
      </c>
      <c r="O237" s="92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166</v>
      </c>
      <c r="AT237" s="240" t="s">
        <v>161</v>
      </c>
      <c r="AU237" s="240" t="s">
        <v>82</v>
      </c>
      <c r="AY237" s="18" t="s">
        <v>159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85</v>
      </c>
      <c r="BK237" s="241">
        <f>ROUND(I237*H237,2)</f>
        <v>0</v>
      </c>
      <c r="BL237" s="18" t="s">
        <v>166</v>
      </c>
      <c r="BM237" s="240" t="s">
        <v>841</v>
      </c>
    </row>
    <row r="238" s="13" customFormat="1">
      <c r="A238" s="13"/>
      <c r="B238" s="242"/>
      <c r="C238" s="243"/>
      <c r="D238" s="244" t="s">
        <v>168</v>
      </c>
      <c r="E238" s="245" t="s">
        <v>1</v>
      </c>
      <c r="F238" s="246" t="s">
        <v>319</v>
      </c>
      <c r="G238" s="243"/>
      <c r="H238" s="247">
        <v>190.726</v>
      </c>
      <c r="I238" s="248"/>
      <c r="J238" s="243"/>
      <c r="K238" s="243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168</v>
      </c>
      <c r="AU238" s="253" t="s">
        <v>82</v>
      </c>
      <c r="AV238" s="13" t="s">
        <v>82</v>
      </c>
      <c r="AW238" s="13" t="s">
        <v>34</v>
      </c>
      <c r="AX238" s="13" t="s">
        <v>85</v>
      </c>
      <c r="AY238" s="253" t="s">
        <v>159</v>
      </c>
    </row>
    <row r="239" s="2" customFormat="1" ht="16.5" customHeight="1">
      <c r="A239" s="39"/>
      <c r="B239" s="40"/>
      <c r="C239" s="229" t="s">
        <v>341</v>
      </c>
      <c r="D239" s="229" t="s">
        <v>161</v>
      </c>
      <c r="E239" s="230" t="s">
        <v>321</v>
      </c>
      <c r="F239" s="231" t="s">
        <v>322</v>
      </c>
      <c r="G239" s="232" t="s">
        <v>192</v>
      </c>
      <c r="H239" s="233">
        <v>95.363</v>
      </c>
      <c r="I239" s="234"/>
      <c r="J239" s="235">
        <f>ROUND(I239*H239,2)</f>
        <v>0</v>
      </c>
      <c r="K239" s="231" t="s">
        <v>165</v>
      </c>
      <c r="L239" s="45"/>
      <c r="M239" s="236" t="s">
        <v>1</v>
      </c>
      <c r="N239" s="237" t="s">
        <v>43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166</v>
      </c>
      <c r="AT239" s="240" t="s">
        <v>161</v>
      </c>
      <c r="AU239" s="240" t="s">
        <v>82</v>
      </c>
      <c r="AY239" s="18" t="s">
        <v>159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85</v>
      </c>
      <c r="BK239" s="241">
        <f>ROUND(I239*H239,2)</f>
        <v>0</v>
      </c>
      <c r="BL239" s="18" t="s">
        <v>166</v>
      </c>
      <c r="BM239" s="240" t="s">
        <v>842</v>
      </c>
    </row>
    <row r="240" s="13" customFormat="1">
      <c r="A240" s="13"/>
      <c r="B240" s="242"/>
      <c r="C240" s="243"/>
      <c r="D240" s="244" t="s">
        <v>168</v>
      </c>
      <c r="E240" s="245" t="s">
        <v>1</v>
      </c>
      <c r="F240" s="246" t="s">
        <v>106</v>
      </c>
      <c r="G240" s="243"/>
      <c r="H240" s="247">
        <v>95.363</v>
      </c>
      <c r="I240" s="248"/>
      <c r="J240" s="243"/>
      <c r="K240" s="243"/>
      <c r="L240" s="249"/>
      <c r="M240" s="250"/>
      <c r="N240" s="251"/>
      <c r="O240" s="251"/>
      <c r="P240" s="251"/>
      <c r="Q240" s="251"/>
      <c r="R240" s="251"/>
      <c r="S240" s="251"/>
      <c r="T240" s="25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3" t="s">
        <v>168</v>
      </c>
      <c r="AU240" s="253" t="s">
        <v>82</v>
      </c>
      <c r="AV240" s="13" t="s">
        <v>82</v>
      </c>
      <c r="AW240" s="13" t="s">
        <v>34</v>
      </c>
      <c r="AX240" s="13" t="s">
        <v>85</v>
      </c>
      <c r="AY240" s="253" t="s">
        <v>159</v>
      </c>
    </row>
    <row r="241" s="2" customFormat="1" ht="24.15" customHeight="1">
      <c r="A241" s="39"/>
      <c r="B241" s="40"/>
      <c r="C241" s="229" t="s">
        <v>346</v>
      </c>
      <c r="D241" s="229" t="s">
        <v>161</v>
      </c>
      <c r="E241" s="230" t="s">
        <v>325</v>
      </c>
      <c r="F241" s="231" t="s">
        <v>326</v>
      </c>
      <c r="G241" s="232" t="s">
        <v>192</v>
      </c>
      <c r="H241" s="233">
        <v>29.863</v>
      </c>
      <c r="I241" s="234"/>
      <c r="J241" s="235">
        <f>ROUND(I241*H241,2)</f>
        <v>0</v>
      </c>
      <c r="K241" s="231" t="s">
        <v>165</v>
      </c>
      <c r="L241" s="45"/>
      <c r="M241" s="236" t="s">
        <v>1</v>
      </c>
      <c r="N241" s="237" t="s">
        <v>43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166</v>
      </c>
      <c r="AT241" s="240" t="s">
        <v>161</v>
      </c>
      <c r="AU241" s="240" t="s">
        <v>82</v>
      </c>
      <c r="AY241" s="18" t="s">
        <v>159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85</v>
      </c>
      <c r="BK241" s="241">
        <f>ROUND(I241*H241,2)</f>
        <v>0</v>
      </c>
      <c r="BL241" s="18" t="s">
        <v>166</v>
      </c>
      <c r="BM241" s="240" t="s">
        <v>843</v>
      </c>
    </row>
    <row r="242" s="15" customFormat="1">
      <c r="A242" s="15"/>
      <c r="B242" s="265"/>
      <c r="C242" s="266"/>
      <c r="D242" s="244" t="s">
        <v>168</v>
      </c>
      <c r="E242" s="267" t="s">
        <v>1</v>
      </c>
      <c r="F242" s="268" t="s">
        <v>844</v>
      </c>
      <c r="G242" s="266"/>
      <c r="H242" s="267" t="s">
        <v>1</v>
      </c>
      <c r="I242" s="269"/>
      <c r="J242" s="266"/>
      <c r="K242" s="266"/>
      <c r="L242" s="270"/>
      <c r="M242" s="271"/>
      <c r="N242" s="272"/>
      <c r="O242" s="272"/>
      <c r="P242" s="272"/>
      <c r="Q242" s="272"/>
      <c r="R242" s="272"/>
      <c r="S242" s="272"/>
      <c r="T242" s="273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4" t="s">
        <v>168</v>
      </c>
      <c r="AU242" s="274" t="s">
        <v>82</v>
      </c>
      <c r="AV242" s="15" t="s">
        <v>85</v>
      </c>
      <c r="AW242" s="15" t="s">
        <v>34</v>
      </c>
      <c r="AX242" s="15" t="s">
        <v>78</v>
      </c>
      <c r="AY242" s="274" t="s">
        <v>159</v>
      </c>
    </row>
    <row r="243" s="13" customFormat="1">
      <c r="A243" s="13"/>
      <c r="B243" s="242"/>
      <c r="C243" s="243"/>
      <c r="D243" s="244" t="s">
        <v>168</v>
      </c>
      <c r="E243" s="245" t="s">
        <v>1</v>
      </c>
      <c r="F243" s="246" t="s">
        <v>845</v>
      </c>
      <c r="G243" s="243"/>
      <c r="H243" s="247">
        <v>10.85</v>
      </c>
      <c r="I243" s="248"/>
      <c r="J243" s="243"/>
      <c r="K243" s="243"/>
      <c r="L243" s="249"/>
      <c r="M243" s="250"/>
      <c r="N243" s="251"/>
      <c r="O243" s="251"/>
      <c r="P243" s="251"/>
      <c r="Q243" s="251"/>
      <c r="R243" s="251"/>
      <c r="S243" s="251"/>
      <c r="T243" s="25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3" t="s">
        <v>168</v>
      </c>
      <c r="AU243" s="253" t="s">
        <v>82</v>
      </c>
      <c r="AV243" s="13" t="s">
        <v>82</v>
      </c>
      <c r="AW243" s="13" t="s">
        <v>34</v>
      </c>
      <c r="AX243" s="13" t="s">
        <v>78</v>
      </c>
      <c r="AY243" s="253" t="s">
        <v>159</v>
      </c>
    </row>
    <row r="244" s="13" customFormat="1">
      <c r="A244" s="13"/>
      <c r="B244" s="242"/>
      <c r="C244" s="243"/>
      <c r="D244" s="244" t="s">
        <v>168</v>
      </c>
      <c r="E244" s="245" t="s">
        <v>1</v>
      </c>
      <c r="F244" s="246" t="s">
        <v>846</v>
      </c>
      <c r="G244" s="243"/>
      <c r="H244" s="247">
        <v>19.013000000000002</v>
      </c>
      <c r="I244" s="248"/>
      <c r="J244" s="243"/>
      <c r="K244" s="243"/>
      <c r="L244" s="249"/>
      <c r="M244" s="250"/>
      <c r="N244" s="251"/>
      <c r="O244" s="251"/>
      <c r="P244" s="251"/>
      <c r="Q244" s="251"/>
      <c r="R244" s="251"/>
      <c r="S244" s="251"/>
      <c r="T244" s="25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3" t="s">
        <v>168</v>
      </c>
      <c r="AU244" s="253" t="s">
        <v>82</v>
      </c>
      <c r="AV244" s="13" t="s">
        <v>82</v>
      </c>
      <c r="AW244" s="13" t="s">
        <v>34</v>
      </c>
      <c r="AX244" s="13" t="s">
        <v>78</v>
      </c>
      <c r="AY244" s="253" t="s">
        <v>159</v>
      </c>
    </row>
    <row r="245" s="16" customFormat="1">
      <c r="A245" s="16"/>
      <c r="B245" s="275"/>
      <c r="C245" s="276"/>
      <c r="D245" s="244" t="s">
        <v>168</v>
      </c>
      <c r="E245" s="277" t="s">
        <v>115</v>
      </c>
      <c r="F245" s="278" t="s">
        <v>216</v>
      </c>
      <c r="G245" s="276"/>
      <c r="H245" s="279">
        <v>29.863</v>
      </c>
      <c r="I245" s="280"/>
      <c r="J245" s="276"/>
      <c r="K245" s="276"/>
      <c r="L245" s="281"/>
      <c r="M245" s="282"/>
      <c r="N245" s="283"/>
      <c r="O245" s="283"/>
      <c r="P245" s="283"/>
      <c r="Q245" s="283"/>
      <c r="R245" s="283"/>
      <c r="S245" s="283"/>
      <c r="T245" s="284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85" t="s">
        <v>168</v>
      </c>
      <c r="AU245" s="285" t="s">
        <v>82</v>
      </c>
      <c r="AV245" s="16" t="s">
        <v>166</v>
      </c>
      <c r="AW245" s="16" t="s">
        <v>34</v>
      </c>
      <c r="AX245" s="16" t="s">
        <v>85</v>
      </c>
      <c r="AY245" s="285" t="s">
        <v>159</v>
      </c>
    </row>
    <row r="246" s="2" customFormat="1" ht="16.5" customHeight="1">
      <c r="A246" s="39"/>
      <c r="B246" s="40"/>
      <c r="C246" s="286" t="s">
        <v>351</v>
      </c>
      <c r="D246" s="286" t="s">
        <v>230</v>
      </c>
      <c r="E246" s="287" t="s">
        <v>332</v>
      </c>
      <c r="F246" s="288" t="s">
        <v>333</v>
      </c>
      <c r="G246" s="289" t="s">
        <v>317</v>
      </c>
      <c r="H246" s="290">
        <v>59.725999999999999</v>
      </c>
      <c r="I246" s="291"/>
      <c r="J246" s="292">
        <f>ROUND(I246*H246,2)</f>
        <v>0</v>
      </c>
      <c r="K246" s="288" t="s">
        <v>165</v>
      </c>
      <c r="L246" s="293"/>
      <c r="M246" s="294" t="s">
        <v>1</v>
      </c>
      <c r="N246" s="295" t="s">
        <v>43</v>
      </c>
      <c r="O246" s="92"/>
      <c r="P246" s="238">
        <f>O246*H246</f>
        <v>0</v>
      </c>
      <c r="Q246" s="238">
        <v>1</v>
      </c>
      <c r="R246" s="238">
        <f>Q246*H246</f>
        <v>59.725999999999999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217</v>
      </c>
      <c r="AT246" s="240" t="s">
        <v>230</v>
      </c>
      <c r="AU246" s="240" t="s">
        <v>82</v>
      </c>
      <c r="AY246" s="18" t="s">
        <v>159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85</v>
      </c>
      <c r="BK246" s="241">
        <f>ROUND(I246*H246,2)</f>
        <v>0</v>
      </c>
      <c r="BL246" s="18" t="s">
        <v>166</v>
      </c>
      <c r="BM246" s="240" t="s">
        <v>847</v>
      </c>
    </row>
    <row r="247" s="13" customFormat="1">
      <c r="A247" s="13"/>
      <c r="B247" s="242"/>
      <c r="C247" s="243"/>
      <c r="D247" s="244" t="s">
        <v>168</v>
      </c>
      <c r="E247" s="243"/>
      <c r="F247" s="246" t="s">
        <v>848</v>
      </c>
      <c r="G247" s="243"/>
      <c r="H247" s="247">
        <v>59.725999999999999</v>
      </c>
      <c r="I247" s="248"/>
      <c r="J247" s="243"/>
      <c r="K247" s="243"/>
      <c r="L247" s="249"/>
      <c r="M247" s="250"/>
      <c r="N247" s="251"/>
      <c r="O247" s="251"/>
      <c r="P247" s="251"/>
      <c r="Q247" s="251"/>
      <c r="R247" s="251"/>
      <c r="S247" s="251"/>
      <c r="T247" s="25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3" t="s">
        <v>168</v>
      </c>
      <c r="AU247" s="253" t="s">
        <v>82</v>
      </c>
      <c r="AV247" s="13" t="s">
        <v>82</v>
      </c>
      <c r="AW247" s="13" t="s">
        <v>4</v>
      </c>
      <c r="AX247" s="13" t="s">
        <v>85</v>
      </c>
      <c r="AY247" s="253" t="s">
        <v>159</v>
      </c>
    </row>
    <row r="248" s="2" customFormat="1" ht="24.15" customHeight="1">
      <c r="A248" s="39"/>
      <c r="B248" s="40"/>
      <c r="C248" s="229" t="s">
        <v>356</v>
      </c>
      <c r="D248" s="229" t="s">
        <v>161</v>
      </c>
      <c r="E248" s="230" t="s">
        <v>325</v>
      </c>
      <c r="F248" s="231" t="s">
        <v>326</v>
      </c>
      <c r="G248" s="232" t="s">
        <v>192</v>
      </c>
      <c r="H248" s="233">
        <v>581.755</v>
      </c>
      <c r="I248" s="234"/>
      <c r="J248" s="235">
        <f>ROUND(I248*H248,2)</f>
        <v>0</v>
      </c>
      <c r="K248" s="231" t="s">
        <v>165</v>
      </c>
      <c r="L248" s="45"/>
      <c r="M248" s="236" t="s">
        <v>1</v>
      </c>
      <c r="N248" s="237" t="s">
        <v>43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166</v>
      </c>
      <c r="AT248" s="240" t="s">
        <v>161</v>
      </c>
      <c r="AU248" s="240" t="s">
        <v>82</v>
      </c>
      <c r="AY248" s="18" t="s">
        <v>159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85</v>
      </c>
      <c r="BK248" s="241">
        <f>ROUND(I248*H248,2)</f>
        <v>0</v>
      </c>
      <c r="BL248" s="18" t="s">
        <v>166</v>
      </c>
      <c r="BM248" s="240" t="s">
        <v>849</v>
      </c>
    </row>
    <row r="249" s="15" customFormat="1">
      <c r="A249" s="15"/>
      <c r="B249" s="265"/>
      <c r="C249" s="266"/>
      <c r="D249" s="244" t="s">
        <v>168</v>
      </c>
      <c r="E249" s="267" t="s">
        <v>1</v>
      </c>
      <c r="F249" s="268" t="s">
        <v>338</v>
      </c>
      <c r="G249" s="266"/>
      <c r="H249" s="267" t="s">
        <v>1</v>
      </c>
      <c r="I249" s="269"/>
      <c r="J249" s="266"/>
      <c r="K249" s="266"/>
      <c r="L249" s="270"/>
      <c r="M249" s="271"/>
      <c r="N249" s="272"/>
      <c r="O249" s="272"/>
      <c r="P249" s="272"/>
      <c r="Q249" s="272"/>
      <c r="R249" s="272"/>
      <c r="S249" s="272"/>
      <c r="T249" s="273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4" t="s">
        <v>168</v>
      </c>
      <c r="AU249" s="274" t="s">
        <v>82</v>
      </c>
      <c r="AV249" s="15" t="s">
        <v>85</v>
      </c>
      <c r="AW249" s="15" t="s">
        <v>34</v>
      </c>
      <c r="AX249" s="15" t="s">
        <v>78</v>
      </c>
      <c r="AY249" s="274" t="s">
        <v>159</v>
      </c>
    </row>
    <row r="250" s="13" customFormat="1">
      <c r="A250" s="13"/>
      <c r="B250" s="242"/>
      <c r="C250" s="243"/>
      <c r="D250" s="244" t="s">
        <v>168</v>
      </c>
      <c r="E250" s="245" t="s">
        <v>1</v>
      </c>
      <c r="F250" s="246" t="s">
        <v>339</v>
      </c>
      <c r="G250" s="243"/>
      <c r="H250" s="247">
        <v>677.11800000000005</v>
      </c>
      <c r="I250" s="248"/>
      <c r="J250" s="243"/>
      <c r="K250" s="243"/>
      <c r="L250" s="249"/>
      <c r="M250" s="250"/>
      <c r="N250" s="251"/>
      <c r="O250" s="251"/>
      <c r="P250" s="251"/>
      <c r="Q250" s="251"/>
      <c r="R250" s="251"/>
      <c r="S250" s="251"/>
      <c r="T250" s="25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3" t="s">
        <v>168</v>
      </c>
      <c r="AU250" s="253" t="s">
        <v>82</v>
      </c>
      <c r="AV250" s="13" t="s">
        <v>82</v>
      </c>
      <c r="AW250" s="13" t="s">
        <v>34</v>
      </c>
      <c r="AX250" s="13" t="s">
        <v>78</v>
      </c>
      <c r="AY250" s="253" t="s">
        <v>159</v>
      </c>
    </row>
    <row r="251" s="13" customFormat="1">
      <c r="A251" s="13"/>
      <c r="B251" s="242"/>
      <c r="C251" s="243"/>
      <c r="D251" s="244" t="s">
        <v>168</v>
      </c>
      <c r="E251" s="245" t="s">
        <v>1</v>
      </c>
      <c r="F251" s="246" t="s">
        <v>850</v>
      </c>
      <c r="G251" s="243"/>
      <c r="H251" s="247">
        <v>-95.363</v>
      </c>
      <c r="I251" s="248"/>
      <c r="J251" s="243"/>
      <c r="K251" s="243"/>
      <c r="L251" s="249"/>
      <c r="M251" s="250"/>
      <c r="N251" s="251"/>
      <c r="O251" s="251"/>
      <c r="P251" s="251"/>
      <c r="Q251" s="251"/>
      <c r="R251" s="251"/>
      <c r="S251" s="251"/>
      <c r="T251" s="25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3" t="s">
        <v>168</v>
      </c>
      <c r="AU251" s="253" t="s">
        <v>82</v>
      </c>
      <c r="AV251" s="13" t="s">
        <v>82</v>
      </c>
      <c r="AW251" s="13" t="s">
        <v>34</v>
      </c>
      <c r="AX251" s="13" t="s">
        <v>78</v>
      </c>
      <c r="AY251" s="253" t="s">
        <v>159</v>
      </c>
    </row>
    <row r="252" s="16" customFormat="1">
      <c r="A252" s="16"/>
      <c r="B252" s="275"/>
      <c r="C252" s="276"/>
      <c r="D252" s="244" t="s">
        <v>168</v>
      </c>
      <c r="E252" s="277" t="s">
        <v>127</v>
      </c>
      <c r="F252" s="278" t="s">
        <v>216</v>
      </c>
      <c r="G252" s="276"/>
      <c r="H252" s="279">
        <v>581.755</v>
      </c>
      <c r="I252" s="280"/>
      <c r="J252" s="276"/>
      <c r="K252" s="276"/>
      <c r="L252" s="281"/>
      <c r="M252" s="282"/>
      <c r="N252" s="283"/>
      <c r="O252" s="283"/>
      <c r="P252" s="283"/>
      <c r="Q252" s="283"/>
      <c r="R252" s="283"/>
      <c r="S252" s="283"/>
      <c r="T252" s="284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85" t="s">
        <v>168</v>
      </c>
      <c r="AU252" s="285" t="s">
        <v>82</v>
      </c>
      <c r="AV252" s="16" t="s">
        <v>166</v>
      </c>
      <c r="AW252" s="16" t="s">
        <v>34</v>
      </c>
      <c r="AX252" s="16" t="s">
        <v>85</v>
      </c>
      <c r="AY252" s="285" t="s">
        <v>159</v>
      </c>
    </row>
    <row r="253" s="2" customFormat="1" ht="24.15" customHeight="1">
      <c r="A253" s="39"/>
      <c r="B253" s="40"/>
      <c r="C253" s="229" t="s">
        <v>359</v>
      </c>
      <c r="D253" s="229" t="s">
        <v>161</v>
      </c>
      <c r="E253" s="230" t="s">
        <v>342</v>
      </c>
      <c r="F253" s="231" t="s">
        <v>343</v>
      </c>
      <c r="G253" s="232" t="s">
        <v>192</v>
      </c>
      <c r="H253" s="233">
        <v>52.399999999999999</v>
      </c>
      <c r="I253" s="234"/>
      <c r="J253" s="235">
        <f>ROUND(I253*H253,2)</f>
        <v>0</v>
      </c>
      <c r="K253" s="231" t="s">
        <v>165</v>
      </c>
      <c r="L253" s="45"/>
      <c r="M253" s="236" t="s">
        <v>1</v>
      </c>
      <c r="N253" s="237" t="s">
        <v>43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166</v>
      </c>
      <c r="AT253" s="240" t="s">
        <v>161</v>
      </c>
      <c r="AU253" s="240" t="s">
        <v>82</v>
      </c>
      <c r="AY253" s="18" t="s">
        <v>159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85</v>
      </c>
      <c r="BK253" s="241">
        <f>ROUND(I253*H253,2)</f>
        <v>0</v>
      </c>
      <c r="BL253" s="18" t="s">
        <v>166</v>
      </c>
      <c r="BM253" s="240" t="s">
        <v>851</v>
      </c>
    </row>
    <row r="254" s="13" customFormat="1">
      <c r="A254" s="13"/>
      <c r="B254" s="242"/>
      <c r="C254" s="243"/>
      <c r="D254" s="244" t="s">
        <v>168</v>
      </c>
      <c r="E254" s="245" t="s">
        <v>111</v>
      </c>
      <c r="F254" s="246" t="s">
        <v>852</v>
      </c>
      <c r="G254" s="243"/>
      <c r="H254" s="247">
        <v>52.399999999999999</v>
      </c>
      <c r="I254" s="248"/>
      <c r="J254" s="243"/>
      <c r="K254" s="243"/>
      <c r="L254" s="249"/>
      <c r="M254" s="250"/>
      <c r="N254" s="251"/>
      <c r="O254" s="251"/>
      <c r="P254" s="251"/>
      <c r="Q254" s="251"/>
      <c r="R254" s="251"/>
      <c r="S254" s="251"/>
      <c r="T254" s="25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3" t="s">
        <v>168</v>
      </c>
      <c r="AU254" s="253" t="s">
        <v>82</v>
      </c>
      <c r="AV254" s="13" t="s">
        <v>82</v>
      </c>
      <c r="AW254" s="13" t="s">
        <v>34</v>
      </c>
      <c r="AX254" s="13" t="s">
        <v>85</v>
      </c>
      <c r="AY254" s="253" t="s">
        <v>159</v>
      </c>
    </row>
    <row r="255" s="2" customFormat="1" ht="16.5" customHeight="1">
      <c r="A255" s="39"/>
      <c r="B255" s="40"/>
      <c r="C255" s="286" t="s">
        <v>363</v>
      </c>
      <c r="D255" s="286" t="s">
        <v>230</v>
      </c>
      <c r="E255" s="287" t="s">
        <v>347</v>
      </c>
      <c r="F255" s="288" t="s">
        <v>348</v>
      </c>
      <c r="G255" s="289" t="s">
        <v>317</v>
      </c>
      <c r="H255" s="290">
        <v>104.8</v>
      </c>
      <c r="I255" s="291"/>
      <c r="J255" s="292">
        <f>ROUND(I255*H255,2)</f>
        <v>0</v>
      </c>
      <c r="K255" s="288" t="s">
        <v>165</v>
      </c>
      <c r="L255" s="293"/>
      <c r="M255" s="294" t="s">
        <v>1</v>
      </c>
      <c r="N255" s="295" t="s">
        <v>43</v>
      </c>
      <c r="O255" s="92"/>
      <c r="P255" s="238">
        <f>O255*H255</f>
        <v>0</v>
      </c>
      <c r="Q255" s="238">
        <v>1</v>
      </c>
      <c r="R255" s="238">
        <f>Q255*H255</f>
        <v>104.8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217</v>
      </c>
      <c r="AT255" s="240" t="s">
        <v>230</v>
      </c>
      <c r="AU255" s="240" t="s">
        <v>82</v>
      </c>
      <c r="AY255" s="18" t="s">
        <v>159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85</v>
      </c>
      <c r="BK255" s="241">
        <f>ROUND(I255*H255,2)</f>
        <v>0</v>
      </c>
      <c r="BL255" s="18" t="s">
        <v>166</v>
      </c>
      <c r="BM255" s="240" t="s">
        <v>853</v>
      </c>
    </row>
    <row r="256" s="13" customFormat="1">
      <c r="A256" s="13"/>
      <c r="B256" s="242"/>
      <c r="C256" s="243"/>
      <c r="D256" s="244" t="s">
        <v>168</v>
      </c>
      <c r="E256" s="243"/>
      <c r="F256" s="246" t="s">
        <v>854</v>
      </c>
      <c r="G256" s="243"/>
      <c r="H256" s="247">
        <v>104.8</v>
      </c>
      <c r="I256" s="248"/>
      <c r="J256" s="243"/>
      <c r="K256" s="243"/>
      <c r="L256" s="249"/>
      <c r="M256" s="250"/>
      <c r="N256" s="251"/>
      <c r="O256" s="251"/>
      <c r="P256" s="251"/>
      <c r="Q256" s="251"/>
      <c r="R256" s="251"/>
      <c r="S256" s="251"/>
      <c r="T256" s="25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3" t="s">
        <v>168</v>
      </c>
      <c r="AU256" s="253" t="s">
        <v>82</v>
      </c>
      <c r="AV256" s="13" t="s">
        <v>82</v>
      </c>
      <c r="AW256" s="13" t="s">
        <v>4</v>
      </c>
      <c r="AX256" s="13" t="s">
        <v>85</v>
      </c>
      <c r="AY256" s="253" t="s">
        <v>159</v>
      </c>
    </row>
    <row r="257" s="2" customFormat="1" ht="33" customHeight="1">
      <c r="A257" s="39"/>
      <c r="B257" s="40"/>
      <c r="C257" s="229" t="s">
        <v>367</v>
      </c>
      <c r="D257" s="229" t="s">
        <v>161</v>
      </c>
      <c r="E257" s="230" t="s">
        <v>360</v>
      </c>
      <c r="F257" s="231" t="s">
        <v>361</v>
      </c>
      <c r="G257" s="232" t="s">
        <v>183</v>
      </c>
      <c r="H257" s="233">
        <v>277</v>
      </c>
      <c r="I257" s="234"/>
      <c r="J257" s="235">
        <f>ROUND(I257*H257,2)</f>
        <v>0</v>
      </c>
      <c r="K257" s="231" t="s">
        <v>165</v>
      </c>
      <c r="L257" s="45"/>
      <c r="M257" s="236" t="s">
        <v>1</v>
      </c>
      <c r="N257" s="237" t="s">
        <v>43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166</v>
      </c>
      <c r="AT257" s="240" t="s">
        <v>161</v>
      </c>
      <c r="AU257" s="240" t="s">
        <v>82</v>
      </c>
      <c r="AY257" s="18" t="s">
        <v>159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85</v>
      </c>
      <c r="BK257" s="241">
        <f>ROUND(I257*H257,2)</f>
        <v>0</v>
      </c>
      <c r="BL257" s="18" t="s">
        <v>166</v>
      </c>
      <c r="BM257" s="240" t="s">
        <v>855</v>
      </c>
    </row>
    <row r="258" s="13" customFormat="1">
      <c r="A258" s="13"/>
      <c r="B258" s="242"/>
      <c r="C258" s="243"/>
      <c r="D258" s="244" t="s">
        <v>168</v>
      </c>
      <c r="E258" s="245" t="s">
        <v>1</v>
      </c>
      <c r="F258" s="246" t="s">
        <v>109</v>
      </c>
      <c r="G258" s="243"/>
      <c r="H258" s="247">
        <v>277</v>
      </c>
      <c r="I258" s="248"/>
      <c r="J258" s="243"/>
      <c r="K258" s="243"/>
      <c r="L258" s="249"/>
      <c r="M258" s="250"/>
      <c r="N258" s="251"/>
      <c r="O258" s="251"/>
      <c r="P258" s="251"/>
      <c r="Q258" s="251"/>
      <c r="R258" s="251"/>
      <c r="S258" s="251"/>
      <c r="T258" s="25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3" t="s">
        <v>168</v>
      </c>
      <c r="AU258" s="253" t="s">
        <v>82</v>
      </c>
      <c r="AV258" s="13" t="s">
        <v>82</v>
      </c>
      <c r="AW258" s="13" t="s">
        <v>34</v>
      </c>
      <c r="AX258" s="13" t="s">
        <v>85</v>
      </c>
      <c r="AY258" s="253" t="s">
        <v>159</v>
      </c>
    </row>
    <row r="259" s="2" customFormat="1" ht="24.15" customHeight="1">
      <c r="A259" s="39"/>
      <c r="B259" s="40"/>
      <c r="C259" s="229" t="s">
        <v>372</v>
      </c>
      <c r="D259" s="229" t="s">
        <v>161</v>
      </c>
      <c r="E259" s="230" t="s">
        <v>364</v>
      </c>
      <c r="F259" s="231" t="s">
        <v>365</v>
      </c>
      <c r="G259" s="232" t="s">
        <v>183</v>
      </c>
      <c r="H259" s="233">
        <v>277</v>
      </c>
      <c r="I259" s="234"/>
      <c r="J259" s="235">
        <f>ROUND(I259*H259,2)</f>
        <v>0</v>
      </c>
      <c r="K259" s="231" t="s">
        <v>165</v>
      </c>
      <c r="L259" s="45"/>
      <c r="M259" s="236" t="s">
        <v>1</v>
      </c>
      <c r="N259" s="237" t="s">
        <v>43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166</v>
      </c>
      <c r="AT259" s="240" t="s">
        <v>161</v>
      </c>
      <c r="AU259" s="240" t="s">
        <v>82</v>
      </c>
      <c r="AY259" s="18" t="s">
        <v>159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85</v>
      </c>
      <c r="BK259" s="241">
        <f>ROUND(I259*H259,2)</f>
        <v>0</v>
      </c>
      <c r="BL259" s="18" t="s">
        <v>166</v>
      </c>
      <c r="BM259" s="240" t="s">
        <v>856</v>
      </c>
    </row>
    <row r="260" s="13" customFormat="1">
      <c r="A260" s="13"/>
      <c r="B260" s="242"/>
      <c r="C260" s="243"/>
      <c r="D260" s="244" t="s">
        <v>168</v>
      </c>
      <c r="E260" s="245" t="s">
        <v>1</v>
      </c>
      <c r="F260" s="246" t="s">
        <v>109</v>
      </c>
      <c r="G260" s="243"/>
      <c r="H260" s="247">
        <v>277</v>
      </c>
      <c r="I260" s="248"/>
      <c r="J260" s="243"/>
      <c r="K260" s="243"/>
      <c r="L260" s="249"/>
      <c r="M260" s="250"/>
      <c r="N260" s="251"/>
      <c r="O260" s="251"/>
      <c r="P260" s="251"/>
      <c r="Q260" s="251"/>
      <c r="R260" s="251"/>
      <c r="S260" s="251"/>
      <c r="T260" s="25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3" t="s">
        <v>168</v>
      </c>
      <c r="AU260" s="253" t="s">
        <v>82</v>
      </c>
      <c r="AV260" s="13" t="s">
        <v>82</v>
      </c>
      <c r="AW260" s="13" t="s">
        <v>34</v>
      </c>
      <c r="AX260" s="13" t="s">
        <v>85</v>
      </c>
      <c r="AY260" s="253" t="s">
        <v>159</v>
      </c>
    </row>
    <row r="261" s="2" customFormat="1" ht="16.5" customHeight="1">
      <c r="A261" s="39"/>
      <c r="B261" s="40"/>
      <c r="C261" s="286" t="s">
        <v>376</v>
      </c>
      <c r="D261" s="286" t="s">
        <v>230</v>
      </c>
      <c r="E261" s="287" t="s">
        <v>368</v>
      </c>
      <c r="F261" s="288" t="s">
        <v>369</v>
      </c>
      <c r="G261" s="289" t="s">
        <v>370</v>
      </c>
      <c r="H261" s="290">
        <v>8.4339999999999993</v>
      </c>
      <c r="I261" s="291"/>
      <c r="J261" s="292">
        <f>ROUND(I261*H261,2)</f>
        <v>0</v>
      </c>
      <c r="K261" s="288" t="s">
        <v>165</v>
      </c>
      <c r="L261" s="293"/>
      <c r="M261" s="294" t="s">
        <v>1</v>
      </c>
      <c r="N261" s="295" t="s">
        <v>43</v>
      </c>
      <c r="O261" s="92"/>
      <c r="P261" s="238">
        <f>O261*H261</f>
        <v>0</v>
      </c>
      <c r="Q261" s="238">
        <v>0.001</v>
      </c>
      <c r="R261" s="238">
        <f>Q261*H261</f>
        <v>0.0084339999999999988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217</v>
      </c>
      <c r="AT261" s="240" t="s">
        <v>230</v>
      </c>
      <c r="AU261" s="240" t="s">
        <v>82</v>
      </c>
      <c r="AY261" s="18" t="s">
        <v>159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85</v>
      </c>
      <c r="BK261" s="241">
        <f>ROUND(I261*H261,2)</f>
        <v>0</v>
      </c>
      <c r="BL261" s="18" t="s">
        <v>166</v>
      </c>
      <c r="BM261" s="240" t="s">
        <v>857</v>
      </c>
    </row>
    <row r="262" s="2" customFormat="1" ht="21.75" customHeight="1">
      <c r="A262" s="39"/>
      <c r="B262" s="40"/>
      <c r="C262" s="229" t="s">
        <v>119</v>
      </c>
      <c r="D262" s="229" t="s">
        <v>161</v>
      </c>
      <c r="E262" s="230" t="s">
        <v>373</v>
      </c>
      <c r="F262" s="231" t="s">
        <v>374</v>
      </c>
      <c r="G262" s="232" t="s">
        <v>183</v>
      </c>
      <c r="H262" s="233">
        <v>277</v>
      </c>
      <c r="I262" s="234"/>
      <c r="J262" s="235">
        <f>ROUND(I262*H262,2)</f>
        <v>0</v>
      </c>
      <c r="K262" s="231" t="s">
        <v>165</v>
      </c>
      <c r="L262" s="45"/>
      <c r="M262" s="236" t="s">
        <v>1</v>
      </c>
      <c r="N262" s="237" t="s">
        <v>43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166</v>
      </c>
      <c r="AT262" s="240" t="s">
        <v>161</v>
      </c>
      <c r="AU262" s="240" t="s">
        <v>82</v>
      </c>
      <c r="AY262" s="18" t="s">
        <v>159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85</v>
      </c>
      <c r="BK262" s="241">
        <f>ROUND(I262*H262,2)</f>
        <v>0</v>
      </c>
      <c r="BL262" s="18" t="s">
        <v>166</v>
      </c>
      <c r="BM262" s="240" t="s">
        <v>858</v>
      </c>
    </row>
    <row r="263" s="2" customFormat="1" ht="16.5" customHeight="1">
      <c r="A263" s="39"/>
      <c r="B263" s="40"/>
      <c r="C263" s="229" t="s">
        <v>385</v>
      </c>
      <c r="D263" s="229" t="s">
        <v>161</v>
      </c>
      <c r="E263" s="230" t="s">
        <v>377</v>
      </c>
      <c r="F263" s="231" t="s">
        <v>378</v>
      </c>
      <c r="G263" s="232" t="s">
        <v>183</v>
      </c>
      <c r="H263" s="233">
        <v>277</v>
      </c>
      <c r="I263" s="234"/>
      <c r="J263" s="235">
        <f>ROUND(I263*H263,2)</f>
        <v>0</v>
      </c>
      <c r="K263" s="231" t="s">
        <v>165</v>
      </c>
      <c r="L263" s="45"/>
      <c r="M263" s="236" t="s">
        <v>1</v>
      </c>
      <c r="N263" s="237" t="s">
        <v>43</v>
      </c>
      <c r="O263" s="92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166</v>
      </c>
      <c r="AT263" s="240" t="s">
        <v>161</v>
      </c>
      <c r="AU263" s="240" t="s">
        <v>82</v>
      </c>
      <c r="AY263" s="18" t="s">
        <v>159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85</v>
      </c>
      <c r="BK263" s="241">
        <f>ROUND(I263*H263,2)</f>
        <v>0</v>
      </c>
      <c r="BL263" s="18" t="s">
        <v>166</v>
      </c>
      <c r="BM263" s="240" t="s">
        <v>859</v>
      </c>
    </row>
    <row r="264" s="12" customFormat="1" ht="22.8" customHeight="1">
      <c r="A264" s="12"/>
      <c r="B264" s="213"/>
      <c r="C264" s="214"/>
      <c r="D264" s="215" t="s">
        <v>77</v>
      </c>
      <c r="E264" s="227" t="s">
        <v>166</v>
      </c>
      <c r="F264" s="227" t="s">
        <v>380</v>
      </c>
      <c r="G264" s="214"/>
      <c r="H264" s="214"/>
      <c r="I264" s="217"/>
      <c r="J264" s="228">
        <f>BK264</f>
        <v>0</v>
      </c>
      <c r="K264" s="214"/>
      <c r="L264" s="219"/>
      <c r="M264" s="220"/>
      <c r="N264" s="221"/>
      <c r="O264" s="221"/>
      <c r="P264" s="222">
        <f>SUM(P265:P272)</f>
        <v>0</v>
      </c>
      <c r="Q264" s="221"/>
      <c r="R264" s="222">
        <f>SUM(R265:R272)</f>
        <v>27.429038839999997</v>
      </c>
      <c r="S264" s="221"/>
      <c r="T264" s="223">
        <f>SUM(T265:T272)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24" t="s">
        <v>85</v>
      </c>
      <c r="AT264" s="225" t="s">
        <v>77</v>
      </c>
      <c r="AU264" s="225" t="s">
        <v>85</v>
      </c>
      <c r="AY264" s="224" t="s">
        <v>159</v>
      </c>
      <c r="BK264" s="226">
        <f>SUM(BK265:BK272)</f>
        <v>0</v>
      </c>
    </row>
    <row r="265" s="2" customFormat="1" ht="16.5" customHeight="1">
      <c r="A265" s="39"/>
      <c r="B265" s="40"/>
      <c r="C265" s="229" t="s">
        <v>393</v>
      </c>
      <c r="D265" s="229" t="s">
        <v>161</v>
      </c>
      <c r="E265" s="230" t="s">
        <v>381</v>
      </c>
      <c r="F265" s="231" t="s">
        <v>382</v>
      </c>
      <c r="G265" s="232" t="s">
        <v>192</v>
      </c>
      <c r="H265" s="233">
        <v>13.1</v>
      </c>
      <c r="I265" s="234"/>
      <c r="J265" s="235">
        <f>ROUND(I265*H265,2)</f>
        <v>0</v>
      </c>
      <c r="K265" s="231" t="s">
        <v>165</v>
      </c>
      <c r="L265" s="45"/>
      <c r="M265" s="236" t="s">
        <v>1</v>
      </c>
      <c r="N265" s="237" t="s">
        <v>43</v>
      </c>
      <c r="O265" s="92"/>
      <c r="P265" s="238">
        <f>O265*H265</f>
        <v>0</v>
      </c>
      <c r="Q265" s="238">
        <v>1.8907700000000001</v>
      </c>
      <c r="R265" s="238">
        <f>Q265*H265</f>
        <v>24.769086999999999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166</v>
      </c>
      <c r="AT265" s="240" t="s">
        <v>161</v>
      </c>
      <c r="AU265" s="240" t="s">
        <v>82</v>
      </c>
      <c r="AY265" s="18" t="s">
        <v>159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85</v>
      </c>
      <c r="BK265" s="241">
        <f>ROUND(I265*H265,2)</f>
        <v>0</v>
      </c>
      <c r="BL265" s="18" t="s">
        <v>166</v>
      </c>
      <c r="BM265" s="240" t="s">
        <v>860</v>
      </c>
    </row>
    <row r="266" s="13" customFormat="1">
      <c r="A266" s="13"/>
      <c r="B266" s="242"/>
      <c r="C266" s="243"/>
      <c r="D266" s="244" t="s">
        <v>168</v>
      </c>
      <c r="E266" s="245" t="s">
        <v>113</v>
      </c>
      <c r="F266" s="246" t="s">
        <v>861</v>
      </c>
      <c r="G266" s="243"/>
      <c r="H266" s="247">
        <v>13.1</v>
      </c>
      <c r="I266" s="248"/>
      <c r="J266" s="243"/>
      <c r="K266" s="243"/>
      <c r="L266" s="249"/>
      <c r="M266" s="250"/>
      <c r="N266" s="251"/>
      <c r="O266" s="251"/>
      <c r="P266" s="251"/>
      <c r="Q266" s="251"/>
      <c r="R266" s="251"/>
      <c r="S266" s="251"/>
      <c r="T266" s="25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3" t="s">
        <v>168</v>
      </c>
      <c r="AU266" s="253" t="s">
        <v>82</v>
      </c>
      <c r="AV266" s="13" t="s">
        <v>82</v>
      </c>
      <c r="AW266" s="13" t="s">
        <v>34</v>
      </c>
      <c r="AX266" s="13" t="s">
        <v>85</v>
      </c>
      <c r="AY266" s="253" t="s">
        <v>159</v>
      </c>
    </row>
    <row r="267" s="2" customFormat="1" ht="24.15" customHeight="1">
      <c r="A267" s="39"/>
      <c r="B267" s="40"/>
      <c r="C267" s="229" t="s">
        <v>400</v>
      </c>
      <c r="D267" s="229" t="s">
        <v>161</v>
      </c>
      <c r="E267" s="230" t="s">
        <v>386</v>
      </c>
      <c r="F267" s="231" t="s">
        <v>387</v>
      </c>
      <c r="G267" s="232" t="s">
        <v>192</v>
      </c>
      <c r="H267" s="233">
        <v>1.04</v>
      </c>
      <c r="I267" s="234"/>
      <c r="J267" s="235">
        <f>ROUND(I267*H267,2)</f>
        <v>0</v>
      </c>
      <c r="K267" s="231" t="s">
        <v>165</v>
      </c>
      <c r="L267" s="45"/>
      <c r="M267" s="236" t="s">
        <v>1</v>
      </c>
      <c r="N267" s="237" t="s">
        <v>43</v>
      </c>
      <c r="O267" s="92"/>
      <c r="P267" s="238">
        <f>O267*H267</f>
        <v>0</v>
      </c>
      <c r="Q267" s="238">
        <v>2.5018699999999998</v>
      </c>
      <c r="R267" s="238">
        <f>Q267*H267</f>
        <v>2.6019448000000001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166</v>
      </c>
      <c r="AT267" s="240" t="s">
        <v>161</v>
      </c>
      <c r="AU267" s="240" t="s">
        <v>82</v>
      </c>
      <c r="AY267" s="18" t="s">
        <v>159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85</v>
      </c>
      <c r="BK267" s="241">
        <f>ROUND(I267*H267,2)</f>
        <v>0</v>
      </c>
      <c r="BL267" s="18" t="s">
        <v>166</v>
      </c>
      <c r="BM267" s="240" t="s">
        <v>862</v>
      </c>
    </row>
    <row r="268" s="15" customFormat="1">
      <c r="A268" s="15"/>
      <c r="B268" s="265"/>
      <c r="C268" s="266"/>
      <c r="D268" s="244" t="s">
        <v>168</v>
      </c>
      <c r="E268" s="267" t="s">
        <v>1</v>
      </c>
      <c r="F268" s="268" t="s">
        <v>389</v>
      </c>
      <c r="G268" s="266"/>
      <c r="H268" s="267" t="s">
        <v>1</v>
      </c>
      <c r="I268" s="269"/>
      <c r="J268" s="266"/>
      <c r="K268" s="266"/>
      <c r="L268" s="270"/>
      <c r="M268" s="271"/>
      <c r="N268" s="272"/>
      <c r="O268" s="272"/>
      <c r="P268" s="272"/>
      <c r="Q268" s="272"/>
      <c r="R268" s="272"/>
      <c r="S268" s="272"/>
      <c r="T268" s="273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4" t="s">
        <v>168</v>
      </c>
      <c r="AU268" s="274" t="s">
        <v>82</v>
      </c>
      <c r="AV268" s="15" t="s">
        <v>85</v>
      </c>
      <c r="AW268" s="15" t="s">
        <v>34</v>
      </c>
      <c r="AX268" s="15" t="s">
        <v>78</v>
      </c>
      <c r="AY268" s="274" t="s">
        <v>159</v>
      </c>
    </row>
    <row r="269" s="13" customFormat="1">
      <c r="A269" s="13"/>
      <c r="B269" s="242"/>
      <c r="C269" s="243"/>
      <c r="D269" s="244" t="s">
        <v>168</v>
      </c>
      <c r="E269" s="245" t="s">
        <v>1</v>
      </c>
      <c r="F269" s="246" t="s">
        <v>863</v>
      </c>
      <c r="G269" s="243"/>
      <c r="H269" s="247">
        <v>1.04</v>
      </c>
      <c r="I269" s="248"/>
      <c r="J269" s="243"/>
      <c r="K269" s="243"/>
      <c r="L269" s="249"/>
      <c r="M269" s="250"/>
      <c r="N269" s="251"/>
      <c r="O269" s="251"/>
      <c r="P269" s="251"/>
      <c r="Q269" s="251"/>
      <c r="R269" s="251"/>
      <c r="S269" s="251"/>
      <c r="T269" s="25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3" t="s">
        <v>168</v>
      </c>
      <c r="AU269" s="253" t="s">
        <v>82</v>
      </c>
      <c r="AV269" s="13" t="s">
        <v>82</v>
      </c>
      <c r="AW269" s="13" t="s">
        <v>34</v>
      </c>
      <c r="AX269" s="13" t="s">
        <v>85</v>
      </c>
      <c r="AY269" s="253" t="s">
        <v>159</v>
      </c>
    </row>
    <row r="270" s="2" customFormat="1" ht="24.15" customHeight="1">
      <c r="A270" s="39"/>
      <c r="B270" s="40"/>
      <c r="C270" s="229" t="s">
        <v>405</v>
      </c>
      <c r="D270" s="229" t="s">
        <v>161</v>
      </c>
      <c r="E270" s="230" t="s">
        <v>394</v>
      </c>
      <c r="F270" s="231" t="s">
        <v>395</v>
      </c>
      <c r="G270" s="232" t="s">
        <v>183</v>
      </c>
      <c r="H270" s="233">
        <v>4.3680000000000003</v>
      </c>
      <c r="I270" s="234"/>
      <c r="J270" s="235">
        <f>ROUND(I270*H270,2)</f>
        <v>0</v>
      </c>
      <c r="K270" s="231" t="s">
        <v>165</v>
      </c>
      <c r="L270" s="45"/>
      <c r="M270" s="236" t="s">
        <v>1</v>
      </c>
      <c r="N270" s="237" t="s">
        <v>43</v>
      </c>
      <c r="O270" s="92"/>
      <c r="P270" s="238">
        <f>O270*H270</f>
        <v>0</v>
      </c>
      <c r="Q270" s="238">
        <v>0.01328</v>
      </c>
      <c r="R270" s="238">
        <f>Q270*H270</f>
        <v>0.058007040000000003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166</v>
      </c>
      <c r="AT270" s="240" t="s">
        <v>161</v>
      </c>
      <c r="AU270" s="240" t="s">
        <v>82</v>
      </c>
      <c r="AY270" s="18" t="s">
        <v>159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85</v>
      </c>
      <c r="BK270" s="241">
        <f>ROUND(I270*H270,2)</f>
        <v>0</v>
      </c>
      <c r="BL270" s="18" t="s">
        <v>166</v>
      </c>
      <c r="BM270" s="240" t="s">
        <v>864</v>
      </c>
    </row>
    <row r="271" s="13" customFormat="1">
      <c r="A271" s="13"/>
      <c r="B271" s="242"/>
      <c r="C271" s="243"/>
      <c r="D271" s="244" t="s">
        <v>168</v>
      </c>
      <c r="E271" s="245" t="s">
        <v>1</v>
      </c>
      <c r="F271" s="246" t="s">
        <v>865</v>
      </c>
      <c r="G271" s="243"/>
      <c r="H271" s="247">
        <v>4.3680000000000003</v>
      </c>
      <c r="I271" s="248"/>
      <c r="J271" s="243"/>
      <c r="K271" s="243"/>
      <c r="L271" s="249"/>
      <c r="M271" s="250"/>
      <c r="N271" s="251"/>
      <c r="O271" s="251"/>
      <c r="P271" s="251"/>
      <c r="Q271" s="251"/>
      <c r="R271" s="251"/>
      <c r="S271" s="251"/>
      <c r="T271" s="25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3" t="s">
        <v>168</v>
      </c>
      <c r="AU271" s="253" t="s">
        <v>82</v>
      </c>
      <c r="AV271" s="13" t="s">
        <v>82</v>
      </c>
      <c r="AW271" s="13" t="s">
        <v>34</v>
      </c>
      <c r="AX271" s="13" t="s">
        <v>85</v>
      </c>
      <c r="AY271" s="253" t="s">
        <v>159</v>
      </c>
    </row>
    <row r="272" s="2" customFormat="1" ht="24.15" customHeight="1">
      <c r="A272" s="39"/>
      <c r="B272" s="40"/>
      <c r="C272" s="229" t="s">
        <v>629</v>
      </c>
      <c r="D272" s="229" t="s">
        <v>161</v>
      </c>
      <c r="E272" s="230" t="s">
        <v>401</v>
      </c>
      <c r="F272" s="231" t="s">
        <v>402</v>
      </c>
      <c r="G272" s="232" t="s">
        <v>183</v>
      </c>
      <c r="H272" s="233">
        <v>4.3680000000000003</v>
      </c>
      <c r="I272" s="234"/>
      <c r="J272" s="235">
        <f>ROUND(I272*H272,2)</f>
        <v>0</v>
      </c>
      <c r="K272" s="231" t="s">
        <v>165</v>
      </c>
      <c r="L272" s="45"/>
      <c r="M272" s="236" t="s">
        <v>1</v>
      </c>
      <c r="N272" s="237" t="s">
        <v>43</v>
      </c>
      <c r="O272" s="92"/>
      <c r="P272" s="238">
        <f>O272*H272</f>
        <v>0</v>
      </c>
      <c r="Q272" s="238">
        <v>0</v>
      </c>
      <c r="R272" s="238">
        <f>Q272*H272</f>
        <v>0</v>
      </c>
      <c r="S272" s="238">
        <v>0</v>
      </c>
      <c r="T272" s="23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166</v>
      </c>
      <c r="AT272" s="240" t="s">
        <v>161</v>
      </c>
      <c r="AU272" s="240" t="s">
        <v>82</v>
      </c>
      <c r="AY272" s="18" t="s">
        <v>159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85</v>
      </c>
      <c r="BK272" s="241">
        <f>ROUND(I272*H272,2)</f>
        <v>0</v>
      </c>
      <c r="BL272" s="18" t="s">
        <v>166</v>
      </c>
      <c r="BM272" s="240" t="s">
        <v>866</v>
      </c>
    </row>
    <row r="273" s="12" customFormat="1" ht="22.8" customHeight="1">
      <c r="A273" s="12"/>
      <c r="B273" s="213"/>
      <c r="C273" s="214"/>
      <c r="D273" s="215" t="s">
        <v>77</v>
      </c>
      <c r="E273" s="227" t="s">
        <v>180</v>
      </c>
      <c r="F273" s="227" t="s">
        <v>867</v>
      </c>
      <c r="G273" s="214"/>
      <c r="H273" s="214"/>
      <c r="I273" s="217"/>
      <c r="J273" s="228">
        <f>BK273</f>
        <v>0</v>
      </c>
      <c r="K273" s="214"/>
      <c r="L273" s="219"/>
      <c r="M273" s="220"/>
      <c r="N273" s="221"/>
      <c r="O273" s="221"/>
      <c r="P273" s="222">
        <f>SUM(P274:P285)</f>
        <v>0</v>
      </c>
      <c r="Q273" s="221"/>
      <c r="R273" s="222">
        <f>SUM(R274:R285)</f>
        <v>14.188799999999999</v>
      </c>
      <c r="S273" s="221"/>
      <c r="T273" s="223">
        <f>SUM(T274:T285)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4" t="s">
        <v>85</v>
      </c>
      <c r="AT273" s="225" t="s">
        <v>77</v>
      </c>
      <c r="AU273" s="225" t="s">
        <v>85</v>
      </c>
      <c r="AY273" s="224" t="s">
        <v>159</v>
      </c>
      <c r="BK273" s="226">
        <f>SUM(BK274:BK285)</f>
        <v>0</v>
      </c>
    </row>
    <row r="274" s="2" customFormat="1" ht="24.15" customHeight="1">
      <c r="A274" s="39"/>
      <c r="B274" s="40"/>
      <c r="C274" s="229" t="s">
        <v>410</v>
      </c>
      <c r="D274" s="229" t="s">
        <v>161</v>
      </c>
      <c r="E274" s="230" t="s">
        <v>868</v>
      </c>
      <c r="F274" s="231" t="s">
        <v>869</v>
      </c>
      <c r="G274" s="232" t="s">
        <v>183</v>
      </c>
      <c r="H274" s="233">
        <v>24</v>
      </c>
      <c r="I274" s="234"/>
      <c r="J274" s="235">
        <f>ROUND(I274*H274,2)</f>
        <v>0</v>
      </c>
      <c r="K274" s="231" t="s">
        <v>165</v>
      </c>
      <c r="L274" s="45"/>
      <c r="M274" s="236" t="s">
        <v>1</v>
      </c>
      <c r="N274" s="237" t="s">
        <v>43</v>
      </c>
      <c r="O274" s="92"/>
      <c r="P274" s="238">
        <f>O274*H274</f>
        <v>0</v>
      </c>
      <c r="Q274" s="238">
        <v>0.19800000000000001</v>
      </c>
      <c r="R274" s="238">
        <f>Q274*H274</f>
        <v>4.7520000000000007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166</v>
      </c>
      <c r="AT274" s="240" t="s">
        <v>161</v>
      </c>
      <c r="AU274" s="240" t="s">
        <v>82</v>
      </c>
      <c r="AY274" s="18" t="s">
        <v>159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85</v>
      </c>
      <c r="BK274" s="241">
        <f>ROUND(I274*H274,2)</f>
        <v>0</v>
      </c>
      <c r="BL274" s="18" t="s">
        <v>166</v>
      </c>
      <c r="BM274" s="240" t="s">
        <v>870</v>
      </c>
    </row>
    <row r="275" s="13" customFormat="1">
      <c r="A275" s="13"/>
      <c r="B275" s="242"/>
      <c r="C275" s="243"/>
      <c r="D275" s="244" t="s">
        <v>168</v>
      </c>
      <c r="E275" s="245" t="s">
        <v>1</v>
      </c>
      <c r="F275" s="246" t="s">
        <v>746</v>
      </c>
      <c r="G275" s="243"/>
      <c r="H275" s="247">
        <v>24</v>
      </c>
      <c r="I275" s="248"/>
      <c r="J275" s="243"/>
      <c r="K275" s="243"/>
      <c r="L275" s="249"/>
      <c r="M275" s="250"/>
      <c r="N275" s="251"/>
      <c r="O275" s="251"/>
      <c r="P275" s="251"/>
      <c r="Q275" s="251"/>
      <c r="R275" s="251"/>
      <c r="S275" s="251"/>
      <c r="T275" s="25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3" t="s">
        <v>168</v>
      </c>
      <c r="AU275" s="253" t="s">
        <v>82</v>
      </c>
      <c r="AV275" s="13" t="s">
        <v>82</v>
      </c>
      <c r="AW275" s="13" t="s">
        <v>34</v>
      </c>
      <c r="AX275" s="13" t="s">
        <v>85</v>
      </c>
      <c r="AY275" s="253" t="s">
        <v>159</v>
      </c>
    </row>
    <row r="276" s="2" customFormat="1" ht="24.15" customHeight="1">
      <c r="A276" s="39"/>
      <c r="B276" s="40"/>
      <c r="C276" s="229" t="s">
        <v>415</v>
      </c>
      <c r="D276" s="229" t="s">
        <v>161</v>
      </c>
      <c r="E276" s="230" t="s">
        <v>871</v>
      </c>
      <c r="F276" s="231" t="s">
        <v>872</v>
      </c>
      <c r="G276" s="232" t="s">
        <v>183</v>
      </c>
      <c r="H276" s="233">
        <v>48</v>
      </c>
      <c r="I276" s="234"/>
      <c r="J276" s="235">
        <f>ROUND(I276*H276,2)</f>
        <v>0</v>
      </c>
      <c r="K276" s="231" t="s">
        <v>165</v>
      </c>
      <c r="L276" s="45"/>
      <c r="M276" s="236" t="s">
        <v>1</v>
      </c>
      <c r="N276" s="237" t="s">
        <v>43</v>
      </c>
      <c r="O276" s="92"/>
      <c r="P276" s="238">
        <f>O276*H276</f>
        <v>0</v>
      </c>
      <c r="Q276" s="238">
        <v>0.00031</v>
      </c>
      <c r="R276" s="238">
        <f>Q276*H276</f>
        <v>0.014880000000000001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166</v>
      </c>
      <c r="AT276" s="240" t="s">
        <v>161</v>
      </c>
      <c r="AU276" s="240" t="s">
        <v>82</v>
      </c>
      <c r="AY276" s="18" t="s">
        <v>159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85</v>
      </c>
      <c r="BK276" s="241">
        <f>ROUND(I276*H276,2)</f>
        <v>0</v>
      </c>
      <c r="BL276" s="18" t="s">
        <v>166</v>
      </c>
      <c r="BM276" s="240" t="s">
        <v>873</v>
      </c>
    </row>
    <row r="277" s="13" customFormat="1">
      <c r="A277" s="13"/>
      <c r="B277" s="242"/>
      <c r="C277" s="243"/>
      <c r="D277" s="244" t="s">
        <v>168</v>
      </c>
      <c r="E277" s="245" t="s">
        <v>1</v>
      </c>
      <c r="F277" s="246" t="s">
        <v>874</v>
      </c>
      <c r="G277" s="243"/>
      <c r="H277" s="247">
        <v>48</v>
      </c>
      <c r="I277" s="248"/>
      <c r="J277" s="243"/>
      <c r="K277" s="243"/>
      <c r="L277" s="249"/>
      <c r="M277" s="250"/>
      <c r="N277" s="251"/>
      <c r="O277" s="251"/>
      <c r="P277" s="251"/>
      <c r="Q277" s="251"/>
      <c r="R277" s="251"/>
      <c r="S277" s="251"/>
      <c r="T277" s="25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3" t="s">
        <v>168</v>
      </c>
      <c r="AU277" s="253" t="s">
        <v>82</v>
      </c>
      <c r="AV277" s="13" t="s">
        <v>82</v>
      </c>
      <c r="AW277" s="13" t="s">
        <v>34</v>
      </c>
      <c r="AX277" s="13" t="s">
        <v>85</v>
      </c>
      <c r="AY277" s="253" t="s">
        <v>159</v>
      </c>
    </row>
    <row r="278" s="2" customFormat="1" ht="33" customHeight="1">
      <c r="A278" s="39"/>
      <c r="B278" s="40"/>
      <c r="C278" s="229" t="s">
        <v>424</v>
      </c>
      <c r="D278" s="229" t="s">
        <v>161</v>
      </c>
      <c r="E278" s="230" t="s">
        <v>875</v>
      </c>
      <c r="F278" s="231" t="s">
        <v>876</v>
      </c>
      <c r="G278" s="232" t="s">
        <v>183</v>
      </c>
      <c r="H278" s="233">
        <v>24</v>
      </c>
      <c r="I278" s="234"/>
      <c r="J278" s="235">
        <f>ROUND(I278*H278,2)</f>
        <v>0</v>
      </c>
      <c r="K278" s="231" t="s">
        <v>165</v>
      </c>
      <c r="L278" s="45"/>
      <c r="M278" s="236" t="s">
        <v>1</v>
      </c>
      <c r="N278" s="237" t="s">
        <v>43</v>
      </c>
      <c r="O278" s="92"/>
      <c r="P278" s="238">
        <f>O278*H278</f>
        <v>0</v>
      </c>
      <c r="Q278" s="238">
        <v>0.12966</v>
      </c>
      <c r="R278" s="238">
        <f>Q278*H278</f>
        <v>3.1118399999999999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166</v>
      </c>
      <c r="AT278" s="240" t="s">
        <v>161</v>
      </c>
      <c r="AU278" s="240" t="s">
        <v>82</v>
      </c>
      <c r="AY278" s="18" t="s">
        <v>159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85</v>
      </c>
      <c r="BK278" s="241">
        <f>ROUND(I278*H278,2)</f>
        <v>0</v>
      </c>
      <c r="BL278" s="18" t="s">
        <v>166</v>
      </c>
      <c r="BM278" s="240" t="s">
        <v>877</v>
      </c>
    </row>
    <row r="279" s="15" customFormat="1">
      <c r="A279" s="15"/>
      <c r="B279" s="265"/>
      <c r="C279" s="266"/>
      <c r="D279" s="244" t="s">
        <v>168</v>
      </c>
      <c r="E279" s="267" t="s">
        <v>1</v>
      </c>
      <c r="F279" s="268" t="s">
        <v>878</v>
      </c>
      <c r="G279" s="266"/>
      <c r="H279" s="267" t="s">
        <v>1</v>
      </c>
      <c r="I279" s="269"/>
      <c r="J279" s="266"/>
      <c r="K279" s="266"/>
      <c r="L279" s="270"/>
      <c r="M279" s="271"/>
      <c r="N279" s="272"/>
      <c r="O279" s="272"/>
      <c r="P279" s="272"/>
      <c r="Q279" s="272"/>
      <c r="R279" s="272"/>
      <c r="S279" s="272"/>
      <c r="T279" s="27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4" t="s">
        <v>168</v>
      </c>
      <c r="AU279" s="274" t="s">
        <v>82</v>
      </c>
      <c r="AV279" s="15" t="s">
        <v>85</v>
      </c>
      <c r="AW279" s="15" t="s">
        <v>34</v>
      </c>
      <c r="AX279" s="15" t="s">
        <v>78</v>
      </c>
      <c r="AY279" s="274" t="s">
        <v>159</v>
      </c>
    </row>
    <row r="280" s="13" customFormat="1">
      <c r="A280" s="13"/>
      <c r="B280" s="242"/>
      <c r="C280" s="243"/>
      <c r="D280" s="244" t="s">
        <v>168</v>
      </c>
      <c r="E280" s="245" t="s">
        <v>1</v>
      </c>
      <c r="F280" s="246" t="s">
        <v>746</v>
      </c>
      <c r="G280" s="243"/>
      <c r="H280" s="247">
        <v>24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168</v>
      </c>
      <c r="AU280" s="253" t="s">
        <v>82</v>
      </c>
      <c r="AV280" s="13" t="s">
        <v>82</v>
      </c>
      <c r="AW280" s="13" t="s">
        <v>34</v>
      </c>
      <c r="AX280" s="13" t="s">
        <v>85</v>
      </c>
      <c r="AY280" s="253" t="s">
        <v>159</v>
      </c>
    </row>
    <row r="281" s="2" customFormat="1" ht="24.15" customHeight="1">
      <c r="A281" s="39"/>
      <c r="B281" s="40"/>
      <c r="C281" s="229" t="s">
        <v>428</v>
      </c>
      <c r="D281" s="229" t="s">
        <v>161</v>
      </c>
      <c r="E281" s="230" t="s">
        <v>879</v>
      </c>
      <c r="F281" s="231" t="s">
        <v>880</v>
      </c>
      <c r="G281" s="232" t="s">
        <v>183</v>
      </c>
      <c r="H281" s="233">
        <v>48</v>
      </c>
      <c r="I281" s="234"/>
      <c r="J281" s="235">
        <f>ROUND(I281*H281,2)</f>
        <v>0</v>
      </c>
      <c r="K281" s="231" t="s">
        <v>165</v>
      </c>
      <c r="L281" s="45"/>
      <c r="M281" s="236" t="s">
        <v>1</v>
      </c>
      <c r="N281" s="237" t="s">
        <v>43</v>
      </c>
      <c r="O281" s="92"/>
      <c r="P281" s="238">
        <f>O281*H281</f>
        <v>0</v>
      </c>
      <c r="Q281" s="238">
        <v>0.12966</v>
      </c>
      <c r="R281" s="238">
        <f>Q281*H281</f>
        <v>6.2236799999999999</v>
      </c>
      <c r="S281" s="238">
        <v>0</v>
      </c>
      <c r="T281" s="23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0" t="s">
        <v>166</v>
      </c>
      <c r="AT281" s="240" t="s">
        <v>161</v>
      </c>
      <c r="AU281" s="240" t="s">
        <v>82</v>
      </c>
      <c r="AY281" s="18" t="s">
        <v>159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85</v>
      </c>
      <c r="BK281" s="241">
        <f>ROUND(I281*H281,2)</f>
        <v>0</v>
      </c>
      <c r="BL281" s="18" t="s">
        <v>166</v>
      </c>
      <c r="BM281" s="240" t="s">
        <v>881</v>
      </c>
    </row>
    <row r="282" s="15" customFormat="1">
      <c r="A282" s="15"/>
      <c r="B282" s="265"/>
      <c r="C282" s="266"/>
      <c r="D282" s="244" t="s">
        <v>168</v>
      </c>
      <c r="E282" s="267" t="s">
        <v>1</v>
      </c>
      <c r="F282" s="268" t="s">
        <v>882</v>
      </c>
      <c r="G282" s="266"/>
      <c r="H282" s="267" t="s">
        <v>1</v>
      </c>
      <c r="I282" s="269"/>
      <c r="J282" s="266"/>
      <c r="K282" s="266"/>
      <c r="L282" s="270"/>
      <c r="M282" s="271"/>
      <c r="N282" s="272"/>
      <c r="O282" s="272"/>
      <c r="P282" s="272"/>
      <c r="Q282" s="272"/>
      <c r="R282" s="272"/>
      <c r="S282" s="272"/>
      <c r="T282" s="27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4" t="s">
        <v>168</v>
      </c>
      <c r="AU282" s="274" t="s">
        <v>82</v>
      </c>
      <c r="AV282" s="15" t="s">
        <v>85</v>
      </c>
      <c r="AW282" s="15" t="s">
        <v>34</v>
      </c>
      <c r="AX282" s="15" t="s">
        <v>78</v>
      </c>
      <c r="AY282" s="274" t="s">
        <v>159</v>
      </c>
    </row>
    <row r="283" s="13" customFormat="1">
      <c r="A283" s="13"/>
      <c r="B283" s="242"/>
      <c r="C283" s="243"/>
      <c r="D283" s="244" t="s">
        <v>168</v>
      </c>
      <c r="E283" s="245" t="s">
        <v>1</v>
      </c>
      <c r="F283" s="246" t="s">
        <v>874</v>
      </c>
      <c r="G283" s="243"/>
      <c r="H283" s="247">
        <v>48</v>
      </c>
      <c r="I283" s="248"/>
      <c r="J283" s="243"/>
      <c r="K283" s="243"/>
      <c r="L283" s="249"/>
      <c r="M283" s="250"/>
      <c r="N283" s="251"/>
      <c r="O283" s="251"/>
      <c r="P283" s="251"/>
      <c r="Q283" s="251"/>
      <c r="R283" s="251"/>
      <c r="S283" s="251"/>
      <c r="T283" s="25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3" t="s">
        <v>168</v>
      </c>
      <c r="AU283" s="253" t="s">
        <v>82</v>
      </c>
      <c r="AV283" s="13" t="s">
        <v>82</v>
      </c>
      <c r="AW283" s="13" t="s">
        <v>34</v>
      </c>
      <c r="AX283" s="13" t="s">
        <v>85</v>
      </c>
      <c r="AY283" s="253" t="s">
        <v>159</v>
      </c>
    </row>
    <row r="284" s="2" customFormat="1" ht="21.75" customHeight="1">
      <c r="A284" s="39"/>
      <c r="B284" s="40"/>
      <c r="C284" s="229" t="s">
        <v>433</v>
      </c>
      <c r="D284" s="229" t="s">
        <v>161</v>
      </c>
      <c r="E284" s="230" t="s">
        <v>883</v>
      </c>
      <c r="F284" s="231" t="s">
        <v>884</v>
      </c>
      <c r="G284" s="232" t="s">
        <v>164</v>
      </c>
      <c r="H284" s="233">
        <v>24</v>
      </c>
      <c r="I284" s="234"/>
      <c r="J284" s="235">
        <f>ROUND(I284*H284,2)</f>
        <v>0</v>
      </c>
      <c r="K284" s="231" t="s">
        <v>165</v>
      </c>
      <c r="L284" s="45"/>
      <c r="M284" s="236" t="s">
        <v>1</v>
      </c>
      <c r="N284" s="237" t="s">
        <v>43</v>
      </c>
      <c r="O284" s="92"/>
      <c r="P284" s="238">
        <f>O284*H284</f>
        <v>0</v>
      </c>
      <c r="Q284" s="238">
        <v>0.0035999999999999999</v>
      </c>
      <c r="R284" s="238">
        <f>Q284*H284</f>
        <v>0.086400000000000005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166</v>
      </c>
      <c r="AT284" s="240" t="s">
        <v>161</v>
      </c>
      <c r="AU284" s="240" t="s">
        <v>82</v>
      </c>
      <c r="AY284" s="18" t="s">
        <v>159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85</v>
      </c>
      <c r="BK284" s="241">
        <f>ROUND(I284*H284,2)</f>
        <v>0</v>
      </c>
      <c r="BL284" s="18" t="s">
        <v>166</v>
      </c>
      <c r="BM284" s="240" t="s">
        <v>885</v>
      </c>
    </row>
    <row r="285" s="13" customFormat="1">
      <c r="A285" s="13"/>
      <c r="B285" s="242"/>
      <c r="C285" s="243"/>
      <c r="D285" s="244" t="s">
        <v>168</v>
      </c>
      <c r="E285" s="245" t="s">
        <v>1</v>
      </c>
      <c r="F285" s="246" t="s">
        <v>886</v>
      </c>
      <c r="G285" s="243"/>
      <c r="H285" s="247">
        <v>24</v>
      </c>
      <c r="I285" s="248"/>
      <c r="J285" s="243"/>
      <c r="K285" s="243"/>
      <c r="L285" s="249"/>
      <c r="M285" s="250"/>
      <c r="N285" s="251"/>
      <c r="O285" s="251"/>
      <c r="P285" s="251"/>
      <c r="Q285" s="251"/>
      <c r="R285" s="251"/>
      <c r="S285" s="251"/>
      <c r="T285" s="25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3" t="s">
        <v>168</v>
      </c>
      <c r="AU285" s="253" t="s">
        <v>82</v>
      </c>
      <c r="AV285" s="13" t="s">
        <v>82</v>
      </c>
      <c r="AW285" s="13" t="s">
        <v>34</v>
      </c>
      <c r="AX285" s="13" t="s">
        <v>85</v>
      </c>
      <c r="AY285" s="253" t="s">
        <v>159</v>
      </c>
    </row>
    <row r="286" s="12" customFormat="1" ht="22.8" customHeight="1">
      <c r="A286" s="12"/>
      <c r="B286" s="213"/>
      <c r="C286" s="214"/>
      <c r="D286" s="215" t="s">
        <v>77</v>
      </c>
      <c r="E286" s="227" t="s">
        <v>217</v>
      </c>
      <c r="F286" s="227" t="s">
        <v>404</v>
      </c>
      <c r="G286" s="214"/>
      <c r="H286" s="214"/>
      <c r="I286" s="217"/>
      <c r="J286" s="228">
        <f>BK286</f>
        <v>0</v>
      </c>
      <c r="K286" s="214"/>
      <c r="L286" s="219"/>
      <c r="M286" s="220"/>
      <c r="N286" s="221"/>
      <c r="O286" s="221"/>
      <c r="P286" s="222">
        <f>SUM(P287:P354)</f>
        <v>0</v>
      </c>
      <c r="Q286" s="221"/>
      <c r="R286" s="222">
        <f>SUM(R287:R354)</f>
        <v>0.84061899999999989</v>
      </c>
      <c r="S286" s="221"/>
      <c r="T286" s="223">
        <f>SUM(T287:T354)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4" t="s">
        <v>85</v>
      </c>
      <c r="AT286" s="225" t="s">
        <v>77</v>
      </c>
      <c r="AU286" s="225" t="s">
        <v>85</v>
      </c>
      <c r="AY286" s="224" t="s">
        <v>159</v>
      </c>
      <c r="BK286" s="226">
        <f>SUM(BK287:BK354)</f>
        <v>0</v>
      </c>
    </row>
    <row r="287" s="2" customFormat="1" ht="24.15" customHeight="1">
      <c r="A287" s="39"/>
      <c r="B287" s="40"/>
      <c r="C287" s="229" t="s">
        <v>435</v>
      </c>
      <c r="D287" s="229" t="s">
        <v>161</v>
      </c>
      <c r="E287" s="230" t="s">
        <v>440</v>
      </c>
      <c r="F287" s="231" t="s">
        <v>441</v>
      </c>
      <c r="G287" s="232" t="s">
        <v>408</v>
      </c>
      <c r="H287" s="233">
        <v>3</v>
      </c>
      <c r="I287" s="234"/>
      <c r="J287" s="235">
        <f>ROUND(I287*H287,2)</f>
        <v>0</v>
      </c>
      <c r="K287" s="231" t="s">
        <v>165</v>
      </c>
      <c r="L287" s="45"/>
      <c r="M287" s="236" t="s">
        <v>1</v>
      </c>
      <c r="N287" s="237" t="s">
        <v>43</v>
      </c>
      <c r="O287" s="92"/>
      <c r="P287" s="238">
        <f>O287*H287</f>
        <v>0</v>
      </c>
      <c r="Q287" s="238">
        <v>0.0017099999999999999</v>
      </c>
      <c r="R287" s="238">
        <f>Q287*H287</f>
        <v>0.00513</v>
      </c>
      <c r="S287" s="238">
        <v>0</v>
      </c>
      <c r="T287" s="23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0" t="s">
        <v>166</v>
      </c>
      <c r="AT287" s="240" t="s">
        <v>161</v>
      </c>
      <c r="AU287" s="240" t="s">
        <v>82</v>
      </c>
      <c r="AY287" s="18" t="s">
        <v>159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8" t="s">
        <v>85</v>
      </c>
      <c r="BK287" s="241">
        <f>ROUND(I287*H287,2)</f>
        <v>0</v>
      </c>
      <c r="BL287" s="18" t="s">
        <v>166</v>
      </c>
      <c r="BM287" s="240" t="s">
        <v>887</v>
      </c>
    </row>
    <row r="288" s="13" customFormat="1">
      <c r="A288" s="13"/>
      <c r="B288" s="242"/>
      <c r="C288" s="243"/>
      <c r="D288" s="244" t="s">
        <v>168</v>
      </c>
      <c r="E288" s="245" t="s">
        <v>1</v>
      </c>
      <c r="F288" s="246" t="s">
        <v>888</v>
      </c>
      <c r="G288" s="243"/>
      <c r="H288" s="247">
        <v>2</v>
      </c>
      <c r="I288" s="248"/>
      <c r="J288" s="243"/>
      <c r="K288" s="243"/>
      <c r="L288" s="249"/>
      <c r="M288" s="250"/>
      <c r="N288" s="251"/>
      <c r="O288" s="251"/>
      <c r="P288" s="251"/>
      <c r="Q288" s="251"/>
      <c r="R288" s="251"/>
      <c r="S288" s="251"/>
      <c r="T288" s="25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3" t="s">
        <v>168</v>
      </c>
      <c r="AU288" s="253" t="s">
        <v>82</v>
      </c>
      <c r="AV288" s="13" t="s">
        <v>82</v>
      </c>
      <c r="AW288" s="13" t="s">
        <v>34</v>
      </c>
      <c r="AX288" s="13" t="s">
        <v>78</v>
      </c>
      <c r="AY288" s="253" t="s">
        <v>159</v>
      </c>
    </row>
    <row r="289" s="13" customFormat="1">
      <c r="A289" s="13"/>
      <c r="B289" s="242"/>
      <c r="C289" s="243"/>
      <c r="D289" s="244" t="s">
        <v>168</v>
      </c>
      <c r="E289" s="245" t="s">
        <v>1</v>
      </c>
      <c r="F289" s="246" t="s">
        <v>889</v>
      </c>
      <c r="G289" s="243"/>
      <c r="H289" s="247">
        <v>1</v>
      </c>
      <c r="I289" s="248"/>
      <c r="J289" s="243"/>
      <c r="K289" s="243"/>
      <c r="L289" s="249"/>
      <c r="M289" s="250"/>
      <c r="N289" s="251"/>
      <c r="O289" s="251"/>
      <c r="P289" s="251"/>
      <c r="Q289" s="251"/>
      <c r="R289" s="251"/>
      <c r="S289" s="251"/>
      <c r="T289" s="25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3" t="s">
        <v>168</v>
      </c>
      <c r="AU289" s="253" t="s">
        <v>82</v>
      </c>
      <c r="AV289" s="13" t="s">
        <v>82</v>
      </c>
      <c r="AW289" s="13" t="s">
        <v>34</v>
      </c>
      <c r="AX289" s="13" t="s">
        <v>78</v>
      </c>
      <c r="AY289" s="253" t="s">
        <v>159</v>
      </c>
    </row>
    <row r="290" s="16" customFormat="1">
      <c r="A290" s="16"/>
      <c r="B290" s="275"/>
      <c r="C290" s="276"/>
      <c r="D290" s="244" t="s">
        <v>168</v>
      </c>
      <c r="E290" s="277" t="s">
        <v>1</v>
      </c>
      <c r="F290" s="278" t="s">
        <v>216</v>
      </c>
      <c r="G290" s="276"/>
      <c r="H290" s="279">
        <v>3</v>
      </c>
      <c r="I290" s="280"/>
      <c r="J290" s="276"/>
      <c r="K290" s="276"/>
      <c r="L290" s="281"/>
      <c r="M290" s="282"/>
      <c r="N290" s="283"/>
      <c r="O290" s="283"/>
      <c r="P290" s="283"/>
      <c r="Q290" s="283"/>
      <c r="R290" s="283"/>
      <c r="S290" s="283"/>
      <c r="T290" s="284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285" t="s">
        <v>168</v>
      </c>
      <c r="AU290" s="285" t="s">
        <v>82</v>
      </c>
      <c r="AV290" s="16" t="s">
        <v>166</v>
      </c>
      <c r="AW290" s="16" t="s">
        <v>34</v>
      </c>
      <c r="AX290" s="16" t="s">
        <v>85</v>
      </c>
      <c r="AY290" s="285" t="s">
        <v>159</v>
      </c>
    </row>
    <row r="291" s="2" customFormat="1" ht="33" customHeight="1">
      <c r="A291" s="39"/>
      <c r="B291" s="40"/>
      <c r="C291" s="286" t="s">
        <v>439</v>
      </c>
      <c r="D291" s="286" t="s">
        <v>230</v>
      </c>
      <c r="E291" s="287" t="s">
        <v>890</v>
      </c>
      <c r="F291" s="288" t="s">
        <v>891</v>
      </c>
      <c r="G291" s="289" t="s">
        <v>408</v>
      </c>
      <c r="H291" s="290">
        <v>3</v>
      </c>
      <c r="I291" s="291"/>
      <c r="J291" s="292">
        <f>ROUND(I291*H291,2)</f>
        <v>0</v>
      </c>
      <c r="K291" s="288" t="s">
        <v>165</v>
      </c>
      <c r="L291" s="293"/>
      <c r="M291" s="294" t="s">
        <v>1</v>
      </c>
      <c r="N291" s="295" t="s">
        <v>43</v>
      </c>
      <c r="O291" s="92"/>
      <c r="P291" s="238">
        <f>O291*H291</f>
        <v>0</v>
      </c>
      <c r="Q291" s="238">
        <v>0.0121</v>
      </c>
      <c r="R291" s="238">
        <f>Q291*H291</f>
        <v>0.036299999999999999</v>
      </c>
      <c r="S291" s="238">
        <v>0</v>
      </c>
      <c r="T291" s="23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0" t="s">
        <v>217</v>
      </c>
      <c r="AT291" s="240" t="s">
        <v>230</v>
      </c>
      <c r="AU291" s="240" t="s">
        <v>82</v>
      </c>
      <c r="AY291" s="18" t="s">
        <v>159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8" t="s">
        <v>85</v>
      </c>
      <c r="BK291" s="241">
        <f>ROUND(I291*H291,2)</f>
        <v>0</v>
      </c>
      <c r="BL291" s="18" t="s">
        <v>166</v>
      </c>
      <c r="BM291" s="240" t="s">
        <v>892</v>
      </c>
    </row>
    <row r="292" s="2" customFormat="1" ht="24.15" customHeight="1">
      <c r="A292" s="39"/>
      <c r="B292" s="40"/>
      <c r="C292" s="229" t="s">
        <v>446</v>
      </c>
      <c r="D292" s="229" t="s">
        <v>161</v>
      </c>
      <c r="E292" s="230" t="s">
        <v>893</v>
      </c>
      <c r="F292" s="231" t="s">
        <v>894</v>
      </c>
      <c r="G292" s="232" t="s">
        <v>164</v>
      </c>
      <c r="H292" s="233">
        <v>185</v>
      </c>
      <c r="I292" s="234"/>
      <c r="J292" s="235">
        <f>ROUND(I292*H292,2)</f>
        <v>0</v>
      </c>
      <c r="K292" s="231" t="s">
        <v>165</v>
      </c>
      <c r="L292" s="45"/>
      <c r="M292" s="236" t="s">
        <v>1</v>
      </c>
      <c r="N292" s="237" t="s">
        <v>43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166</v>
      </c>
      <c r="AT292" s="240" t="s">
        <v>161</v>
      </c>
      <c r="AU292" s="240" t="s">
        <v>82</v>
      </c>
      <c r="AY292" s="18" t="s">
        <v>159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85</v>
      </c>
      <c r="BK292" s="241">
        <f>ROUND(I292*H292,2)</f>
        <v>0</v>
      </c>
      <c r="BL292" s="18" t="s">
        <v>166</v>
      </c>
      <c r="BM292" s="240" t="s">
        <v>895</v>
      </c>
    </row>
    <row r="293" s="2" customFormat="1" ht="21.75" customHeight="1">
      <c r="A293" s="39"/>
      <c r="B293" s="40"/>
      <c r="C293" s="286" t="s">
        <v>451</v>
      </c>
      <c r="D293" s="286" t="s">
        <v>230</v>
      </c>
      <c r="E293" s="287" t="s">
        <v>896</v>
      </c>
      <c r="F293" s="288" t="s">
        <v>897</v>
      </c>
      <c r="G293" s="289" t="s">
        <v>164</v>
      </c>
      <c r="H293" s="290">
        <v>187.77500000000001</v>
      </c>
      <c r="I293" s="291"/>
      <c r="J293" s="292">
        <f>ROUND(I293*H293,2)</f>
        <v>0</v>
      </c>
      <c r="K293" s="288" t="s">
        <v>165</v>
      </c>
      <c r="L293" s="293"/>
      <c r="M293" s="294" t="s">
        <v>1</v>
      </c>
      <c r="N293" s="295" t="s">
        <v>43</v>
      </c>
      <c r="O293" s="92"/>
      <c r="P293" s="238">
        <f>O293*H293</f>
        <v>0</v>
      </c>
      <c r="Q293" s="238">
        <v>0.00106</v>
      </c>
      <c r="R293" s="238">
        <f>Q293*H293</f>
        <v>0.19904150000000001</v>
      </c>
      <c r="S293" s="238">
        <v>0</v>
      </c>
      <c r="T293" s="23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0" t="s">
        <v>217</v>
      </c>
      <c r="AT293" s="240" t="s">
        <v>230</v>
      </c>
      <c r="AU293" s="240" t="s">
        <v>82</v>
      </c>
      <c r="AY293" s="18" t="s">
        <v>159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8" t="s">
        <v>85</v>
      </c>
      <c r="BK293" s="241">
        <f>ROUND(I293*H293,2)</f>
        <v>0</v>
      </c>
      <c r="BL293" s="18" t="s">
        <v>166</v>
      </c>
      <c r="BM293" s="240" t="s">
        <v>898</v>
      </c>
    </row>
    <row r="294" s="13" customFormat="1">
      <c r="A294" s="13"/>
      <c r="B294" s="242"/>
      <c r="C294" s="243"/>
      <c r="D294" s="244" t="s">
        <v>168</v>
      </c>
      <c r="E294" s="243"/>
      <c r="F294" s="246" t="s">
        <v>899</v>
      </c>
      <c r="G294" s="243"/>
      <c r="H294" s="247">
        <v>187.77500000000001</v>
      </c>
      <c r="I294" s="248"/>
      <c r="J294" s="243"/>
      <c r="K294" s="243"/>
      <c r="L294" s="249"/>
      <c r="M294" s="250"/>
      <c r="N294" s="251"/>
      <c r="O294" s="251"/>
      <c r="P294" s="251"/>
      <c r="Q294" s="251"/>
      <c r="R294" s="251"/>
      <c r="S294" s="251"/>
      <c r="T294" s="25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3" t="s">
        <v>168</v>
      </c>
      <c r="AU294" s="253" t="s">
        <v>82</v>
      </c>
      <c r="AV294" s="13" t="s">
        <v>82</v>
      </c>
      <c r="AW294" s="13" t="s">
        <v>4</v>
      </c>
      <c r="AX294" s="13" t="s">
        <v>85</v>
      </c>
      <c r="AY294" s="253" t="s">
        <v>159</v>
      </c>
    </row>
    <row r="295" s="2" customFormat="1" ht="24.15" customHeight="1">
      <c r="A295" s="39"/>
      <c r="B295" s="40"/>
      <c r="C295" s="229" t="s">
        <v>455</v>
      </c>
      <c r="D295" s="229" t="s">
        <v>161</v>
      </c>
      <c r="E295" s="230" t="s">
        <v>893</v>
      </c>
      <c r="F295" s="231" t="s">
        <v>894</v>
      </c>
      <c r="G295" s="232" t="s">
        <v>164</v>
      </c>
      <c r="H295" s="233">
        <v>25</v>
      </c>
      <c r="I295" s="234"/>
      <c r="J295" s="235">
        <f>ROUND(I295*H295,2)</f>
        <v>0</v>
      </c>
      <c r="K295" s="231" t="s">
        <v>165</v>
      </c>
      <c r="L295" s="45"/>
      <c r="M295" s="236" t="s">
        <v>1</v>
      </c>
      <c r="N295" s="237" t="s">
        <v>43</v>
      </c>
      <c r="O295" s="92"/>
      <c r="P295" s="238">
        <f>O295*H295</f>
        <v>0</v>
      </c>
      <c r="Q295" s="238">
        <v>0</v>
      </c>
      <c r="R295" s="238">
        <f>Q295*H295</f>
        <v>0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166</v>
      </c>
      <c r="AT295" s="240" t="s">
        <v>161</v>
      </c>
      <c r="AU295" s="240" t="s">
        <v>82</v>
      </c>
      <c r="AY295" s="18" t="s">
        <v>159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85</v>
      </c>
      <c r="BK295" s="241">
        <f>ROUND(I295*H295,2)</f>
        <v>0</v>
      </c>
      <c r="BL295" s="18" t="s">
        <v>166</v>
      </c>
      <c r="BM295" s="240" t="s">
        <v>900</v>
      </c>
    </row>
    <row r="296" s="13" customFormat="1">
      <c r="A296" s="13"/>
      <c r="B296" s="242"/>
      <c r="C296" s="243"/>
      <c r="D296" s="244" t="s">
        <v>168</v>
      </c>
      <c r="E296" s="245" t="s">
        <v>1</v>
      </c>
      <c r="F296" s="246" t="s">
        <v>901</v>
      </c>
      <c r="G296" s="243"/>
      <c r="H296" s="247">
        <v>5</v>
      </c>
      <c r="I296" s="248"/>
      <c r="J296" s="243"/>
      <c r="K296" s="243"/>
      <c r="L296" s="249"/>
      <c r="M296" s="250"/>
      <c r="N296" s="251"/>
      <c r="O296" s="251"/>
      <c r="P296" s="251"/>
      <c r="Q296" s="251"/>
      <c r="R296" s="251"/>
      <c r="S296" s="251"/>
      <c r="T296" s="25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3" t="s">
        <v>168</v>
      </c>
      <c r="AU296" s="253" t="s">
        <v>82</v>
      </c>
      <c r="AV296" s="13" t="s">
        <v>82</v>
      </c>
      <c r="AW296" s="13" t="s">
        <v>34</v>
      </c>
      <c r="AX296" s="13" t="s">
        <v>78</v>
      </c>
      <c r="AY296" s="253" t="s">
        <v>159</v>
      </c>
    </row>
    <row r="297" s="13" customFormat="1">
      <c r="A297" s="13"/>
      <c r="B297" s="242"/>
      <c r="C297" s="243"/>
      <c r="D297" s="244" t="s">
        <v>168</v>
      </c>
      <c r="E297" s="245" t="s">
        <v>1</v>
      </c>
      <c r="F297" s="246" t="s">
        <v>902</v>
      </c>
      <c r="G297" s="243"/>
      <c r="H297" s="247">
        <v>15</v>
      </c>
      <c r="I297" s="248"/>
      <c r="J297" s="243"/>
      <c r="K297" s="243"/>
      <c r="L297" s="249"/>
      <c r="M297" s="250"/>
      <c r="N297" s="251"/>
      <c r="O297" s="251"/>
      <c r="P297" s="251"/>
      <c r="Q297" s="251"/>
      <c r="R297" s="251"/>
      <c r="S297" s="251"/>
      <c r="T297" s="25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3" t="s">
        <v>168</v>
      </c>
      <c r="AU297" s="253" t="s">
        <v>82</v>
      </c>
      <c r="AV297" s="13" t="s">
        <v>82</v>
      </c>
      <c r="AW297" s="13" t="s">
        <v>34</v>
      </c>
      <c r="AX297" s="13" t="s">
        <v>78</v>
      </c>
      <c r="AY297" s="253" t="s">
        <v>159</v>
      </c>
    </row>
    <row r="298" s="13" customFormat="1">
      <c r="A298" s="13"/>
      <c r="B298" s="242"/>
      <c r="C298" s="243"/>
      <c r="D298" s="244" t="s">
        <v>168</v>
      </c>
      <c r="E298" s="245" t="s">
        <v>1</v>
      </c>
      <c r="F298" s="246" t="s">
        <v>903</v>
      </c>
      <c r="G298" s="243"/>
      <c r="H298" s="247">
        <v>5</v>
      </c>
      <c r="I298" s="248"/>
      <c r="J298" s="243"/>
      <c r="K298" s="243"/>
      <c r="L298" s="249"/>
      <c r="M298" s="250"/>
      <c r="N298" s="251"/>
      <c r="O298" s="251"/>
      <c r="P298" s="251"/>
      <c r="Q298" s="251"/>
      <c r="R298" s="251"/>
      <c r="S298" s="251"/>
      <c r="T298" s="25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3" t="s">
        <v>168</v>
      </c>
      <c r="AU298" s="253" t="s">
        <v>82</v>
      </c>
      <c r="AV298" s="13" t="s">
        <v>82</v>
      </c>
      <c r="AW298" s="13" t="s">
        <v>34</v>
      </c>
      <c r="AX298" s="13" t="s">
        <v>78</v>
      </c>
      <c r="AY298" s="253" t="s">
        <v>159</v>
      </c>
    </row>
    <row r="299" s="16" customFormat="1">
      <c r="A299" s="16"/>
      <c r="B299" s="275"/>
      <c r="C299" s="276"/>
      <c r="D299" s="244" t="s">
        <v>168</v>
      </c>
      <c r="E299" s="277" t="s">
        <v>1</v>
      </c>
      <c r="F299" s="278" t="s">
        <v>216</v>
      </c>
      <c r="G299" s="276"/>
      <c r="H299" s="279">
        <v>25</v>
      </c>
      <c r="I299" s="280"/>
      <c r="J299" s="276"/>
      <c r="K299" s="276"/>
      <c r="L299" s="281"/>
      <c r="M299" s="282"/>
      <c r="N299" s="283"/>
      <c r="O299" s="283"/>
      <c r="P299" s="283"/>
      <c r="Q299" s="283"/>
      <c r="R299" s="283"/>
      <c r="S299" s="283"/>
      <c r="T299" s="284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85" t="s">
        <v>168</v>
      </c>
      <c r="AU299" s="285" t="s">
        <v>82</v>
      </c>
      <c r="AV299" s="16" t="s">
        <v>166</v>
      </c>
      <c r="AW299" s="16" t="s">
        <v>34</v>
      </c>
      <c r="AX299" s="16" t="s">
        <v>85</v>
      </c>
      <c r="AY299" s="285" t="s">
        <v>159</v>
      </c>
    </row>
    <row r="300" s="2" customFormat="1" ht="21.75" customHeight="1">
      <c r="A300" s="39"/>
      <c r="B300" s="40"/>
      <c r="C300" s="286" t="s">
        <v>459</v>
      </c>
      <c r="D300" s="286" t="s">
        <v>230</v>
      </c>
      <c r="E300" s="287" t="s">
        <v>896</v>
      </c>
      <c r="F300" s="288" t="s">
        <v>897</v>
      </c>
      <c r="G300" s="289" t="s">
        <v>164</v>
      </c>
      <c r="H300" s="290">
        <v>25.375</v>
      </c>
      <c r="I300" s="291"/>
      <c r="J300" s="292">
        <f>ROUND(I300*H300,2)</f>
        <v>0</v>
      </c>
      <c r="K300" s="288" t="s">
        <v>165</v>
      </c>
      <c r="L300" s="293"/>
      <c r="M300" s="294" t="s">
        <v>1</v>
      </c>
      <c r="N300" s="295" t="s">
        <v>43</v>
      </c>
      <c r="O300" s="92"/>
      <c r="P300" s="238">
        <f>O300*H300</f>
        <v>0</v>
      </c>
      <c r="Q300" s="238">
        <v>0.00106</v>
      </c>
      <c r="R300" s="238">
        <f>Q300*H300</f>
        <v>0.026897499999999998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217</v>
      </c>
      <c r="AT300" s="240" t="s">
        <v>230</v>
      </c>
      <c r="AU300" s="240" t="s">
        <v>82</v>
      </c>
      <c r="AY300" s="18" t="s">
        <v>159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85</v>
      </c>
      <c r="BK300" s="241">
        <f>ROUND(I300*H300,2)</f>
        <v>0</v>
      </c>
      <c r="BL300" s="18" t="s">
        <v>166</v>
      </c>
      <c r="BM300" s="240" t="s">
        <v>904</v>
      </c>
    </row>
    <row r="301" s="13" customFormat="1">
      <c r="A301" s="13"/>
      <c r="B301" s="242"/>
      <c r="C301" s="243"/>
      <c r="D301" s="244" t="s">
        <v>168</v>
      </c>
      <c r="E301" s="243"/>
      <c r="F301" s="246" t="s">
        <v>905</v>
      </c>
      <c r="G301" s="243"/>
      <c r="H301" s="247">
        <v>25.375</v>
      </c>
      <c r="I301" s="248"/>
      <c r="J301" s="243"/>
      <c r="K301" s="243"/>
      <c r="L301" s="249"/>
      <c r="M301" s="250"/>
      <c r="N301" s="251"/>
      <c r="O301" s="251"/>
      <c r="P301" s="251"/>
      <c r="Q301" s="251"/>
      <c r="R301" s="251"/>
      <c r="S301" s="251"/>
      <c r="T301" s="25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3" t="s">
        <v>168</v>
      </c>
      <c r="AU301" s="253" t="s">
        <v>82</v>
      </c>
      <c r="AV301" s="13" t="s">
        <v>82</v>
      </c>
      <c r="AW301" s="13" t="s">
        <v>4</v>
      </c>
      <c r="AX301" s="13" t="s">
        <v>85</v>
      </c>
      <c r="AY301" s="253" t="s">
        <v>159</v>
      </c>
    </row>
    <row r="302" s="2" customFormat="1" ht="24.15" customHeight="1">
      <c r="A302" s="39"/>
      <c r="B302" s="40"/>
      <c r="C302" s="229" t="s">
        <v>125</v>
      </c>
      <c r="D302" s="229" t="s">
        <v>161</v>
      </c>
      <c r="E302" s="230" t="s">
        <v>472</v>
      </c>
      <c r="F302" s="231" t="s">
        <v>473</v>
      </c>
      <c r="G302" s="232" t="s">
        <v>408</v>
      </c>
      <c r="H302" s="233">
        <v>38</v>
      </c>
      <c r="I302" s="234"/>
      <c r="J302" s="235">
        <f>ROUND(I302*H302,2)</f>
        <v>0</v>
      </c>
      <c r="K302" s="231" t="s">
        <v>165</v>
      </c>
      <c r="L302" s="45"/>
      <c r="M302" s="236" t="s">
        <v>1</v>
      </c>
      <c r="N302" s="237" t="s">
        <v>43</v>
      </c>
      <c r="O302" s="92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0" t="s">
        <v>166</v>
      </c>
      <c r="AT302" s="240" t="s">
        <v>161</v>
      </c>
      <c r="AU302" s="240" t="s">
        <v>82</v>
      </c>
      <c r="AY302" s="18" t="s">
        <v>159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8" t="s">
        <v>85</v>
      </c>
      <c r="BK302" s="241">
        <f>ROUND(I302*H302,2)</f>
        <v>0</v>
      </c>
      <c r="BL302" s="18" t="s">
        <v>166</v>
      </c>
      <c r="BM302" s="240" t="s">
        <v>906</v>
      </c>
    </row>
    <row r="303" s="13" customFormat="1">
      <c r="A303" s="13"/>
      <c r="B303" s="242"/>
      <c r="C303" s="243"/>
      <c r="D303" s="244" t="s">
        <v>168</v>
      </c>
      <c r="E303" s="245" t="s">
        <v>1</v>
      </c>
      <c r="F303" s="246" t="s">
        <v>907</v>
      </c>
      <c r="G303" s="243"/>
      <c r="H303" s="247">
        <v>31</v>
      </c>
      <c r="I303" s="248"/>
      <c r="J303" s="243"/>
      <c r="K303" s="243"/>
      <c r="L303" s="249"/>
      <c r="M303" s="250"/>
      <c r="N303" s="251"/>
      <c r="O303" s="251"/>
      <c r="P303" s="251"/>
      <c r="Q303" s="251"/>
      <c r="R303" s="251"/>
      <c r="S303" s="251"/>
      <c r="T303" s="25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3" t="s">
        <v>168</v>
      </c>
      <c r="AU303" s="253" t="s">
        <v>82</v>
      </c>
      <c r="AV303" s="13" t="s">
        <v>82</v>
      </c>
      <c r="AW303" s="13" t="s">
        <v>34</v>
      </c>
      <c r="AX303" s="13" t="s">
        <v>78</v>
      </c>
      <c r="AY303" s="253" t="s">
        <v>159</v>
      </c>
    </row>
    <row r="304" s="13" customFormat="1">
      <c r="A304" s="13"/>
      <c r="B304" s="242"/>
      <c r="C304" s="243"/>
      <c r="D304" s="244" t="s">
        <v>168</v>
      </c>
      <c r="E304" s="245" t="s">
        <v>1</v>
      </c>
      <c r="F304" s="246" t="s">
        <v>908</v>
      </c>
      <c r="G304" s="243"/>
      <c r="H304" s="247">
        <v>4</v>
      </c>
      <c r="I304" s="248"/>
      <c r="J304" s="243"/>
      <c r="K304" s="243"/>
      <c r="L304" s="249"/>
      <c r="M304" s="250"/>
      <c r="N304" s="251"/>
      <c r="O304" s="251"/>
      <c r="P304" s="251"/>
      <c r="Q304" s="251"/>
      <c r="R304" s="251"/>
      <c r="S304" s="251"/>
      <c r="T304" s="25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3" t="s">
        <v>168</v>
      </c>
      <c r="AU304" s="253" t="s">
        <v>82</v>
      </c>
      <c r="AV304" s="13" t="s">
        <v>82</v>
      </c>
      <c r="AW304" s="13" t="s">
        <v>34</v>
      </c>
      <c r="AX304" s="13" t="s">
        <v>78</v>
      </c>
      <c r="AY304" s="253" t="s">
        <v>159</v>
      </c>
    </row>
    <row r="305" s="13" customFormat="1">
      <c r="A305" s="13"/>
      <c r="B305" s="242"/>
      <c r="C305" s="243"/>
      <c r="D305" s="244" t="s">
        <v>168</v>
      </c>
      <c r="E305" s="245" t="s">
        <v>1</v>
      </c>
      <c r="F305" s="246" t="s">
        <v>909</v>
      </c>
      <c r="G305" s="243"/>
      <c r="H305" s="247">
        <v>3</v>
      </c>
      <c r="I305" s="248"/>
      <c r="J305" s="243"/>
      <c r="K305" s="243"/>
      <c r="L305" s="249"/>
      <c r="M305" s="250"/>
      <c r="N305" s="251"/>
      <c r="O305" s="251"/>
      <c r="P305" s="251"/>
      <c r="Q305" s="251"/>
      <c r="R305" s="251"/>
      <c r="S305" s="251"/>
      <c r="T305" s="25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3" t="s">
        <v>168</v>
      </c>
      <c r="AU305" s="253" t="s">
        <v>82</v>
      </c>
      <c r="AV305" s="13" t="s">
        <v>82</v>
      </c>
      <c r="AW305" s="13" t="s">
        <v>34</v>
      </c>
      <c r="AX305" s="13" t="s">
        <v>78</v>
      </c>
      <c r="AY305" s="253" t="s">
        <v>159</v>
      </c>
    </row>
    <row r="306" s="16" customFormat="1">
      <c r="A306" s="16"/>
      <c r="B306" s="275"/>
      <c r="C306" s="276"/>
      <c r="D306" s="244" t="s">
        <v>168</v>
      </c>
      <c r="E306" s="277" t="s">
        <v>1</v>
      </c>
      <c r="F306" s="278" t="s">
        <v>216</v>
      </c>
      <c r="G306" s="276"/>
      <c r="H306" s="279">
        <v>38</v>
      </c>
      <c r="I306" s="280"/>
      <c r="J306" s="276"/>
      <c r="K306" s="276"/>
      <c r="L306" s="281"/>
      <c r="M306" s="282"/>
      <c r="N306" s="283"/>
      <c r="O306" s="283"/>
      <c r="P306" s="283"/>
      <c r="Q306" s="283"/>
      <c r="R306" s="283"/>
      <c r="S306" s="283"/>
      <c r="T306" s="284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85" t="s">
        <v>168</v>
      </c>
      <c r="AU306" s="285" t="s">
        <v>82</v>
      </c>
      <c r="AV306" s="16" t="s">
        <v>166</v>
      </c>
      <c r="AW306" s="16" t="s">
        <v>34</v>
      </c>
      <c r="AX306" s="16" t="s">
        <v>85</v>
      </c>
      <c r="AY306" s="285" t="s">
        <v>159</v>
      </c>
    </row>
    <row r="307" s="2" customFormat="1" ht="16.5" customHeight="1">
      <c r="A307" s="39"/>
      <c r="B307" s="40"/>
      <c r="C307" s="286" t="s">
        <v>466</v>
      </c>
      <c r="D307" s="286" t="s">
        <v>230</v>
      </c>
      <c r="E307" s="287" t="s">
        <v>476</v>
      </c>
      <c r="F307" s="288" t="s">
        <v>477</v>
      </c>
      <c r="G307" s="289" t="s">
        <v>408</v>
      </c>
      <c r="H307" s="290">
        <v>38</v>
      </c>
      <c r="I307" s="291"/>
      <c r="J307" s="292">
        <f>ROUND(I307*H307,2)</f>
        <v>0</v>
      </c>
      <c r="K307" s="288" t="s">
        <v>165</v>
      </c>
      <c r="L307" s="293"/>
      <c r="M307" s="294" t="s">
        <v>1</v>
      </c>
      <c r="N307" s="295" t="s">
        <v>43</v>
      </c>
      <c r="O307" s="92"/>
      <c r="P307" s="238">
        <f>O307*H307</f>
        <v>0</v>
      </c>
      <c r="Q307" s="238">
        <v>0.00022000000000000001</v>
      </c>
      <c r="R307" s="238">
        <f>Q307*H307</f>
        <v>0.0083600000000000011</v>
      </c>
      <c r="S307" s="238">
        <v>0</v>
      </c>
      <c r="T307" s="23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0" t="s">
        <v>217</v>
      </c>
      <c r="AT307" s="240" t="s">
        <v>230</v>
      </c>
      <c r="AU307" s="240" t="s">
        <v>82</v>
      </c>
      <c r="AY307" s="18" t="s">
        <v>159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8" t="s">
        <v>85</v>
      </c>
      <c r="BK307" s="241">
        <f>ROUND(I307*H307,2)</f>
        <v>0</v>
      </c>
      <c r="BL307" s="18" t="s">
        <v>166</v>
      </c>
      <c r="BM307" s="240" t="s">
        <v>910</v>
      </c>
    </row>
    <row r="308" s="2" customFormat="1" ht="24.15" customHeight="1">
      <c r="A308" s="39"/>
      <c r="B308" s="40"/>
      <c r="C308" s="229" t="s">
        <v>471</v>
      </c>
      <c r="D308" s="229" t="s">
        <v>161</v>
      </c>
      <c r="E308" s="230" t="s">
        <v>472</v>
      </c>
      <c r="F308" s="231" t="s">
        <v>473</v>
      </c>
      <c r="G308" s="232" t="s">
        <v>408</v>
      </c>
      <c r="H308" s="233">
        <v>16</v>
      </c>
      <c r="I308" s="234"/>
      <c r="J308" s="235">
        <f>ROUND(I308*H308,2)</f>
        <v>0</v>
      </c>
      <c r="K308" s="231" t="s">
        <v>165</v>
      </c>
      <c r="L308" s="45"/>
      <c r="M308" s="236" t="s">
        <v>1</v>
      </c>
      <c r="N308" s="237" t="s">
        <v>43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166</v>
      </c>
      <c r="AT308" s="240" t="s">
        <v>161</v>
      </c>
      <c r="AU308" s="240" t="s">
        <v>82</v>
      </c>
      <c r="AY308" s="18" t="s">
        <v>159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85</v>
      </c>
      <c r="BK308" s="241">
        <f>ROUND(I308*H308,2)</f>
        <v>0</v>
      </c>
      <c r="BL308" s="18" t="s">
        <v>166</v>
      </c>
      <c r="BM308" s="240" t="s">
        <v>911</v>
      </c>
    </row>
    <row r="309" s="13" customFormat="1">
      <c r="A309" s="13"/>
      <c r="B309" s="242"/>
      <c r="C309" s="243"/>
      <c r="D309" s="244" t="s">
        <v>168</v>
      </c>
      <c r="E309" s="245" t="s">
        <v>1</v>
      </c>
      <c r="F309" s="246" t="s">
        <v>912</v>
      </c>
      <c r="G309" s="243"/>
      <c r="H309" s="247">
        <v>2</v>
      </c>
      <c r="I309" s="248"/>
      <c r="J309" s="243"/>
      <c r="K309" s="243"/>
      <c r="L309" s="249"/>
      <c r="M309" s="250"/>
      <c r="N309" s="251"/>
      <c r="O309" s="251"/>
      <c r="P309" s="251"/>
      <c r="Q309" s="251"/>
      <c r="R309" s="251"/>
      <c r="S309" s="251"/>
      <c r="T309" s="25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3" t="s">
        <v>168</v>
      </c>
      <c r="AU309" s="253" t="s">
        <v>82</v>
      </c>
      <c r="AV309" s="13" t="s">
        <v>82</v>
      </c>
      <c r="AW309" s="13" t="s">
        <v>34</v>
      </c>
      <c r="AX309" s="13" t="s">
        <v>78</v>
      </c>
      <c r="AY309" s="253" t="s">
        <v>159</v>
      </c>
    </row>
    <row r="310" s="13" customFormat="1">
      <c r="A310" s="13"/>
      <c r="B310" s="242"/>
      <c r="C310" s="243"/>
      <c r="D310" s="244" t="s">
        <v>168</v>
      </c>
      <c r="E310" s="245" t="s">
        <v>1</v>
      </c>
      <c r="F310" s="246" t="s">
        <v>913</v>
      </c>
      <c r="G310" s="243"/>
      <c r="H310" s="247">
        <v>8</v>
      </c>
      <c r="I310" s="248"/>
      <c r="J310" s="243"/>
      <c r="K310" s="243"/>
      <c r="L310" s="249"/>
      <c r="M310" s="250"/>
      <c r="N310" s="251"/>
      <c r="O310" s="251"/>
      <c r="P310" s="251"/>
      <c r="Q310" s="251"/>
      <c r="R310" s="251"/>
      <c r="S310" s="251"/>
      <c r="T310" s="25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3" t="s">
        <v>168</v>
      </c>
      <c r="AU310" s="253" t="s">
        <v>82</v>
      </c>
      <c r="AV310" s="13" t="s">
        <v>82</v>
      </c>
      <c r="AW310" s="13" t="s">
        <v>34</v>
      </c>
      <c r="AX310" s="13" t="s">
        <v>78</v>
      </c>
      <c r="AY310" s="253" t="s">
        <v>159</v>
      </c>
    </row>
    <row r="311" s="13" customFormat="1">
      <c r="A311" s="13"/>
      <c r="B311" s="242"/>
      <c r="C311" s="243"/>
      <c r="D311" s="244" t="s">
        <v>168</v>
      </c>
      <c r="E311" s="245" t="s">
        <v>1</v>
      </c>
      <c r="F311" s="246" t="s">
        <v>914</v>
      </c>
      <c r="G311" s="243"/>
      <c r="H311" s="247">
        <v>6</v>
      </c>
      <c r="I311" s="248"/>
      <c r="J311" s="243"/>
      <c r="K311" s="243"/>
      <c r="L311" s="249"/>
      <c r="M311" s="250"/>
      <c r="N311" s="251"/>
      <c r="O311" s="251"/>
      <c r="P311" s="251"/>
      <c r="Q311" s="251"/>
      <c r="R311" s="251"/>
      <c r="S311" s="251"/>
      <c r="T311" s="25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3" t="s">
        <v>168</v>
      </c>
      <c r="AU311" s="253" t="s">
        <v>82</v>
      </c>
      <c r="AV311" s="13" t="s">
        <v>82</v>
      </c>
      <c r="AW311" s="13" t="s">
        <v>34</v>
      </c>
      <c r="AX311" s="13" t="s">
        <v>78</v>
      </c>
      <c r="AY311" s="253" t="s">
        <v>159</v>
      </c>
    </row>
    <row r="312" s="16" customFormat="1">
      <c r="A312" s="16"/>
      <c r="B312" s="275"/>
      <c r="C312" s="276"/>
      <c r="D312" s="244" t="s">
        <v>168</v>
      </c>
      <c r="E312" s="277" t="s">
        <v>1</v>
      </c>
      <c r="F312" s="278" t="s">
        <v>216</v>
      </c>
      <c r="G312" s="276"/>
      <c r="H312" s="279">
        <v>16</v>
      </c>
      <c r="I312" s="280"/>
      <c r="J312" s="276"/>
      <c r="K312" s="276"/>
      <c r="L312" s="281"/>
      <c r="M312" s="282"/>
      <c r="N312" s="283"/>
      <c r="O312" s="283"/>
      <c r="P312" s="283"/>
      <c r="Q312" s="283"/>
      <c r="R312" s="283"/>
      <c r="S312" s="283"/>
      <c r="T312" s="284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85" t="s">
        <v>168</v>
      </c>
      <c r="AU312" s="285" t="s">
        <v>82</v>
      </c>
      <c r="AV312" s="16" t="s">
        <v>166</v>
      </c>
      <c r="AW312" s="16" t="s">
        <v>34</v>
      </c>
      <c r="AX312" s="16" t="s">
        <v>85</v>
      </c>
      <c r="AY312" s="285" t="s">
        <v>159</v>
      </c>
    </row>
    <row r="313" s="2" customFormat="1" ht="16.5" customHeight="1">
      <c r="A313" s="39"/>
      <c r="B313" s="40"/>
      <c r="C313" s="286" t="s">
        <v>475</v>
      </c>
      <c r="D313" s="286" t="s">
        <v>230</v>
      </c>
      <c r="E313" s="287" t="s">
        <v>484</v>
      </c>
      <c r="F313" s="288" t="s">
        <v>485</v>
      </c>
      <c r="G313" s="289" t="s">
        <v>408</v>
      </c>
      <c r="H313" s="290">
        <v>8</v>
      </c>
      <c r="I313" s="291"/>
      <c r="J313" s="292">
        <f>ROUND(I313*H313,2)</f>
        <v>0</v>
      </c>
      <c r="K313" s="288" t="s">
        <v>1</v>
      </c>
      <c r="L313" s="293"/>
      <c r="M313" s="294" t="s">
        <v>1</v>
      </c>
      <c r="N313" s="295" t="s">
        <v>43</v>
      </c>
      <c r="O313" s="92"/>
      <c r="P313" s="238">
        <f>O313*H313</f>
        <v>0</v>
      </c>
      <c r="Q313" s="238">
        <v>0.00019000000000000001</v>
      </c>
      <c r="R313" s="238">
        <f>Q313*H313</f>
        <v>0.0015200000000000001</v>
      </c>
      <c r="S313" s="238">
        <v>0</v>
      </c>
      <c r="T313" s="23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0" t="s">
        <v>217</v>
      </c>
      <c r="AT313" s="240" t="s">
        <v>230</v>
      </c>
      <c r="AU313" s="240" t="s">
        <v>82</v>
      </c>
      <c r="AY313" s="18" t="s">
        <v>159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8" t="s">
        <v>85</v>
      </c>
      <c r="BK313" s="241">
        <f>ROUND(I313*H313,2)</f>
        <v>0</v>
      </c>
      <c r="BL313" s="18" t="s">
        <v>166</v>
      </c>
      <c r="BM313" s="240" t="s">
        <v>915</v>
      </c>
    </row>
    <row r="314" s="13" customFormat="1">
      <c r="A314" s="13"/>
      <c r="B314" s="242"/>
      <c r="C314" s="243"/>
      <c r="D314" s="244" t="s">
        <v>168</v>
      </c>
      <c r="E314" s="245" t="s">
        <v>1</v>
      </c>
      <c r="F314" s="246" t="s">
        <v>916</v>
      </c>
      <c r="G314" s="243"/>
      <c r="H314" s="247">
        <v>8</v>
      </c>
      <c r="I314" s="248"/>
      <c r="J314" s="243"/>
      <c r="K314" s="243"/>
      <c r="L314" s="249"/>
      <c r="M314" s="250"/>
      <c r="N314" s="251"/>
      <c r="O314" s="251"/>
      <c r="P314" s="251"/>
      <c r="Q314" s="251"/>
      <c r="R314" s="251"/>
      <c r="S314" s="251"/>
      <c r="T314" s="25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3" t="s">
        <v>168</v>
      </c>
      <c r="AU314" s="253" t="s">
        <v>82</v>
      </c>
      <c r="AV314" s="13" t="s">
        <v>82</v>
      </c>
      <c r="AW314" s="13" t="s">
        <v>34</v>
      </c>
      <c r="AX314" s="13" t="s">
        <v>85</v>
      </c>
      <c r="AY314" s="253" t="s">
        <v>159</v>
      </c>
    </row>
    <row r="315" s="2" customFormat="1" ht="16.5" customHeight="1">
      <c r="A315" s="39"/>
      <c r="B315" s="40"/>
      <c r="C315" s="286" t="s">
        <v>479</v>
      </c>
      <c r="D315" s="286" t="s">
        <v>230</v>
      </c>
      <c r="E315" s="287" t="s">
        <v>488</v>
      </c>
      <c r="F315" s="288" t="s">
        <v>489</v>
      </c>
      <c r="G315" s="289" t="s">
        <v>408</v>
      </c>
      <c r="H315" s="290">
        <v>8</v>
      </c>
      <c r="I315" s="291"/>
      <c r="J315" s="292">
        <f>ROUND(I315*H315,2)</f>
        <v>0</v>
      </c>
      <c r="K315" s="288" t="s">
        <v>1</v>
      </c>
      <c r="L315" s="293"/>
      <c r="M315" s="294" t="s">
        <v>1</v>
      </c>
      <c r="N315" s="295" t="s">
        <v>43</v>
      </c>
      <c r="O315" s="92"/>
      <c r="P315" s="238">
        <f>O315*H315</f>
        <v>0</v>
      </c>
      <c r="Q315" s="238">
        <v>0.00108</v>
      </c>
      <c r="R315" s="238">
        <f>Q315*H315</f>
        <v>0.0086400000000000001</v>
      </c>
      <c r="S315" s="238">
        <v>0</v>
      </c>
      <c r="T315" s="23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0" t="s">
        <v>217</v>
      </c>
      <c r="AT315" s="240" t="s">
        <v>230</v>
      </c>
      <c r="AU315" s="240" t="s">
        <v>82</v>
      </c>
      <c r="AY315" s="18" t="s">
        <v>159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8" t="s">
        <v>85</v>
      </c>
      <c r="BK315" s="241">
        <f>ROUND(I315*H315,2)</f>
        <v>0</v>
      </c>
      <c r="BL315" s="18" t="s">
        <v>166</v>
      </c>
      <c r="BM315" s="240" t="s">
        <v>917</v>
      </c>
    </row>
    <row r="316" s="2" customFormat="1" ht="24.15" customHeight="1">
      <c r="A316" s="39"/>
      <c r="B316" s="40"/>
      <c r="C316" s="229" t="s">
        <v>483</v>
      </c>
      <c r="D316" s="229" t="s">
        <v>161</v>
      </c>
      <c r="E316" s="230" t="s">
        <v>918</v>
      </c>
      <c r="F316" s="231" t="s">
        <v>919</v>
      </c>
      <c r="G316" s="232" t="s">
        <v>408</v>
      </c>
      <c r="H316" s="233">
        <v>5</v>
      </c>
      <c r="I316" s="234"/>
      <c r="J316" s="235">
        <f>ROUND(I316*H316,2)</f>
        <v>0</v>
      </c>
      <c r="K316" s="231" t="s">
        <v>165</v>
      </c>
      <c r="L316" s="45"/>
      <c r="M316" s="236" t="s">
        <v>1</v>
      </c>
      <c r="N316" s="237" t="s">
        <v>43</v>
      </c>
      <c r="O316" s="92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166</v>
      </c>
      <c r="AT316" s="240" t="s">
        <v>161</v>
      </c>
      <c r="AU316" s="240" t="s">
        <v>82</v>
      </c>
      <c r="AY316" s="18" t="s">
        <v>159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85</v>
      </c>
      <c r="BK316" s="241">
        <f>ROUND(I316*H316,2)</f>
        <v>0</v>
      </c>
      <c r="BL316" s="18" t="s">
        <v>166</v>
      </c>
      <c r="BM316" s="240" t="s">
        <v>920</v>
      </c>
    </row>
    <row r="317" s="13" customFormat="1">
      <c r="A317" s="13"/>
      <c r="B317" s="242"/>
      <c r="C317" s="243"/>
      <c r="D317" s="244" t="s">
        <v>168</v>
      </c>
      <c r="E317" s="245" t="s">
        <v>1</v>
      </c>
      <c r="F317" s="246" t="s">
        <v>921</v>
      </c>
      <c r="G317" s="243"/>
      <c r="H317" s="247">
        <v>1</v>
      </c>
      <c r="I317" s="248"/>
      <c r="J317" s="243"/>
      <c r="K317" s="243"/>
      <c r="L317" s="249"/>
      <c r="M317" s="250"/>
      <c r="N317" s="251"/>
      <c r="O317" s="251"/>
      <c r="P317" s="251"/>
      <c r="Q317" s="251"/>
      <c r="R317" s="251"/>
      <c r="S317" s="251"/>
      <c r="T317" s="25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3" t="s">
        <v>168</v>
      </c>
      <c r="AU317" s="253" t="s">
        <v>82</v>
      </c>
      <c r="AV317" s="13" t="s">
        <v>82</v>
      </c>
      <c r="AW317" s="13" t="s">
        <v>34</v>
      </c>
      <c r="AX317" s="13" t="s">
        <v>78</v>
      </c>
      <c r="AY317" s="253" t="s">
        <v>159</v>
      </c>
    </row>
    <row r="318" s="13" customFormat="1">
      <c r="A318" s="13"/>
      <c r="B318" s="242"/>
      <c r="C318" s="243"/>
      <c r="D318" s="244" t="s">
        <v>168</v>
      </c>
      <c r="E318" s="245" t="s">
        <v>1</v>
      </c>
      <c r="F318" s="246" t="s">
        <v>922</v>
      </c>
      <c r="G318" s="243"/>
      <c r="H318" s="247">
        <v>3</v>
      </c>
      <c r="I318" s="248"/>
      <c r="J318" s="243"/>
      <c r="K318" s="243"/>
      <c r="L318" s="249"/>
      <c r="M318" s="250"/>
      <c r="N318" s="251"/>
      <c r="O318" s="251"/>
      <c r="P318" s="251"/>
      <c r="Q318" s="251"/>
      <c r="R318" s="251"/>
      <c r="S318" s="251"/>
      <c r="T318" s="25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3" t="s">
        <v>168</v>
      </c>
      <c r="AU318" s="253" t="s">
        <v>82</v>
      </c>
      <c r="AV318" s="13" t="s">
        <v>82</v>
      </c>
      <c r="AW318" s="13" t="s">
        <v>34</v>
      </c>
      <c r="AX318" s="13" t="s">
        <v>78</v>
      </c>
      <c r="AY318" s="253" t="s">
        <v>159</v>
      </c>
    </row>
    <row r="319" s="13" customFormat="1">
      <c r="A319" s="13"/>
      <c r="B319" s="242"/>
      <c r="C319" s="243"/>
      <c r="D319" s="244" t="s">
        <v>168</v>
      </c>
      <c r="E319" s="245" t="s">
        <v>1</v>
      </c>
      <c r="F319" s="246" t="s">
        <v>889</v>
      </c>
      <c r="G319" s="243"/>
      <c r="H319" s="247">
        <v>1</v>
      </c>
      <c r="I319" s="248"/>
      <c r="J319" s="243"/>
      <c r="K319" s="243"/>
      <c r="L319" s="249"/>
      <c r="M319" s="250"/>
      <c r="N319" s="251"/>
      <c r="O319" s="251"/>
      <c r="P319" s="251"/>
      <c r="Q319" s="251"/>
      <c r="R319" s="251"/>
      <c r="S319" s="251"/>
      <c r="T319" s="25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3" t="s">
        <v>168</v>
      </c>
      <c r="AU319" s="253" t="s">
        <v>82</v>
      </c>
      <c r="AV319" s="13" t="s">
        <v>82</v>
      </c>
      <c r="AW319" s="13" t="s">
        <v>34</v>
      </c>
      <c r="AX319" s="13" t="s">
        <v>78</v>
      </c>
      <c r="AY319" s="253" t="s">
        <v>159</v>
      </c>
    </row>
    <row r="320" s="16" customFormat="1">
      <c r="A320" s="16"/>
      <c r="B320" s="275"/>
      <c r="C320" s="276"/>
      <c r="D320" s="244" t="s">
        <v>168</v>
      </c>
      <c r="E320" s="277" t="s">
        <v>1</v>
      </c>
      <c r="F320" s="278" t="s">
        <v>216</v>
      </c>
      <c r="G320" s="276"/>
      <c r="H320" s="279">
        <v>5</v>
      </c>
      <c r="I320" s="280"/>
      <c r="J320" s="276"/>
      <c r="K320" s="276"/>
      <c r="L320" s="281"/>
      <c r="M320" s="282"/>
      <c r="N320" s="283"/>
      <c r="O320" s="283"/>
      <c r="P320" s="283"/>
      <c r="Q320" s="283"/>
      <c r="R320" s="283"/>
      <c r="S320" s="283"/>
      <c r="T320" s="284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T320" s="285" t="s">
        <v>168</v>
      </c>
      <c r="AU320" s="285" t="s">
        <v>82</v>
      </c>
      <c r="AV320" s="16" t="s">
        <v>166</v>
      </c>
      <c r="AW320" s="16" t="s">
        <v>34</v>
      </c>
      <c r="AX320" s="16" t="s">
        <v>85</v>
      </c>
      <c r="AY320" s="285" t="s">
        <v>159</v>
      </c>
    </row>
    <row r="321" s="2" customFormat="1" ht="16.5" customHeight="1">
      <c r="A321" s="39"/>
      <c r="B321" s="40"/>
      <c r="C321" s="286" t="s">
        <v>487</v>
      </c>
      <c r="D321" s="286" t="s">
        <v>230</v>
      </c>
      <c r="E321" s="287" t="s">
        <v>923</v>
      </c>
      <c r="F321" s="288" t="s">
        <v>924</v>
      </c>
      <c r="G321" s="289" t="s">
        <v>408</v>
      </c>
      <c r="H321" s="290">
        <v>5</v>
      </c>
      <c r="I321" s="291"/>
      <c r="J321" s="292">
        <f>ROUND(I321*H321,2)</f>
        <v>0</v>
      </c>
      <c r="K321" s="288" t="s">
        <v>165</v>
      </c>
      <c r="L321" s="293"/>
      <c r="M321" s="294" t="s">
        <v>1</v>
      </c>
      <c r="N321" s="295" t="s">
        <v>43</v>
      </c>
      <c r="O321" s="92"/>
      <c r="P321" s="238">
        <f>O321*H321</f>
        <v>0</v>
      </c>
      <c r="Q321" s="238">
        <v>0.00032000000000000003</v>
      </c>
      <c r="R321" s="238">
        <f>Q321*H321</f>
        <v>0.0016000000000000001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217</v>
      </c>
      <c r="AT321" s="240" t="s">
        <v>230</v>
      </c>
      <c r="AU321" s="240" t="s">
        <v>82</v>
      </c>
      <c r="AY321" s="18" t="s">
        <v>159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85</v>
      </c>
      <c r="BK321" s="241">
        <f>ROUND(I321*H321,2)</f>
        <v>0</v>
      </c>
      <c r="BL321" s="18" t="s">
        <v>166</v>
      </c>
      <c r="BM321" s="240" t="s">
        <v>925</v>
      </c>
    </row>
    <row r="322" s="2" customFormat="1" ht="16.5" customHeight="1">
      <c r="A322" s="39"/>
      <c r="B322" s="40"/>
      <c r="C322" s="229" t="s">
        <v>491</v>
      </c>
      <c r="D322" s="229" t="s">
        <v>161</v>
      </c>
      <c r="E322" s="230" t="s">
        <v>926</v>
      </c>
      <c r="F322" s="231" t="s">
        <v>927</v>
      </c>
      <c r="G322" s="232" t="s">
        <v>408</v>
      </c>
      <c r="H322" s="233">
        <v>11</v>
      </c>
      <c r="I322" s="234"/>
      <c r="J322" s="235">
        <f>ROUND(I322*H322,2)</f>
        <v>0</v>
      </c>
      <c r="K322" s="231" t="s">
        <v>165</v>
      </c>
      <c r="L322" s="45"/>
      <c r="M322" s="236" t="s">
        <v>1</v>
      </c>
      <c r="N322" s="237" t="s">
        <v>43</v>
      </c>
      <c r="O322" s="92"/>
      <c r="P322" s="238">
        <f>O322*H322</f>
        <v>0</v>
      </c>
      <c r="Q322" s="238">
        <v>0.00088999999999999995</v>
      </c>
      <c r="R322" s="238">
        <f>Q322*H322</f>
        <v>0.0097900000000000001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166</v>
      </c>
      <c r="AT322" s="240" t="s">
        <v>161</v>
      </c>
      <c r="AU322" s="240" t="s">
        <v>82</v>
      </c>
      <c r="AY322" s="18" t="s">
        <v>159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85</v>
      </c>
      <c r="BK322" s="241">
        <f>ROUND(I322*H322,2)</f>
        <v>0</v>
      </c>
      <c r="BL322" s="18" t="s">
        <v>166</v>
      </c>
      <c r="BM322" s="240" t="s">
        <v>928</v>
      </c>
    </row>
    <row r="323" s="13" customFormat="1">
      <c r="A323" s="13"/>
      <c r="B323" s="242"/>
      <c r="C323" s="243"/>
      <c r="D323" s="244" t="s">
        <v>168</v>
      </c>
      <c r="E323" s="245" t="s">
        <v>1</v>
      </c>
      <c r="F323" s="246" t="s">
        <v>921</v>
      </c>
      <c r="G323" s="243"/>
      <c r="H323" s="247">
        <v>1</v>
      </c>
      <c r="I323" s="248"/>
      <c r="J323" s="243"/>
      <c r="K323" s="243"/>
      <c r="L323" s="249"/>
      <c r="M323" s="250"/>
      <c r="N323" s="251"/>
      <c r="O323" s="251"/>
      <c r="P323" s="251"/>
      <c r="Q323" s="251"/>
      <c r="R323" s="251"/>
      <c r="S323" s="251"/>
      <c r="T323" s="25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3" t="s">
        <v>168</v>
      </c>
      <c r="AU323" s="253" t="s">
        <v>82</v>
      </c>
      <c r="AV323" s="13" t="s">
        <v>82</v>
      </c>
      <c r="AW323" s="13" t="s">
        <v>34</v>
      </c>
      <c r="AX323" s="13" t="s">
        <v>78</v>
      </c>
      <c r="AY323" s="253" t="s">
        <v>159</v>
      </c>
    </row>
    <row r="324" s="13" customFormat="1">
      <c r="A324" s="13"/>
      <c r="B324" s="242"/>
      <c r="C324" s="243"/>
      <c r="D324" s="244" t="s">
        <v>168</v>
      </c>
      <c r="E324" s="245" t="s">
        <v>1</v>
      </c>
      <c r="F324" s="246" t="s">
        <v>929</v>
      </c>
      <c r="G324" s="243"/>
      <c r="H324" s="247">
        <v>9</v>
      </c>
      <c r="I324" s="248"/>
      <c r="J324" s="243"/>
      <c r="K324" s="243"/>
      <c r="L324" s="249"/>
      <c r="M324" s="250"/>
      <c r="N324" s="251"/>
      <c r="O324" s="251"/>
      <c r="P324" s="251"/>
      <c r="Q324" s="251"/>
      <c r="R324" s="251"/>
      <c r="S324" s="251"/>
      <c r="T324" s="25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3" t="s">
        <v>168</v>
      </c>
      <c r="AU324" s="253" t="s">
        <v>82</v>
      </c>
      <c r="AV324" s="13" t="s">
        <v>82</v>
      </c>
      <c r="AW324" s="13" t="s">
        <v>34</v>
      </c>
      <c r="AX324" s="13" t="s">
        <v>78</v>
      </c>
      <c r="AY324" s="253" t="s">
        <v>159</v>
      </c>
    </row>
    <row r="325" s="13" customFormat="1">
      <c r="A325" s="13"/>
      <c r="B325" s="242"/>
      <c r="C325" s="243"/>
      <c r="D325" s="244" t="s">
        <v>168</v>
      </c>
      <c r="E325" s="245" t="s">
        <v>1</v>
      </c>
      <c r="F325" s="246" t="s">
        <v>889</v>
      </c>
      <c r="G325" s="243"/>
      <c r="H325" s="247">
        <v>1</v>
      </c>
      <c r="I325" s="248"/>
      <c r="J325" s="243"/>
      <c r="K325" s="243"/>
      <c r="L325" s="249"/>
      <c r="M325" s="250"/>
      <c r="N325" s="251"/>
      <c r="O325" s="251"/>
      <c r="P325" s="251"/>
      <c r="Q325" s="251"/>
      <c r="R325" s="251"/>
      <c r="S325" s="251"/>
      <c r="T325" s="25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3" t="s">
        <v>168</v>
      </c>
      <c r="AU325" s="253" t="s">
        <v>82</v>
      </c>
      <c r="AV325" s="13" t="s">
        <v>82</v>
      </c>
      <c r="AW325" s="13" t="s">
        <v>34</v>
      </c>
      <c r="AX325" s="13" t="s">
        <v>78</v>
      </c>
      <c r="AY325" s="253" t="s">
        <v>159</v>
      </c>
    </row>
    <row r="326" s="16" customFormat="1">
      <c r="A326" s="16"/>
      <c r="B326" s="275"/>
      <c r="C326" s="276"/>
      <c r="D326" s="244" t="s">
        <v>168</v>
      </c>
      <c r="E326" s="277" t="s">
        <v>1</v>
      </c>
      <c r="F326" s="278" t="s">
        <v>216</v>
      </c>
      <c r="G326" s="276"/>
      <c r="H326" s="279">
        <v>11</v>
      </c>
      <c r="I326" s="280"/>
      <c r="J326" s="276"/>
      <c r="K326" s="276"/>
      <c r="L326" s="281"/>
      <c r="M326" s="282"/>
      <c r="N326" s="283"/>
      <c r="O326" s="283"/>
      <c r="P326" s="283"/>
      <c r="Q326" s="283"/>
      <c r="R326" s="283"/>
      <c r="S326" s="283"/>
      <c r="T326" s="284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85" t="s">
        <v>168</v>
      </c>
      <c r="AU326" s="285" t="s">
        <v>82</v>
      </c>
      <c r="AV326" s="16" t="s">
        <v>166</v>
      </c>
      <c r="AW326" s="16" t="s">
        <v>34</v>
      </c>
      <c r="AX326" s="16" t="s">
        <v>85</v>
      </c>
      <c r="AY326" s="285" t="s">
        <v>159</v>
      </c>
    </row>
    <row r="327" s="2" customFormat="1" ht="24.15" customHeight="1">
      <c r="A327" s="39"/>
      <c r="B327" s="40"/>
      <c r="C327" s="286" t="s">
        <v>499</v>
      </c>
      <c r="D327" s="286" t="s">
        <v>230</v>
      </c>
      <c r="E327" s="287" t="s">
        <v>930</v>
      </c>
      <c r="F327" s="288" t="s">
        <v>931</v>
      </c>
      <c r="G327" s="289" t="s">
        <v>408</v>
      </c>
      <c r="H327" s="290">
        <v>3</v>
      </c>
      <c r="I327" s="291"/>
      <c r="J327" s="292">
        <f>ROUND(I327*H327,2)</f>
        <v>0</v>
      </c>
      <c r="K327" s="288" t="s">
        <v>1</v>
      </c>
      <c r="L327" s="293"/>
      <c r="M327" s="294" t="s">
        <v>1</v>
      </c>
      <c r="N327" s="295" t="s">
        <v>43</v>
      </c>
      <c r="O327" s="92"/>
      <c r="P327" s="238">
        <f>O327*H327</f>
        <v>0</v>
      </c>
      <c r="Q327" s="238">
        <v>0.00046999999999999999</v>
      </c>
      <c r="R327" s="238">
        <f>Q327*H327</f>
        <v>0.00141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217</v>
      </c>
      <c r="AT327" s="240" t="s">
        <v>230</v>
      </c>
      <c r="AU327" s="240" t="s">
        <v>82</v>
      </c>
      <c r="AY327" s="18" t="s">
        <v>159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85</v>
      </c>
      <c r="BK327" s="241">
        <f>ROUND(I327*H327,2)</f>
        <v>0</v>
      </c>
      <c r="BL327" s="18" t="s">
        <v>166</v>
      </c>
      <c r="BM327" s="240" t="s">
        <v>932</v>
      </c>
    </row>
    <row r="328" s="2" customFormat="1" ht="24.15" customHeight="1">
      <c r="A328" s="39"/>
      <c r="B328" s="40"/>
      <c r="C328" s="286" t="s">
        <v>503</v>
      </c>
      <c r="D328" s="286" t="s">
        <v>230</v>
      </c>
      <c r="E328" s="287" t="s">
        <v>933</v>
      </c>
      <c r="F328" s="288" t="s">
        <v>934</v>
      </c>
      <c r="G328" s="289" t="s">
        <v>408</v>
      </c>
      <c r="H328" s="290">
        <v>8</v>
      </c>
      <c r="I328" s="291"/>
      <c r="J328" s="292">
        <f>ROUND(I328*H328,2)</f>
        <v>0</v>
      </c>
      <c r="K328" s="288" t="s">
        <v>1</v>
      </c>
      <c r="L328" s="293"/>
      <c r="M328" s="294" t="s">
        <v>1</v>
      </c>
      <c r="N328" s="295" t="s">
        <v>43</v>
      </c>
      <c r="O328" s="92"/>
      <c r="P328" s="238">
        <f>O328*H328</f>
        <v>0</v>
      </c>
      <c r="Q328" s="238">
        <v>0.00044000000000000002</v>
      </c>
      <c r="R328" s="238">
        <f>Q328*H328</f>
        <v>0.0035200000000000001</v>
      </c>
      <c r="S328" s="238">
        <v>0</v>
      </c>
      <c r="T328" s="23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0" t="s">
        <v>217</v>
      </c>
      <c r="AT328" s="240" t="s">
        <v>230</v>
      </c>
      <c r="AU328" s="240" t="s">
        <v>82</v>
      </c>
      <c r="AY328" s="18" t="s">
        <v>159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85</v>
      </c>
      <c r="BK328" s="241">
        <f>ROUND(I328*H328,2)</f>
        <v>0</v>
      </c>
      <c r="BL328" s="18" t="s">
        <v>166</v>
      </c>
      <c r="BM328" s="240" t="s">
        <v>935</v>
      </c>
    </row>
    <row r="329" s="13" customFormat="1">
      <c r="A329" s="13"/>
      <c r="B329" s="242"/>
      <c r="C329" s="243"/>
      <c r="D329" s="244" t="s">
        <v>168</v>
      </c>
      <c r="E329" s="245" t="s">
        <v>1</v>
      </c>
      <c r="F329" s="246" t="s">
        <v>921</v>
      </c>
      <c r="G329" s="243"/>
      <c r="H329" s="247">
        <v>1</v>
      </c>
      <c r="I329" s="248"/>
      <c r="J329" s="243"/>
      <c r="K329" s="243"/>
      <c r="L329" s="249"/>
      <c r="M329" s="250"/>
      <c r="N329" s="251"/>
      <c r="O329" s="251"/>
      <c r="P329" s="251"/>
      <c r="Q329" s="251"/>
      <c r="R329" s="251"/>
      <c r="S329" s="251"/>
      <c r="T329" s="25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3" t="s">
        <v>168</v>
      </c>
      <c r="AU329" s="253" t="s">
        <v>82</v>
      </c>
      <c r="AV329" s="13" t="s">
        <v>82</v>
      </c>
      <c r="AW329" s="13" t="s">
        <v>34</v>
      </c>
      <c r="AX329" s="13" t="s">
        <v>78</v>
      </c>
      <c r="AY329" s="253" t="s">
        <v>159</v>
      </c>
    </row>
    <row r="330" s="13" customFormat="1">
      <c r="A330" s="13"/>
      <c r="B330" s="242"/>
      <c r="C330" s="243"/>
      <c r="D330" s="244" t="s">
        <v>168</v>
      </c>
      <c r="E330" s="245" t="s">
        <v>1</v>
      </c>
      <c r="F330" s="246" t="s">
        <v>936</v>
      </c>
      <c r="G330" s="243"/>
      <c r="H330" s="247">
        <v>6</v>
      </c>
      <c r="I330" s="248"/>
      <c r="J330" s="243"/>
      <c r="K330" s="243"/>
      <c r="L330" s="249"/>
      <c r="M330" s="250"/>
      <c r="N330" s="251"/>
      <c r="O330" s="251"/>
      <c r="P330" s="251"/>
      <c r="Q330" s="251"/>
      <c r="R330" s="251"/>
      <c r="S330" s="251"/>
      <c r="T330" s="25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3" t="s">
        <v>168</v>
      </c>
      <c r="AU330" s="253" t="s">
        <v>82</v>
      </c>
      <c r="AV330" s="13" t="s">
        <v>82</v>
      </c>
      <c r="AW330" s="13" t="s">
        <v>34</v>
      </c>
      <c r="AX330" s="13" t="s">
        <v>78</v>
      </c>
      <c r="AY330" s="253" t="s">
        <v>159</v>
      </c>
    </row>
    <row r="331" s="13" customFormat="1">
      <c r="A331" s="13"/>
      <c r="B331" s="242"/>
      <c r="C331" s="243"/>
      <c r="D331" s="244" t="s">
        <v>168</v>
      </c>
      <c r="E331" s="245" t="s">
        <v>1</v>
      </c>
      <c r="F331" s="246" t="s">
        <v>889</v>
      </c>
      <c r="G331" s="243"/>
      <c r="H331" s="247">
        <v>1</v>
      </c>
      <c r="I331" s="248"/>
      <c r="J331" s="243"/>
      <c r="K331" s="243"/>
      <c r="L331" s="249"/>
      <c r="M331" s="250"/>
      <c r="N331" s="251"/>
      <c r="O331" s="251"/>
      <c r="P331" s="251"/>
      <c r="Q331" s="251"/>
      <c r="R331" s="251"/>
      <c r="S331" s="251"/>
      <c r="T331" s="25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3" t="s">
        <v>168</v>
      </c>
      <c r="AU331" s="253" t="s">
        <v>82</v>
      </c>
      <c r="AV331" s="13" t="s">
        <v>82</v>
      </c>
      <c r="AW331" s="13" t="s">
        <v>34</v>
      </c>
      <c r="AX331" s="13" t="s">
        <v>78</v>
      </c>
      <c r="AY331" s="253" t="s">
        <v>159</v>
      </c>
    </row>
    <row r="332" s="16" customFormat="1">
      <c r="A332" s="16"/>
      <c r="B332" s="275"/>
      <c r="C332" s="276"/>
      <c r="D332" s="244" t="s">
        <v>168</v>
      </c>
      <c r="E332" s="277" t="s">
        <v>1</v>
      </c>
      <c r="F332" s="278" t="s">
        <v>216</v>
      </c>
      <c r="G332" s="276"/>
      <c r="H332" s="279">
        <v>8</v>
      </c>
      <c r="I332" s="280"/>
      <c r="J332" s="276"/>
      <c r="K332" s="276"/>
      <c r="L332" s="281"/>
      <c r="M332" s="282"/>
      <c r="N332" s="283"/>
      <c r="O332" s="283"/>
      <c r="P332" s="283"/>
      <c r="Q332" s="283"/>
      <c r="R332" s="283"/>
      <c r="S332" s="283"/>
      <c r="T332" s="284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85" t="s">
        <v>168</v>
      </c>
      <c r="AU332" s="285" t="s">
        <v>82</v>
      </c>
      <c r="AV332" s="16" t="s">
        <v>166</v>
      </c>
      <c r="AW332" s="16" t="s">
        <v>34</v>
      </c>
      <c r="AX332" s="16" t="s">
        <v>85</v>
      </c>
      <c r="AY332" s="285" t="s">
        <v>159</v>
      </c>
    </row>
    <row r="333" s="2" customFormat="1" ht="21.75" customHeight="1">
      <c r="A333" s="39"/>
      <c r="B333" s="40"/>
      <c r="C333" s="229" t="s">
        <v>507</v>
      </c>
      <c r="D333" s="229" t="s">
        <v>161</v>
      </c>
      <c r="E333" s="230" t="s">
        <v>556</v>
      </c>
      <c r="F333" s="231" t="s">
        <v>557</v>
      </c>
      <c r="G333" s="232" t="s">
        <v>408</v>
      </c>
      <c r="H333" s="233">
        <v>5</v>
      </c>
      <c r="I333" s="234"/>
      <c r="J333" s="235">
        <f>ROUND(I333*H333,2)</f>
        <v>0</v>
      </c>
      <c r="K333" s="231" t="s">
        <v>165</v>
      </c>
      <c r="L333" s="45"/>
      <c r="M333" s="236" t="s">
        <v>1</v>
      </c>
      <c r="N333" s="237" t="s">
        <v>43</v>
      </c>
      <c r="O333" s="92"/>
      <c r="P333" s="238">
        <f>O333*H333</f>
        <v>0</v>
      </c>
      <c r="Q333" s="238">
        <v>0.00072000000000000005</v>
      </c>
      <c r="R333" s="238">
        <f>Q333*H333</f>
        <v>0.0036000000000000003</v>
      </c>
      <c r="S333" s="238">
        <v>0</v>
      </c>
      <c r="T333" s="23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0" t="s">
        <v>166</v>
      </c>
      <c r="AT333" s="240" t="s">
        <v>161</v>
      </c>
      <c r="AU333" s="240" t="s">
        <v>82</v>
      </c>
      <c r="AY333" s="18" t="s">
        <v>159</v>
      </c>
      <c r="BE333" s="241">
        <f>IF(N333="základní",J333,0)</f>
        <v>0</v>
      </c>
      <c r="BF333" s="241">
        <f>IF(N333="snížená",J333,0)</f>
        <v>0</v>
      </c>
      <c r="BG333" s="241">
        <f>IF(N333="zákl. přenesená",J333,0)</f>
        <v>0</v>
      </c>
      <c r="BH333" s="241">
        <f>IF(N333="sníž. přenesená",J333,0)</f>
        <v>0</v>
      </c>
      <c r="BI333" s="241">
        <f>IF(N333="nulová",J333,0)</f>
        <v>0</v>
      </c>
      <c r="BJ333" s="18" t="s">
        <v>85</v>
      </c>
      <c r="BK333" s="241">
        <f>ROUND(I333*H333,2)</f>
        <v>0</v>
      </c>
      <c r="BL333" s="18" t="s">
        <v>166</v>
      </c>
      <c r="BM333" s="240" t="s">
        <v>937</v>
      </c>
    </row>
    <row r="334" s="13" customFormat="1">
      <c r="A334" s="13"/>
      <c r="B334" s="242"/>
      <c r="C334" s="243"/>
      <c r="D334" s="244" t="s">
        <v>168</v>
      </c>
      <c r="E334" s="245" t="s">
        <v>1</v>
      </c>
      <c r="F334" s="246" t="s">
        <v>938</v>
      </c>
      <c r="G334" s="243"/>
      <c r="H334" s="247">
        <v>1</v>
      </c>
      <c r="I334" s="248"/>
      <c r="J334" s="243"/>
      <c r="K334" s="243"/>
      <c r="L334" s="249"/>
      <c r="M334" s="250"/>
      <c r="N334" s="251"/>
      <c r="O334" s="251"/>
      <c r="P334" s="251"/>
      <c r="Q334" s="251"/>
      <c r="R334" s="251"/>
      <c r="S334" s="251"/>
      <c r="T334" s="25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3" t="s">
        <v>168</v>
      </c>
      <c r="AU334" s="253" t="s">
        <v>82</v>
      </c>
      <c r="AV334" s="13" t="s">
        <v>82</v>
      </c>
      <c r="AW334" s="13" t="s">
        <v>34</v>
      </c>
      <c r="AX334" s="13" t="s">
        <v>78</v>
      </c>
      <c r="AY334" s="253" t="s">
        <v>159</v>
      </c>
    </row>
    <row r="335" s="13" customFormat="1">
      <c r="A335" s="13"/>
      <c r="B335" s="242"/>
      <c r="C335" s="243"/>
      <c r="D335" s="244" t="s">
        <v>168</v>
      </c>
      <c r="E335" s="245" t="s">
        <v>1</v>
      </c>
      <c r="F335" s="246" t="s">
        <v>939</v>
      </c>
      <c r="G335" s="243"/>
      <c r="H335" s="247">
        <v>3</v>
      </c>
      <c r="I335" s="248"/>
      <c r="J335" s="243"/>
      <c r="K335" s="243"/>
      <c r="L335" s="249"/>
      <c r="M335" s="250"/>
      <c r="N335" s="251"/>
      <c r="O335" s="251"/>
      <c r="P335" s="251"/>
      <c r="Q335" s="251"/>
      <c r="R335" s="251"/>
      <c r="S335" s="251"/>
      <c r="T335" s="25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3" t="s">
        <v>168</v>
      </c>
      <c r="AU335" s="253" t="s">
        <v>82</v>
      </c>
      <c r="AV335" s="13" t="s">
        <v>82</v>
      </c>
      <c r="AW335" s="13" t="s">
        <v>34</v>
      </c>
      <c r="AX335" s="13" t="s">
        <v>78</v>
      </c>
      <c r="AY335" s="253" t="s">
        <v>159</v>
      </c>
    </row>
    <row r="336" s="13" customFormat="1">
      <c r="A336" s="13"/>
      <c r="B336" s="242"/>
      <c r="C336" s="243"/>
      <c r="D336" s="244" t="s">
        <v>168</v>
      </c>
      <c r="E336" s="245" t="s">
        <v>1</v>
      </c>
      <c r="F336" s="246" t="s">
        <v>889</v>
      </c>
      <c r="G336" s="243"/>
      <c r="H336" s="247">
        <v>1</v>
      </c>
      <c r="I336" s="248"/>
      <c r="J336" s="243"/>
      <c r="K336" s="243"/>
      <c r="L336" s="249"/>
      <c r="M336" s="250"/>
      <c r="N336" s="251"/>
      <c r="O336" s="251"/>
      <c r="P336" s="251"/>
      <c r="Q336" s="251"/>
      <c r="R336" s="251"/>
      <c r="S336" s="251"/>
      <c r="T336" s="25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3" t="s">
        <v>168</v>
      </c>
      <c r="AU336" s="253" t="s">
        <v>82</v>
      </c>
      <c r="AV336" s="13" t="s">
        <v>82</v>
      </c>
      <c r="AW336" s="13" t="s">
        <v>34</v>
      </c>
      <c r="AX336" s="13" t="s">
        <v>78</v>
      </c>
      <c r="AY336" s="253" t="s">
        <v>159</v>
      </c>
    </row>
    <row r="337" s="16" customFormat="1">
      <c r="A337" s="16"/>
      <c r="B337" s="275"/>
      <c r="C337" s="276"/>
      <c r="D337" s="244" t="s">
        <v>168</v>
      </c>
      <c r="E337" s="277" t="s">
        <v>1</v>
      </c>
      <c r="F337" s="278" t="s">
        <v>216</v>
      </c>
      <c r="G337" s="276"/>
      <c r="H337" s="279">
        <v>5</v>
      </c>
      <c r="I337" s="280"/>
      <c r="J337" s="276"/>
      <c r="K337" s="276"/>
      <c r="L337" s="281"/>
      <c r="M337" s="282"/>
      <c r="N337" s="283"/>
      <c r="O337" s="283"/>
      <c r="P337" s="283"/>
      <c r="Q337" s="283"/>
      <c r="R337" s="283"/>
      <c r="S337" s="283"/>
      <c r="T337" s="284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85" t="s">
        <v>168</v>
      </c>
      <c r="AU337" s="285" t="s">
        <v>82</v>
      </c>
      <c r="AV337" s="16" t="s">
        <v>166</v>
      </c>
      <c r="AW337" s="16" t="s">
        <v>34</v>
      </c>
      <c r="AX337" s="16" t="s">
        <v>85</v>
      </c>
      <c r="AY337" s="285" t="s">
        <v>159</v>
      </c>
    </row>
    <row r="338" s="2" customFormat="1" ht="24.15" customHeight="1">
      <c r="A338" s="39"/>
      <c r="B338" s="40"/>
      <c r="C338" s="286" t="s">
        <v>511</v>
      </c>
      <c r="D338" s="286" t="s">
        <v>230</v>
      </c>
      <c r="E338" s="287" t="s">
        <v>561</v>
      </c>
      <c r="F338" s="288" t="s">
        <v>562</v>
      </c>
      <c r="G338" s="289" t="s">
        <v>408</v>
      </c>
      <c r="H338" s="290">
        <v>5</v>
      </c>
      <c r="I338" s="291"/>
      <c r="J338" s="292">
        <f>ROUND(I338*H338,2)</f>
        <v>0</v>
      </c>
      <c r="K338" s="288" t="s">
        <v>165</v>
      </c>
      <c r="L338" s="293"/>
      <c r="M338" s="294" t="s">
        <v>1</v>
      </c>
      <c r="N338" s="295" t="s">
        <v>43</v>
      </c>
      <c r="O338" s="92"/>
      <c r="P338" s="238">
        <f>O338*H338</f>
        <v>0</v>
      </c>
      <c r="Q338" s="238">
        <v>0.0091999999999999998</v>
      </c>
      <c r="R338" s="238">
        <f>Q338*H338</f>
        <v>0.045999999999999999</v>
      </c>
      <c r="S338" s="238">
        <v>0</v>
      </c>
      <c r="T338" s="23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0" t="s">
        <v>217</v>
      </c>
      <c r="AT338" s="240" t="s">
        <v>230</v>
      </c>
      <c r="AU338" s="240" t="s">
        <v>82</v>
      </c>
      <c r="AY338" s="18" t="s">
        <v>159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8" t="s">
        <v>85</v>
      </c>
      <c r="BK338" s="241">
        <f>ROUND(I338*H338,2)</f>
        <v>0</v>
      </c>
      <c r="BL338" s="18" t="s">
        <v>166</v>
      </c>
      <c r="BM338" s="240" t="s">
        <v>940</v>
      </c>
    </row>
    <row r="339" s="2" customFormat="1" ht="24.15" customHeight="1">
      <c r="A339" s="39"/>
      <c r="B339" s="40"/>
      <c r="C339" s="286" t="s">
        <v>515</v>
      </c>
      <c r="D339" s="286" t="s">
        <v>230</v>
      </c>
      <c r="E339" s="287" t="s">
        <v>565</v>
      </c>
      <c r="F339" s="288" t="s">
        <v>566</v>
      </c>
      <c r="G339" s="289" t="s">
        <v>408</v>
      </c>
      <c r="H339" s="290">
        <v>5</v>
      </c>
      <c r="I339" s="291"/>
      <c r="J339" s="292">
        <f>ROUND(I339*H339,2)</f>
        <v>0</v>
      </c>
      <c r="K339" s="288" t="s">
        <v>1</v>
      </c>
      <c r="L339" s="293"/>
      <c r="M339" s="294" t="s">
        <v>1</v>
      </c>
      <c r="N339" s="295" t="s">
        <v>43</v>
      </c>
      <c r="O339" s="92"/>
      <c r="P339" s="238">
        <f>O339*H339</f>
        <v>0</v>
      </c>
      <c r="Q339" s="238">
        <v>0.0073000000000000001</v>
      </c>
      <c r="R339" s="238">
        <f>Q339*H339</f>
        <v>0.036499999999999998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217</v>
      </c>
      <c r="AT339" s="240" t="s">
        <v>230</v>
      </c>
      <c r="AU339" s="240" t="s">
        <v>82</v>
      </c>
      <c r="AY339" s="18" t="s">
        <v>159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85</v>
      </c>
      <c r="BK339" s="241">
        <f>ROUND(I339*H339,2)</f>
        <v>0</v>
      </c>
      <c r="BL339" s="18" t="s">
        <v>166</v>
      </c>
      <c r="BM339" s="240" t="s">
        <v>941</v>
      </c>
    </row>
    <row r="340" s="2" customFormat="1" ht="21.75" customHeight="1">
      <c r="A340" s="39"/>
      <c r="B340" s="40"/>
      <c r="C340" s="229" t="s">
        <v>521</v>
      </c>
      <c r="D340" s="229" t="s">
        <v>161</v>
      </c>
      <c r="E340" s="230" t="s">
        <v>556</v>
      </c>
      <c r="F340" s="231" t="s">
        <v>557</v>
      </c>
      <c r="G340" s="232" t="s">
        <v>408</v>
      </c>
      <c r="H340" s="233">
        <v>3</v>
      </c>
      <c r="I340" s="234"/>
      <c r="J340" s="235">
        <f>ROUND(I340*H340,2)</f>
        <v>0</v>
      </c>
      <c r="K340" s="231" t="s">
        <v>165</v>
      </c>
      <c r="L340" s="45"/>
      <c r="M340" s="236" t="s">
        <v>1</v>
      </c>
      <c r="N340" s="237" t="s">
        <v>43</v>
      </c>
      <c r="O340" s="92"/>
      <c r="P340" s="238">
        <f>O340*H340</f>
        <v>0</v>
      </c>
      <c r="Q340" s="238">
        <v>0.00072000000000000005</v>
      </c>
      <c r="R340" s="238">
        <f>Q340*H340</f>
        <v>0.00216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166</v>
      </c>
      <c r="AT340" s="240" t="s">
        <v>161</v>
      </c>
      <c r="AU340" s="240" t="s">
        <v>82</v>
      </c>
      <c r="AY340" s="18" t="s">
        <v>159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85</v>
      </c>
      <c r="BK340" s="241">
        <f>ROUND(I340*H340,2)</f>
        <v>0</v>
      </c>
      <c r="BL340" s="18" t="s">
        <v>166</v>
      </c>
      <c r="BM340" s="240" t="s">
        <v>942</v>
      </c>
    </row>
    <row r="341" s="13" customFormat="1">
      <c r="A341" s="13"/>
      <c r="B341" s="242"/>
      <c r="C341" s="243"/>
      <c r="D341" s="244" t="s">
        <v>168</v>
      </c>
      <c r="E341" s="245" t="s">
        <v>1</v>
      </c>
      <c r="F341" s="246" t="s">
        <v>943</v>
      </c>
      <c r="G341" s="243"/>
      <c r="H341" s="247">
        <v>3</v>
      </c>
      <c r="I341" s="248"/>
      <c r="J341" s="243"/>
      <c r="K341" s="243"/>
      <c r="L341" s="249"/>
      <c r="M341" s="250"/>
      <c r="N341" s="251"/>
      <c r="O341" s="251"/>
      <c r="P341" s="251"/>
      <c r="Q341" s="251"/>
      <c r="R341" s="251"/>
      <c r="S341" s="251"/>
      <c r="T341" s="25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3" t="s">
        <v>168</v>
      </c>
      <c r="AU341" s="253" t="s">
        <v>82</v>
      </c>
      <c r="AV341" s="13" t="s">
        <v>82</v>
      </c>
      <c r="AW341" s="13" t="s">
        <v>34</v>
      </c>
      <c r="AX341" s="13" t="s">
        <v>85</v>
      </c>
      <c r="AY341" s="253" t="s">
        <v>159</v>
      </c>
    </row>
    <row r="342" s="2" customFormat="1" ht="24.15" customHeight="1">
      <c r="A342" s="39"/>
      <c r="B342" s="40"/>
      <c r="C342" s="286" t="s">
        <v>525</v>
      </c>
      <c r="D342" s="286" t="s">
        <v>230</v>
      </c>
      <c r="E342" s="287" t="s">
        <v>944</v>
      </c>
      <c r="F342" s="288" t="s">
        <v>945</v>
      </c>
      <c r="G342" s="289" t="s">
        <v>408</v>
      </c>
      <c r="H342" s="290">
        <v>3</v>
      </c>
      <c r="I342" s="291"/>
      <c r="J342" s="292">
        <f>ROUND(I342*H342,2)</f>
        <v>0</v>
      </c>
      <c r="K342" s="288" t="s">
        <v>1</v>
      </c>
      <c r="L342" s="293"/>
      <c r="M342" s="294" t="s">
        <v>1</v>
      </c>
      <c r="N342" s="295" t="s">
        <v>43</v>
      </c>
      <c r="O342" s="92"/>
      <c r="P342" s="238">
        <f>O342*H342</f>
        <v>0</v>
      </c>
      <c r="Q342" s="238">
        <v>0.0083000000000000001</v>
      </c>
      <c r="R342" s="238">
        <f>Q342*H342</f>
        <v>0.024899999999999999</v>
      </c>
      <c r="S342" s="238">
        <v>0</v>
      </c>
      <c r="T342" s="23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0" t="s">
        <v>217</v>
      </c>
      <c r="AT342" s="240" t="s">
        <v>230</v>
      </c>
      <c r="AU342" s="240" t="s">
        <v>82</v>
      </c>
      <c r="AY342" s="18" t="s">
        <v>159</v>
      </c>
      <c r="BE342" s="241">
        <f>IF(N342="základní",J342,0)</f>
        <v>0</v>
      </c>
      <c r="BF342" s="241">
        <f>IF(N342="snížená",J342,0)</f>
        <v>0</v>
      </c>
      <c r="BG342" s="241">
        <f>IF(N342="zákl. přenesená",J342,0)</f>
        <v>0</v>
      </c>
      <c r="BH342" s="241">
        <f>IF(N342="sníž. přenesená",J342,0)</f>
        <v>0</v>
      </c>
      <c r="BI342" s="241">
        <f>IF(N342="nulová",J342,0)</f>
        <v>0</v>
      </c>
      <c r="BJ342" s="18" t="s">
        <v>85</v>
      </c>
      <c r="BK342" s="241">
        <f>ROUND(I342*H342,2)</f>
        <v>0</v>
      </c>
      <c r="BL342" s="18" t="s">
        <v>166</v>
      </c>
      <c r="BM342" s="240" t="s">
        <v>946</v>
      </c>
    </row>
    <row r="343" s="2" customFormat="1" ht="16.5" customHeight="1">
      <c r="A343" s="39"/>
      <c r="B343" s="40"/>
      <c r="C343" s="229" t="s">
        <v>529</v>
      </c>
      <c r="D343" s="229" t="s">
        <v>161</v>
      </c>
      <c r="E343" s="230" t="s">
        <v>598</v>
      </c>
      <c r="F343" s="231" t="s">
        <v>599</v>
      </c>
      <c r="G343" s="232" t="s">
        <v>164</v>
      </c>
      <c r="H343" s="233">
        <v>185</v>
      </c>
      <c r="I343" s="234"/>
      <c r="J343" s="235">
        <f>ROUND(I343*H343,2)</f>
        <v>0</v>
      </c>
      <c r="K343" s="231" t="s">
        <v>165</v>
      </c>
      <c r="L343" s="45"/>
      <c r="M343" s="236" t="s">
        <v>1</v>
      </c>
      <c r="N343" s="237" t="s">
        <v>43</v>
      </c>
      <c r="O343" s="92"/>
      <c r="P343" s="238">
        <f>O343*H343</f>
        <v>0</v>
      </c>
      <c r="Q343" s="238">
        <v>0</v>
      </c>
      <c r="R343" s="238">
        <f>Q343*H343</f>
        <v>0</v>
      </c>
      <c r="S343" s="238">
        <v>0</v>
      </c>
      <c r="T343" s="23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0" t="s">
        <v>166</v>
      </c>
      <c r="AT343" s="240" t="s">
        <v>161</v>
      </c>
      <c r="AU343" s="240" t="s">
        <v>82</v>
      </c>
      <c r="AY343" s="18" t="s">
        <v>159</v>
      </c>
      <c r="BE343" s="241">
        <f>IF(N343="základní",J343,0)</f>
        <v>0</v>
      </c>
      <c r="BF343" s="241">
        <f>IF(N343="snížená",J343,0)</f>
        <v>0</v>
      </c>
      <c r="BG343" s="241">
        <f>IF(N343="zákl. přenesená",J343,0)</f>
        <v>0</v>
      </c>
      <c r="BH343" s="241">
        <f>IF(N343="sníž. přenesená",J343,0)</f>
        <v>0</v>
      </c>
      <c r="BI343" s="241">
        <f>IF(N343="nulová",J343,0)</f>
        <v>0</v>
      </c>
      <c r="BJ343" s="18" t="s">
        <v>85</v>
      </c>
      <c r="BK343" s="241">
        <f>ROUND(I343*H343,2)</f>
        <v>0</v>
      </c>
      <c r="BL343" s="18" t="s">
        <v>166</v>
      </c>
      <c r="BM343" s="240" t="s">
        <v>947</v>
      </c>
    </row>
    <row r="344" s="2" customFormat="1" ht="24.15" customHeight="1">
      <c r="A344" s="39"/>
      <c r="B344" s="40"/>
      <c r="C344" s="229" t="s">
        <v>533</v>
      </c>
      <c r="D344" s="229" t="s">
        <v>161</v>
      </c>
      <c r="E344" s="230" t="s">
        <v>948</v>
      </c>
      <c r="F344" s="231" t="s">
        <v>949</v>
      </c>
      <c r="G344" s="232" t="s">
        <v>164</v>
      </c>
      <c r="H344" s="233">
        <v>185</v>
      </c>
      <c r="I344" s="234"/>
      <c r="J344" s="235">
        <f>ROUND(I344*H344,2)</f>
        <v>0</v>
      </c>
      <c r="K344" s="231" t="s">
        <v>165</v>
      </c>
      <c r="L344" s="45"/>
      <c r="M344" s="236" t="s">
        <v>1</v>
      </c>
      <c r="N344" s="237" t="s">
        <v>43</v>
      </c>
      <c r="O344" s="92"/>
      <c r="P344" s="238">
        <f>O344*H344</f>
        <v>0</v>
      </c>
      <c r="Q344" s="238">
        <v>0</v>
      </c>
      <c r="R344" s="238">
        <f>Q344*H344</f>
        <v>0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166</v>
      </c>
      <c r="AT344" s="240" t="s">
        <v>161</v>
      </c>
      <c r="AU344" s="240" t="s">
        <v>82</v>
      </c>
      <c r="AY344" s="18" t="s">
        <v>159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85</v>
      </c>
      <c r="BK344" s="241">
        <f>ROUND(I344*H344,2)</f>
        <v>0</v>
      </c>
      <c r="BL344" s="18" t="s">
        <v>166</v>
      </c>
      <c r="BM344" s="240" t="s">
        <v>950</v>
      </c>
    </row>
    <row r="345" s="2" customFormat="1" ht="16.5" customHeight="1">
      <c r="A345" s="39"/>
      <c r="B345" s="40"/>
      <c r="C345" s="229" t="s">
        <v>537</v>
      </c>
      <c r="D345" s="229" t="s">
        <v>161</v>
      </c>
      <c r="E345" s="230" t="s">
        <v>610</v>
      </c>
      <c r="F345" s="231" t="s">
        <v>611</v>
      </c>
      <c r="G345" s="232" t="s">
        <v>408</v>
      </c>
      <c r="H345" s="233">
        <v>5</v>
      </c>
      <c r="I345" s="234"/>
      <c r="J345" s="235">
        <f>ROUND(I345*H345,2)</f>
        <v>0</v>
      </c>
      <c r="K345" s="231" t="s">
        <v>165</v>
      </c>
      <c r="L345" s="45"/>
      <c r="M345" s="236" t="s">
        <v>1</v>
      </c>
      <c r="N345" s="237" t="s">
        <v>43</v>
      </c>
      <c r="O345" s="92"/>
      <c r="P345" s="238">
        <f>O345*H345</f>
        <v>0</v>
      </c>
      <c r="Q345" s="238">
        <v>0.040000000000000001</v>
      </c>
      <c r="R345" s="238">
        <f>Q345*H345</f>
        <v>0.20000000000000001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166</v>
      </c>
      <c r="AT345" s="240" t="s">
        <v>161</v>
      </c>
      <c r="AU345" s="240" t="s">
        <v>82</v>
      </c>
      <c r="AY345" s="18" t="s">
        <v>159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85</v>
      </c>
      <c r="BK345" s="241">
        <f>ROUND(I345*H345,2)</f>
        <v>0</v>
      </c>
      <c r="BL345" s="18" t="s">
        <v>166</v>
      </c>
      <c r="BM345" s="240" t="s">
        <v>951</v>
      </c>
    </row>
    <row r="346" s="2" customFormat="1" ht="24.15" customHeight="1">
      <c r="A346" s="39"/>
      <c r="B346" s="40"/>
      <c r="C346" s="286" t="s">
        <v>541</v>
      </c>
      <c r="D346" s="286" t="s">
        <v>230</v>
      </c>
      <c r="E346" s="287" t="s">
        <v>952</v>
      </c>
      <c r="F346" s="288" t="s">
        <v>953</v>
      </c>
      <c r="G346" s="289" t="s">
        <v>408</v>
      </c>
      <c r="H346" s="290">
        <v>5</v>
      </c>
      <c r="I346" s="291"/>
      <c r="J346" s="292">
        <f>ROUND(I346*H346,2)</f>
        <v>0</v>
      </c>
      <c r="K346" s="288" t="s">
        <v>1</v>
      </c>
      <c r="L346" s="293"/>
      <c r="M346" s="294" t="s">
        <v>1</v>
      </c>
      <c r="N346" s="295" t="s">
        <v>43</v>
      </c>
      <c r="O346" s="92"/>
      <c r="P346" s="238">
        <f>O346*H346</f>
        <v>0</v>
      </c>
      <c r="Q346" s="238">
        <v>0.012</v>
      </c>
      <c r="R346" s="238">
        <f>Q346*H346</f>
        <v>0.059999999999999998</v>
      </c>
      <c r="S346" s="238">
        <v>0</v>
      </c>
      <c r="T346" s="23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0" t="s">
        <v>217</v>
      </c>
      <c r="AT346" s="240" t="s">
        <v>230</v>
      </c>
      <c r="AU346" s="240" t="s">
        <v>82</v>
      </c>
      <c r="AY346" s="18" t="s">
        <v>159</v>
      </c>
      <c r="BE346" s="241">
        <f>IF(N346="základní",J346,0)</f>
        <v>0</v>
      </c>
      <c r="BF346" s="241">
        <f>IF(N346="snížená",J346,0)</f>
        <v>0</v>
      </c>
      <c r="BG346" s="241">
        <f>IF(N346="zákl. přenesená",J346,0)</f>
        <v>0</v>
      </c>
      <c r="BH346" s="241">
        <f>IF(N346="sníž. přenesená",J346,0)</f>
        <v>0</v>
      </c>
      <c r="BI346" s="241">
        <f>IF(N346="nulová",J346,0)</f>
        <v>0</v>
      </c>
      <c r="BJ346" s="18" t="s">
        <v>85</v>
      </c>
      <c r="BK346" s="241">
        <f>ROUND(I346*H346,2)</f>
        <v>0</v>
      </c>
      <c r="BL346" s="18" t="s">
        <v>166</v>
      </c>
      <c r="BM346" s="240" t="s">
        <v>954</v>
      </c>
    </row>
    <row r="347" s="2" customFormat="1" ht="16.5" customHeight="1">
      <c r="A347" s="39"/>
      <c r="B347" s="40"/>
      <c r="C347" s="286" t="s">
        <v>545</v>
      </c>
      <c r="D347" s="286" t="s">
        <v>230</v>
      </c>
      <c r="E347" s="287" t="s">
        <v>622</v>
      </c>
      <c r="F347" s="288" t="s">
        <v>623</v>
      </c>
      <c r="G347" s="289" t="s">
        <v>408</v>
      </c>
      <c r="H347" s="290">
        <v>1</v>
      </c>
      <c r="I347" s="291"/>
      <c r="J347" s="292">
        <f>ROUND(I347*H347,2)</f>
        <v>0</v>
      </c>
      <c r="K347" s="288" t="s">
        <v>165</v>
      </c>
      <c r="L347" s="293"/>
      <c r="M347" s="294" t="s">
        <v>1</v>
      </c>
      <c r="N347" s="295" t="s">
        <v>43</v>
      </c>
      <c r="O347" s="92"/>
      <c r="P347" s="238">
        <f>O347*H347</f>
        <v>0</v>
      </c>
      <c r="Q347" s="238">
        <v>0.0030000000000000001</v>
      </c>
      <c r="R347" s="238">
        <f>Q347*H347</f>
        <v>0.0030000000000000001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217</v>
      </c>
      <c r="AT347" s="240" t="s">
        <v>230</v>
      </c>
      <c r="AU347" s="240" t="s">
        <v>82</v>
      </c>
      <c r="AY347" s="18" t="s">
        <v>159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85</v>
      </c>
      <c r="BK347" s="241">
        <f>ROUND(I347*H347,2)</f>
        <v>0</v>
      </c>
      <c r="BL347" s="18" t="s">
        <v>166</v>
      </c>
      <c r="BM347" s="240" t="s">
        <v>955</v>
      </c>
    </row>
    <row r="348" s="2" customFormat="1" ht="24.15" customHeight="1">
      <c r="A348" s="39"/>
      <c r="B348" s="40"/>
      <c r="C348" s="286" t="s">
        <v>547</v>
      </c>
      <c r="D348" s="286" t="s">
        <v>230</v>
      </c>
      <c r="E348" s="287" t="s">
        <v>618</v>
      </c>
      <c r="F348" s="288" t="s">
        <v>619</v>
      </c>
      <c r="G348" s="289" t="s">
        <v>408</v>
      </c>
      <c r="H348" s="290">
        <v>5</v>
      </c>
      <c r="I348" s="291"/>
      <c r="J348" s="292">
        <f>ROUND(I348*H348,2)</f>
        <v>0</v>
      </c>
      <c r="K348" s="288" t="s">
        <v>1</v>
      </c>
      <c r="L348" s="293"/>
      <c r="M348" s="294" t="s">
        <v>1</v>
      </c>
      <c r="N348" s="295" t="s">
        <v>43</v>
      </c>
      <c r="O348" s="92"/>
      <c r="P348" s="238">
        <f>O348*H348</f>
        <v>0</v>
      </c>
      <c r="Q348" s="238">
        <v>0.00064999999999999997</v>
      </c>
      <c r="R348" s="238">
        <f>Q348*H348</f>
        <v>0.0032499999999999999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217</v>
      </c>
      <c r="AT348" s="240" t="s">
        <v>230</v>
      </c>
      <c r="AU348" s="240" t="s">
        <v>82</v>
      </c>
      <c r="AY348" s="18" t="s">
        <v>159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85</v>
      </c>
      <c r="BK348" s="241">
        <f>ROUND(I348*H348,2)</f>
        <v>0</v>
      </c>
      <c r="BL348" s="18" t="s">
        <v>166</v>
      </c>
      <c r="BM348" s="240" t="s">
        <v>956</v>
      </c>
    </row>
    <row r="349" s="2" customFormat="1" ht="16.5" customHeight="1">
      <c r="A349" s="39"/>
      <c r="B349" s="40"/>
      <c r="C349" s="229" t="s">
        <v>551</v>
      </c>
      <c r="D349" s="229" t="s">
        <v>161</v>
      </c>
      <c r="E349" s="230" t="s">
        <v>610</v>
      </c>
      <c r="F349" s="231" t="s">
        <v>611</v>
      </c>
      <c r="G349" s="232" t="s">
        <v>408</v>
      </c>
      <c r="H349" s="233">
        <v>3</v>
      </c>
      <c r="I349" s="234"/>
      <c r="J349" s="235">
        <f>ROUND(I349*H349,2)</f>
        <v>0</v>
      </c>
      <c r="K349" s="231" t="s">
        <v>165</v>
      </c>
      <c r="L349" s="45"/>
      <c r="M349" s="236" t="s">
        <v>1</v>
      </c>
      <c r="N349" s="237" t="s">
        <v>43</v>
      </c>
      <c r="O349" s="92"/>
      <c r="P349" s="238">
        <f>O349*H349</f>
        <v>0</v>
      </c>
      <c r="Q349" s="238">
        <v>0.040000000000000001</v>
      </c>
      <c r="R349" s="238">
        <f>Q349*H349</f>
        <v>0.12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166</v>
      </c>
      <c r="AT349" s="240" t="s">
        <v>161</v>
      </c>
      <c r="AU349" s="240" t="s">
        <v>82</v>
      </c>
      <c r="AY349" s="18" t="s">
        <v>159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85</v>
      </c>
      <c r="BK349" s="241">
        <f>ROUND(I349*H349,2)</f>
        <v>0</v>
      </c>
      <c r="BL349" s="18" t="s">
        <v>166</v>
      </c>
      <c r="BM349" s="240" t="s">
        <v>957</v>
      </c>
    </row>
    <row r="350" s="2" customFormat="1" ht="24.15" customHeight="1">
      <c r="A350" s="39"/>
      <c r="B350" s="40"/>
      <c r="C350" s="286" t="s">
        <v>555</v>
      </c>
      <c r="D350" s="286" t="s">
        <v>230</v>
      </c>
      <c r="E350" s="287" t="s">
        <v>958</v>
      </c>
      <c r="F350" s="288" t="s">
        <v>959</v>
      </c>
      <c r="G350" s="289" t="s">
        <v>408</v>
      </c>
      <c r="H350" s="290">
        <v>3</v>
      </c>
      <c r="I350" s="291"/>
      <c r="J350" s="292">
        <f>ROUND(I350*H350,2)</f>
        <v>0</v>
      </c>
      <c r="K350" s="288" t="s">
        <v>1</v>
      </c>
      <c r="L350" s="293"/>
      <c r="M350" s="294" t="s">
        <v>1</v>
      </c>
      <c r="N350" s="295" t="s">
        <v>43</v>
      </c>
      <c r="O350" s="92"/>
      <c r="P350" s="238">
        <f>O350*H350</f>
        <v>0</v>
      </c>
      <c r="Q350" s="238">
        <v>0.0091999999999999998</v>
      </c>
      <c r="R350" s="238">
        <f>Q350*H350</f>
        <v>0.0276</v>
      </c>
      <c r="S350" s="238">
        <v>0</v>
      </c>
      <c r="T350" s="23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0" t="s">
        <v>217</v>
      </c>
      <c r="AT350" s="240" t="s">
        <v>230</v>
      </c>
      <c r="AU350" s="240" t="s">
        <v>82</v>
      </c>
      <c r="AY350" s="18" t="s">
        <v>159</v>
      </c>
      <c r="BE350" s="241">
        <f>IF(N350="základní",J350,0)</f>
        <v>0</v>
      </c>
      <c r="BF350" s="241">
        <f>IF(N350="snížená",J350,0)</f>
        <v>0</v>
      </c>
      <c r="BG350" s="241">
        <f>IF(N350="zákl. přenesená",J350,0)</f>
        <v>0</v>
      </c>
      <c r="BH350" s="241">
        <f>IF(N350="sníž. přenesená",J350,0)</f>
        <v>0</v>
      </c>
      <c r="BI350" s="241">
        <f>IF(N350="nulová",J350,0)</f>
        <v>0</v>
      </c>
      <c r="BJ350" s="18" t="s">
        <v>85</v>
      </c>
      <c r="BK350" s="241">
        <f>ROUND(I350*H350,2)</f>
        <v>0</v>
      </c>
      <c r="BL350" s="18" t="s">
        <v>166</v>
      </c>
      <c r="BM350" s="240" t="s">
        <v>960</v>
      </c>
    </row>
    <row r="351" s="2" customFormat="1" ht="16.5" customHeight="1">
      <c r="A351" s="39"/>
      <c r="B351" s="40"/>
      <c r="C351" s="229" t="s">
        <v>560</v>
      </c>
      <c r="D351" s="229" t="s">
        <v>161</v>
      </c>
      <c r="E351" s="230" t="s">
        <v>961</v>
      </c>
      <c r="F351" s="231" t="s">
        <v>962</v>
      </c>
      <c r="G351" s="232" t="s">
        <v>408</v>
      </c>
      <c r="H351" s="233">
        <v>36</v>
      </c>
      <c r="I351" s="234"/>
      <c r="J351" s="235">
        <f>ROUND(I351*H351,2)</f>
        <v>0</v>
      </c>
      <c r="K351" s="231" t="s">
        <v>1</v>
      </c>
      <c r="L351" s="45"/>
      <c r="M351" s="236" t="s">
        <v>1</v>
      </c>
      <c r="N351" s="237" t="s">
        <v>43</v>
      </c>
      <c r="O351" s="92"/>
      <c r="P351" s="238">
        <f>O351*H351</f>
        <v>0</v>
      </c>
      <c r="Q351" s="238">
        <v>0.00023000000000000001</v>
      </c>
      <c r="R351" s="238">
        <f>Q351*H351</f>
        <v>0.0082800000000000009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166</v>
      </c>
      <c r="AT351" s="240" t="s">
        <v>161</v>
      </c>
      <c r="AU351" s="240" t="s">
        <v>82</v>
      </c>
      <c r="AY351" s="18" t="s">
        <v>159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85</v>
      </c>
      <c r="BK351" s="241">
        <f>ROUND(I351*H351,2)</f>
        <v>0</v>
      </c>
      <c r="BL351" s="18" t="s">
        <v>166</v>
      </c>
      <c r="BM351" s="240" t="s">
        <v>963</v>
      </c>
    </row>
    <row r="352" s="13" customFormat="1">
      <c r="A352" s="13"/>
      <c r="B352" s="242"/>
      <c r="C352" s="243"/>
      <c r="D352" s="244" t="s">
        <v>168</v>
      </c>
      <c r="E352" s="245" t="s">
        <v>1</v>
      </c>
      <c r="F352" s="246" t="s">
        <v>964</v>
      </c>
      <c r="G352" s="243"/>
      <c r="H352" s="247">
        <v>36</v>
      </c>
      <c r="I352" s="248"/>
      <c r="J352" s="243"/>
      <c r="K352" s="243"/>
      <c r="L352" s="249"/>
      <c r="M352" s="250"/>
      <c r="N352" s="251"/>
      <c r="O352" s="251"/>
      <c r="P352" s="251"/>
      <c r="Q352" s="251"/>
      <c r="R352" s="251"/>
      <c r="S352" s="251"/>
      <c r="T352" s="25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3" t="s">
        <v>168</v>
      </c>
      <c r="AU352" s="253" t="s">
        <v>82</v>
      </c>
      <c r="AV352" s="13" t="s">
        <v>82</v>
      </c>
      <c r="AW352" s="13" t="s">
        <v>34</v>
      </c>
      <c r="AX352" s="13" t="s">
        <v>85</v>
      </c>
      <c r="AY352" s="253" t="s">
        <v>159</v>
      </c>
    </row>
    <row r="353" s="2" customFormat="1" ht="21.75" customHeight="1">
      <c r="A353" s="39"/>
      <c r="B353" s="40"/>
      <c r="C353" s="229" t="s">
        <v>564</v>
      </c>
      <c r="D353" s="229" t="s">
        <v>161</v>
      </c>
      <c r="E353" s="230" t="s">
        <v>965</v>
      </c>
      <c r="F353" s="231" t="s">
        <v>966</v>
      </c>
      <c r="G353" s="232" t="s">
        <v>408</v>
      </c>
      <c r="H353" s="233">
        <v>4</v>
      </c>
      <c r="I353" s="234"/>
      <c r="J353" s="235">
        <f>ROUND(I353*H353,2)</f>
        <v>0</v>
      </c>
      <c r="K353" s="231" t="s">
        <v>165</v>
      </c>
      <c r="L353" s="45"/>
      <c r="M353" s="236" t="s">
        <v>1</v>
      </c>
      <c r="N353" s="237" t="s">
        <v>43</v>
      </c>
      <c r="O353" s="92"/>
      <c r="P353" s="238">
        <f>O353*H353</f>
        <v>0</v>
      </c>
      <c r="Q353" s="238">
        <v>0.00077999999999999999</v>
      </c>
      <c r="R353" s="238">
        <f>Q353*H353</f>
        <v>0.0031199999999999999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166</v>
      </c>
      <c r="AT353" s="240" t="s">
        <v>161</v>
      </c>
      <c r="AU353" s="240" t="s">
        <v>82</v>
      </c>
      <c r="AY353" s="18" t="s">
        <v>159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85</v>
      </c>
      <c r="BK353" s="241">
        <f>ROUND(I353*H353,2)</f>
        <v>0</v>
      </c>
      <c r="BL353" s="18" t="s">
        <v>166</v>
      </c>
      <c r="BM353" s="240" t="s">
        <v>967</v>
      </c>
    </row>
    <row r="354" s="13" customFormat="1">
      <c r="A354" s="13"/>
      <c r="B354" s="242"/>
      <c r="C354" s="243"/>
      <c r="D354" s="244" t="s">
        <v>168</v>
      </c>
      <c r="E354" s="245" t="s">
        <v>1</v>
      </c>
      <c r="F354" s="246" t="s">
        <v>420</v>
      </c>
      <c r="G354" s="243"/>
      <c r="H354" s="247">
        <v>4</v>
      </c>
      <c r="I354" s="248"/>
      <c r="J354" s="243"/>
      <c r="K354" s="243"/>
      <c r="L354" s="249"/>
      <c r="M354" s="250"/>
      <c r="N354" s="251"/>
      <c r="O354" s="251"/>
      <c r="P354" s="251"/>
      <c r="Q354" s="251"/>
      <c r="R354" s="251"/>
      <c r="S354" s="251"/>
      <c r="T354" s="25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3" t="s">
        <v>168</v>
      </c>
      <c r="AU354" s="253" t="s">
        <v>82</v>
      </c>
      <c r="AV354" s="13" t="s">
        <v>82</v>
      </c>
      <c r="AW354" s="13" t="s">
        <v>34</v>
      </c>
      <c r="AX354" s="13" t="s">
        <v>85</v>
      </c>
      <c r="AY354" s="253" t="s">
        <v>159</v>
      </c>
    </row>
    <row r="355" s="12" customFormat="1" ht="22.8" customHeight="1">
      <c r="A355" s="12"/>
      <c r="B355" s="213"/>
      <c r="C355" s="214"/>
      <c r="D355" s="215" t="s">
        <v>77</v>
      </c>
      <c r="E355" s="227" t="s">
        <v>225</v>
      </c>
      <c r="F355" s="227" t="s">
        <v>968</v>
      </c>
      <c r="G355" s="214"/>
      <c r="H355" s="214"/>
      <c r="I355" s="217"/>
      <c r="J355" s="228">
        <f>BK355</f>
        <v>0</v>
      </c>
      <c r="K355" s="214"/>
      <c r="L355" s="219"/>
      <c r="M355" s="220"/>
      <c r="N355" s="221"/>
      <c r="O355" s="221"/>
      <c r="P355" s="222">
        <f>P356</f>
        <v>0</v>
      </c>
      <c r="Q355" s="221"/>
      <c r="R355" s="222">
        <f>R356</f>
        <v>0</v>
      </c>
      <c r="S355" s="221"/>
      <c r="T355" s="223">
        <f>T356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24" t="s">
        <v>85</v>
      </c>
      <c r="AT355" s="225" t="s">
        <v>77</v>
      </c>
      <c r="AU355" s="225" t="s">
        <v>85</v>
      </c>
      <c r="AY355" s="224" t="s">
        <v>159</v>
      </c>
      <c r="BK355" s="226">
        <f>BK356</f>
        <v>0</v>
      </c>
    </row>
    <row r="356" s="2" customFormat="1" ht="21.75" customHeight="1">
      <c r="A356" s="39"/>
      <c r="B356" s="40"/>
      <c r="C356" s="229" t="s">
        <v>568</v>
      </c>
      <c r="D356" s="229" t="s">
        <v>161</v>
      </c>
      <c r="E356" s="230" t="s">
        <v>969</v>
      </c>
      <c r="F356" s="231" t="s">
        <v>970</v>
      </c>
      <c r="G356" s="232" t="s">
        <v>164</v>
      </c>
      <c r="H356" s="233">
        <v>48</v>
      </c>
      <c r="I356" s="234"/>
      <c r="J356" s="235">
        <f>ROUND(I356*H356,2)</f>
        <v>0</v>
      </c>
      <c r="K356" s="231" t="s">
        <v>165</v>
      </c>
      <c r="L356" s="45"/>
      <c r="M356" s="236" t="s">
        <v>1</v>
      </c>
      <c r="N356" s="237" t="s">
        <v>43</v>
      </c>
      <c r="O356" s="92"/>
      <c r="P356" s="238">
        <f>O356*H356</f>
        <v>0</v>
      </c>
      <c r="Q356" s="238">
        <v>0</v>
      </c>
      <c r="R356" s="238">
        <f>Q356*H356</f>
        <v>0</v>
      </c>
      <c r="S356" s="238">
        <v>0</v>
      </c>
      <c r="T356" s="23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0" t="s">
        <v>166</v>
      </c>
      <c r="AT356" s="240" t="s">
        <v>161</v>
      </c>
      <c r="AU356" s="240" t="s">
        <v>82</v>
      </c>
      <c r="AY356" s="18" t="s">
        <v>159</v>
      </c>
      <c r="BE356" s="241">
        <f>IF(N356="základní",J356,0)</f>
        <v>0</v>
      </c>
      <c r="BF356" s="241">
        <f>IF(N356="snížená",J356,0)</f>
        <v>0</v>
      </c>
      <c r="BG356" s="241">
        <f>IF(N356="zákl. přenesená",J356,0)</f>
        <v>0</v>
      </c>
      <c r="BH356" s="241">
        <f>IF(N356="sníž. přenesená",J356,0)</f>
        <v>0</v>
      </c>
      <c r="BI356" s="241">
        <f>IF(N356="nulová",J356,0)</f>
        <v>0</v>
      </c>
      <c r="BJ356" s="18" t="s">
        <v>85</v>
      </c>
      <c r="BK356" s="241">
        <f>ROUND(I356*H356,2)</f>
        <v>0</v>
      </c>
      <c r="BL356" s="18" t="s">
        <v>166</v>
      </c>
      <c r="BM356" s="240" t="s">
        <v>971</v>
      </c>
    </row>
    <row r="357" s="12" customFormat="1" ht="22.8" customHeight="1">
      <c r="A357" s="12"/>
      <c r="B357" s="213"/>
      <c r="C357" s="214"/>
      <c r="D357" s="215" t="s">
        <v>77</v>
      </c>
      <c r="E357" s="227" t="s">
        <v>972</v>
      </c>
      <c r="F357" s="227" t="s">
        <v>973</v>
      </c>
      <c r="G357" s="214"/>
      <c r="H357" s="214"/>
      <c r="I357" s="217"/>
      <c r="J357" s="228">
        <f>BK357</f>
        <v>0</v>
      </c>
      <c r="K357" s="214"/>
      <c r="L357" s="219"/>
      <c r="M357" s="220"/>
      <c r="N357" s="221"/>
      <c r="O357" s="221"/>
      <c r="P357" s="222">
        <f>SUM(P358:P364)</f>
        <v>0</v>
      </c>
      <c r="Q357" s="221"/>
      <c r="R357" s="222">
        <f>SUM(R358:R364)</f>
        <v>0</v>
      </c>
      <c r="S357" s="221"/>
      <c r="T357" s="223">
        <f>SUM(T358:T364)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24" t="s">
        <v>85</v>
      </c>
      <c r="AT357" s="225" t="s">
        <v>77</v>
      </c>
      <c r="AU357" s="225" t="s">
        <v>85</v>
      </c>
      <c r="AY357" s="224" t="s">
        <v>159</v>
      </c>
      <c r="BK357" s="226">
        <f>SUM(BK358:BK364)</f>
        <v>0</v>
      </c>
    </row>
    <row r="358" s="2" customFormat="1" ht="21.75" customHeight="1">
      <c r="A358" s="39"/>
      <c r="B358" s="40"/>
      <c r="C358" s="229" t="s">
        <v>577</v>
      </c>
      <c r="D358" s="229" t="s">
        <v>161</v>
      </c>
      <c r="E358" s="230" t="s">
        <v>974</v>
      </c>
      <c r="F358" s="231" t="s">
        <v>975</v>
      </c>
      <c r="G358" s="232" t="s">
        <v>317</v>
      </c>
      <c r="H358" s="233">
        <v>12.119999999999999</v>
      </c>
      <c r="I358" s="234"/>
      <c r="J358" s="235">
        <f>ROUND(I358*H358,2)</f>
        <v>0</v>
      </c>
      <c r="K358" s="231" t="s">
        <v>165</v>
      </c>
      <c r="L358" s="45"/>
      <c r="M358" s="236" t="s">
        <v>1</v>
      </c>
      <c r="N358" s="237" t="s">
        <v>43</v>
      </c>
      <c r="O358" s="92"/>
      <c r="P358" s="238">
        <f>O358*H358</f>
        <v>0</v>
      </c>
      <c r="Q358" s="238">
        <v>0</v>
      </c>
      <c r="R358" s="238">
        <f>Q358*H358</f>
        <v>0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166</v>
      </c>
      <c r="AT358" s="240" t="s">
        <v>161</v>
      </c>
      <c r="AU358" s="240" t="s">
        <v>82</v>
      </c>
      <c r="AY358" s="18" t="s">
        <v>159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85</v>
      </c>
      <c r="BK358" s="241">
        <f>ROUND(I358*H358,2)</f>
        <v>0</v>
      </c>
      <c r="BL358" s="18" t="s">
        <v>166</v>
      </c>
      <c r="BM358" s="240" t="s">
        <v>976</v>
      </c>
    </row>
    <row r="359" s="2" customFormat="1" ht="24.15" customHeight="1">
      <c r="A359" s="39"/>
      <c r="B359" s="40"/>
      <c r="C359" s="229" t="s">
        <v>581</v>
      </c>
      <c r="D359" s="229" t="s">
        <v>161</v>
      </c>
      <c r="E359" s="230" t="s">
        <v>977</v>
      </c>
      <c r="F359" s="231" t="s">
        <v>978</v>
      </c>
      <c r="G359" s="232" t="s">
        <v>317</v>
      </c>
      <c r="H359" s="233">
        <v>230.28</v>
      </c>
      <c r="I359" s="234"/>
      <c r="J359" s="235">
        <f>ROUND(I359*H359,2)</f>
        <v>0</v>
      </c>
      <c r="K359" s="231" t="s">
        <v>165</v>
      </c>
      <c r="L359" s="45"/>
      <c r="M359" s="236" t="s">
        <v>1</v>
      </c>
      <c r="N359" s="237" t="s">
        <v>43</v>
      </c>
      <c r="O359" s="92"/>
      <c r="P359" s="238">
        <f>O359*H359</f>
        <v>0</v>
      </c>
      <c r="Q359" s="238">
        <v>0</v>
      </c>
      <c r="R359" s="238">
        <f>Q359*H359</f>
        <v>0</v>
      </c>
      <c r="S359" s="238">
        <v>0</v>
      </c>
      <c r="T359" s="23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0" t="s">
        <v>166</v>
      </c>
      <c r="AT359" s="240" t="s">
        <v>161</v>
      </c>
      <c r="AU359" s="240" t="s">
        <v>82</v>
      </c>
      <c r="AY359" s="18" t="s">
        <v>159</v>
      </c>
      <c r="BE359" s="241">
        <f>IF(N359="základní",J359,0)</f>
        <v>0</v>
      </c>
      <c r="BF359" s="241">
        <f>IF(N359="snížená",J359,0)</f>
        <v>0</v>
      </c>
      <c r="BG359" s="241">
        <f>IF(N359="zákl. přenesená",J359,0)</f>
        <v>0</v>
      </c>
      <c r="BH359" s="241">
        <f>IF(N359="sníž. přenesená",J359,0)</f>
        <v>0</v>
      </c>
      <c r="BI359" s="241">
        <f>IF(N359="nulová",J359,0)</f>
        <v>0</v>
      </c>
      <c r="BJ359" s="18" t="s">
        <v>85</v>
      </c>
      <c r="BK359" s="241">
        <f>ROUND(I359*H359,2)</f>
        <v>0</v>
      </c>
      <c r="BL359" s="18" t="s">
        <v>166</v>
      </c>
      <c r="BM359" s="240" t="s">
        <v>979</v>
      </c>
    </row>
    <row r="360" s="13" customFormat="1">
      <c r="A360" s="13"/>
      <c r="B360" s="242"/>
      <c r="C360" s="243"/>
      <c r="D360" s="244" t="s">
        <v>168</v>
      </c>
      <c r="E360" s="243"/>
      <c r="F360" s="246" t="s">
        <v>980</v>
      </c>
      <c r="G360" s="243"/>
      <c r="H360" s="247">
        <v>230.28</v>
      </c>
      <c r="I360" s="248"/>
      <c r="J360" s="243"/>
      <c r="K360" s="243"/>
      <c r="L360" s="249"/>
      <c r="M360" s="250"/>
      <c r="N360" s="251"/>
      <c r="O360" s="251"/>
      <c r="P360" s="251"/>
      <c r="Q360" s="251"/>
      <c r="R360" s="251"/>
      <c r="S360" s="251"/>
      <c r="T360" s="25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3" t="s">
        <v>168</v>
      </c>
      <c r="AU360" s="253" t="s">
        <v>82</v>
      </c>
      <c r="AV360" s="13" t="s">
        <v>82</v>
      </c>
      <c r="AW360" s="13" t="s">
        <v>4</v>
      </c>
      <c r="AX360" s="13" t="s">
        <v>85</v>
      </c>
      <c r="AY360" s="253" t="s">
        <v>159</v>
      </c>
    </row>
    <row r="361" s="2" customFormat="1" ht="24.15" customHeight="1">
      <c r="A361" s="39"/>
      <c r="B361" s="40"/>
      <c r="C361" s="229" t="s">
        <v>585</v>
      </c>
      <c r="D361" s="229" t="s">
        <v>161</v>
      </c>
      <c r="E361" s="230" t="s">
        <v>981</v>
      </c>
      <c r="F361" s="231" t="s">
        <v>982</v>
      </c>
      <c r="G361" s="232" t="s">
        <v>317</v>
      </c>
      <c r="H361" s="233">
        <v>12.119999999999999</v>
      </c>
      <c r="I361" s="234"/>
      <c r="J361" s="235">
        <f>ROUND(I361*H361,2)</f>
        <v>0</v>
      </c>
      <c r="K361" s="231" t="s">
        <v>165</v>
      </c>
      <c r="L361" s="45"/>
      <c r="M361" s="236" t="s">
        <v>1</v>
      </c>
      <c r="N361" s="237" t="s">
        <v>43</v>
      </c>
      <c r="O361" s="92"/>
      <c r="P361" s="238">
        <f>O361*H361</f>
        <v>0</v>
      </c>
      <c r="Q361" s="238">
        <v>0</v>
      </c>
      <c r="R361" s="238">
        <f>Q361*H361</f>
        <v>0</v>
      </c>
      <c r="S361" s="238">
        <v>0</v>
      </c>
      <c r="T361" s="23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0" t="s">
        <v>166</v>
      </c>
      <c r="AT361" s="240" t="s">
        <v>161</v>
      </c>
      <c r="AU361" s="240" t="s">
        <v>82</v>
      </c>
      <c r="AY361" s="18" t="s">
        <v>159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85</v>
      </c>
      <c r="BK361" s="241">
        <f>ROUND(I361*H361,2)</f>
        <v>0</v>
      </c>
      <c r="BL361" s="18" t="s">
        <v>166</v>
      </c>
      <c r="BM361" s="240" t="s">
        <v>983</v>
      </c>
    </row>
    <row r="362" s="2" customFormat="1" ht="33" customHeight="1">
      <c r="A362" s="39"/>
      <c r="B362" s="40"/>
      <c r="C362" s="229" t="s">
        <v>593</v>
      </c>
      <c r="D362" s="229" t="s">
        <v>161</v>
      </c>
      <c r="E362" s="230" t="s">
        <v>984</v>
      </c>
      <c r="F362" s="231" t="s">
        <v>985</v>
      </c>
      <c r="G362" s="232" t="s">
        <v>317</v>
      </c>
      <c r="H362" s="233">
        <v>8.0399999999999991</v>
      </c>
      <c r="I362" s="234"/>
      <c r="J362" s="235">
        <f>ROUND(I362*H362,2)</f>
        <v>0</v>
      </c>
      <c r="K362" s="231" t="s">
        <v>165</v>
      </c>
      <c r="L362" s="45"/>
      <c r="M362" s="236" t="s">
        <v>1</v>
      </c>
      <c r="N362" s="237" t="s">
        <v>43</v>
      </c>
      <c r="O362" s="92"/>
      <c r="P362" s="238">
        <f>O362*H362</f>
        <v>0</v>
      </c>
      <c r="Q362" s="238">
        <v>0</v>
      </c>
      <c r="R362" s="238">
        <f>Q362*H362</f>
        <v>0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166</v>
      </c>
      <c r="AT362" s="240" t="s">
        <v>161</v>
      </c>
      <c r="AU362" s="240" t="s">
        <v>82</v>
      </c>
      <c r="AY362" s="18" t="s">
        <v>159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85</v>
      </c>
      <c r="BK362" s="241">
        <f>ROUND(I362*H362,2)</f>
        <v>0</v>
      </c>
      <c r="BL362" s="18" t="s">
        <v>166</v>
      </c>
      <c r="BM362" s="240" t="s">
        <v>986</v>
      </c>
    </row>
    <row r="363" s="13" customFormat="1">
      <c r="A363" s="13"/>
      <c r="B363" s="242"/>
      <c r="C363" s="243"/>
      <c r="D363" s="244" t="s">
        <v>168</v>
      </c>
      <c r="E363" s="245" t="s">
        <v>1</v>
      </c>
      <c r="F363" s="246" t="s">
        <v>987</v>
      </c>
      <c r="G363" s="243"/>
      <c r="H363" s="247">
        <v>8.0399999999999991</v>
      </c>
      <c r="I363" s="248"/>
      <c r="J363" s="243"/>
      <c r="K363" s="243"/>
      <c r="L363" s="249"/>
      <c r="M363" s="250"/>
      <c r="N363" s="251"/>
      <c r="O363" s="251"/>
      <c r="P363" s="251"/>
      <c r="Q363" s="251"/>
      <c r="R363" s="251"/>
      <c r="S363" s="251"/>
      <c r="T363" s="25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3" t="s">
        <v>168</v>
      </c>
      <c r="AU363" s="253" t="s">
        <v>82</v>
      </c>
      <c r="AV363" s="13" t="s">
        <v>82</v>
      </c>
      <c r="AW363" s="13" t="s">
        <v>34</v>
      </c>
      <c r="AX363" s="13" t="s">
        <v>85</v>
      </c>
      <c r="AY363" s="253" t="s">
        <v>159</v>
      </c>
    </row>
    <row r="364" s="2" customFormat="1" ht="44.25" customHeight="1">
      <c r="A364" s="39"/>
      <c r="B364" s="40"/>
      <c r="C364" s="229" t="s">
        <v>597</v>
      </c>
      <c r="D364" s="229" t="s">
        <v>161</v>
      </c>
      <c r="E364" s="230" t="s">
        <v>988</v>
      </c>
      <c r="F364" s="231" t="s">
        <v>989</v>
      </c>
      <c r="G364" s="232" t="s">
        <v>317</v>
      </c>
      <c r="H364" s="233">
        <v>4.0800000000000001</v>
      </c>
      <c r="I364" s="234"/>
      <c r="J364" s="235">
        <f>ROUND(I364*H364,2)</f>
        <v>0</v>
      </c>
      <c r="K364" s="231" t="s">
        <v>165</v>
      </c>
      <c r="L364" s="45"/>
      <c r="M364" s="236" t="s">
        <v>1</v>
      </c>
      <c r="N364" s="237" t="s">
        <v>43</v>
      </c>
      <c r="O364" s="92"/>
      <c r="P364" s="238">
        <f>O364*H364</f>
        <v>0</v>
      </c>
      <c r="Q364" s="238">
        <v>0</v>
      </c>
      <c r="R364" s="238">
        <f>Q364*H364</f>
        <v>0</v>
      </c>
      <c r="S364" s="238">
        <v>0</v>
      </c>
      <c r="T364" s="23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0" t="s">
        <v>166</v>
      </c>
      <c r="AT364" s="240" t="s">
        <v>161</v>
      </c>
      <c r="AU364" s="240" t="s">
        <v>82</v>
      </c>
      <c r="AY364" s="18" t="s">
        <v>159</v>
      </c>
      <c r="BE364" s="241">
        <f>IF(N364="základní",J364,0)</f>
        <v>0</v>
      </c>
      <c r="BF364" s="241">
        <f>IF(N364="snížená",J364,0)</f>
        <v>0</v>
      </c>
      <c r="BG364" s="241">
        <f>IF(N364="zákl. přenesená",J364,0)</f>
        <v>0</v>
      </c>
      <c r="BH364" s="241">
        <f>IF(N364="sníž. přenesená",J364,0)</f>
        <v>0</v>
      </c>
      <c r="BI364" s="241">
        <f>IF(N364="nulová",J364,0)</f>
        <v>0</v>
      </c>
      <c r="BJ364" s="18" t="s">
        <v>85</v>
      </c>
      <c r="BK364" s="241">
        <f>ROUND(I364*H364,2)</f>
        <v>0</v>
      </c>
      <c r="BL364" s="18" t="s">
        <v>166</v>
      </c>
      <c r="BM364" s="240" t="s">
        <v>990</v>
      </c>
    </row>
    <row r="365" s="12" customFormat="1" ht="22.8" customHeight="1">
      <c r="A365" s="12"/>
      <c r="B365" s="213"/>
      <c r="C365" s="214"/>
      <c r="D365" s="215" t="s">
        <v>77</v>
      </c>
      <c r="E365" s="227" t="s">
        <v>694</v>
      </c>
      <c r="F365" s="227" t="s">
        <v>695</v>
      </c>
      <c r="G365" s="214"/>
      <c r="H365" s="214"/>
      <c r="I365" s="217"/>
      <c r="J365" s="228">
        <f>BK365</f>
        <v>0</v>
      </c>
      <c r="K365" s="214"/>
      <c r="L365" s="219"/>
      <c r="M365" s="220"/>
      <c r="N365" s="221"/>
      <c r="O365" s="221"/>
      <c r="P365" s="222">
        <f>P366</f>
        <v>0</v>
      </c>
      <c r="Q365" s="221"/>
      <c r="R365" s="222">
        <f>R366</f>
        <v>0</v>
      </c>
      <c r="S365" s="221"/>
      <c r="T365" s="223">
        <f>T366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24" t="s">
        <v>85</v>
      </c>
      <c r="AT365" s="225" t="s">
        <v>77</v>
      </c>
      <c r="AU365" s="225" t="s">
        <v>85</v>
      </c>
      <c r="AY365" s="224" t="s">
        <v>159</v>
      </c>
      <c r="BK365" s="226">
        <f>BK366</f>
        <v>0</v>
      </c>
    </row>
    <row r="366" s="2" customFormat="1" ht="24.15" customHeight="1">
      <c r="A366" s="39"/>
      <c r="B366" s="40"/>
      <c r="C366" s="229" t="s">
        <v>601</v>
      </c>
      <c r="D366" s="229" t="s">
        <v>161</v>
      </c>
      <c r="E366" s="230" t="s">
        <v>697</v>
      </c>
      <c r="F366" s="231" t="s">
        <v>698</v>
      </c>
      <c r="G366" s="232" t="s">
        <v>317</v>
      </c>
      <c r="H366" s="233">
        <v>211.92099999999999</v>
      </c>
      <c r="I366" s="234"/>
      <c r="J366" s="235">
        <f>ROUND(I366*H366,2)</f>
        <v>0</v>
      </c>
      <c r="K366" s="231" t="s">
        <v>165</v>
      </c>
      <c r="L366" s="45"/>
      <c r="M366" s="236" t="s">
        <v>1</v>
      </c>
      <c r="N366" s="237" t="s">
        <v>43</v>
      </c>
      <c r="O366" s="92"/>
      <c r="P366" s="238">
        <f>O366*H366</f>
        <v>0</v>
      </c>
      <c r="Q366" s="238">
        <v>0</v>
      </c>
      <c r="R366" s="238">
        <f>Q366*H366</f>
        <v>0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166</v>
      </c>
      <c r="AT366" s="240" t="s">
        <v>161</v>
      </c>
      <c r="AU366" s="240" t="s">
        <v>82</v>
      </c>
      <c r="AY366" s="18" t="s">
        <v>159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85</v>
      </c>
      <c r="BK366" s="241">
        <f>ROUND(I366*H366,2)</f>
        <v>0</v>
      </c>
      <c r="BL366" s="18" t="s">
        <v>166</v>
      </c>
      <c r="BM366" s="240" t="s">
        <v>991</v>
      </c>
    </row>
    <row r="367" s="12" customFormat="1" ht="25.92" customHeight="1">
      <c r="A367" s="12"/>
      <c r="B367" s="213"/>
      <c r="C367" s="214"/>
      <c r="D367" s="215" t="s">
        <v>77</v>
      </c>
      <c r="E367" s="216" t="s">
        <v>700</v>
      </c>
      <c r="F367" s="216" t="s">
        <v>701</v>
      </c>
      <c r="G367" s="214"/>
      <c r="H367" s="214"/>
      <c r="I367" s="217"/>
      <c r="J367" s="218">
        <f>BK367</f>
        <v>0</v>
      </c>
      <c r="K367" s="214"/>
      <c r="L367" s="219"/>
      <c r="M367" s="220"/>
      <c r="N367" s="221"/>
      <c r="O367" s="221"/>
      <c r="P367" s="222">
        <f>P368</f>
        <v>0</v>
      </c>
      <c r="Q367" s="221"/>
      <c r="R367" s="222">
        <f>R368</f>
        <v>0.00315</v>
      </c>
      <c r="S367" s="221"/>
      <c r="T367" s="223">
        <f>T368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24" t="s">
        <v>82</v>
      </c>
      <c r="AT367" s="225" t="s">
        <v>77</v>
      </c>
      <c r="AU367" s="225" t="s">
        <v>78</v>
      </c>
      <c r="AY367" s="224" t="s">
        <v>159</v>
      </c>
      <c r="BK367" s="226">
        <f>BK368</f>
        <v>0</v>
      </c>
    </row>
    <row r="368" s="12" customFormat="1" ht="22.8" customHeight="1">
      <c r="A368" s="12"/>
      <c r="B368" s="213"/>
      <c r="C368" s="214"/>
      <c r="D368" s="215" t="s">
        <v>77</v>
      </c>
      <c r="E368" s="227" t="s">
        <v>992</v>
      </c>
      <c r="F368" s="227" t="s">
        <v>993</v>
      </c>
      <c r="G368" s="214"/>
      <c r="H368" s="214"/>
      <c r="I368" s="217"/>
      <c r="J368" s="228">
        <f>BK368</f>
        <v>0</v>
      </c>
      <c r="K368" s="214"/>
      <c r="L368" s="219"/>
      <c r="M368" s="220"/>
      <c r="N368" s="221"/>
      <c r="O368" s="221"/>
      <c r="P368" s="222">
        <f>SUM(P369:P370)</f>
        <v>0</v>
      </c>
      <c r="Q368" s="221"/>
      <c r="R368" s="222">
        <f>SUM(R369:R370)</f>
        <v>0.00315</v>
      </c>
      <c r="S368" s="221"/>
      <c r="T368" s="223">
        <f>SUM(T369:T370)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24" t="s">
        <v>82</v>
      </c>
      <c r="AT368" s="225" t="s">
        <v>77</v>
      </c>
      <c r="AU368" s="225" t="s">
        <v>85</v>
      </c>
      <c r="AY368" s="224" t="s">
        <v>159</v>
      </c>
      <c r="BK368" s="226">
        <f>SUM(BK369:BK370)</f>
        <v>0</v>
      </c>
    </row>
    <row r="369" s="2" customFormat="1" ht="24.15" customHeight="1">
      <c r="A369" s="39"/>
      <c r="B369" s="40"/>
      <c r="C369" s="229" t="s">
        <v>605</v>
      </c>
      <c r="D369" s="229" t="s">
        <v>161</v>
      </c>
      <c r="E369" s="230" t="s">
        <v>994</v>
      </c>
      <c r="F369" s="231" t="s">
        <v>995</v>
      </c>
      <c r="G369" s="232" t="s">
        <v>408</v>
      </c>
      <c r="H369" s="233">
        <v>5</v>
      </c>
      <c r="I369" s="234"/>
      <c r="J369" s="235">
        <f>ROUND(I369*H369,2)</f>
        <v>0</v>
      </c>
      <c r="K369" s="231" t="s">
        <v>1</v>
      </c>
      <c r="L369" s="45"/>
      <c r="M369" s="236" t="s">
        <v>1</v>
      </c>
      <c r="N369" s="237" t="s">
        <v>43</v>
      </c>
      <c r="O369" s="92"/>
      <c r="P369" s="238">
        <f>O369*H369</f>
        <v>0</v>
      </c>
      <c r="Q369" s="238">
        <v>0.00063000000000000003</v>
      </c>
      <c r="R369" s="238">
        <f>Q369*H369</f>
        <v>0.00315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261</v>
      </c>
      <c r="AT369" s="240" t="s">
        <v>161</v>
      </c>
      <c r="AU369" s="240" t="s">
        <v>82</v>
      </c>
      <c r="AY369" s="18" t="s">
        <v>159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85</v>
      </c>
      <c r="BK369" s="241">
        <f>ROUND(I369*H369,2)</f>
        <v>0</v>
      </c>
      <c r="BL369" s="18" t="s">
        <v>261</v>
      </c>
      <c r="BM369" s="240" t="s">
        <v>996</v>
      </c>
    </row>
    <row r="370" s="13" customFormat="1">
      <c r="A370" s="13"/>
      <c r="B370" s="242"/>
      <c r="C370" s="243"/>
      <c r="D370" s="244" t="s">
        <v>168</v>
      </c>
      <c r="E370" s="245" t="s">
        <v>1</v>
      </c>
      <c r="F370" s="246" t="s">
        <v>997</v>
      </c>
      <c r="G370" s="243"/>
      <c r="H370" s="247">
        <v>5</v>
      </c>
      <c r="I370" s="248"/>
      <c r="J370" s="243"/>
      <c r="K370" s="243"/>
      <c r="L370" s="249"/>
      <c r="M370" s="250"/>
      <c r="N370" s="251"/>
      <c r="O370" s="251"/>
      <c r="P370" s="251"/>
      <c r="Q370" s="251"/>
      <c r="R370" s="251"/>
      <c r="S370" s="251"/>
      <c r="T370" s="25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3" t="s">
        <v>168</v>
      </c>
      <c r="AU370" s="253" t="s">
        <v>82</v>
      </c>
      <c r="AV370" s="13" t="s">
        <v>82</v>
      </c>
      <c r="AW370" s="13" t="s">
        <v>34</v>
      </c>
      <c r="AX370" s="13" t="s">
        <v>85</v>
      </c>
      <c r="AY370" s="253" t="s">
        <v>159</v>
      </c>
    </row>
    <row r="371" s="12" customFormat="1" ht="25.92" customHeight="1">
      <c r="A371" s="12"/>
      <c r="B371" s="213"/>
      <c r="C371" s="214"/>
      <c r="D371" s="215" t="s">
        <v>77</v>
      </c>
      <c r="E371" s="216" t="s">
        <v>230</v>
      </c>
      <c r="F371" s="216" t="s">
        <v>720</v>
      </c>
      <c r="G371" s="214"/>
      <c r="H371" s="214"/>
      <c r="I371" s="217"/>
      <c r="J371" s="218">
        <f>BK371</f>
        <v>0</v>
      </c>
      <c r="K371" s="214"/>
      <c r="L371" s="219"/>
      <c r="M371" s="220"/>
      <c r="N371" s="221"/>
      <c r="O371" s="221"/>
      <c r="P371" s="222">
        <f>P372</f>
        <v>0</v>
      </c>
      <c r="Q371" s="221"/>
      <c r="R371" s="222">
        <f>R372</f>
        <v>29.264897000000001</v>
      </c>
      <c r="S371" s="221"/>
      <c r="T371" s="223">
        <f>T372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24" t="s">
        <v>102</v>
      </c>
      <c r="AT371" s="225" t="s">
        <v>77</v>
      </c>
      <c r="AU371" s="225" t="s">
        <v>78</v>
      </c>
      <c r="AY371" s="224" t="s">
        <v>159</v>
      </c>
      <c r="BK371" s="226">
        <f>BK372</f>
        <v>0</v>
      </c>
    </row>
    <row r="372" s="12" customFormat="1" ht="22.8" customHeight="1">
      <c r="A372" s="12"/>
      <c r="B372" s="213"/>
      <c r="C372" s="214"/>
      <c r="D372" s="215" t="s">
        <v>77</v>
      </c>
      <c r="E372" s="227" t="s">
        <v>721</v>
      </c>
      <c r="F372" s="227" t="s">
        <v>722</v>
      </c>
      <c r="G372" s="214"/>
      <c r="H372" s="214"/>
      <c r="I372" s="217"/>
      <c r="J372" s="228">
        <f>BK372</f>
        <v>0</v>
      </c>
      <c r="K372" s="214"/>
      <c r="L372" s="219"/>
      <c r="M372" s="220"/>
      <c r="N372" s="221"/>
      <c r="O372" s="221"/>
      <c r="P372" s="222">
        <f>SUM(P373:P380)</f>
        <v>0</v>
      </c>
      <c r="Q372" s="221"/>
      <c r="R372" s="222">
        <f>SUM(R373:R380)</f>
        <v>29.264897000000001</v>
      </c>
      <c r="S372" s="221"/>
      <c r="T372" s="223">
        <f>SUM(T373:T380)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24" t="s">
        <v>102</v>
      </c>
      <c r="AT372" s="225" t="s">
        <v>77</v>
      </c>
      <c r="AU372" s="225" t="s">
        <v>85</v>
      </c>
      <c r="AY372" s="224" t="s">
        <v>159</v>
      </c>
      <c r="BK372" s="226">
        <f>SUM(BK373:BK380)</f>
        <v>0</v>
      </c>
    </row>
    <row r="373" s="2" customFormat="1" ht="24.15" customHeight="1">
      <c r="A373" s="39"/>
      <c r="B373" s="40"/>
      <c r="C373" s="229" t="s">
        <v>609</v>
      </c>
      <c r="D373" s="229" t="s">
        <v>161</v>
      </c>
      <c r="E373" s="230" t="s">
        <v>724</v>
      </c>
      <c r="F373" s="231" t="s">
        <v>725</v>
      </c>
      <c r="G373" s="232" t="s">
        <v>164</v>
      </c>
      <c r="H373" s="233">
        <v>73</v>
      </c>
      <c r="I373" s="234"/>
      <c r="J373" s="235">
        <f>ROUND(I373*H373,2)</f>
        <v>0</v>
      </c>
      <c r="K373" s="231" t="s">
        <v>165</v>
      </c>
      <c r="L373" s="45"/>
      <c r="M373" s="236" t="s">
        <v>1</v>
      </c>
      <c r="N373" s="237" t="s">
        <v>43</v>
      </c>
      <c r="O373" s="92"/>
      <c r="P373" s="238">
        <f>O373*H373</f>
        <v>0</v>
      </c>
      <c r="Q373" s="238">
        <v>0.40000000000000002</v>
      </c>
      <c r="R373" s="238">
        <f>Q373*H373</f>
        <v>29.200000000000003</v>
      </c>
      <c r="S373" s="238">
        <v>0</v>
      </c>
      <c r="T373" s="23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0" t="s">
        <v>499</v>
      </c>
      <c r="AT373" s="240" t="s">
        <v>161</v>
      </c>
      <c r="AU373" s="240" t="s">
        <v>82</v>
      </c>
      <c r="AY373" s="18" t="s">
        <v>159</v>
      </c>
      <c r="BE373" s="241">
        <f>IF(N373="základní",J373,0)</f>
        <v>0</v>
      </c>
      <c r="BF373" s="241">
        <f>IF(N373="snížená",J373,0)</f>
        <v>0</v>
      </c>
      <c r="BG373" s="241">
        <f>IF(N373="zákl. přenesená",J373,0)</f>
        <v>0</v>
      </c>
      <c r="BH373" s="241">
        <f>IF(N373="sníž. přenesená",J373,0)</f>
        <v>0</v>
      </c>
      <c r="BI373" s="241">
        <f>IF(N373="nulová",J373,0)</f>
        <v>0</v>
      </c>
      <c r="BJ373" s="18" t="s">
        <v>85</v>
      </c>
      <c r="BK373" s="241">
        <f>ROUND(I373*H373,2)</f>
        <v>0</v>
      </c>
      <c r="BL373" s="18" t="s">
        <v>499</v>
      </c>
      <c r="BM373" s="240" t="s">
        <v>998</v>
      </c>
    </row>
    <row r="374" s="2" customFormat="1" ht="16.5" customHeight="1">
      <c r="A374" s="39"/>
      <c r="B374" s="40"/>
      <c r="C374" s="229" t="s">
        <v>613</v>
      </c>
      <c r="D374" s="229" t="s">
        <v>161</v>
      </c>
      <c r="E374" s="230" t="s">
        <v>728</v>
      </c>
      <c r="F374" s="231" t="s">
        <v>729</v>
      </c>
      <c r="G374" s="232" t="s">
        <v>164</v>
      </c>
      <c r="H374" s="233">
        <v>73</v>
      </c>
      <c r="I374" s="234"/>
      <c r="J374" s="235">
        <f>ROUND(I374*H374,2)</f>
        <v>0</v>
      </c>
      <c r="K374" s="231" t="s">
        <v>165</v>
      </c>
      <c r="L374" s="45"/>
      <c r="M374" s="236" t="s">
        <v>1</v>
      </c>
      <c r="N374" s="237" t="s">
        <v>43</v>
      </c>
      <c r="O374" s="92"/>
      <c r="P374" s="238">
        <f>O374*H374</f>
        <v>0</v>
      </c>
      <c r="Q374" s="238">
        <v>6.9999999999999994E-05</v>
      </c>
      <c r="R374" s="238">
        <f>Q374*H374</f>
        <v>0.00511</v>
      </c>
      <c r="S374" s="238">
        <v>0</v>
      </c>
      <c r="T374" s="23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0" t="s">
        <v>499</v>
      </c>
      <c r="AT374" s="240" t="s">
        <v>161</v>
      </c>
      <c r="AU374" s="240" t="s">
        <v>82</v>
      </c>
      <c r="AY374" s="18" t="s">
        <v>159</v>
      </c>
      <c r="BE374" s="241">
        <f>IF(N374="základní",J374,0)</f>
        <v>0</v>
      </c>
      <c r="BF374" s="241">
        <f>IF(N374="snížená",J374,0)</f>
        <v>0</v>
      </c>
      <c r="BG374" s="241">
        <f>IF(N374="zákl. přenesená",J374,0)</f>
        <v>0</v>
      </c>
      <c r="BH374" s="241">
        <f>IF(N374="sníž. přenesená",J374,0)</f>
        <v>0</v>
      </c>
      <c r="BI374" s="241">
        <f>IF(N374="nulová",J374,0)</f>
        <v>0</v>
      </c>
      <c r="BJ374" s="18" t="s">
        <v>85</v>
      </c>
      <c r="BK374" s="241">
        <f>ROUND(I374*H374,2)</f>
        <v>0</v>
      </c>
      <c r="BL374" s="18" t="s">
        <v>499</v>
      </c>
      <c r="BM374" s="240" t="s">
        <v>999</v>
      </c>
    </row>
    <row r="375" s="2" customFormat="1" ht="33" customHeight="1">
      <c r="A375" s="39"/>
      <c r="B375" s="40"/>
      <c r="C375" s="229" t="s">
        <v>617</v>
      </c>
      <c r="D375" s="229" t="s">
        <v>161</v>
      </c>
      <c r="E375" s="230" t="s">
        <v>732</v>
      </c>
      <c r="F375" s="231" t="s">
        <v>733</v>
      </c>
      <c r="G375" s="232" t="s">
        <v>164</v>
      </c>
      <c r="H375" s="233">
        <v>73</v>
      </c>
      <c r="I375" s="234"/>
      <c r="J375" s="235">
        <f>ROUND(I375*H375,2)</f>
        <v>0</v>
      </c>
      <c r="K375" s="231" t="s">
        <v>165</v>
      </c>
      <c r="L375" s="45"/>
      <c r="M375" s="236" t="s">
        <v>1</v>
      </c>
      <c r="N375" s="237" t="s">
        <v>43</v>
      </c>
      <c r="O375" s="92"/>
      <c r="P375" s="238">
        <f>O375*H375</f>
        <v>0</v>
      </c>
      <c r="Q375" s="238">
        <v>0</v>
      </c>
      <c r="R375" s="238">
        <f>Q375*H375</f>
        <v>0</v>
      </c>
      <c r="S375" s="238">
        <v>0</v>
      </c>
      <c r="T375" s="23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40" t="s">
        <v>499</v>
      </c>
      <c r="AT375" s="240" t="s">
        <v>161</v>
      </c>
      <c r="AU375" s="240" t="s">
        <v>82</v>
      </c>
      <c r="AY375" s="18" t="s">
        <v>159</v>
      </c>
      <c r="BE375" s="241">
        <f>IF(N375="základní",J375,0)</f>
        <v>0</v>
      </c>
      <c r="BF375" s="241">
        <f>IF(N375="snížená",J375,0)</f>
        <v>0</v>
      </c>
      <c r="BG375" s="241">
        <f>IF(N375="zákl. přenesená",J375,0)</f>
        <v>0</v>
      </c>
      <c r="BH375" s="241">
        <f>IF(N375="sníž. přenesená",J375,0)</f>
        <v>0</v>
      </c>
      <c r="BI375" s="241">
        <f>IF(N375="nulová",J375,0)</f>
        <v>0</v>
      </c>
      <c r="BJ375" s="18" t="s">
        <v>85</v>
      </c>
      <c r="BK375" s="241">
        <f>ROUND(I375*H375,2)</f>
        <v>0</v>
      </c>
      <c r="BL375" s="18" t="s">
        <v>499</v>
      </c>
      <c r="BM375" s="240" t="s">
        <v>1000</v>
      </c>
    </row>
    <row r="376" s="13" customFormat="1">
      <c r="A376" s="13"/>
      <c r="B376" s="242"/>
      <c r="C376" s="243"/>
      <c r="D376" s="244" t="s">
        <v>168</v>
      </c>
      <c r="E376" s="245" t="s">
        <v>1</v>
      </c>
      <c r="F376" s="246" t="s">
        <v>1001</v>
      </c>
      <c r="G376" s="243"/>
      <c r="H376" s="247">
        <v>73</v>
      </c>
      <c r="I376" s="248"/>
      <c r="J376" s="243"/>
      <c r="K376" s="243"/>
      <c r="L376" s="249"/>
      <c r="M376" s="250"/>
      <c r="N376" s="251"/>
      <c r="O376" s="251"/>
      <c r="P376" s="251"/>
      <c r="Q376" s="251"/>
      <c r="R376" s="251"/>
      <c r="S376" s="251"/>
      <c r="T376" s="25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3" t="s">
        <v>168</v>
      </c>
      <c r="AU376" s="253" t="s">
        <v>82</v>
      </c>
      <c r="AV376" s="13" t="s">
        <v>82</v>
      </c>
      <c r="AW376" s="13" t="s">
        <v>34</v>
      </c>
      <c r="AX376" s="13" t="s">
        <v>85</v>
      </c>
      <c r="AY376" s="253" t="s">
        <v>159</v>
      </c>
    </row>
    <row r="377" s="2" customFormat="1" ht="24.15" customHeight="1">
      <c r="A377" s="39"/>
      <c r="B377" s="40"/>
      <c r="C377" s="286" t="s">
        <v>621</v>
      </c>
      <c r="D377" s="286" t="s">
        <v>230</v>
      </c>
      <c r="E377" s="287" t="s">
        <v>736</v>
      </c>
      <c r="F377" s="288" t="s">
        <v>737</v>
      </c>
      <c r="G377" s="289" t="s">
        <v>164</v>
      </c>
      <c r="H377" s="290">
        <v>76.650000000000006</v>
      </c>
      <c r="I377" s="291"/>
      <c r="J377" s="292">
        <f>ROUND(I377*H377,2)</f>
        <v>0</v>
      </c>
      <c r="K377" s="288" t="s">
        <v>165</v>
      </c>
      <c r="L377" s="293"/>
      <c r="M377" s="294" t="s">
        <v>1</v>
      </c>
      <c r="N377" s="295" t="s">
        <v>43</v>
      </c>
      <c r="O377" s="92"/>
      <c r="P377" s="238">
        <f>O377*H377</f>
        <v>0</v>
      </c>
      <c r="Q377" s="238">
        <v>0.00077999999999999999</v>
      </c>
      <c r="R377" s="238">
        <f>Q377*H377</f>
        <v>0.059787000000000007</v>
      </c>
      <c r="S377" s="238">
        <v>0</v>
      </c>
      <c r="T377" s="23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0" t="s">
        <v>738</v>
      </c>
      <c r="AT377" s="240" t="s">
        <v>230</v>
      </c>
      <c r="AU377" s="240" t="s">
        <v>82</v>
      </c>
      <c r="AY377" s="18" t="s">
        <v>159</v>
      </c>
      <c r="BE377" s="241">
        <f>IF(N377="základní",J377,0)</f>
        <v>0</v>
      </c>
      <c r="BF377" s="241">
        <f>IF(N377="snížená",J377,0)</f>
        <v>0</v>
      </c>
      <c r="BG377" s="241">
        <f>IF(N377="zákl. přenesená",J377,0)</f>
        <v>0</v>
      </c>
      <c r="BH377" s="241">
        <f>IF(N377="sníž. přenesená",J377,0)</f>
        <v>0</v>
      </c>
      <c r="BI377" s="241">
        <f>IF(N377="nulová",J377,0)</f>
        <v>0</v>
      </c>
      <c r="BJ377" s="18" t="s">
        <v>85</v>
      </c>
      <c r="BK377" s="241">
        <f>ROUND(I377*H377,2)</f>
        <v>0</v>
      </c>
      <c r="BL377" s="18" t="s">
        <v>738</v>
      </c>
      <c r="BM377" s="240" t="s">
        <v>1002</v>
      </c>
    </row>
    <row r="378" s="13" customFormat="1">
      <c r="A378" s="13"/>
      <c r="B378" s="242"/>
      <c r="C378" s="243"/>
      <c r="D378" s="244" t="s">
        <v>168</v>
      </c>
      <c r="E378" s="245" t="s">
        <v>1</v>
      </c>
      <c r="F378" s="246" t="s">
        <v>537</v>
      </c>
      <c r="G378" s="243"/>
      <c r="H378" s="247">
        <v>73</v>
      </c>
      <c r="I378" s="248"/>
      <c r="J378" s="243"/>
      <c r="K378" s="243"/>
      <c r="L378" s="249"/>
      <c r="M378" s="250"/>
      <c r="N378" s="251"/>
      <c r="O378" s="251"/>
      <c r="P378" s="251"/>
      <c r="Q378" s="251"/>
      <c r="R378" s="251"/>
      <c r="S378" s="251"/>
      <c r="T378" s="25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3" t="s">
        <v>168</v>
      </c>
      <c r="AU378" s="253" t="s">
        <v>82</v>
      </c>
      <c r="AV378" s="13" t="s">
        <v>82</v>
      </c>
      <c r="AW378" s="13" t="s">
        <v>34</v>
      </c>
      <c r="AX378" s="13" t="s">
        <v>85</v>
      </c>
      <c r="AY378" s="253" t="s">
        <v>159</v>
      </c>
    </row>
    <row r="379" s="13" customFormat="1">
      <c r="A379" s="13"/>
      <c r="B379" s="242"/>
      <c r="C379" s="243"/>
      <c r="D379" s="244" t="s">
        <v>168</v>
      </c>
      <c r="E379" s="243"/>
      <c r="F379" s="246" t="s">
        <v>1003</v>
      </c>
      <c r="G379" s="243"/>
      <c r="H379" s="247">
        <v>76.650000000000006</v>
      </c>
      <c r="I379" s="248"/>
      <c r="J379" s="243"/>
      <c r="K379" s="243"/>
      <c r="L379" s="249"/>
      <c r="M379" s="250"/>
      <c r="N379" s="251"/>
      <c r="O379" s="251"/>
      <c r="P379" s="251"/>
      <c r="Q379" s="251"/>
      <c r="R379" s="251"/>
      <c r="S379" s="251"/>
      <c r="T379" s="25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3" t="s">
        <v>168</v>
      </c>
      <c r="AU379" s="253" t="s">
        <v>82</v>
      </c>
      <c r="AV379" s="13" t="s">
        <v>82</v>
      </c>
      <c r="AW379" s="13" t="s">
        <v>4</v>
      </c>
      <c r="AX379" s="13" t="s">
        <v>85</v>
      </c>
      <c r="AY379" s="253" t="s">
        <v>159</v>
      </c>
    </row>
    <row r="380" s="2" customFormat="1" ht="24.15" customHeight="1">
      <c r="A380" s="39"/>
      <c r="B380" s="40"/>
      <c r="C380" s="229" t="s">
        <v>625</v>
      </c>
      <c r="D380" s="229" t="s">
        <v>161</v>
      </c>
      <c r="E380" s="230" t="s">
        <v>742</v>
      </c>
      <c r="F380" s="231" t="s">
        <v>743</v>
      </c>
      <c r="G380" s="232" t="s">
        <v>317</v>
      </c>
      <c r="H380" s="233">
        <v>29.265000000000001</v>
      </c>
      <c r="I380" s="234"/>
      <c r="J380" s="235">
        <f>ROUND(I380*H380,2)</f>
        <v>0</v>
      </c>
      <c r="K380" s="231" t="s">
        <v>165</v>
      </c>
      <c r="L380" s="45"/>
      <c r="M380" s="297" t="s">
        <v>1</v>
      </c>
      <c r="N380" s="298" t="s">
        <v>43</v>
      </c>
      <c r="O380" s="299"/>
      <c r="P380" s="300">
        <f>O380*H380</f>
        <v>0</v>
      </c>
      <c r="Q380" s="300">
        <v>0</v>
      </c>
      <c r="R380" s="300">
        <f>Q380*H380</f>
        <v>0</v>
      </c>
      <c r="S380" s="300">
        <v>0</v>
      </c>
      <c r="T380" s="30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0" t="s">
        <v>499</v>
      </c>
      <c r="AT380" s="240" t="s">
        <v>161</v>
      </c>
      <c r="AU380" s="240" t="s">
        <v>82</v>
      </c>
      <c r="AY380" s="18" t="s">
        <v>159</v>
      </c>
      <c r="BE380" s="241">
        <f>IF(N380="základní",J380,0)</f>
        <v>0</v>
      </c>
      <c r="BF380" s="241">
        <f>IF(N380="snížená",J380,0)</f>
        <v>0</v>
      </c>
      <c r="BG380" s="241">
        <f>IF(N380="zákl. přenesená",J380,0)</f>
        <v>0</v>
      </c>
      <c r="BH380" s="241">
        <f>IF(N380="sníž. přenesená",J380,0)</f>
        <v>0</v>
      </c>
      <c r="BI380" s="241">
        <f>IF(N380="nulová",J380,0)</f>
        <v>0</v>
      </c>
      <c r="BJ380" s="18" t="s">
        <v>85</v>
      </c>
      <c r="BK380" s="241">
        <f>ROUND(I380*H380,2)</f>
        <v>0</v>
      </c>
      <c r="BL380" s="18" t="s">
        <v>499</v>
      </c>
      <c r="BM380" s="240" t="s">
        <v>1004</v>
      </c>
    </row>
    <row r="381" s="2" customFormat="1" ht="6.96" customHeight="1">
      <c r="A381" s="39"/>
      <c r="B381" s="67"/>
      <c r="C381" s="68"/>
      <c r="D381" s="68"/>
      <c r="E381" s="68"/>
      <c r="F381" s="68"/>
      <c r="G381" s="68"/>
      <c r="H381" s="68"/>
      <c r="I381" s="68"/>
      <c r="J381" s="68"/>
      <c r="K381" s="68"/>
      <c r="L381" s="45"/>
      <c r="M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</row>
  </sheetData>
  <sheetProtection sheet="1" autoFilter="0" formatColumns="0" formatRows="0" objects="1" scenarios="1" spinCount="100000" saltValue="XVXUmkZwkgrQgfejcQRu9V8yKQPVofChpaHqnX1+nw+YTGyUhKj1gtK46SaY+6uZcigDQAvx/KS/buh+jHrsVg==" hashValue="D6Z0vCF8VPRo+mY8FibzJfGNOk+R+/kAXmfb8LBcm3VNjhVgW4tRJfOiKy2zthykKHZ0vPYFszmHctsi6bS21A==" algorithmName="SHA-512" password="CC3D"/>
  <autoFilter ref="C131:K3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82</v>
      </c>
    </row>
    <row r="4" s="1" customFormat="1" ht="24.96" customHeight="1">
      <c r="B4" s="21"/>
      <c r="D4" s="151" t="s">
        <v>108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26.25" customHeight="1">
      <c r="B7" s="21"/>
      <c r="E7" s="154" t="str">
        <f>'Rekapitulace stavby'!K6</f>
        <v>Chodníkové těleso a prodloužení vodovodu,Žilina u Nového Jičína,úsek Pstruží Potok-Životice u NJ</v>
      </c>
      <c r="F7" s="153"/>
      <c r="G7" s="153"/>
      <c r="H7" s="153"/>
      <c r="L7" s="21"/>
    </row>
    <row r="8" s="1" customFormat="1" ht="12" customHeight="1">
      <c r="B8" s="21"/>
      <c r="D8" s="153" t="s">
        <v>117</v>
      </c>
      <c r="L8" s="21"/>
    </row>
    <row r="9" s="2" customFormat="1" ht="23.25" customHeight="1">
      <c r="A9" s="39"/>
      <c r="B9" s="45"/>
      <c r="C9" s="39"/>
      <c r="D9" s="39"/>
      <c r="E9" s="154" t="s">
        <v>120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123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1005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18</v>
      </c>
      <c r="E13" s="39"/>
      <c r="F13" s="142" t="s">
        <v>1</v>
      </c>
      <c r="G13" s="39"/>
      <c r="H13" s="39"/>
      <c r="I13" s="153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20</v>
      </c>
      <c r="E14" s="39"/>
      <c r="F14" s="142" t="s">
        <v>21</v>
      </c>
      <c r="G14" s="39"/>
      <c r="H14" s="39"/>
      <c r="I14" s="153" t="s">
        <v>22</v>
      </c>
      <c r="J14" s="156" t="str">
        <f>'Rekapitulace stavby'!AN8</f>
        <v>10. 3. 2025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24</v>
      </c>
      <c r="E16" s="39"/>
      <c r="F16" s="39"/>
      <c r="G16" s="39"/>
      <c r="H16" s="39"/>
      <c r="I16" s="153" t="s">
        <v>25</v>
      </c>
      <c r="J16" s="142" t="s">
        <v>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27</v>
      </c>
      <c r="F17" s="39"/>
      <c r="G17" s="39"/>
      <c r="H17" s="39"/>
      <c r="I17" s="153" t="s">
        <v>28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29</v>
      </c>
      <c r="E19" s="39"/>
      <c r="F19" s="39"/>
      <c r="G19" s="39"/>
      <c r="H19" s="39"/>
      <c r="I19" s="153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3" t="s">
        <v>28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31</v>
      </c>
      <c r="E22" s="39"/>
      <c r="F22" s="39"/>
      <c r="G22" s="39"/>
      <c r="H22" s="39"/>
      <c r="I22" s="153" t="s">
        <v>25</v>
      </c>
      <c r="J22" s="142" t="s">
        <v>32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129</v>
      </c>
      <c r="F23" s="39"/>
      <c r="G23" s="39"/>
      <c r="H23" s="39"/>
      <c r="I23" s="153" t="s">
        <v>28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35</v>
      </c>
      <c r="E25" s="39"/>
      <c r="F25" s="39"/>
      <c r="G25" s="39"/>
      <c r="H25" s="39"/>
      <c r="I25" s="153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3" t="s">
        <v>28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38</v>
      </c>
      <c r="E32" s="39"/>
      <c r="F32" s="39"/>
      <c r="G32" s="39"/>
      <c r="H32" s="39"/>
      <c r="I32" s="39"/>
      <c r="J32" s="163">
        <f>ROUND(J125,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40</v>
      </c>
      <c r="G34" s="39"/>
      <c r="H34" s="39"/>
      <c r="I34" s="164" t="s">
        <v>39</v>
      </c>
      <c r="J34" s="164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5" t="s">
        <v>42</v>
      </c>
      <c r="E35" s="153" t="s">
        <v>43</v>
      </c>
      <c r="F35" s="166">
        <f>ROUND((SUM(BE125:BE141)),  2)</f>
        <v>0</v>
      </c>
      <c r="G35" s="39"/>
      <c r="H35" s="39"/>
      <c r="I35" s="167">
        <v>0.20999999999999999</v>
      </c>
      <c r="J35" s="166">
        <f>ROUND(((SUM(BE125:BE141))*I35),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3" t="s">
        <v>44</v>
      </c>
      <c r="F36" s="166">
        <f>ROUND((SUM(BF125:BF141)),  2)</f>
        <v>0</v>
      </c>
      <c r="G36" s="39"/>
      <c r="H36" s="39"/>
      <c r="I36" s="167">
        <v>0.12</v>
      </c>
      <c r="J36" s="166">
        <f>ROUND(((SUM(BF125:BF141))*I36),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3" t="s">
        <v>45</v>
      </c>
      <c r="F37" s="166">
        <f>ROUND((SUM(BG125:BG141)),  2)</f>
        <v>0</v>
      </c>
      <c r="G37" s="39"/>
      <c r="H37" s="39"/>
      <c r="I37" s="167">
        <v>0.20999999999999999</v>
      </c>
      <c r="J37" s="16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3" t="s">
        <v>46</v>
      </c>
      <c r="F38" s="166">
        <f>ROUND((SUM(BH125:BH141)),  2)</f>
        <v>0</v>
      </c>
      <c r="G38" s="39"/>
      <c r="H38" s="39"/>
      <c r="I38" s="167">
        <v>0.12</v>
      </c>
      <c r="J38" s="166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47</v>
      </c>
      <c r="F39" s="166">
        <f>ROUND((SUM(BI125:BI141)),  2)</f>
        <v>0</v>
      </c>
      <c r="G39" s="39"/>
      <c r="H39" s="39"/>
      <c r="I39" s="167">
        <v>0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8"/>
      <c r="D41" s="169" t="s">
        <v>48</v>
      </c>
      <c r="E41" s="170"/>
      <c r="F41" s="170"/>
      <c r="G41" s="171" t="s">
        <v>49</v>
      </c>
      <c r="H41" s="172" t="s">
        <v>50</v>
      </c>
      <c r="I41" s="170"/>
      <c r="J41" s="173">
        <f>SUM(J32:J39)</f>
        <v>0</v>
      </c>
      <c r="K41" s="174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 a prodloužení vodovodu,Žilina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23.25" customHeight="1">
      <c r="A87" s="39"/>
      <c r="B87" s="40"/>
      <c r="C87" s="41"/>
      <c r="D87" s="41"/>
      <c r="E87" s="186" t="s">
        <v>120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123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004 - Vedlejší rozpočtové náklady pro 002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Žilina u Nového Jičína</v>
      </c>
      <c r="G91" s="41"/>
      <c r="H91" s="41"/>
      <c r="I91" s="33" t="s">
        <v>22</v>
      </c>
      <c r="J91" s="80" t="str">
        <f>IF(J14="","",J14)</f>
        <v>10. 3. 2025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Městský úřad Nový Jičín</v>
      </c>
      <c r="G93" s="41"/>
      <c r="H93" s="41"/>
      <c r="I93" s="33" t="s">
        <v>31</v>
      </c>
      <c r="J93" s="37" t="str">
        <f>E23</f>
        <v>Aqua Ecology Projection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Fajfrová Irena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131</v>
      </c>
      <c r="D96" s="188"/>
      <c r="E96" s="188"/>
      <c r="F96" s="188"/>
      <c r="G96" s="188"/>
      <c r="H96" s="188"/>
      <c r="I96" s="188"/>
      <c r="J96" s="189" t="s">
        <v>132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133</v>
      </c>
      <c r="D98" s="41"/>
      <c r="E98" s="41"/>
      <c r="F98" s="41"/>
      <c r="G98" s="41"/>
      <c r="H98" s="41"/>
      <c r="I98" s="41"/>
      <c r="J98" s="111">
        <f>J125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134</v>
      </c>
    </row>
    <row r="99" s="9" customFormat="1" ht="24.96" customHeight="1">
      <c r="A99" s="9"/>
      <c r="B99" s="191"/>
      <c r="C99" s="192"/>
      <c r="D99" s="193" t="s">
        <v>1006</v>
      </c>
      <c r="E99" s="194"/>
      <c r="F99" s="194"/>
      <c r="G99" s="194"/>
      <c r="H99" s="194"/>
      <c r="I99" s="194"/>
      <c r="J99" s="195">
        <f>J126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4"/>
      <c r="D100" s="198" t="s">
        <v>1007</v>
      </c>
      <c r="E100" s="199"/>
      <c r="F100" s="199"/>
      <c r="G100" s="199"/>
      <c r="H100" s="199"/>
      <c r="I100" s="199"/>
      <c r="J100" s="200">
        <f>J127</f>
        <v>0</v>
      </c>
      <c r="K100" s="134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4"/>
      <c r="D101" s="198" t="s">
        <v>1008</v>
      </c>
      <c r="E101" s="199"/>
      <c r="F101" s="199"/>
      <c r="G101" s="199"/>
      <c r="H101" s="199"/>
      <c r="I101" s="199"/>
      <c r="J101" s="200">
        <f>J135</f>
        <v>0</v>
      </c>
      <c r="K101" s="134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4"/>
      <c r="D102" s="198" t="s">
        <v>1009</v>
      </c>
      <c r="E102" s="199"/>
      <c r="F102" s="199"/>
      <c r="G102" s="199"/>
      <c r="H102" s="199"/>
      <c r="I102" s="199"/>
      <c r="J102" s="200">
        <f>J137</f>
        <v>0</v>
      </c>
      <c r="K102" s="134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4"/>
      <c r="D103" s="198" t="s">
        <v>1010</v>
      </c>
      <c r="E103" s="199"/>
      <c r="F103" s="199"/>
      <c r="G103" s="199"/>
      <c r="H103" s="199"/>
      <c r="I103" s="199"/>
      <c r="J103" s="200">
        <f>J140</f>
        <v>0</v>
      </c>
      <c r="K103" s="134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144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86" t="str">
        <f>E7</f>
        <v>Chodníkové těleso a prodloužení vodovodu,Žilina u Nového Jičína,úsek Pstruží Potok-Životice u NJ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117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23.25" customHeight="1">
      <c r="A115" s="39"/>
      <c r="B115" s="40"/>
      <c r="C115" s="41"/>
      <c r="D115" s="41"/>
      <c r="E115" s="186" t="s">
        <v>120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123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004 - Vedlejší rozpočtové náklady pro 002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F14</f>
        <v>Žilina u Nového Jičína</v>
      </c>
      <c r="G119" s="41"/>
      <c r="H119" s="41"/>
      <c r="I119" s="33" t="s">
        <v>22</v>
      </c>
      <c r="J119" s="80" t="str">
        <f>IF(J14="","",J14)</f>
        <v>10. 3. 2025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24</v>
      </c>
      <c r="D121" s="41"/>
      <c r="E121" s="41"/>
      <c r="F121" s="28" t="str">
        <f>E17</f>
        <v>Městský úřad Nový Jičín</v>
      </c>
      <c r="G121" s="41"/>
      <c r="H121" s="41"/>
      <c r="I121" s="33" t="s">
        <v>31</v>
      </c>
      <c r="J121" s="37" t="str">
        <f>E23</f>
        <v>Aqua Ecology Projection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29</v>
      </c>
      <c r="D122" s="41"/>
      <c r="E122" s="41"/>
      <c r="F122" s="28" t="str">
        <f>IF(E20="","",E20)</f>
        <v>Vyplň údaj</v>
      </c>
      <c r="G122" s="41"/>
      <c r="H122" s="41"/>
      <c r="I122" s="33" t="s">
        <v>35</v>
      </c>
      <c r="J122" s="37" t="str">
        <f>E26</f>
        <v>Fajfrová Irena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2"/>
      <c r="B124" s="203"/>
      <c r="C124" s="204" t="s">
        <v>145</v>
      </c>
      <c r="D124" s="205" t="s">
        <v>63</v>
      </c>
      <c r="E124" s="205" t="s">
        <v>59</v>
      </c>
      <c r="F124" s="205" t="s">
        <v>60</v>
      </c>
      <c r="G124" s="205" t="s">
        <v>146</v>
      </c>
      <c r="H124" s="205" t="s">
        <v>147</v>
      </c>
      <c r="I124" s="205" t="s">
        <v>148</v>
      </c>
      <c r="J124" s="205" t="s">
        <v>132</v>
      </c>
      <c r="K124" s="206" t="s">
        <v>149</v>
      </c>
      <c r="L124" s="207"/>
      <c r="M124" s="101" t="s">
        <v>1</v>
      </c>
      <c r="N124" s="102" t="s">
        <v>42</v>
      </c>
      <c r="O124" s="102" t="s">
        <v>150</v>
      </c>
      <c r="P124" s="102" t="s">
        <v>151</v>
      </c>
      <c r="Q124" s="102" t="s">
        <v>152</v>
      </c>
      <c r="R124" s="102" t="s">
        <v>153</v>
      </c>
      <c r="S124" s="102" t="s">
        <v>154</v>
      </c>
      <c r="T124" s="103" t="s">
        <v>155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39"/>
      <c r="B125" s="40"/>
      <c r="C125" s="108" t="s">
        <v>156</v>
      </c>
      <c r="D125" s="41"/>
      <c r="E125" s="41"/>
      <c r="F125" s="41"/>
      <c r="G125" s="41"/>
      <c r="H125" s="41"/>
      <c r="I125" s="41"/>
      <c r="J125" s="208">
        <f>BK125</f>
        <v>0</v>
      </c>
      <c r="K125" s="41"/>
      <c r="L125" s="45"/>
      <c r="M125" s="104"/>
      <c r="N125" s="209"/>
      <c r="O125" s="105"/>
      <c r="P125" s="210">
        <f>P126</f>
        <v>0</v>
      </c>
      <c r="Q125" s="105"/>
      <c r="R125" s="210">
        <f>R126</f>
        <v>0</v>
      </c>
      <c r="S125" s="105"/>
      <c r="T125" s="211">
        <f>T126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77</v>
      </c>
      <c r="AU125" s="18" t="s">
        <v>134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77</v>
      </c>
      <c r="E126" s="216" t="s">
        <v>1011</v>
      </c>
      <c r="F126" s="216" t="s">
        <v>1012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P127+P135+P137+P140</f>
        <v>0</v>
      </c>
      <c r="Q126" s="221"/>
      <c r="R126" s="222">
        <f>R127+R135+R137+R140</f>
        <v>0</v>
      </c>
      <c r="S126" s="221"/>
      <c r="T126" s="223">
        <f>T127+T135+T137+T140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180</v>
      </c>
      <c r="AT126" s="225" t="s">
        <v>77</v>
      </c>
      <c r="AU126" s="225" t="s">
        <v>78</v>
      </c>
      <c r="AY126" s="224" t="s">
        <v>159</v>
      </c>
      <c r="BK126" s="226">
        <f>BK127+BK135+BK137+BK140</f>
        <v>0</v>
      </c>
    </row>
    <row r="127" s="12" customFormat="1" ht="22.8" customHeight="1">
      <c r="A127" s="12"/>
      <c r="B127" s="213"/>
      <c r="C127" s="214"/>
      <c r="D127" s="215" t="s">
        <v>77</v>
      </c>
      <c r="E127" s="227" t="s">
        <v>1013</v>
      </c>
      <c r="F127" s="227" t="s">
        <v>1014</v>
      </c>
      <c r="G127" s="214"/>
      <c r="H127" s="214"/>
      <c r="I127" s="217"/>
      <c r="J127" s="228">
        <f>BK127</f>
        <v>0</v>
      </c>
      <c r="K127" s="214"/>
      <c r="L127" s="219"/>
      <c r="M127" s="220"/>
      <c r="N127" s="221"/>
      <c r="O127" s="221"/>
      <c r="P127" s="222">
        <f>SUM(P128:P134)</f>
        <v>0</v>
      </c>
      <c r="Q127" s="221"/>
      <c r="R127" s="222">
        <f>SUM(R128:R134)</f>
        <v>0</v>
      </c>
      <c r="S127" s="221"/>
      <c r="T127" s="223">
        <f>SUM(T128:T134)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180</v>
      </c>
      <c r="AT127" s="225" t="s">
        <v>77</v>
      </c>
      <c r="AU127" s="225" t="s">
        <v>85</v>
      </c>
      <c r="AY127" s="224" t="s">
        <v>159</v>
      </c>
      <c r="BK127" s="226">
        <f>SUM(BK128:BK134)</f>
        <v>0</v>
      </c>
    </row>
    <row r="128" s="2" customFormat="1" ht="16.5" customHeight="1">
      <c r="A128" s="39"/>
      <c r="B128" s="40"/>
      <c r="C128" s="229" t="s">
        <v>85</v>
      </c>
      <c r="D128" s="229" t="s">
        <v>161</v>
      </c>
      <c r="E128" s="230" t="s">
        <v>1015</v>
      </c>
      <c r="F128" s="231" t="s">
        <v>1016</v>
      </c>
      <c r="G128" s="232" t="s">
        <v>1017</v>
      </c>
      <c r="H128" s="233">
        <v>1</v>
      </c>
      <c r="I128" s="234"/>
      <c r="J128" s="235">
        <f>ROUND(I128*H128,2)</f>
        <v>0</v>
      </c>
      <c r="K128" s="231" t="s">
        <v>165</v>
      </c>
      <c r="L128" s="45"/>
      <c r="M128" s="236" t="s">
        <v>1</v>
      </c>
      <c r="N128" s="237" t="s">
        <v>43</v>
      </c>
      <c r="O128" s="92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0" t="s">
        <v>1018</v>
      </c>
      <c r="AT128" s="240" t="s">
        <v>161</v>
      </c>
      <c r="AU128" s="240" t="s">
        <v>82</v>
      </c>
      <c r="AY128" s="18" t="s">
        <v>159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85</v>
      </c>
      <c r="BK128" s="241">
        <f>ROUND(I128*H128,2)</f>
        <v>0</v>
      </c>
      <c r="BL128" s="18" t="s">
        <v>1018</v>
      </c>
      <c r="BM128" s="240" t="s">
        <v>1019</v>
      </c>
    </row>
    <row r="129" s="2" customFormat="1" ht="16.5" customHeight="1">
      <c r="A129" s="39"/>
      <c r="B129" s="40"/>
      <c r="C129" s="229" t="s">
        <v>82</v>
      </c>
      <c r="D129" s="229" t="s">
        <v>161</v>
      </c>
      <c r="E129" s="230" t="s">
        <v>1020</v>
      </c>
      <c r="F129" s="231" t="s">
        <v>1021</v>
      </c>
      <c r="G129" s="232" t="s">
        <v>1017</v>
      </c>
      <c r="H129" s="233">
        <v>1</v>
      </c>
      <c r="I129" s="234"/>
      <c r="J129" s="235">
        <f>ROUND(I129*H129,2)</f>
        <v>0</v>
      </c>
      <c r="K129" s="231" t="s">
        <v>165</v>
      </c>
      <c r="L129" s="45"/>
      <c r="M129" s="236" t="s">
        <v>1</v>
      </c>
      <c r="N129" s="237" t="s">
        <v>43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1018</v>
      </c>
      <c r="AT129" s="240" t="s">
        <v>161</v>
      </c>
      <c r="AU129" s="240" t="s">
        <v>82</v>
      </c>
      <c r="AY129" s="18" t="s">
        <v>159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85</v>
      </c>
      <c r="BK129" s="241">
        <f>ROUND(I129*H129,2)</f>
        <v>0</v>
      </c>
      <c r="BL129" s="18" t="s">
        <v>1018</v>
      </c>
      <c r="BM129" s="240" t="s">
        <v>1022</v>
      </c>
    </row>
    <row r="130" s="2" customFormat="1" ht="16.5" customHeight="1">
      <c r="A130" s="39"/>
      <c r="B130" s="40"/>
      <c r="C130" s="229" t="s">
        <v>102</v>
      </c>
      <c r="D130" s="229" t="s">
        <v>161</v>
      </c>
      <c r="E130" s="230" t="s">
        <v>1023</v>
      </c>
      <c r="F130" s="231" t="s">
        <v>1024</v>
      </c>
      <c r="G130" s="232" t="s">
        <v>1017</v>
      </c>
      <c r="H130" s="233">
        <v>1</v>
      </c>
      <c r="I130" s="234"/>
      <c r="J130" s="235">
        <f>ROUND(I130*H130,2)</f>
        <v>0</v>
      </c>
      <c r="K130" s="231" t="s">
        <v>165</v>
      </c>
      <c r="L130" s="45"/>
      <c r="M130" s="236" t="s">
        <v>1</v>
      </c>
      <c r="N130" s="237" t="s">
        <v>43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1018</v>
      </c>
      <c r="AT130" s="240" t="s">
        <v>161</v>
      </c>
      <c r="AU130" s="240" t="s">
        <v>82</v>
      </c>
      <c r="AY130" s="18" t="s">
        <v>159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85</v>
      </c>
      <c r="BK130" s="241">
        <f>ROUND(I130*H130,2)</f>
        <v>0</v>
      </c>
      <c r="BL130" s="18" t="s">
        <v>1018</v>
      </c>
      <c r="BM130" s="240" t="s">
        <v>1025</v>
      </c>
    </row>
    <row r="131" s="2" customFormat="1" ht="16.5" customHeight="1">
      <c r="A131" s="39"/>
      <c r="B131" s="40"/>
      <c r="C131" s="229" t="s">
        <v>166</v>
      </c>
      <c r="D131" s="229" t="s">
        <v>161</v>
      </c>
      <c r="E131" s="230" t="s">
        <v>1026</v>
      </c>
      <c r="F131" s="231" t="s">
        <v>1027</v>
      </c>
      <c r="G131" s="232" t="s">
        <v>1017</v>
      </c>
      <c r="H131" s="233">
        <v>1</v>
      </c>
      <c r="I131" s="234"/>
      <c r="J131" s="235">
        <f>ROUND(I131*H131,2)</f>
        <v>0</v>
      </c>
      <c r="K131" s="231" t="s">
        <v>165</v>
      </c>
      <c r="L131" s="45"/>
      <c r="M131" s="236" t="s">
        <v>1</v>
      </c>
      <c r="N131" s="237" t="s">
        <v>43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1018</v>
      </c>
      <c r="AT131" s="240" t="s">
        <v>161</v>
      </c>
      <c r="AU131" s="240" t="s">
        <v>82</v>
      </c>
      <c r="AY131" s="18" t="s">
        <v>159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85</v>
      </c>
      <c r="BK131" s="241">
        <f>ROUND(I131*H131,2)</f>
        <v>0</v>
      </c>
      <c r="BL131" s="18" t="s">
        <v>1018</v>
      </c>
      <c r="BM131" s="240" t="s">
        <v>1028</v>
      </c>
    </row>
    <row r="132" s="2" customFormat="1" ht="16.5" customHeight="1">
      <c r="A132" s="39"/>
      <c r="B132" s="40"/>
      <c r="C132" s="229" t="s">
        <v>180</v>
      </c>
      <c r="D132" s="229" t="s">
        <v>161</v>
      </c>
      <c r="E132" s="230" t="s">
        <v>1029</v>
      </c>
      <c r="F132" s="231" t="s">
        <v>1030</v>
      </c>
      <c r="G132" s="232" t="s">
        <v>1017</v>
      </c>
      <c r="H132" s="233">
        <v>1</v>
      </c>
      <c r="I132" s="234"/>
      <c r="J132" s="235">
        <f>ROUND(I132*H132,2)</f>
        <v>0</v>
      </c>
      <c r="K132" s="231" t="s">
        <v>165</v>
      </c>
      <c r="L132" s="45"/>
      <c r="M132" s="236" t="s">
        <v>1</v>
      </c>
      <c r="N132" s="237" t="s">
        <v>43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1018</v>
      </c>
      <c r="AT132" s="240" t="s">
        <v>161</v>
      </c>
      <c r="AU132" s="240" t="s">
        <v>82</v>
      </c>
      <c r="AY132" s="18" t="s">
        <v>159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85</v>
      </c>
      <c r="BK132" s="241">
        <f>ROUND(I132*H132,2)</f>
        <v>0</v>
      </c>
      <c r="BL132" s="18" t="s">
        <v>1018</v>
      </c>
      <c r="BM132" s="240" t="s">
        <v>1031</v>
      </c>
    </row>
    <row r="133" s="2" customFormat="1" ht="24.15" customHeight="1">
      <c r="A133" s="39"/>
      <c r="B133" s="40"/>
      <c r="C133" s="229" t="s">
        <v>189</v>
      </c>
      <c r="D133" s="229" t="s">
        <v>161</v>
      </c>
      <c r="E133" s="230" t="s">
        <v>1032</v>
      </c>
      <c r="F133" s="231" t="s">
        <v>1033</v>
      </c>
      <c r="G133" s="232" t="s">
        <v>1017</v>
      </c>
      <c r="H133" s="233">
        <v>1</v>
      </c>
      <c r="I133" s="234"/>
      <c r="J133" s="235">
        <f>ROUND(I133*H133,2)</f>
        <v>0</v>
      </c>
      <c r="K133" s="231" t="s">
        <v>165</v>
      </c>
      <c r="L133" s="45"/>
      <c r="M133" s="236" t="s">
        <v>1</v>
      </c>
      <c r="N133" s="237" t="s">
        <v>43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1018</v>
      </c>
      <c r="AT133" s="240" t="s">
        <v>161</v>
      </c>
      <c r="AU133" s="240" t="s">
        <v>82</v>
      </c>
      <c r="AY133" s="18" t="s">
        <v>159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85</v>
      </c>
      <c r="BK133" s="241">
        <f>ROUND(I133*H133,2)</f>
        <v>0</v>
      </c>
      <c r="BL133" s="18" t="s">
        <v>1018</v>
      </c>
      <c r="BM133" s="240" t="s">
        <v>1034</v>
      </c>
    </row>
    <row r="134" s="2" customFormat="1" ht="16.5" customHeight="1">
      <c r="A134" s="39"/>
      <c r="B134" s="40"/>
      <c r="C134" s="229" t="s">
        <v>196</v>
      </c>
      <c r="D134" s="229" t="s">
        <v>161</v>
      </c>
      <c r="E134" s="230" t="s">
        <v>1035</v>
      </c>
      <c r="F134" s="231" t="s">
        <v>1036</v>
      </c>
      <c r="G134" s="232" t="s">
        <v>1017</v>
      </c>
      <c r="H134" s="233">
        <v>1</v>
      </c>
      <c r="I134" s="234"/>
      <c r="J134" s="235">
        <f>ROUND(I134*H134,2)</f>
        <v>0</v>
      </c>
      <c r="K134" s="231" t="s">
        <v>165</v>
      </c>
      <c r="L134" s="45"/>
      <c r="M134" s="236" t="s">
        <v>1</v>
      </c>
      <c r="N134" s="237" t="s">
        <v>43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</v>
      </c>
      <c r="T134" s="23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1018</v>
      </c>
      <c r="AT134" s="240" t="s">
        <v>161</v>
      </c>
      <c r="AU134" s="240" t="s">
        <v>82</v>
      </c>
      <c r="AY134" s="18" t="s">
        <v>159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85</v>
      </c>
      <c r="BK134" s="241">
        <f>ROUND(I134*H134,2)</f>
        <v>0</v>
      </c>
      <c r="BL134" s="18" t="s">
        <v>1018</v>
      </c>
      <c r="BM134" s="240" t="s">
        <v>1037</v>
      </c>
    </row>
    <row r="135" s="12" customFormat="1" ht="22.8" customHeight="1">
      <c r="A135" s="12"/>
      <c r="B135" s="213"/>
      <c r="C135" s="214"/>
      <c r="D135" s="215" t="s">
        <v>77</v>
      </c>
      <c r="E135" s="227" t="s">
        <v>1038</v>
      </c>
      <c r="F135" s="227" t="s">
        <v>1039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P136</f>
        <v>0</v>
      </c>
      <c r="Q135" s="221"/>
      <c r="R135" s="222">
        <f>R136</f>
        <v>0</v>
      </c>
      <c r="S135" s="221"/>
      <c r="T135" s="223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180</v>
      </c>
      <c r="AT135" s="225" t="s">
        <v>77</v>
      </c>
      <c r="AU135" s="225" t="s">
        <v>85</v>
      </c>
      <c r="AY135" s="224" t="s">
        <v>159</v>
      </c>
      <c r="BK135" s="226">
        <f>BK136</f>
        <v>0</v>
      </c>
    </row>
    <row r="136" s="2" customFormat="1" ht="16.5" customHeight="1">
      <c r="A136" s="39"/>
      <c r="B136" s="40"/>
      <c r="C136" s="229" t="s">
        <v>217</v>
      </c>
      <c r="D136" s="229" t="s">
        <v>161</v>
      </c>
      <c r="E136" s="230" t="s">
        <v>1040</v>
      </c>
      <c r="F136" s="231" t="s">
        <v>1039</v>
      </c>
      <c r="G136" s="232" t="s">
        <v>1017</v>
      </c>
      <c r="H136" s="233">
        <v>1</v>
      </c>
      <c r="I136" s="234"/>
      <c r="J136" s="235">
        <f>ROUND(I136*H136,2)</f>
        <v>0</v>
      </c>
      <c r="K136" s="231" t="s">
        <v>165</v>
      </c>
      <c r="L136" s="45"/>
      <c r="M136" s="236" t="s">
        <v>1</v>
      </c>
      <c r="N136" s="237" t="s">
        <v>43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1018</v>
      </c>
      <c r="AT136" s="240" t="s">
        <v>161</v>
      </c>
      <c r="AU136" s="240" t="s">
        <v>82</v>
      </c>
      <c r="AY136" s="18" t="s">
        <v>159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85</v>
      </c>
      <c r="BK136" s="241">
        <f>ROUND(I136*H136,2)</f>
        <v>0</v>
      </c>
      <c r="BL136" s="18" t="s">
        <v>1018</v>
      </c>
      <c r="BM136" s="240" t="s">
        <v>1041</v>
      </c>
    </row>
    <row r="137" s="12" customFormat="1" ht="22.8" customHeight="1">
      <c r="A137" s="12"/>
      <c r="B137" s="213"/>
      <c r="C137" s="214"/>
      <c r="D137" s="215" t="s">
        <v>77</v>
      </c>
      <c r="E137" s="227" t="s">
        <v>1042</v>
      </c>
      <c r="F137" s="227" t="s">
        <v>1043</v>
      </c>
      <c r="G137" s="214"/>
      <c r="H137" s="214"/>
      <c r="I137" s="217"/>
      <c r="J137" s="228">
        <f>BK137</f>
        <v>0</v>
      </c>
      <c r="K137" s="214"/>
      <c r="L137" s="219"/>
      <c r="M137" s="220"/>
      <c r="N137" s="221"/>
      <c r="O137" s="221"/>
      <c r="P137" s="222">
        <f>SUM(P138:P139)</f>
        <v>0</v>
      </c>
      <c r="Q137" s="221"/>
      <c r="R137" s="222">
        <f>SUM(R138:R139)</f>
        <v>0</v>
      </c>
      <c r="S137" s="221"/>
      <c r="T137" s="223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4" t="s">
        <v>180</v>
      </c>
      <c r="AT137" s="225" t="s">
        <v>77</v>
      </c>
      <c r="AU137" s="225" t="s">
        <v>85</v>
      </c>
      <c r="AY137" s="224" t="s">
        <v>159</v>
      </c>
      <c r="BK137" s="226">
        <f>SUM(BK138:BK139)</f>
        <v>0</v>
      </c>
    </row>
    <row r="138" s="2" customFormat="1" ht="16.5" customHeight="1">
      <c r="A138" s="39"/>
      <c r="B138" s="40"/>
      <c r="C138" s="229" t="s">
        <v>225</v>
      </c>
      <c r="D138" s="229" t="s">
        <v>161</v>
      </c>
      <c r="E138" s="230" t="s">
        <v>1044</v>
      </c>
      <c r="F138" s="231" t="s">
        <v>1045</v>
      </c>
      <c r="G138" s="232" t="s">
        <v>1017</v>
      </c>
      <c r="H138" s="233">
        <v>1</v>
      </c>
      <c r="I138" s="234"/>
      <c r="J138" s="235">
        <f>ROUND(I138*H138,2)</f>
        <v>0</v>
      </c>
      <c r="K138" s="231" t="s">
        <v>165</v>
      </c>
      <c r="L138" s="45"/>
      <c r="M138" s="236" t="s">
        <v>1</v>
      </c>
      <c r="N138" s="237" t="s">
        <v>43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1018</v>
      </c>
      <c r="AT138" s="240" t="s">
        <v>161</v>
      </c>
      <c r="AU138" s="240" t="s">
        <v>82</v>
      </c>
      <c r="AY138" s="18" t="s">
        <v>159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85</v>
      </c>
      <c r="BK138" s="241">
        <f>ROUND(I138*H138,2)</f>
        <v>0</v>
      </c>
      <c r="BL138" s="18" t="s">
        <v>1018</v>
      </c>
      <c r="BM138" s="240" t="s">
        <v>1046</v>
      </c>
    </row>
    <row r="139" s="2" customFormat="1" ht="21.75" customHeight="1">
      <c r="A139" s="39"/>
      <c r="B139" s="40"/>
      <c r="C139" s="229" t="s">
        <v>229</v>
      </c>
      <c r="D139" s="229" t="s">
        <v>161</v>
      </c>
      <c r="E139" s="230" t="s">
        <v>1047</v>
      </c>
      <c r="F139" s="231" t="s">
        <v>1048</v>
      </c>
      <c r="G139" s="232" t="s">
        <v>1017</v>
      </c>
      <c r="H139" s="233">
        <v>1</v>
      </c>
      <c r="I139" s="234"/>
      <c r="J139" s="235">
        <f>ROUND(I139*H139,2)</f>
        <v>0</v>
      </c>
      <c r="K139" s="231" t="s">
        <v>165</v>
      </c>
      <c r="L139" s="45"/>
      <c r="M139" s="236" t="s">
        <v>1</v>
      </c>
      <c r="N139" s="237" t="s">
        <v>43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1018</v>
      </c>
      <c r="AT139" s="240" t="s">
        <v>161</v>
      </c>
      <c r="AU139" s="240" t="s">
        <v>82</v>
      </c>
      <c r="AY139" s="18" t="s">
        <v>159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85</v>
      </c>
      <c r="BK139" s="241">
        <f>ROUND(I139*H139,2)</f>
        <v>0</v>
      </c>
      <c r="BL139" s="18" t="s">
        <v>1018</v>
      </c>
      <c r="BM139" s="240" t="s">
        <v>1049</v>
      </c>
    </row>
    <row r="140" s="12" customFormat="1" ht="22.8" customHeight="1">
      <c r="A140" s="12"/>
      <c r="B140" s="213"/>
      <c r="C140" s="214"/>
      <c r="D140" s="215" t="s">
        <v>77</v>
      </c>
      <c r="E140" s="227" t="s">
        <v>1050</v>
      </c>
      <c r="F140" s="227" t="s">
        <v>1051</v>
      </c>
      <c r="G140" s="214"/>
      <c r="H140" s="214"/>
      <c r="I140" s="217"/>
      <c r="J140" s="228">
        <f>BK140</f>
        <v>0</v>
      </c>
      <c r="K140" s="214"/>
      <c r="L140" s="219"/>
      <c r="M140" s="220"/>
      <c r="N140" s="221"/>
      <c r="O140" s="221"/>
      <c r="P140" s="222">
        <f>P141</f>
        <v>0</v>
      </c>
      <c r="Q140" s="221"/>
      <c r="R140" s="222">
        <f>R141</f>
        <v>0</v>
      </c>
      <c r="S140" s="221"/>
      <c r="T140" s="22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4" t="s">
        <v>180</v>
      </c>
      <c r="AT140" s="225" t="s">
        <v>77</v>
      </c>
      <c r="AU140" s="225" t="s">
        <v>85</v>
      </c>
      <c r="AY140" s="224" t="s">
        <v>159</v>
      </c>
      <c r="BK140" s="226">
        <f>BK141</f>
        <v>0</v>
      </c>
    </row>
    <row r="141" s="2" customFormat="1" ht="24.15" customHeight="1">
      <c r="A141" s="39"/>
      <c r="B141" s="40"/>
      <c r="C141" s="229" t="s">
        <v>234</v>
      </c>
      <c r="D141" s="229" t="s">
        <v>161</v>
      </c>
      <c r="E141" s="230" t="s">
        <v>1052</v>
      </c>
      <c r="F141" s="231" t="s">
        <v>1053</v>
      </c>
      <c r="G141" s="232" t="s">
        <v>1017</v>
      </c>
      <c r="H141" s="233">
        <v>1</v>
      </c>
      <c r="I141" s="234"/>
      <c r="J141" s="235">
        <f>ROUND(I141*H141,2)</f>
        <v>0</v>
      </c>
      <c r="K141" s="231" t="s">
        <v>165</v>
      </c>
      <c r="L141" s="45"/>
      <c r="M141" s="297" t="s">
        <v>1</v>
      </c>
      <c r="N141" s="298" t="s">
        <v>43</v>
      </c>
      <c r="O141" s="299"/>
      <c r="P141" s="300">
        <f>O141*H141</f>
        <v>0</v>
      </c>
      <c r="Q141" s="300">
        <v>0</v>
      </c>
      <c r="R141" s="300">
        <f>Q141*H141</f>
        <v>0</v>
      </c>
      <c r="S141" s="300">
        <v>0</v>
      </c>
      <c r="T141" s="30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1018</v>
      </c>
      <c r="AT141" s="240" t="s">
        <v>161</v>
      </c>
      <c r="AU141" s="240" t="s">
        <v>82</v>
      </c>
      <c r="AY141" s="18" t="s">
        <v>159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85</v>
      </c>
      <c r="BK141" s="241">
        <f>ROUND(I141*H141,2)</f>
        <v>0</v>
      </c>
      <c r="BL141" s="18" t="s">
        <v>1018</v>
      </c>
      <c r="BM141" s="240" t="s">
        <v>1054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GyenvsJ50ArZfw1k/Hr7JbEz1Dj/xuxPFOmHKMJ/HzAEHR1MYFJek3Z/VIrmczz5uNekK+l6Y6M973fpBXR+tg==" hashValue="imCOkqk0ncL1FfyUk4FoIAynNMP4CS9vS4opeg0xl8LRW4vEYGsxIsQbrs0Uj/w4oYfpUuZdnd6nwtnUyB7/ow==" algorithmName="SHA-512" password="CC3D"/>
  <autoFilter ref="C124:K14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  <c r="AZ2" s="148" t="s">
        <v>746</v>
      </c>
      <c r="BA2" s="148" t="s">
        <v>1</v>
      </c>
      <c r="BB2" s="148" t="s">
        <v>1</v>
      </c>
      <c r="BC2" s="148" t="s">
        <v>1055</v>
      </c>
      <c r="BD2" s="148" t="s">
        <v>82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82</v>
      </c>
      <c r="AZ3" s="148" t="s">
        <v>1056</v>
      </c>
      <c r="BA3" s="148" t="s">
        <v>1</v>
      </c>
      <c r="BB3" s="148" t="s">
        <v>1</v>
      </c>
      <c r="BC3" s="148" t="s">
        <v>1057</v>
      </c>
      <c r="BD3" s="148" t="s">
        <v>82</v>
      </c>
    </row>
    <row r="4" s="1" customFormat="1" ht="24.96" customHeight="1">
      <c r="B4" s="21"/>
      <c r="D4" s="151" t="s">
        <v>108</v>
      </c>
      <c r="L4" s="21"/>
      <c r="M4" s="152" t="s">
        <v>10</v>
      </c>
      <c r="AT4" s="18" t="s">
        <v>4</v>
      </c>
      <c r="AZ4" s="148" t="s">
        <v>121</v>
      </c>
      <c r="BA4" s="148" t="s">
        <v>1</v>
      </c>
      <c r="BB4" s="148" t="s">
        <v>1</v>
      </c>
      <c r="BC4" s="148" t="s">
        <v>1058</v>
      </c>
      <c r="BD4" s="148" t="s">
        <v>82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26.25" customHeight="1">
      <c r="B7" s="21"/>
      <c r="E7" s="154" t="str">
        <f>'Rekapitulace stavby'!K6</f>
        <v>Chodníkové těleso a prodloužení vodovodu,Žilina u Nového Jičína,úsek Pstruží Potok-Životice u NJ</v>
      </c>
      <c r="F7" s="153"/>
      <c r="G7" s="153"/>
      <c r="H7" s="153"/>
      <c r="L7" s="21"/>
    </row>
    <row r="8">
      <c r="B8" s="21"/>
      <c r="D8" s="153" t="s">
        <v>117</v>
      </c>
      <c r="L8" s="21"/>
    </row>
    <row r="9" s="1" customFormat="1" ht="23.25" customHeight="1">
      <c r="B9" s="21"/>
      <c r="E9" s="154" t="s">
        <v>120</v>
      </c>
      <c r="F9" s="1"/>
      <c r="G9" s="1"/>
      <c r="H9" s="1"/>
      <c r="L9" s="21"/>
    </row>
    <row r="10" s="1" customFormat="1" ht="12" customHeight="1">
      <c r="B10" s="21"/>
      <c r="D10" s="153" t="s">
        <v>123</v>
      </c>
      <c r="L10" s="21"/>
    </row>
    <row r="11" s="2" customFormat="1" ht="16.5" customHeight="1">
      <c r="A11" s="39"/>
      <c r="B11" s="45"/>
      <c r="C11" s="39"/>
      <c r="D11" s="39"/>
      <c r="E11" s="165" t="s">
        <v>1059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3" t="s">
        <v>1060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1061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6" t="str">
        <f>'Rekapitulace stavby'!AN8</f>
        <v>10. 3. 2025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7"/>
      <c r="B31" s="158"/>
      <c r="C31" s="157"/>
      <c r="D31" s="157"/>
      <c r="E31" s="159" t="s">
        <v>1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38</v>
      </c>
      <c r="E34" s="39"/>
      <c r="F34" s="39"/>
      <c r="G34" s="39"/>
      <c r="H34" s="39"/>
      <c r="I34" s="39"/>
      <c r="J34" s="163">
        <f>ROUND(J132,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40</v>
      </c>
      <c r="G36" s="39"/>
      <c r="H36" s="39"/>
      <c r="I36" s="164" t="s">
        <v>39</v>
      </c>
      <c r="J36" s="164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5" t="s">
        <v>42</v>
      </c>
      <c r="E37" s="153" t="s">
        <v>43</v>
      </c>
      <c r="F37" s="166">
        <f>ROUND((SUM(BE132:BE232)),  2)</f>
        <v>0</v>
      </c>
      <c r="G37" s="39"/>
      <c r="H37" s="39"/>
      <c r="I37" s="167">
        <v>0.20999999999999999</v>
      </c>
      <c r="J37" s="166">
        <f>ROUND(((SUM(BE132:BE232))*I37),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ROUND((SUM(BF132:BF232)),  2)</f>
        <v>0</v>
      </c>
      <c r="G38" s="39"/>
      <c r="H38" s="39"/>
      <c r="I38" s="167">
        <v>0.12</v>
      </c>
      <c r="J38" s="166">
        <f>ROUND(((SUM(BF132:BF232))*I38),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ROUND((SUM(BG132:BG232)),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ROUND((SUM(BH132:BH232)),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ROUND((SUM(BI132:BI232)),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 a prodloužení vodovodu,Žilina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23.25" customHeight="1">
      <c r="B87" s="22"/>
      <c r="C87" s="23"/>
      <c r="D87" s="23"/>
      <c r="E87" s="186" t="s">
        <v>120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123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02" t="s">
        <v>1059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1060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 xml:space="preserve">211 - Obnova stávajících vjezdů (SO-01). 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10. 3. 2025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131</v>
      </c>
      <c r="D98" s="188"/>
      <c r="E98" s="188"/>
      <c r="F98" s="188"/>
      <c r="G98" s="188"/>
      <c r="H98" s="188"/>
      <c r="I98" s="188"/>
      <c r="J98" s="189" t="s">
        <v>132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133</v>
      </c>
      <c r="D100" s="41"/>
      <c r="E100" s="41"/>
      <c r="F100" s="41"/>
      <c r="G100" s="41"/>
      <c r="H100" s="41"/>
      <c r="I100" s="41"/>
      <c r="J100" s="111">
        <f>J132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134</v>
      </c>
    </row>
    <row r="101" s="9" customFormat="1" ht="24.96" customHeight="1">
      <c r="A101" s="9"/>
      <c r="B101" s="191"/>
      <c r="C101" s="192"/>
      <c r="D101" s="193" t="s">
        <v>135</v>
      </c>
      <c r="E101" s="194"/>
      <c r="F101" s="194"/>
      <c r="G101" s="194"/>
      <c r="H101" s="194"/>
      <c r="I101" s="194"/>
      <c r="J101" s="195">
        <f>J133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4"/>
      <c r="D102" s="198" t="s">
        <v>136</v>
      </c>
      <c r="E102" s="199"/>
      <c r="F102" s="199"/>
      <c r="G102" s="199"/>
      <c r="H102" s="199"/>
      <c r="I102" s="199"/>
      <c r="J102" s="200">
        <f>J134</f>
        <v>0</v>
      </c>
      <c r="K102" s="134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4"/>
      <c r="D103" s="198" t="s">
        <v>1062</v>
      </c>
      <c r="E103" s="199"/>
      <c r="F103" s="199"/>
      <c r="G103" s="199"/>
      <c r="H103" s="199"/>
      <c r="I103" s="199"/>
      <c r="J103" s="200">
        <f>J165</f>
        <v>0</v>
      </c>
      <c r="K103" s="134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4"/>
      <c r="D104" s="198" t="s">
        <v>137</v>
      </c>
      <c r="E104" s="199"/>
      <c r="F104" s="199"/>
      <c r="G104" s="199"/>
      <c r="H104" s="199"/>
      <c r="I104" s="199"/>
      <c r="J104" s="200">
        <f>J169</f>
        <v>0</v>
      </c>
      <c r="K104" s="134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4"/>
      <c r="D105" s="198" t="s">
        <v>755</v>
      </c>
      <c r="E105" s="199"/>
      <c r="F105" s="199"/>
      <c r="G105" s="199"/>
      <c r="H105" s="199"/>
      <c r="I105" s="199"/>
      <c r="J105" s="200">
        <f>J176</f>
        <v>0</v>
      </c>
      <c r="K105" s="134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4"/>
      <c r="D106" s="198" t="s">
        <v>756</v>
      </c>
      <c r="E106" s="199"/>
      <c r="F106" s="199"/>
      <c r="G106" s="199"/>
      <c r="H106" s="199"/>
      <c r="I106" s="199"/>
      <c r="J106" s="200">
        <f>J208</f>
        <v>0</v>
      </c>
      <c r="K106" s="134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4"/>
      <c r="D107" s="198" t="s">
        <v>757</v>
      </c>
      <c r="E107" s="199"/>
      <c r="F107" s="199"/>
      <c r="G107" s="199"/>
      <c r="H107" s="199"/>
      <c r="I107" s="199"/>
      <c r="J107" s="200">
        <f>J225</f>
        <v>0</v>
      </c>
      <c r="K107" s="134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4"/>
      <c r="D108" s="198" t="s">
        <v>139</v>
      </c>
      <c r="E108" s="199"/>
      <c r="F108" s="199"/>
      <c r="G108" s="199"/>
      <c r="H108" s="199"/>
      <c r="I108" s="199"/>
      <c r="J108" s="200">
        <f>J231</f>
        <v>0</v>
      </c>
      <c r="K108" s="134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144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86" t="str">
        <f>E7</f>
        <v>Chodníkové těleso a prodloužení vodovodu,Žilina u Nového Jičína,úsek Pstruží Potok-Životice u NJ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117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1" customFormat="1" ht="23.25" customHeight="1">
      <c r="B120" s="22"/>
      <c r="C120" s="23"/>
      <c r="D120" s="23"/>
      <c r="E120" s="186" t="s">
        <v>120</v>
      </c>
      <c r="F120" s="23"/>
      <c r="G120" s="23"/>
      <c r="H120" s="23"/>
      <c r="I120" s="23"/>
      <c r="J120" s="23"/>
      <c r="K120" s="23"/>
      <c r="L120" s="21"/>
    </row>
    <row r="121" s="1" customFormat="1" ht="12" customHeight="1">
      <c r="B121" s="22"/>
      <c r="C121" s="33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302" t="s">
        <v>1059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1060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E13</f>
        <v xml:space="preserve">211 - Obnova stávajících vjezdů (SO-01). 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F16</f>
        <v>Žilina u Nového Jičína</v>
      </c>
      <c r="G126" s="41"/>
      <c r="H126" s="41"/>
      <c r="I126" s="33" t="s">
        <v>22</v>
      </c>
      <c r="J126" s="80" t="str">
        <f>IF(J16="","",J16)</f>
        <v>10. 3. 2025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40.05" customHeight="1">
      <c r="A128" s="39"/>
      <c r="B128" s="40"/>
      <c r="C128" s="33" t="s">
        <v>24</v>
      </c>
      <c r="D128" s="41"/>
      <c r="E128" s="41"/>
      <c r="F128" s="28" t="str">
        <f>E19</f>
        <v>Městský úřad Nový Jičín</v>
      </c>
      <c r="G128" s="41"/>
      <c r="H128" s="41"/>
      <c r="I128" s="33" t="s">
        <v>31</v>
      </c>
      <c r="J128" s="37" t="str">
        <f>E25</f>
        <v>Projekční a inženýrská činnost Groman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29</v>
      </c>
      <c r="D129" s="41"/>
      <c r="E129" s="41"/>
      <c r="F129" s="28" t="str">
        <f>IF(E22="","",E22)</f>
        <v>Vyplň údaj</v>
      </c>
      <c r="G129" s="41"/>
      <c r="H129" s="41"/>
      <c r="I129" s="33" t="s">
        <v>35</v>
      </c>
      <c r="J129" s="37" t="str">
        <f>E28</f>
        <v>Fajfrová Irena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2"/>
      <c r="B131" s="203"/>
      <c r="C131" s="204" t="s">
        <v>145</v>
      </c>
      <c r="D131" s="205" t="s">
        <v>63</v>
      </c>
      <c r="E131" s="205" t="s">
        <v>59</v>
      </c>
      <c r="F131" s="205" t="s">
        <v>60</v>
      </c>
      <c r="G131" s="205" t="s">
        <v>146</v>
      </c>
      <c r="H131" s="205" t="s">
        <v>147</v>
      </c>
      <c r="I131" s="205" t="s">
        <v>148</v>
      </c>
      <c r="J131" s="205" t="s">
        <v>132</v>
      </c>
      <c r="K131" s="206" t="s">
        <v>149</v>
      </c>
      <c r="L131" s="207"/>
      <c r="M131" s="101" t="s">
        <v>1</v>
      </c>
      <c r="N131" s="102" t="s">
        <v>42</v>
      </c>
      <c r="O131" s="102" t="s">
        <v>150</v>
      </c>
      <c r="P131" s="102" t="s">
        <v>151</v>
      </c>
      <c r="Q131" s="102" t="s">
        <v>152</v>
      </c>
      <c r="R131" s="102" t="s">
        <v>153</v>
      </c>
      <c r="S131" s="102" t="s">
        <v>154</v>
      </c>
      <c r="T131" s="103" t="s">
        <v>155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39"/>
      <c r="B132" s="40"/>
      <c r="C132" s="108" t="s">
        <v>156</v>
      </c>
      <c r="D132" s="41"/>
      <c r="E132" s="41"/>
      <c r="F132" s="41"/>
      <c r="G132" s="41"/>
      <c r="H132" s="41"/>
      <c r="I132" s="41"/>
      <c r="J132" s="208">
        <f>BK132</f>
        <v>0</v>
      </c>
      <c r="K132" s="41"/>
      <c r="L132" s="45"/>
      <c r="M132" s="104"/>
      <c r="N132" s="209"/>
      <c r="O132" s="105"/>
      <c r="P132" s="210">
        <f>P133</f>
        <v>0</v>
      </c>
      <c r="Q132" s="105"/>
      <c r="R132" s="210">
        <f>R133</f>
        <v>571.92009801999995</v>
      </c>
      <c r="S132" s="105"/>
      <c r="T132" s="211">
        <f>T133</f>
        <v>99.337000000000003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77</v>
      </c>
      <c r="AU132" s="18" t="s">
        <v>134</v>
      </c>
      <c r="BK132" s="212">
        <f>BK133</f>
        <v>0</v>
      </c>
    </row>
    <row r="133" s="12" customFormat="1" ht="25.92" customHeight="1">
      <c r="A133" s="12"/>
      <c r="B133" s="213"/>
      <c r="C133" s="214"/>
      <c r="D133" s="215" t="s">
        <v>77</v>
      </c>
      <c r="E133" s="216" t="s">
        <v>157</v>
      </c>
      <c r="F133" s="216" t="s">
        <v>158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P134+P165+P169+P176+P208+P225+P231</f>
        <v>0</v>
      </c>
      <c r="Q133" s="221"/>
      <c r="R133" s="222">
        <f>R134+R165+R169+R176+R208+R225+R231</f>
        <v>571.92009801999995</v>
      </c>
      <c r="S133" s="221"/>
      <c r="T133" s="223">
        <f>T134+T165+T169+T176+T208+T225+T231</f>
        <v>99.337000000000003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85</v>
      </c>
      <c r="AT133" s="225" t="s">
        <v>77</v>
      </c>
      <c r="AU133" s="225" t="s">
        <v>78</v>
      </c>
      <c r="AY133" s="224" t="s">
        <v>159</v>
      </c>
      <c r="BK133" s="226">
        <f>BK134+BK165+BK169+BK176+BK208+BK225+BK231</f>
        <v>0</v>
      </c>
    </row>
    <row r="134" s="12" customFormat="1" ht="22.8" customHeight="1">
      <c r="A134" s="12"/>
      <c r="B134" s="213"/>
      <c r="C134" s="214"/>
      <c r="D134" s="215" t="s">
        <v>77</v>
      </c>
      <c r="E134" s="227" t="s">
        <v>85</v>
      </c>
      <c r="F134" s="227" t="s">
        <v>160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SUM(P135:P164)</f>
        <v>0</v>
      </c>
      <c r="Q134" s="221"/>
      <c r="R134" s="222">
        <f>SUM(R135:R164)</f>
        <v>73.622962000000001</v>
      </c>
      <c r="S134" s="221"/>
      <c r="T134" s="223">
        <f>SUM(T135:T164)</f>
        <v>99.227000000000004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85</v>
      </c>
      <c r="AT134" s="225" t="s">
        <v>77</v>
      </c>
      <c r="AU134" s="225" t="s">
        <v>85</v>
      </c>
      <c r="AY134" s="224" t="s">
        <v>159</v>
      </c>
      <c r="BK134" s="226">
        <f>SUM(BK135:BK164)</f>
        <v>0</v>
      </c>
    </row>
    <row r="135" s="2" customFormat="1" ht="24.15" customHeight="1">
      <c r="A135" s="39"/>
      <c r="B135" s="40"/>
      <c r="C135" s="229" t="s">
        <v>85</v>
      </c>
      <c r="D135" s="229" t="s">
        <v>161</v>
      </c>
      <c r="E135" s="230" t="s">
        <v>1063</v>
      </c>
      <c r="F135" s="231" t="s">
        <v>1064</v>
      </c>
      <c r="G135" s="232" t="s">
        <v>183</v>
      </c>
      <c r="H135" s="233">
        <v>296.19999999999999</v>
      </c>
      <c r="I135" s="234"/>
      <c r="J135" s="235">
        <f>ROUND(I135*H135,2)</f>
        <v>0</v>
      </c>
      <c r="K135" s="231" t="s">
        <v>165</v>
      </c>
      <c r="L135" s="45"/>
      <c r="M135" s="236" t="s">
        <v>1</v>
      </c>
      <c r="N135" s="237" t="s">
        <v>43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0.22</v>
      </c>
      <c r="T135" s="239">
        <f>S135*H135</f>
        <v>65.164000000000001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166</v>
      </c>
      <c r="AT135" s="240" t="s">
        <v>161</v>
      </c>
      <c r="AU135" s="240" t="s">
        <v>82</v>
      </c>
      <c r="AY135" s="18" t="s">
        <v>159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85</v>
      </c>
      <c r="BK135" s="241">
        <f>ROUND(I135*H135,2)</f>
        <v>0</v>
      </c>
      <c r="BL135" s="18" t="s">
        <v>166</v>
      </c>
      <c r="BM135" s="240" t="s">
        <v>1065</v>
      </c>
    </row>
    <row r="136" s="13" customFormat="1">
      <c r="A136" s="13"/>
      <c r="B136" s="242"/>
      <c r="C136" s="243"/>
      <c r="D136" s="244" t="s">
        <v>168</v>
      </c>
      <c r="E136" s="245" t="s">
        <v>1</v>
      </c>
      <c r="F136" s="246" t="s">
        <v>746</v>
      </c>
      <c r="G136" s="243"/>
      <c r="H136" s="247">
        <v>296.19999999999999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168</v>
      </c>
      <c r="AU136" s="253" t="s">
        <v>82</v>
      </c>
      <c r="AV136" s="13" t="s">
        <v>82</v>
      </c>
      <c r="AW136" s="13" t="s">
        <v>34</v>
      </c>
      <c r="AX136" s="13" t="s">
        <v>85</v>
      </c>
      <c r="AY136" s="253" t="s">
        <v>159</v>
      </c>
    </row>
    <row r="137" s="2" customFormat="1" ht="24.15" customHeight="1">
      <c r="A137" s="39"/>
      <c r="B137" s="40"/>
      <c r="C137" s="229" t="s">
        <v>82</v>
      </c>
      <c r="D137" s="229" t="s">
        <v>161</v>
      </c>
      <c r="E137" s="230" t="s">
        <v>765</v>
      </c>
      <c r="F137" s="231" t="s">
        <v>766</v>
      </c>
      <c r="G137" s="232" t="s">
        <v>183</v>
      </c>
      <c r="H137" s="233">
        <v>296.19999999999999</v>
      </c>
      <c r="I137" s="234"/>
      <c r="J137" s="235">
        <f>ROUND(I137*H137,2)</f>
        <v>0</v>
      </c>
      <c r="K137" s="231" t="s">
        <v>165</v>
      </c>
      <c r="L137" s="45"/>
      <c r="M137" s="236" t="s">
        <v>1</v>
      </c>
      <c r="N137" s="237" t="s">
        <v>43</v>
      </c>
      <c r="O137" s="92"/>
      <c r="P137" s="238">
        <f>O137*H137</f>
        <v>0</v>
      </c>
      <c r="Q137" s="238">
        <v>1.0000000000000001E-05</v>
      </c>
      <c r="R137" s="238">
        <f>Q137*H137</f>
        <v>0.0029620000000000002</v>
      </c>
      <c r="S137" s="238">
        <v>0.11500000000000001</v>
      </c>
      <c r="T137" s="239">
        <f>S137*H137</f>
        <v>34.063000000000002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166</v>
      </c>
      <c r="AT137" s="240" t="s">
        <v>161</v>
      </c>
      <c r="AU137" s="240" t="s">
        <v>82</v>
      </c>
      <c r="AY137" s="18" t="s">
        <v>159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85</v>
      </c>
      <c r="BK137" s="241">
        <f>ROUND(I137*H137,2)</f>
        <v>0</v>
      </c>
      <c r="BL137" s="18" t="s">
        <v>166</v>
      </c>
      <c r="BM137" s="240" t="s">
        <v>1066</v>
      </c>
    </row>
    <row r="138" s="15" customFormat="1">
      <c r="A138" s="15"/>
      <c r="B138" s="265"/>
      <c r="C138" s="266"/>
      <c r="D138" s="244" t="s">
        <v>168</v>
      </c>
      <c r="E138" s="267" t="s">
        <v>1</v>
      </c>
      <c r="F138" s="268" t="s">
        <v>878</v>
      </c>
      <c r="G138" s="266"/>
      <c r="H138" s="267" t="s">
        <v>1</v>
      </c>
      <c r="I138" s="269"/>
      <c r="J138" s="266"/>
      <c r="K138" s="266"/>
      <c r="L138" s="270"/>
      <c r="M138" s="271"/>
      <c r="N138" s="272"/>
      <c r="O138" s="272"/>
      <c r="P138" s="272"/>
      <c r="Q138" s="272"/>
      <c r="R138" s="272"/>
      <c r="S138" s="272"/>
      <c r="T138" s="27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4" t="s">
        <v>168</v>
      </c>
      <c r="AU138" s="274" t="s">
        <v>82</v>
      </c>
      <c r="AV138" s="15" t="s">
        <v>85</v>
      </c>
      <c r="AW138" s="15" t="s">
        <v>34</v>
      </c>
      <c r="AX138" s="15" t="s">
        <v>78</v>
      </c>
      <c r="AY138" s="274" t="s">
        <v>159</v>
      </c>
    </row>
    <row r="139" s="13" customFormat="1">
      <c r="A139" s="13"/>
      <c r="B139" s="242"/>
      <c r="C139" s="243"/>
      <c r="D139" s="244" t="s">
        <v>168</v>
      </c>
      <c r="E139" s="245" t="s">
        <v>1</v>
      </c>
      <c r="F139" s="246" t="s">
        <v>1067</v>
      </c>
      <c r="G139" s="243"/>
      <c r="H139" s="247">
        <v>296.19999999999999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168</v>
      </c>
      <c r="AU139" s="253" t="s">
        <v>82</v>
      </c>
      <c r="AV139" s="13" t="s">
        <v>82</v>
      </c>
      <c r="AW139" s="13" t="s">
        <v>34</v>
      </c>
      <c r="AX139" s="13" t="s">
        <v>78</v>
      </c>
      <c r="AY139" s="253" t="s">
        <v>159</v>
      </c>
    </row>
    <row r="140" s="14" customFormat="1">
      <c r="A140" s="14"/>
      <c r="B140" s="254"/>
      <c r="C140" s="255"/>
      <c r="D140" s="244" t="s">
        <v>168</v>
      </c>
      <c r="E140" s="256" t="s">
        <v>746</v>
      </c>
      <c r="F140" s="257" t="s">
        <v>188</v>
      </c>
      <c r="G140" s="255"/>
      <c r="H140" s="258">
        <v>296.19999999999999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168</v>
      </c>
      <c r="AU140" s="264" t="s">
        <v>82</v>
      </c>
      <c r="AV140" s="14" t="s">
        <v>102</v>
      </c>
      <c r="AW140" s="14" t="s">
        <v>34</v>
      </c>
      <c r="AX140" s="14" t="s">
        <v>85</v>
      </c>
      <c r="AY140" s="264" t="s">
        <v>159</v>
      </c>
    </row>
    <row r="141" s="2" customFormat="1" ht="24.15" customHeight="1">
      <c r="A141" s="39"/>
      <c r="B141" s="40"/>
      <c r="C141" s="229" t="s">
        <v>102</v>
      </c>
      <c r="D141" s="229" t="s">
        <v>161</v>
      </c>
      <c r="E141" s="230" t="s">
        <v>1068</v>
      </c>
      <c r="F141" s="231" t="s">
        <v>1069</v>
      </c>
      <c r="G141" s="232" t="s">
        <v>164</v>
      </c>
      <c r="H141" s="233">
        <v>1.6000000000000001</v>
      </c>
      <c r="I141" s="234"/>
      <c r="J141" s="235">
        <f>ROUND(I141*H141,2)</f>
        <v>0</v>
      </c>
      <c r="K141" s="231" t="s">
        <v>165</v>
      </c>
      <c r="L141" s="45"/>
      <c r="M141" s="236" t="s">
        <v>1</v>
      </c>
      <c r="N141" s="237" t="s">
        <v>43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166</v>
      </c>
      <c r="AT141" s="240" t="s">
        <v>161</v>
      </c>
      <c r="AU141" s="240" t="s">
        <v>82</v>
      </c>
      <c r="AY141" s="18" t="s">
        <v>159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85</v>
      </c>
      <c r="BK141" s="241">
        <f>ROUND(I141*H141,2)</f>
        <v>0</v>
      </c>
      <c r="BL141" s="18" t="s">
        <v>166</v>
      </c>
      <c r="BM141" s="240" t="s">
        <v>1070</v>
      </c>
    </row>
    <row r="142" s="13" customFormat="1">
      <c r="A142" s="13"/>
      <c r="B142" s="242"/>
      <c r="C142" s="243"/>
      <c r="D142" s="244" t="s">
        <v>168</v>
      </c>
      <c r="E142" s="245" t="s">
        <v>1</v>
      </c>
      <c r="F142" s="246" t="s">
        <v>1071</v>
      </c>
      <c r="G142" s="243"/>
      <c r="H142" s="247">
        <v>1.6000000000000001</v>
      </c>
      <c r="I142" s="248"/>
      <c r="J142" s="243"/>
      <c r="K142" s="243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168</v>
      </c>
      <c r="AU142" s="253" t="s">
        <v>82</v>
      </c>
      <c r="AV142" s="13" t="s">
        <v>82</v>
      </c>
      <c r="AW142" s="13" t="s">
        <v>34</v>
      </c>
      <c r="AX142" s="13" t="s">
        <v>85</v>
      </c>
      <c r="AY142" s="253" t="s">
        <v>159</v>
      </c>
    </row>
    <row r="143" s="2" customFormat="1" ht="33" customHeight="1">
      <c r="A143" s="39"/>
      <c r="B143" s="40"/>
      <c r="C143" s="229" t="s">
        <v>166</v>
      </c>
      <c r="D143" s="229" t="s">
        <v>161</v>
      </c>
      <c r="E143" s="230" t="s">
        <v>1072</v>
      </c>
      <c r="F143" s="231" t="s">
        <v>1073</v>
      </c>
      <c r="G143" s="232" t="s">
        <v>192</v>
      </c>
      <c r="H143" s="233">
        <v>49.079999999999998</v>
      </c>
      <c r="I143" s="234"/>
      <c r="J143" s="235">
        <f>ROUND(I143*H143,2)</f>
        <v>0</v>
      </c>
      <c r="K143" s="231" t="s">
        <v>165</v>
      </c>
      <c r="L143" s="45"/>
      <c r="M143" s="236" t="s">
        <v>1</v>
      </c>
      <c r="N143" s="237" t="s">
        <v>43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166</v>
      </c>
      <c r="AT143" s="240" t="s">
        <v>161</v>
      </c>
      <c r="AU143" s="240" t="s">
        <v>82</v>
      </c>
      <c r="AY143" s="18" t="s">
        <v>159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85</v>
      </c>
      <c r="BK143" s="241">
        <f>ROUND(I143*H143,2)</f>
        <v>0</v>
      </c>
      <c r="BL143" s="18" t="s">
        <v>166</v>
      </c>
      <c r="BM143" s="240" t="s">
        <v>1074</v>
      </c>
    </row>
    <row r="144" s="15" customFormat="1">
      <c r="A144" s="15"/>
      <c r="B144" s="265"/>
      <c r="C144" s="266"/>
      <c r="D144" s="244" t="s">
        <v>168</v>
      </c>
      <c r="E144" s="267" t="s">
        <v>1</v>
      </c>
      <c r="F144" s="268" t="s">
        <v>1075</v>
      </c>
      <c r="G144" s="266"/>
      <c r="H144" s="267" t="s">
        <v>1</v>
      </c>
      <c r="I144" s="269"/>
      <c r="J144" s="266"/>
      <c r="K144" s="266"/>
      <c r="L144" s="270"/>
      <c r="M144" s="271"/>
      <c r="N144" s="272"/>
      <c r="O144" s="272"/>
      <c r="P144" s="272"/>
      <c r="Q144" s="272"/>
      <c r="R144" s="272"/>
      <c r="S144" s="272"/>
      <c r="T144" s="27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4" t="s">
        <v>168</v>
      </c>
      <c r="AU144" s="274" t="s">
        <v>82</v>
      </c>
      <c r="AV144" s="15" t="s">
        <v>85</v>
      </c>
      <c r="AW144" s="15" t="s">
        <v>34</v>
      </c>
      <c r="AX144" s="15" t="s">
        <v>78</v>
      </c>
      <c r="AY144" s="274" t="s">
        <v>159</v>
      </c>
    </row>
    <row r="145" s="13" customFormat="1">
      <c r="A145" s="13"/>
      <c r="B145" s="242"/>
      <c r="C145" s="243"/>
      <c r="D145" s="244" t="s">
        <v>168</v>
      </c>
      <c r="E145" s="245" t="s">
        <v>121</v>
      </c>
      <c r="F145" s="246" t="s">
        <v>1076</v>
      </c>
      <c r="G145" s="243"/>
      <c r="H145" s="247">
        <v>49.079999999999998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168</v>
      </c>
      <c r="AU145" s="253" t="s">
        <v>82</v>
      </c>
      <c r="AV145" s="13" t="s">
        <v>82</v>
      </c>
      <c r="AW145" s="13" t="s">
        <v>34</v>
      </c>
      <c r="AX145" s="13" t="s">
        <v>85</v>
      </c>
      <c r="AY145" s="253" t="s">
        <v>159</v>
      </c>
    </row>
    <row r="146" s="2" customFormat="1" ht="37.8" customHeight="1">
      <c r="A146" s="39"/>
      <c r="B146" s="40"/>
      <c r="C146" s="229" t="s">
        <v>180</v>
      </c>
      <c r="D146" s="229" t="s">
        <v>161</v>
      </c>
      <c r="E146" s="230" t="s">
        <v>292</v>
      </c>
      <c r="F146" s="231" t="s">
        <v>293</v>
      </c>
      <c r="G146" s="232" t="s">
        <v>192</v>
      </c>
      <c r="H146" s="233">
        <v>49.079999999999998</v>
      </c>
      <c r="I146" s="234"/>
      <c r="J146" s="235">
        <f>ROUND(I146*H146,2)</f>
        <v>0</v>
      </c>
      <c r="K146" s="231" t="s">
        <v>165</v>
      </c>
      <c r="L146" s="45"/>
      <c r="M146" s="236" t="s">
        <v>1</v>
      </c>
      <c r="N146" s="237" t="s">
        <v>43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166</v>
      </c>
      <c r="AT146" s="240" t="s">
        <v>161</v>
      </c>
      <c r="AU146" s="240" t="s">
        <v>82</v>
      </c>
      <c r="AY146" s="18" t="s">
        <v>159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85</v>
      </c>
      <c r="BK146" s="241">
        <f>ROUND(I146*H146,2)</f>
        <v>0</v>
      </c>
      <c r="BL146" s="18" t="s">
        <v>166</v>
      </c>
      <c r="BM146" s="240" t="s">
        <v>1077</v>
      </c>
    </row>
    <row r="147" s="13" customFormat="1">
      <c r="A147" s="13"/>
      <c r="B147" s="242"/>
      <c r="C147" s="243"/>
      <c r="D147" s="244" t="s">
        <v>168</v>
      </c>
      <c r="E147" s="245" t="s">
        <v>1</v>
      </c>
      <c r="F147" s="246" t="s">
        <v>121</v>
      </c>
      <c r="G147" s="243"/>
      <c r="H147" s="247">
        <v>49.079999999999998</v>
      </c>
      <c r="I147" s="248"/>
      <c r="J147" s="243"/>
      <c r="K147" s="243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168</v>
      </c>
      <c r="AU147" s="253" t="s">
        <v>82</v>
      </c>
      <c r="AV147" s="13" t="s">
        <v>82</v>
      </c>
      <c r="AW147" s="13" t="s">
        <v>34</v>
      </c>
      <c r="AX147" s="13" t="s">
        <v>85</v>
      </c>
      <c r="AY147" s="253" t="s">
        <v>159</v>
      </c>
    </row>
    <row r="148" s="2" customFormat="1" ht="37.8" customHeight="1">
      <c r="A148" s="39"/>
      <c r="B148" s="40"/>
      <c r="C148" s="229" t="s">
        <v>189</v>
      </c>
      <c r="D148" s="229" t="s">
        <v>161</v>
      </c>
      <c r="E148" s="230" t="s">
        <v>299</v>
      </c>
      <c r="F148" s="231" t="s">
        <v>300</v>
      </c>
      <c r="G148" s="232" t="s">
        <v>192</v>
      </c>
      <c r="H148" s="233">
        <v>490.80000000000001</v>
      </c>
      <c r="I148" s="234"/>
      <c r="J148" s="235">
        <f>ROUND(I148*H148,2)</f>
        <v>0</v>
      </c>
      <c r="K148" s="231" t="s">
        <v>165</v>
      </c>
      <c r="L148" s="45"/>
      <c r="M148" s="236" t="s">
        <v>1</v>
      </c>
      <c r="N148" s="237" t="s">
        <v>43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166</v>
      </c>
      <c r="AT148" s="240" t="s">
        <v>161</v>
      </c>
      <c r="AU148" s="240" t="s">
        <v>82</v>
      </c>
      <c r="AY148" s="18" t="s">
        <v>159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85</v>
      </c>
      <c r="BK148" s="241">
        <f>ROUND(I148*H148,2)</f>
        <v>0</v>
      </c>
      <c r="BL148" s="18" t="s">
        <v>166</v>
      </c>
      <c r="BM148" s="240" t="s">
        <v>1078</v>
      </c>
    </row>
    <row r="149" s="13" customFormat="1">
      <c r="A149" s="13"/>
      <c r="B149" s="242"/>
      <c r="C149" s="243"/>
      <c r="D149" s="244" t="s">
        <v>168</v>
      </c>
      <c r="E149" s="245" t="s">
        <v>1</v>
      </c>
      <c r="F149" s="246" t="s">
        <v>1079</v>
      </c>
      <c r="G149" s="243"/>
      <c r="H149" s="247">
        <v>490.80000000000001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168</v>
      </c>
      <c r="AU149" s="253" t="s">
        <v>82</v>
      </c>
      <c r="AV149" s="13" t="s">
        <v>82</v>
      </c>
      <c r="AW149" s="13" t="s">
        <v>34</v>
      </c>
      <c r="AX149" s="13" t="s">
        <v>85</v>
      </c>
      <c r="AY149" s="253" t="s">
        <v>159</v>
      </c>
    </row>
    <row r="150" s="2" customFormat="1" ht="16.5" customHeight="1">
      <c r="A150" s="39"/>
      <c r="B150" s="40"/>
      <c r="C150" s="229" t="s">
        <v>196</v>
      </c>
      <c r="D150" s="229" t="s">
        <v>161</v>
      </c>
      <c r="E150" s="230" t="s">
        <v>1080</v>
      </c>
      <c r="F150" s="231" t="s">
        <v>1081</v>
      </c>
      <c r="G150" s="232" t="s">
        <v>317</v>
      </c>
      <c r="H150" s="233">
        <v>98.159999999999997</v>
      </c>
      <c r="I150" s="234"/>
      <c r="J150" s="235">
        <f>ROUND(I150*H150,2)</f>
        <v>0</v>
      </c>
      <c r="K150" s="231" t="s">
        <v>1</v>
      </c>
      <c r="L150" s="45"/>
      <c r="M150" s="236" t="s">
        <v>1</v>
      </c>
      <c r="N150" s="237" t="s">
        <v>43</v>
      </c>
      <c r="O150" s="92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166</v>
      </c>
      <c r="AT150" s="240" t="s">
        <v>161</v>
      </c>
      <c r="AU150" s="240" t="s">
        <v>82</v>
      </c>
      <c r="AY150" s="18" t="s">
        <v>159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85</v>
      </c>
      <c r="BK150" s="241">
        <f>ROUND(I150*H150,2)</f>
        <v>0</v>
      </c>
      <c r="BL150" s="18" t="s">
        <v>166</v>
      </c>
      <c r="BM150" s="240" t="s">
        <v>1082</v>
      </c>
    </row>
    <row r="151" s="13" customFormat="1">
      <c r="A151" s="13"/>
      <c r="B151" s="242"/>
      <c r="C151" s="243"/>
      <c r="D151" s="244" t="s">
        <v>168</v>
      </c>
      <c r="E151" s="245" t="s">
        <v>1</v>
      </c>
      <c r="F151" s="246" t="s">
        <v>1083</v>
      </c>
      <c r="G151" s="243"/>
      <c r="H151" s="247">
        <v>98.159999999999997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168</v>
      </c>
      <c r="AU151" s="253" t="s">
        <v>82</v>
      </c>
      <c r="AV151" s="13" t="s">
        <v>82</v>
      </c>
      <c r="AW151" s="13" t="s">
        <v>34</v>
      </c>
      <c r="AX151" s="13" t="s">
        <v>85</v>
      </c>
      <c r="AY151" s="253" t="s">
        <v>159</v>
      </c>
    </row>
    <row r="152" s="2" customFormat="1" ht="16.5" customHeight="1">
      <c r="A152" s="39"/>
      <c r="B152" s="40"/>
      <c r="C152" s="229" t="s">
        <v>217</v>
      </c>
      <c r="D152" s="229" t="s">
        <v>161</v>
      </c>
      <c r="E152" s="230" t="s">
        <v>321</v>
      </c>
      <c r="F152" s="231" t="s">
        <v>322</v>
      </c>
      <c r="G152" s="232" t="s">
        <v>192</v>
      </c>
      <c r="H152" s="233">
        <v>49.079999999999998</v>
      </c>
      <c r="I152" s="234"/>
      <c r="J152" s="235">
        <f>ROUND(I152*H152,2)</f>
        <v>0</v>
      </c>
      <c r="K152" s="231" t="s">
        <v>165</v>
      </c>
      <c r="L152" s="45"/>
      <c r="M152" s="236" t="s">
        <v>1</v>
      </c>
      <c r="N152" s="237" t="s">
        <v>43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166</v>
      </c>
      <c r="AT152" s="240" t="s">
        <v>161</v>
      </c>
      <c r="AU152" s="240" t="s">
        <v>82</v>
      </c>
      <c r="AY152" s="18" t="s">
        <v>159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85</v>
      </c>
      <c r="BK152" s="241">
        <f>ROUND(I152*H152,2)</f>
        <v>0</v>
      </c>
      <c r="BL152" s="18" t="s">
        <v>166</v>
      </c>
      <c r="BM152" s="240" t="s">
        <v>1084</v>
      </c>
    </row>
    <row r="153" s="13" customFormat="1">
      <c r="A153" s="13"/>
      <c r="B153" s="242"/>
      <c r="C153" s="243"/>
      <c r="D153" s="244" t="s">
        <v>168</v>
      </c>
      <c r="E153" s="245" t="s">
        <v>1</v>
      </c>
      <c r="F153" s="246" t="s">
        <v>121</v>
      </c>
      <c r="G153" s="243"/>
      <c r="H153" s="247">
        <v>49.079999999999998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168</v>
      </c>
      <c r="AU153" s="253" t="s">
        <v>82</v>
      </c>
      <c r="AV153" s="13" t="s">
        <v>82</v>
      </c>
      <c r="AW153" s="13" t="s">
        <v>34</v>
      </c>
      <c r="AX153" s="13" t="s">
        <v>85</v>
      </c>
      <c r="AY153" s="253" t="s">
        <v>159</v>
      </c>
    </row>
    <row r="154" s="2" customFormat="1" ht="24.15" customHeight="1">
      <c r="A154" s="39"/>
      <c r="B154" s="40"/>
      <c r="C154" s="229" t="s">
        <v>225</v>
      </c>
      <c r="D154" s="229" t="s">
        <v>161</v>
      </c>
      <c r="E154" s="230" t="s">
        <v>325</v>
      </c>
      <c r="F154" s="231" t="s">
        <v>326</v>
      </c>
      <c r="G154" s="232" t="s">
        <v>192</v>
      </c>
      <c r="H154" s="233">
        <v>4.9080000000000004</v>
      </c>
      <c r="I154" s="234"/>
      <c r="J154" s="235">
        <f>ROUND(I154*H154,2)</f>
        <v>0</v>
      </c>
      <c r="K154" s="231" t="s">
        <v>165</v>
      </c>
      <c r="L154" s="45"/>
      <c r="M154" s="236" t="s">
        <v>1</v>
      </c>
      <c r="N154" s="237" t="s">
        <v>43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166</v>
      </c>
      <c r="AT154" s="240" t="s">
        <v>161</v>
      </c>
      <c r="AU154" s="240" t="s">
        <v>82</v>
      </c>
      <c r="AY154" s="18" t="s">
        <v>159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85</v>
      </c>
      <c r="BK154" s="241">
        <f>ROUND(I154*H154,2)</f>
        <v>0</v>
      </c>
      <c r="BL154" s="18" t="s">
        <v>166</v>
      </c>
      <c r="BM154" s="240" t="s">
        <v>1085</v>
      </c>
    </row>
    <row r="155" s="13" customFormat="1">
      <c r="A155" s="13"/>
      <c r="B155" s="242"/>
      <c r="C155" s="243"/>
      <c r="D155" s="244" t="s">
        <v>168</v>
      </c>
      <c r="E155" s="245" t="s">
        <v>1</v>
      </c>
      <c r="F155" s="246" t="s">
        <v>121</v>
      </c>
      <c r="G155" s="243"/>
      <c r="H155" s="247">
        <v>49.079999999999998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168</v>
      </c>
      <c r="AU155" s="253" t="s">
        <v>82</v>
      </c>
      <c r="AV155" s="13" t="s">
        <v>82</v>
      </c>
      <c r="AW155" s="13" t="s">
        <v>34</v>
      </c>
      <c r="AX155" s="13" t="s">
        <v>78</v>
      </c>
      <c r="AY155" s="253" t="s">
        <v>159</v>
      </c>
    </row>
    <row r="156" s="13" customFormat="1">
      <c r="A156" s="13"/>
      <c r="B156" s="242"/>
      <c r="C156" s="243"/>
      <c r="D156" s="244" t="s">
        <v>168</v>
      </c>
      <c r="E156" s="245" t="s">
        <v>1</v>
      </c>
      <c r="F156" s="246" t="s">
        <v>1086</v>
      </c>
      <c r="G156" s="243"/>
      <c r="H156" s="247">
        <v>-44.171999999999997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168</v>
      </c>
      <c r="AU156" s="253" t="s">
        <v>82</v>
      </c>
      <c r="AV156" s="13" t="s">
        <v>82</v>
      </c>
      <c r="AW156" s="13" t="s">
        <v>34</v>
      </c>
      <c r="AX156" s="13" t="s">
        <v>78</v>
      </c>
      <c r="AY156" s="253" t="s">
        <v>159</v>
      </c>
    </row>
    <row r="157" s="16" customFormat="1">
      <c r="A157" s="16"/>
      <c r="B157" s="275"/>
      <c r="C157" s="276"/>
      <c r="D157" s="244" t="s">
        <v>168</v>
      </c>
      <c r="E157" s="277" t="s">
        <v>1</v>
      </c>
      <c r="F157" s="278" t="s">
        <v>216</v>
      </c>
      <c r="G157" s="276"/>
      <c r="H157" s="279">
        <v>4.9080000000000004</v>
      </c>
      <c r="I157" s="280"/>
      <c r="J157" s="276"/>
      <c r="K157" s="276"/>
      <c r="L157" s="281"/>
      <c r="M157" s="282"/>
      <c r="N157" s="283"/>
      <c r="O157" s="283"/>
      <c r="P157" s="283"/>
      <c r="Q157" s="283"/>
      <c r="R157" s="283"/>
      <c r="S157" s="283"/>
      <c r="T157" s="284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85" t="s">
        <v>168</v>
      </c>
      <c r="AU157" s="285" t="s">
        <v>82</v>
      </c>
      <c r="AV157" s="16" t="s">
        <v>166</v>
      </c>
      <c r="AW157" s="16" t="s">
        <v>34</v>
      </c>
      <c r="AX157" s="16" t="s">
        <v>85</v>
      </c>
      <c r="AY157" s="285" t="s">
        <v>159</v>
      </c>
    </row>
    <row r="158" s="2" customFormat="1" ht="16.5" customHeight="1">
      <c r="A158" s="39"/>
      <c r="B158" s="40"/>
      <c r="C158" s="286" t="s">
        <v>229</v>
      </c>
      <c r="D158" s="286" t="s">
        <v>230</v>
      </c>
      <c r="E158" s="287" t="s">
        <v>332</v>
      </c>
      <c r="F158" s="288" t="s">
        <v>333</v>
      </c>
      <c r="G158" s="289" t="s">
        <v>317</v>
      </c>
      <c r="H158" s="290">
        <v>9.8160000000000007</v>
      </c>
      <c r="I158" s="291"/>
      <c r="J158" s="292">
        <f>ROUND(I158*H158,2)</f>
        <v>0</v>
      </c>
      <c r="K158" s="288" t="s">
        <v>165</v>
      </c>
      <c r="L158" s="293"/>
      <c r="M158" s="294" t="s">
        <v>1</v>
      </c>
      <c r="N158" s="295" t="s">
        <v>43</v>
      </c>
      <c r="O158" s="92"/>
      <c r="P158" s="238">
        <f>O158*H158</f>
        <v>0</v>
      </c>
      <c r="Q158" s="238">
        <v>1</v>
      </c>
      <c r="R158" s="238">
        <f>Q158*H158</f>
        <v>9.8160000000000007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217</v>
      </c>
      <c r="AT158" s="240" t="s">
        <v>230</v>
      </c>
      <c r="AU158" s="240" t="s">
        <v>82</v>
      </c>
      <c r="AY158" s="18" t="s">
        <v>159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85</v>
      </c>
      <c r="BK158" s="241">
        <f>ROUND(I158*H158,2)</f>
        <v>0</v>
      </c>
      <c r="BL158" s="18" t="s">
        <v>166</v>
      </c>
      <c r="BM158" s="240" t="s">
        <v>1087</v>
      </c>
    </row>
    <row r="159" s="13" customFormat="1">
      <c r="A159" s="13"/>
      <c r="B159" s="242"/>
      <c r="C159" s="243"/>
      <c r="D159" s="244" t="s">
        <v>168</v>
      </c>
      <c r="E159" s="245" t="s">
        <v>1</v>
      </c>
      <c r="F159" s="246" t="s">
        <v>1088</v>
      </c>
      <c r="G159" s="243"/>
      <c r="H159" s="247">
        <v>9.8160000000000007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168</v>
      </c>
      <c r="AU159" s="253" t="s">
        <v>82</v>
      </c>
      <c r="AV159" s="13" t="s">
        <v>82</v>
      </c>
      <c r="AW159" s="13" t="s">
        <v>34</v>
      </c>
      <c r="AX159" s="13" t="s">
        <v>85</v>
      </c>
      <c r="AY159" s="253" t="s">
        <v>159</v>
      </c>
    </row>
    <row r="160" s="2" customFormat="1" ht="24.15" customHeight="1">
      <c r="A160" s="39"/>
      <c r="B160" s="40"/>
      <c r="C160" s="229" t="s">
        <v>234</v>
      </c>
      <c r="D160" s="229" t="s">
        <v>161</v>
      </c>
      <c r="E160" s="230" t="s">
        <v>342</v>
      </c>
      <c r="F160" s="231" t="s">
        <v>343</v>
      </c>
      <c r="G160" s="232" t="s">
        <v>192</v>
      </c>
      <c r="H160" s="233">
        <v>31.902000000000001</v>
      </c>
      <c r="I160" s="234"/>
      <c r="J160" s="235">
        <f>ROUND(I160*H160,2)</f>
        <v>0</v>
      </c>
      <c r="K160" s="231" t="s">
        <v>165</v>
      </c>
      <c r="L160" s="45"/>
      <c r="M160" s="236" t="s">
        <v>1</v>
      </c>
      <c r="N160" s="237" t="s">
        <v>43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166</v>
      </c>
      <c r="AT160" s="240" t="s">
        <v>161</v>
      </c>
      <c r="AU160" s="240" t="s">
        <v>82</v>
      </c>
      <c r="AY160" s="18" t="s">
        <v>159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85</v>
      </c>
      <c r="BK160" s="241">
        <f>ROUND(I160*H160,2)</f>
        <v>0</v>
      </c>
      <c r="BL160" s="18" t="s">
        <v>166</v>
      </c>
      <c r="BM160" s="240" t="s">
        <v>1089</v>
      </c>
    </row>
    <row r="161" s="15" customFormat="1">
      <c r="A161" s="15"/>
      <c r="B161" s="265"/>
      <c r="C161" s="266"/>
      <c r="D161" s="244" t="s">
        <v>168</v>
      </c>
      <c r="E161" s="267" t="s">
        <v>1</v>
      </c>
      <c r="F161" s="268" t="s">
        <v>1075</v>
      </c>
      <c r="G161" s="266"/>
      <c r="H161" s="267" t="s">
        <v>1</v>
      </c>
      <c r="I161" s="269"/>
      <c r="J161" s="266"/>
      <c r="K161" s="266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168</v>
      </c>
      <c r="AU161" s="274" t="s">
        <v>82</v>
      </c>
      <c r="AV161" s="15" t="s">
        <v>85</v>
      </c>
      <c r="AW161" s="15" t="s">
        <v>34</v>
      </c>
      <c r="AX161" s="15" t="s">
        <v>78</v>
      </c>
      <c r="AY161" s="274" t="s">
        <v>159</v>
      </c>
    </row>
    <row r="162" s="13" customFormat="1">
      <c r="A162" s="13"/>
      <c r="B162" s="242"/>
      <c r="C162" s="243"/>
      <c r="D162" s="244" t="s">
        <v>168</v>
      </c>
      <c r="E162" s="245" t="s">
        <v>111</v>
      </c>
      <c r="F162" s="246" t="s">
        <v>1090</v>
      </c>
      <c r="G162" s="243"/>
      <c r="H162" s="247">
        <v>31.902000000000001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168</v>
      </c>
      <c r="AU162" s="253" t="s">
        <v>82</v>
      </c>
      <c r="AV162" s="13" t="s">
        <v>82</v>
      </c>
      <c r="AW162" s="13" t="s">
        <v>34</v>
      </c>
      <c r="AX162" s="13" t="s">
        <v>85</v>
      </c>
      <c r="AY162" s="253" t="s">
        <v>159</v>
      </c>
    </row>
    <row r="163" s="2" customFormat="1" ht="16.5" customHeight="1">
      <c r="A163" s="39"/>
      <c r="B163" s="40"/>
      <c r="C163" s="286" t="s">
        <v>8</v>
      </c>
      <c r="D163" s="286" t="s">
        <v>230</v>
      </c>
      <c r="E163" s="287" t="s">
        <v>1091</v>
      </c>
      <c r="F163" s="288" t="s">
        <v>1092</v>
      </c>
      <c r="G163" s="289" t="s">
        <v>317</v>
      </c>
      <c r="H163" s="290">
        <v>63.804000000000002</v>
      </c>
      <c r="I163" s="291"/>
      <c r="J163" s="292">
        <f>ROUND(I163*H163,2)</f>
        <v>0</v>
      </c>
      <c r="K163" s="288" t="s">
        <v>165</v>
      </c>
      <c r="L163" s="293"/>
      <c r="M163" s="294" t="s">
        <v>1</v>
      </c>
      <c r="N163" s="295" t="s">
        <v>43</v>
      </c>
      <c r="O163" s="92"/>
      <c r="P163" s="238">
        <f>O163*H163</f>
        <v>0</v>
      </c>
      <c r="Q163" s="238">
        <v>1</v>
      </c>
      <c r="R163" s="238">
        <f>Q163*H163</f>
        <v>63.804000000000002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217</v>
      </c>
      <c r="AT163" s="240" t="s">
        <v>230</v>
      </c>
      <c r="AU163" s="240" t="s">
        <v>82</v>
      </c>
      <c r="AY163" s="18" t="s">
        <v>159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85</v>
      </c>
      <c r="BK163" s="241">
        <f>ROUND(I163*H163,2)</f>
        <v>0</v>
      </c>
      <c r="BL163" s="18" t="s">
        <v>166</v>
      </c>
      <c r="BM163" s="240" t="s">
        <v>1093</v>
      </c>
    </row>
    <row r="164" s="13" customFormat="1">
      <c r="A164" s="13"/>
      <c r="B164" s="242"/>
      <c r="C164" s="243"/>
      <c r="D164" s="244" t="s">
        <v>168</v>
      </c>
      <c r="E164" s="243"/>
      <c r="F164" s="246" t="s">
        <v>1094</v>
      </c>
      <c r="G164" s="243"/>
      <c r="H164" s="247">
        <v>63.804000000000002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168</v>
      </c>
      <c r="AU164" s="253" t="s">
        <v>82</v>
      </c>
      <c r="AV164" s="13" t="s">
        <v>82</v>
      </c>
      <c r="AW164" s="13" t="s">
        <v>4</v>
      </c>
      <c r="AX164" s="13" t="s">
        <v>85</v>
      </c>
      <c r="AY164" s="253" t="s">
        <v>159</v>
      </c>
    </row>
    <row r="165" s="12" customFormat="1" ht="22.8" customHeight="1">
      <c r="A165" s="12"/>
      <c r="B165" s="213"/>
      <c r="C165" s="214"/>
      <c r="D165" s="215" t="s">
        <v>77</v>
      </c>
      <c r="E165" s="227" t="s">
        <v>82</v>
      </c>
      <c r="F165" s="227" t="s">
        <v>1095</v>
      </c>
      <c r="G165" s="214"/>
      <c r="H165" s="214"/>
      <c r="I165" s="217"/>
      <c r="J165" s="228">
        <f>BK165</f>
        <v>0</v>
      </c>
      <c r="K165" s="214"/>
      <c r="L165" s="219"/>
      <c r="M165" s="220"/>
      <c r="N165" s="221"/>
      <c r="O165" s="221"/>
      <c r="P165" s="222">
        <f>SUM(P166:P168)</f>
        <v>0</v>
      </c>
      <c r="Q165" s="221"/>
      <c r="R165" s="222">
        <f>SUM(R166:R168)</f>
        <v>0.16512341999999999</v>
      </c>
      <c r="S165" s="221"/>
      <c r="T165" s="223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4" t="s">
        <v>85</v>
      </c>
      <c r="AT165" s="225" t="s">
        <v>77</v>
      </c>
      <c r="AU165" s="225" t="s">
        <v>85</v>
      </c>
      <c r="AY165" s="224" t="s">
        <v>159</v>
      </c>
      <c r="BK165" s="226">
        <f>SUM(BK166:BK168)</f>
        <v>0</v>
      </c>
    </row>
    <row r="166" s="2" customFormat="1" ht="16.5" customHeight="1">
      <c r="A166" s="39"/>
      <c r="B166" s="40"/>
      <c r="C166" s="229" t="s">
        <v>246</v>
      </c>
      <c r="D166" s="229" t="s">
        <v>161</v>
      </c>
      <c r="E166" s="230" t="s">
        <v>1096</v>
      </c>
      <c r="F166" s="231" t="s">
        <v>1097</v>
      </c>
      <c r="G166" s="232" t="s">
        <v>192</v>
      </c>
      <c r="H166" s="233">
        <v>0.066000000000000003</v>
      </c>
      <c r="I166" s="234"/>
      <c r="J166" s="235">
        <f>ROUND(I166*H166,2)</f>
        <v>0</v>
      </c>
      <c r="K166" s="231" t="s">
        <v>165</v>
      </c>
      <c r="L166" s="45"/>
      <c r="M166" s="236" t="s">
        <v>1</v>
      </c>
      <c r="N166" s="237" t="s">
        <v>43</v>
      </c>
      <c r="O166" s="92"/>
      <c r="P166" s="238">
        <f>O166*H166</f>
        <v>0</v>
      </c>
      <c r="Q166" s="238">
        <v>2.5018699999999998</v>
      </c>
      <c r="R166" s="238">
        <f>Q166*H166</f>
        <v>0.16512341999999999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166</v>
      </c>
      <c r="AT166" s="240" t="s">
        <v>161</v>
      </c>
      <c r="AU166" s="240" t="s">
        <v>82</v>
      </c>
      <c r="AY166" s="18" t="s">
        <v>159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85</v>
      </c>
      <c r="BK166" s="241">
        <f>ROUND(I166*H166,2)</f>
        <v>0</v>
      </c>
      <c r="BL166" s="18" t="s">
        <v>166</v>
      </c>
      <c r="BM166" s="240" t="s">
        <v>1098</v>
      </c>
    </row>
    <row r="167" s="15" customFormat="1">
      <c r="A167" s="15"/>
      <c r="B167" s="265"/>
      <c r="C167" s="266"/>
      <c r="D167" s="244" t="s">
        <v>168</v>
      </c>
      <c r="E167" s="267" t="s">
        <v>1</v>
      </c>
      <c r="F167" s="268" t="s">
        <v>1099</v>
      </c>
      <c r="G167" s="266"/>
      <c r="H167" s="267" t="s">
        <v>1</v>
      </c>
      <c r="I167" s="269"/>
      <c r="J167" s="266"/>
      <c r="K167" s="266"/>
      <c r="L167" s="270"/>
      <c r="M167" s="271"/>
      <c r="N167" s="272"/>
      <c r="O167" s="272"/>
      <c r="P167" s="272"/>
      <c r="Q167" s="272"/>
      <c r="R167" s="272"/>
      <c r="S167" s="272"/>
      <c r="T167" s="27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4" t="s">
        <v>168</v>
      </c>
      <c r="AU167" s="274" t="s">
        <v>82</v>
      </c>
      <c r="AV167" s="15" t="s">
        <v>85</v>
      </c>
      <c r="AW167" s="15" t="s">
        <v>34</v>
      </c>
      <c r="AX167" s="15" t="s">
        <v>78</v>
      </c>
      <c r="AY167" s="274" t="s">
        <v>159</v>
      </c>
    </row>
    <row r="168" s="13" customFormat="1">
      <c r="A168" s="13"/>
      <c r="B168" s="242"/>
      <c r="C168" s="243"/>
      <c r="D168" s="244" t="s">
        <v>168</v>
      </c>
      <c r="E168" s="245" t="s">
        <v>1</v>
      </c>
      <c r="F168" s="246" t="s">
        <v>1100</v>
      </c>
      <c r="G168" s="243"/>
      <c r="H168" s="247">
        <v>0.066000000000000003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168</v>
      </c>
      <c r="AU168" s="253" t="s">
        <v>82</v>
      </c>
      <c r="AV168" s="13" t="s">
        <v>82</v>
      </c>
      <c r="AW168" s="13" t="s">
        <v>34</v>
      </c>
      <c r="AX168" s="13" t="s">
        <v>85</v>
      </c>
      <c r="AY168" s="253" t="s">
        <v>159</v>
      </c>
    </row>
    <row r="169" s="12" customFormat="1" ht="22.8" customHeight="1">
      <c r="A169" s="12"/>
      <c r="B169" s="213"/>
      <c r="C169" s="214"/>
      <c r="D169" s="215" t="s">
        <v>77</v>
      </c>
      <c r="E169" s="227" t="s">
        <v>166</v>
      </c>
      <c r="F169" s="227" t="s">
        <v>380</v>
      </c>
      <c r="G169" s="214"/>
      <c r="H169" s="214"/>
      <c r="I169" s="217"/>
      <c r="J169" s="228">
        <f>BK169</f>
        <v>0</v>
      </c>
      <c r="K169" s="214"/>
      <c r="L169" s="219"/>
      <c r="M169" s="220"/>
      <c r="N169" s="221"/>
      <c r="O169" s="221"/>
      <c r="P169" s="222">
        <f>SUM(P170:P175)</f>
        <v>0</v>
      </c>
      <c r="Q169" s="221"/>
      <c r="R169" s="222">
        <f>SUM(R170:R175)</f>
        <v>27.698666099999997</v>
      </c>
      <c r="S169" s="221"/>
      <c r="T169" s="223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4" t="s">
        <v>85</v>
      </c>
      <c r="AT169" s="225" t="s">
        <v>77</v>
      </c>
      <c r="AU169" s="225" t="s">
        <v>85</v>
      </c>
      <c r="AY169" s="224" t="s">
        <v>159</v>
      </c>
      <c r="BK169" s="226">
        <f>SUM(BK170:BK175)</f>
        <v>0</v>
      </c>
    </row>
    <row r="170" s="2" customFormat="1" ht="16.5" customHeight="1">
      <c r="A170" s="39"/>
      <c r="B170" s="40"/>
      <c r="C170" s="229" t="s">
        <v>250</v>
      </c>
      <c r="D170" s="229" t="s">
        <v>161</v>
      </c>
      <c r="E170" s="230" t="s">
        <v>381</v>
      </c>
      <c r="F170" s="231" t="s">
        <v>382</v>
      </c>
      <c r="G170" s="232" t="s">
        <v>192</v>
      </c>
      <c r="H170" s="233">
        <v>4.9080000000000004</v>
      </c>
      <c r="I170" s="234"/>
      <c r="J170" s="235">
        <f>ROUND(I170*H170,2)</f>
        <v>0</v>
      </c>
      <c r="K170" s="231" t="s">
        <v>165</v>
      </c>
      <c r="L170" s="45"/>
      <c r="M170" s="236" t="s">
        <v>1</v>
      </c>
      <c r="N170" s="237" t="s">
        <v>43</v>
      </c>
      <c r="O170" s="92"/>
      <c r="P170" s="238">
        <f>O170*H170</f>
        <v>0</v>
      </c>
      <c r="Q170" s="238">
        <v>1.8907700000000001</v>
      </c>
      <c r="R170" s="238">
        <f>Q170*H170</f>
        <v>9.2798991600000011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166</v>
      </c>
      <c r="AT170" s="240" t="s">
        <v>161</v>
      </c>
      <c r="AU170" s="240" t="s">
        <v>82</v>
      </c>
      <c r="AY170" s="18" t="s">
        <v>159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85</v>
      </c>
      <c r="BK170" s="241">
        <f>ROUND(I170*H170,2)</f>
        <v>0</v>
      </c>
      <c r="BL170" s="18" t="s">
        <v>166</v>
      </c>
      <c r="BM170" s="240" t="s">
        <v>1101</v>
      </c>
    </row>
    <row r="171" s="15" customFormat="1">
      <c r="A171" s="15"/>
      <c r="B171" s="265"/>
      <c r="C171" s="266"/>
      <c r="D171" s="244" t="s">
        <v>168</v>
      </c>
      <c r="E171" s="267" t="s">
        <v>1</v>
      </c>
      <c r="F171" s="268" t="s">
        <v>1102</v>
      </c>
      <c r="G171" s="266"/>
      <c r="H171" s="267" t="s">
        <v>1</v>
      </c>
      <c r="I171" s="269"/>
      <c r="J171" s="266"/>
      <c r="K171" s="266"/>
      <c r="L171" s="270"/>
      <c r="M171" s="271"/>
      <c r="N171" s="272"/>
      <c r="O171" s="272"/>
      <c r="P171" s="272"/>
      <c r="Q171" s="272"/>
      <c r="R171" s="272"/>
      <c r="S171" s="272"/>
      <c r="T171" s="27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4" t="s">
        <v>168</v>
      </c>
      <c r="AU171" s="274" t="s">
        <v>82</v>
      </c>
      <c r="AV171" s="15" t="s">
        <v>85</v>
      </c>
      <c r="AW171" s="15" t="s">
        <v>34</v>
      </c>
      <c r="AX171" s="15" t="s">
        <v>78</v>
      </c>
      <c r="AY171" s="274" t="s">
        <v>159</v>
      </c>
    </row>
    <row r="172" s="13" customFormat="1">
      <c r="A172" s="13"/>
      <c r="B172" s="242"/>
      <c r="C172" s="243"/>
      <c r="D172" s="244" t="s">
        <v>168</v>
      </c>
      <c r="E172" s="245" t="s">
        <v>1</v>
      </c>
      <c r="F172" s="246" t="s">
        <v>1103</v>
      </c>
      <c r="G172" s="243"/>
      <c r="H172" s="247">
        <v>4.9080000000000004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168</v>
      </c>
      <c r="AU172" s="253" t="s">
        <v>82</v>
      </c>
      <c r="AV172" s="13" t="s">
        <v>82</v>
      </c>
      <c r="AW172" s="13" t="s">
        <v>34</v>
      </c>
      <c r="AX172" s="13" t="s">
        <v>85</v>
      </c>
      <c r="AY172" s="253" t="s">
        <v>159</v>
      </c>
    </row>
    <row r="173" s="2" customFormat="1" ht="24.15" customHeight="1">
      <c r="A173" s="39"/>
      <c r="B173" s="40"/>
      <c r="C173" s="229" t="s">
        <v>254</v>
      </c>
      <c r="D173" s="229" t="s">
        <v>161</v>
      </c>
      <c r="E173" s="230" t="s">
        <v>1104</v>
      </c>
      <c r="F173" s="231" t="s">
        <v>1105</v>
      </c>
      <c r="G173" s="232" t="s">
        <v>192</v>
      </c>
      <c r="H173" s="233">
        <v>7.3620000000000001</v>
      </c>
      <c r="I173" s="234"/>
      <c r="J173" s="235">
        <f>ROUND(I173*H173,2)</f>
        <v>0</v>
      </c>
      <c r="K173" s="231" t="s">
        <v>165</v>
      </c>
      <c r="L173" s="45"/>
      <c r="M173" s="236" t="s">
        <v>1</v>
      </c>
      <c r="N173" s="237" t="s">
        <v>43</v>
      </c>
      <c r="O173" s="92"/>
      <c r="P173" s="238">
        <f>O173*H173</f>
        <v>0</v>
      </c>
      <c r="Q173" s="238">
        <v>2.5018699999999998</v>
      </c>
      <c r="R173" s="238">
        <f>Q173*H173</f>
        <v>18.418766939999998</v>
      </c>
      <c r="S173" s="238">
        <v>0</v>
      </c>
      <c r="T173" s="23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166</v>
      </c>
      <c r="AT173" s="240" t="s">
        <v>161</v>
      </c>
      <c r="AU173" s="240" t="s">
        <v>82</v>
      </c>
      <c r="AY173" s="18" t="s">
        <v>159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85</v>
      </c>
      <c r="BK173" s="241">
        <f>ROUND(I173*H173,2)</f>
        <v>0</v>
      </c>
      <c r="BL173" s="18" t="s">
        <v>166</v>
      </c>
      <c r="BM173" s="240" t="s">
        <v>1106</v>
      </c>
    </row>
    <row r="174" s="15" customFormat="1">
      <c r="A174" s="15"/>
      <c r="B174" s="265"/>
      <c r="C174" s="266"/>
      <c r="D174" s="244" t="s">
        <v>168</v>
      </c>
      <c r="E174" s="267" t="s">
        <v>1</v>
      </c>
      <c r="F174" s="268" t="s">
        <v>1102</v>
      </c>
      <c r="G174" s="266"/>
      <c r="H174" s="267" t="s">
        <v>1</v>
      </c>
      <c r="I174" s="269"/>
      <c r="J174" s="266"/>
      <c r="K174" s="266"/>
      <c r="L174" s="270"/>
      <c r="M174" s="271"/>
      <c r="N174" s="272"/>
      <c r="O174" s="272"/>
      <c r="P174" s="272"/>
      <c r="Q174" s="272"/>
      <c r="R174" s="272"/>
      <c r="S174" s="272"/>
      <c r="T174" s="27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4" t="s">
        <v>168</v>
      </c>
      <c r="AU174" s="274" t="s">
        <v>82</v>
      </c>
      <c r="AV174" s="15" t="s">
        <v>85</v>
      </c>
      <c r="AW174" s="15" t="s">
        <v>34</v>
      </c>
      <c r="AX174" s="15" t="s">
        <v>78</v>
      </c>
      <c r="AY174" s="274" t="s">
        <v>159</v>
      </c>
    </row>
    <row r="175" s="13" customFormat="1">
      <c r="A175" s="13"/>
      <c r="B175" s="242"/>
      <c r="C175" s="243"/>
      <c r="D175" s="244" t="s">
        <v>168</v>
      </c>
      <c r="E175" s="245" t="s">
        <v>1</v>
      </c>
      <c r="F175" s="246" t="s">
        <v>1107</v>
      </c>
      <c r="G175" s="243"/>
      <c r="H175" s="247">
        <v>7.3620000000000001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168</v>
      </c>
      <c r="AU175" s="253" t="s">
        <v>82</v>
      </c>
      <c r="AV175" s="13" t="s">
        <v>82</v>
      </c>
      <c r="AW175" s="13" t="s">
        <v>34</v>
      </c>
      <c r="AX175" s="13" t="s">
        <v>85</v>
      </c>
      <c r="AY175" s="253" t="s">
        <v>159</v>
      </c>
    </row>
    <row r="176" s="12" customFormat="1" ht="22.8" customHeight="1">
      <c r="A176" s="12"/>
      <c r="B176" s="213"/>
      <c r="C176" s="214"/>
      <c r="D176" s="215" t="s">
        <v>77</v>
      </c>
      <c r="E176" s="227" t="s">
        <v>180</v>
      </c>
      <c r="F176" s="227" t="s">
        <v>867</v>
      </c>
      <c r="G176" s="214"/>
      <c r="H176" s="214"/>
      <c r="I176" s="217"/>
      <c r="J176" s="228">
        <f>BK176</f>
        <v>0</v>
      </c>
      <c r="K176" s="214"/>
      <c r="L176" s="219"/>
      <c r="M176" s="220"/>
      <c r="N176" s="221"/>
      <c r="O176" s="221"/>
      <c r="P176" s="222">
        <f>SUM(P177:P207)</f>
        <v>0</v>
      </c>
      <c r="Q176" s="221"/>
      <c r="R176" s="222">
        <f>SUM(R177:R207)</f>
        <v>225.10615999999999</v>
      </c>
      <c r="S176" s="221"/>
      <c r="T176" s="223">
        <f>SUM(T177:T207)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4" t="s">
        <v>85</v>
      </c>
      <c r="AT176" s="225" t="s">
        <v>77</v>
      </c>
      <c r="AU176" s="225" t="s">
        <v>85</v>
      </c>
      <c r="AY176" s="224" t="s">
        <v>159</v>
      </c>
      <c r="BK176" s="226">
        <f>SUM(BK177:BK207)</f>
        <v>0</v>
      </c>
    </row>
    <row r="177" s="2" customFormat="1" ht="24.15" customHeight="1">
      <c r="A177" s="39"/>
      <c r="B177" s="40"/>
      <c r="C177" s="229" t="s">
        <v>261</v>
      </c>
      <c r="D177" s="229" t="s">
        <v>161</v>
      </c>
      <c r="E177" s="230" t="s">
        <v>868</v>
      </c>
      <c r="F177" s="231" t="s">
        <v>869</v>
      </c>
      <c r="G177" s="232" t="s">
        <v>183</v>
      </c>
      <c r="H177" s="233">
        <v>47</v>
      </c>
      <c r="I177" s="234"/>
      <c r="J177" s="235">
        <f>ROUND(I177*H177,2)</f>
        <v>0</v>
      </c>
      <c r="K177" s="231" t="s">
        <v>165</v>
      </c>
      <c r="L177" s="45"/>
      <c r="M177" s="236" t="s">
        <v>1</v>
      </c>
      <c r="N177" s="237" t="s">
        <v>43</v>
      </c>
      <c r="O177" s="92"/>
      <c r="P177" s="238">
        <f>O177*H177</f>
        <v>0</v>
      </c>
      <c r="Q177" s="238">
        <v>0.19800000000000001</v>
      </c>
      <c r="R177" s="238">
        <f>Q177*H177</f>
        <v>9.3060000000000009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166</v>
      </c>
      <c r="AT177" s="240" t="s">
        <v>161</v>
      </c>
      <c r="AU177" s="240" t="s">
        <v>82</v>
      </c>
      <c r="AY177" s="18" t="s">
        <v>159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85</v>
      </c>
      <c r="BK177" s="241">
        <f>ROUND(I177*H177,2)</f>
        <v>0</v>
      </c>
      <c r="BL177" s="18" t="s">
        <v>166</v>
      </c>
      <c r="BM177" s="240" t="s">
        <v>1108</v>
      </c>
    </row>
    <row r="178" s="15" customFormat="1">
      <c r="A178" s="15"/>
      <c r="B178" s="265"/>
      <c r="C178" s="266"/>
      <c r="D178" s="244" t="s">
        <v>168</v>
      </c>
      <c r="E178" s="267" t="s">
        <v>1</v>
      </c>
      <c r="F178" s="268" t="s">
        <v>1109</v>
      </c>
      <c r="G178" s="266"/>
      <c r="H178" s="267" t="s">
        <v>1</v>
      </c>
      <c r="I178" s="269"/>
      <c r="J178" s="266"/>
      <c r="K178" s="266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168</v>
      </c>
      <c r="AU178" s="274" t="s">
        <v>82</v>
      </c>
      <c r="AV178" s="15" t="s">
        <v>85</v>
      </c>
      <c r="AW178" s="15" t="s">
        <v>34</v>
      </c>
      <c r="AX178" s="15" t="s">
        <v>78</v>
      </c>
      <c r="AY178" s="274" t="s">
        <v>159</v>
      </c>
    </row>
    <row r="179" s="13" customFormat="1">
      <c r="A179" s="13"/>
      <c r="B179" s="242"/>
      <c r="C179" s="243"/>
      <c r="D179" s="244" t="s">
        <v>168</v>
      </c>
      <c r="E179" s="245" t="s">
        <v>1</v>
      </c>
      <c r="F179" s="246" t="s">
        <v>424</v>
      </c>
      <c r="G179" s="243"/>
      <c r="H179" s="247">
        <v>47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168</v>
      </c>
      <c r="AU179" s="253" t="s">
        <v>82</v>
      </c>
      <c r="AV179" s="13" t="s">
        <v>82</v>
      </c>
      <c r="AW179" s="13" t="s">
        <v>34</v>
      </c>
      <c r="AX179" s="13" t="s">
        <v>85</v>
      </c>
      <c r="AY179" s="253" t="s">
        <v>159</v>
      </c>
    </row>
    <row r="180" s="2" customFormat="1" ht="24.15" customHeight="1">
      <c r="A180" s="39"/>
      <c r="B180" s="40"/>
      <c r="C180" s="229" t="s">
        <v>265</v>
      </c>
      <c r="D180" s="229" t="s">
        <v>161</v>
      </c>
      <c r="E180" s="230" t="s">
        <v>868</v>
      </c>
      <c r="F180" s="231" t="s">
        <v>869</v>
      </c>
      <c r="G180" s="232" t="s">
        <v>183</v>
      </c>
      <c r="H180" s="233">
        <v>136</v>
      </c>
      <c r="I180" s="234"/>
      <c r="J180" s="235">
        <f>ROUND(I180*H180,2)</f>
        <v>0</v>
      </c>
      <c r="K180" s="231" t="s">
        <v>165</v>
      </c>
      <c r="L180" s="45"/>
      <c r="M180" s="236" t="s">
        <v>1</v>
      </c>
      <c r="N180" s="237" t="s">
        <v>43</v>
      </c>
      <c r="O180" s="92"/>
      <c r="P180" s="238">
        <f>O180*H180</f>
        <v>0</v>
      </c>
      <c r="Q180" s="238">
        <v>0.19800000000000001</v>
      </c>
      <c r="R180" s="238">
        <f>Q180*H180</f>
        <v>26.928000000000001</v>
      </c>
      <c r="S180" s="238">
        <v>0</v>
      </c>
      <c r="T180" s="23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166</v>
      </c>
      <c r="AT180" s="240" t="s">
        <v>161</v>
      </c>
      <c r="AU180" s="240" t="s">
        <v>82</v>
      </c>
      <c r="AY180" s="18" t="s">
        <v>159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85</v>
      </c>
      <c r="BK180" s="241">
        <f>ROUND(I180*H180,2)</f>
        <v>0</v>
      </c>
      <c r="BL180" s="18" t="s">
        <v>166</v>
      </c>
      <c r="BM180" s="240" t="s">
        <v>1110</v>
      </c>
    </row>
    <row r="181" s="13" customFormat="1">
      <c r="A181" s="13"/>
      <c r="B181" s="242"/>
      <c r="C181" s="243"/>
      <c r="D181" s="244" t="s">
        <v>168</v>
      </c>
      <c r="E181" s="245" t="s">
        <v>1</v>
      </c>
      <c r="F181" s="246" t="s">
        <v>1056</v>
      </c>
      <c r="G181" s="243"/>
      <c r="H181" s="247">
        <v>136</v>
      </c>
      <c r="I181" s="248"/>
      <c r="J181" s="243"/>
      <c r="K181" s="243"/>
      <c r="L181" s="249"/>
      <c r="M181" s="250"/>
      <c r="N181" s="251"/>
      <c r="O181" s="251"/>
      <c r="P181" s="251"/>
      <c r="Q181" s="251"/>
      <c r="R181" s="251"/>
      <c r="S181" s="251"/>
      <c r="T181" s="25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3" t="s">
        <v>168</v>
      </c>
      <c r="AU181" s="253" t="s">
        <v>82</v>
      </c>
      <c r="AV181" s="13" t="s">
        <v>82</v>
      </c>
      <c r="AW181" s="13" t="s">
        <v>34</v>
      </c>
      <c r="AX181" s="13" t="s">
        <v>85</v>
      </c>
      <c r="AY181" s="253" t="s">
        <v>159</v>
      </c>
    </row>
    <row r="182" s="2" customFormat="1" ht="24.15" customHeight="1">
      <c r="A182" s="39"/>
      <c r="B182" s="40"/>
      <c r="C182" s="229" t="s">
        <v>271</v>
      </c>
      <c r="D182" s="229" t="s">
        <v>161</v>
      </c>
      <c r="E182" s="230" t="s">
        <v>871</v>
      </c>
      <c r="F182" s="231" t="s">
        <v>872</v>
      </c>
      <c r="G182" s="232" t="s">
        <v>183</v>
      </c>
      <c r="H182" s="233">
        <v>592.39999999999998</v>
      </c>
      <c r="I182" s="234"/>
      <c r="J182" s="235">
        <f>ROUND(I182*H182,2)</f>
        <v>0</v>
      </c>
      <c r="K182" s="231" t="s">
        <v>165</v>
      </c>
      <c r="L182" s="45"/>
      <c r="M182" s="236" t="s">
        <v>1</v>
      </c>
      <c r="N182" s="237" t="s">
        <v>43</v>
      </c>
      <c r="O182" s="92"/>
      <c r="P182" s="238">
        <f>O182*H182</f>
        <v>0</v>
      </c>
      <c r="Q182" s="238">
        <v>0.00031</v>
      </c>
      <c r="R182" s="238">
        <f>Q182*H182</f>
        <v>0.183644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166</v>
      </c>
      <c r="AT182" s="240" t="s">
        <v>161</v>
      </c>
      <c r="AU182" s="240" t="s">
        <v>82</v>
      </c>
      <c r="AY182" s="18" t="s">
        <v>159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85</v>
      </c>
      <c r="BK182" s="241">
        <f>ROUND(I182*H182,2)</f>
        <v>0</v>
      </c>
      <c r="BL182" s="18" t="s">
        <v>166</v>
      </c>
      <c r="BM182" s="240" t="s">
        <v>1111</v>
      </c>
    </row>
    <row r="183" s="13" customFormat="1">
      <c r="A183" s="13"/>
      <c r="B183" s="242"/>
      <c r="C183" s="243"/>
      <c r="D183" s="244" t="s">
        <v>168</v>
      </c>
      <c r="E183" s="245" t="s">
        <v>1</v>
      </c>
      <c r="F183" s="246" t="s">
        <v>874</v>
      </c>
      <c r="G183" s="243"/>
      <c r="H183" s="247">
        <v>592.39999999999998</v>
      </c>
      <c r="I183" s="248"/>
      <c r="J183" s="243"/>
      <c r="K183" s="243"/>
      <c r="L183" s="249"/>
      <c r="M183" s="250"/>
      <c r="N183" s="251"/>
      <c r="O183" s="251"/>
      <c r="P183" s="251"/>
      <c r="Q183" s="251"/>
      <c r="R183" s="251"/>
      <c r="S183" s="251"/>
      <c r="T183" s="25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3" t="s">
        <v>168</v>
      </c>
      <c r="AU183" s="253" t="s">
        <v>82</v>
      </c>
      <c r="AV183" s="13" t="s">
        <v>82</v>
      </c>
      <c r="AW183" s="13" t="s">
        <v>34</v>
      </c>
      <c r="AX183" s="13" t="s">
        <v>85</v>
      </c>
      <c r="AY183" s="253" t="s">
        <v>159</v>
      </c>
    </row>
    <row r="184" s="2" customFormat="1" ht="24.15" customHeight="1">
      <c r="A184" s="39"/>
      <c r="B184" s="40"/>
      <c r="C184" s="229" t="s">
        <v>275</v>
      </c>
      <c r="D184" s="229" t="s">
        <v>161</v>
      </c>
      <c r="E184" s="230" t="s">
        <v>871</v>
      </c>
      <c r="F184" s="231" t="s">
        <v>872</v>
      </c>
      <c r="G184" s="232" t="s">
        <v>183</v>
      </c>
      <c r="H184" s="233">
        <v>94</v>
      </c>
      <c r="I184" s="234"/>
      <c r="J184" s="235">
        <f>ROUND(I184*H184,2)</f>
        <v>0</v>
      </c>
      <c r="K184" s="231" t="s">
        <v>165</v>
      </c>
      <c r="L184" s="45"/>
      <c r="M184" s="236" t="s">
        <v>1</v>
      </c>
      <c r="N184" s="237" t="s">
        <v>43</v>
      </c>
      <c r="O184" s="92"/>
      <c r="P184" s="238">
        <f>O184*H184</f>
        <v>0</v>
      </c>
      <c r="Q184" s="238">
        <v>0.00031</v>
      </c>
      <c r="R184" s="238">
        <f>Q184*H184</f>
        <v>0.029139999999999999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166</v>
      </c>
      <c r="AT184" s="240" t="s">
        <v>161</v>
      </c>
      <c r="AU184" s="240" t="s">
        <v>82</v>
      </c>
      <c r="AY184" s="18" t="s">
        <v>159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85</v>
      </c>
      <c r="BK184" s="241">
        <f>ROUND(I184*H184,2)</f>
        <v>0</v>
      </c>
      <c r="BL184" s="18" t="s">
        <v>166</v>
      </c>
      <c r="BM184" s="240" t="s">
        <v>1112</v>
      </c>
    </row>
    <row r="185" s="13" customFormat="1">
      <c r="A185" s="13"/>
      <c r="B185" s="242"/>
      <c r="C185" s="243"/>
      <c r="D185" s="244" t="s">
        <v>168</v>
      </c>
      <c r="E185" s="245" t="s">
        <v>1</v>
      </c>
      <c r="F185" s="246" t="s">
        <v>1113</v>
      </c>
      <c r="G185" s="243"/>
      <c r="H185" s="247">
        <v>94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168</v>
      </c>
      <c r="AU185" s="253" t="s">
        <v>82</v>
      </c>
      <c r="AV185" s="13" t="s">
        <v>82</v>
      </c>
      <c r="AW185" s="13" t="s">
        <v>34</v>
      </c>
      <c r="AX185" s="13" t="s">
        <v>85</v>
      </c>
      <c r="AY185" s="253" t="s">
        <v>159</v>
      </c>
    </row>
    <row r="186" s="2" customFormat="1" ht="24.15" customHeight="1">
      <c r="A186" s="39"/>
      <c r="B186" s="40"/>
      <c r="C186" s="229" t="s">
        <v>281</v>
      </c>
      <c r="D186" s="229" t="s">
        <v>161</v>
      </c>
      <c r="E186" s="230" t="s">
        <v>871</v>
      </c>
      <c r="F186" s="231" t="s">
        <v>872</v>
      </c>
      <c r="G186" s="232" t="s">
        <v>183</v>
      </c>
      <c r="H186" s="233">
        <v>272</v>
      </c>
      <c r="I186" s="234"/>
      <c r="J186" s="235">
        <f>ROUND(I186*H186,2)</f>
        <v>0</v>
      </c>
      <c r="K186" s="231" t="s">
        <v>165</v>
      </c>
      <c r="L186" s="45"/>
      <c r="M186" s="236" t="s">
        <v>1</v>
      </c>
      <c r="N186" s="237" t="s">
        <v>43</v>
      </c>
      <c r="O186" s="92"/>
      <c r="P186" s="238">
        <f>O186*H186</f>
        <v>0</v>
      </c>
      <c r="Q186" s="238">
        <v>0.00031</v>
      </c>
      <c r="R186" s="238">
        <f>Q186*H186</f>
        <v>0.084320000000000006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166</v>
      </c>
      <c r="AT186" s="240" t="s">
        <v>161</v>
      </c>
      <c r="AU186" s="240" t="s">
        <v>82</v>
      </c>
      <c r="AY186" s="18" t="s">
        <v>159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85</v>
      </c>
      <c r="BK186" s="241">
        <f>ROUND(I186*H186,2)</f>
        <v>0</v>
      </c>
      <c r="BL186" s="18" t="s">
        <v>166</v>
      </c>
      <c r="BM186" s="240" t="s">
        <v>1114</v>
      </c>
    </row>
    <row r="187" s="13" customFormat="1">
      <c r="A187" s="13"/>
      <c r="B187" s="242"/>
      <c r="C187" s="243"/>
      <c r="D187" s="244" t="s">
        <v>168</v>
      </c>
      <c r="E187" s="245" t="s">
        <v>1</v>
      </c>
      <c r="F187" s="246" t="s">
        <v>1115</v>
      </c>
      <c r="G187" s="243"/>
      <c r="H187" s="247">
        <v>272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168</v>
      </c>
      <c r="AU187" s="253" t="s">
        <v>82</v>
      </c>
      <c r="AV187" s="13" t="s">
        <v>82</v>
      </c>
      <c r="AW187" s="13" t="s">
        <v>34</v>
      </c>
      <c r="AX187" s="13" t="s">
        <v>85</v>
      </c>
      <c r="AY187" s="253" t="s">
        <v>159</v>
      </c>
    </row>
    <row r="188" s="2" customFormat="1" ht="33" customHeight="1">
      <c r="A188" s="39"/>
      <c r="B188" s="40"/>
      <c r="C188" s="229" t="s">
        <v>7</v>
      </c>
      <c r="D188" s="229" t="s">
        <v>161</v>
      </c>
      <c r="E188" s="230" t="s">
        <v>875</v>
      </c>
      <c r="F188" s="231" t="s">
        <v>876</v>
      </c>
      <c r="G188" s="232" t="s">
        <v>183</v>
      </c>
      <c r="H188" s="233">
        <v>296.19999999999999</v>
      </c>
      <c r="I188" s="234"/>
      <c r="J188" s="235">
        <f>ROUND(I188*H188,2)</f>
        <v>0</v>
      </c>
      <c r="K188" s="231" t="s">
        <v>165</v>
      </c>
      <c r="L188" s="45"/>
      <c r="M188" s="236" t="s">
        <v>1</v>
      </c>
      <c r="N188" s="237" t="s">
        <v>43</v>
      </c>
      <c r="O188" s="92"/>
      <c r="P188" s="238">
        <f>O188*H188</f>
        <v>0</v>
      </c>
      <c r="Q188" s="238">
        <v>0.12966</v>
      </c>
      <c r="R188" s="238">
        <f>Q188*H188</f>
        <v>38.405291999999996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166</v>
      </c>
      <c r="AT188" s="240" t="s">
        <v>161</v>
      </c>
      <c r="AU188" s="240" t="s">
        <v>82</v>
      </c>
      <c r="AY188" s="18" t="s">
        <v>159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85</v>
      </c>
      <c r="BK188" s="241">
        <f>ROUND(I188*H188,2)</f>
        <v>0</v>
      </c>
      <c r="BL188" s="18" t="s">
        <v>166</v>
      </c>
      <c r="BM188" s="240" t="s">
        <v>1116</v>
      </c>
    </row>
    <row r="189" s="13" customFormat="1">
      <c r="A189" s="13"/>
      <c r="B189" s="242"/>
      <c r="C189" s="243"/>
      <c r="D189" s="244" t="s">
        <v>168</v>
      </c>
      <c r="E189" s="245" t="s">
        <v>1</v>
      </c>
      <c r="F189" s="246" t="s">
        <v>746</v>
      </c>
      <c r="G189" s="243"/>
      <c r="H189" s="247">
        <v>296.19999999999999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168</v>
      </c>
      <c r="AU189" s="253" t="s">
        <v>82</v>
      </c>
      <c r="AV189" s="13" t="s">
        <v>82</v>
      </c>
      <c r="AW189" s="13" t="s">
        <v>34</v>
      </c>
      <c r="AX189" s="13" t="s">
        <v>85</v>
      </c>
      <c r="AY189" s="253" t="s">
        <v>159</v>
      </c>
    </row>
    <row r="190" s="2" customFormat="1" ht="33" customHeight="1">
      <c r="A190" s="39"/>
      <c r="B190" s="40"/>
      <c r="C190" s="229" t="s">
        <v>291</v>
      </c>
      <c r="D190" s="229" t="s">
        <v>161</v>
      </c>
      <c r="E190" s="230" t="s">
        <v>875</v>
      </c>
      <c r="F190" s="231" t="s">
        <v>876</v>
      </c>
      <c r="G190" s="232" t="s">
        <v>183</v>
      </c>
      <c r="H190" s="233">
        <v>136</v>
      </c>
      <c r="I190" s="234"/>
      <c r="J190" s="235">
        <f>ROUND(I190*H190,2)</f>
        <v>0</v>
      </c>
      <c r="K190" s="231" t="s">
        <v>165</v>
      </c>
      <c r="L190" s="45"/>
      <c r="M190" s="236" t="s">
        <v>1</v>
      </c>
      <c r="N190" s="237" t="s">
        <v>43</v>
      </c>
      <c r="O190" s="92"/>
      <c r="P190" s="238">
        <f>O190*H190</f>
        <v>0</v>
      </c>
      <c r="Q190" s="238">
        <v>0.12966</v>
      </c>
      <c r="R190" s="238">
        <f>Q190*H190</f>
        <v>17.633759999999999</v>
      </c>
      <c r="S190" s="238">
        <v>0</v>
      </c>
      <c r="T190" s="23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0" t="s">
        <v>166</v>
      </c>
      <c r="AT190" s="240" t="s">
        <v>161</v>
      </c>
      <c r="AU190" s="240" t="s">
        <v>82</v>
      </c>
      <c r="AY190" s="18" t="s">
        <v>159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85</v>
      </c>
      <c r="BK190" s="241">
        <f>ROUND(I190*H190,2)</f>
        <v>0</v>
      </c>
      <c r="BL190" s="18" t="s">
        <v>166</v>
      </c>
      <c r="BM190" s="240" t="s">
        <v>1117</v>
      </c>
    </row>
    <row r="191" s="15" customFormat="1">
      <c r="A191" s="15"/>
      <c r="B191" s="265"/>
      <c r="C191" s="266"/>
      <c r="D191" s="244" t="s">
        <v>168</v>
      </c>
      <c r="E191" s="267" t="s">
        <v>1</v>
      </c>
      <c r="F191" s="268" t="s">
        <v>1118</v>
      </c>
      <c r="G191" s="266"/>
      <c r="H191" s="267" t="s">
        <v>1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168</v>
      </c>
      <c r="AU191" s="274" t="s">
        <v>82</v>
      </c>
      <c r="AV191" s="15" t="s">
        <v>85</v>
      </c>
      <c r="AW191" s="15" t="s">
        <v>34</v>
      </c>
      <c r="AX191" s="15" t="s">
        <v>78</v>
      </c>
      <c r="AY191" s="274" t="s">
        <v>159</v>
      </c>
    </row>
    <row r="192" s="13" customFormat="1">
      <c r="A192" s="13"/>
      <c r="B192" s="242"/>
      <c r="C192" s="243"/>
      <c r="D192" s="244" t="s">
        <v>168</v>
      </c>
      <c r="E192" s="245" t="s">
        <v>1056</v>
      </c>
      <c r="F192" s="246" t="s">
        <v>1119</v>
      </c>
      <c r="G192" s="243"/>
      <c r="H192" s="247">
        <v>136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168</v>
      </c>
      <c r="AU192" s="253" t="s">
        <v>82</v>
      </c>
      <c r="AV192" s="13" t="s">
        <v>82</v>
      </c>
      <c r="AW192" s="13" t="s">
        <v>34</v>
      </c>
      <c r="AX192" s="13" t="s">
        <v>85</v>
      </c>
      <c r="AY192" s="253" t="s">
        <v>159</v>
      </c>
    </row>
    <row r="193" s="2" customFormat="1" ht="33" customHeight="1">
      <c r="A193" s="39"/>
      <c r="B193" s="40"/>
      <c r="C193" s="229" t="s">
        <v>298</v>
      </c>
      <c r="D193" s="229" t="s">
        <v>161</v>
      </c>
      <c r="E193" s="230" t="s">
        <v>1120</v>
      </c>
      <c r="F193" s="231" t="s">
        <v>1121</v>
      </c>
      <c r="G193" s="232" t="s">
        <v>183</v>
      </c>
      <c r="H193" s="233">
        <v>47</v>
      </c>
      <c r="I193" s="234"/>
      <c r="J193" s="235">
        <f>ROUND(I193*H193,2)</f>
        <v>0</v>
      </c>
      <c r="K193" s="231" t="s">
        <v>165</v>
      </c>
      <c r="L193" s="45"/>
      <c r="M193" s="236" t="s">
        <v>1</v>
      </c>
      <c r="N193" s="237" t="s">
        <v>43</v>
      </c>
      <c r="O193" s="92"/>
      <c r="P193" s="238">
        <f>O193*H193</f>
        <v>0</v>
      </c>
      <c r="Q193" s="238">
        <v>0.12966</v>
      </c>
      <c r="R193" s="238">
        <f>Q193*H193</f>
        <v>6.0940199999999995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166</v>
      </c>
      <c r="AT193" s="240" t="s">
        <v>161</v>
      </c>
      <c r="AU193" s="240" t="s">
        <v>82</v>
      </c>
      <c r="AY193" s="18" t="s">
        <v>159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85</v>
      </c>
      <c r="BK193" s="241">
        <f>ROUND(I193*H193,2)</f>
        <v>0</v>
      </c>
      <c r="BL193" s="18" t="s">
        <v>166</v>
      </c>
      <c r="BM193" s="240" t="s">
        <v>1122</v>
      </c>
    </row>
    <row r="194" s="15" customFormat="1">
      <c r="A194" s="15"/>
      <c r="B194" s="265"/>
      <c r="C194" s="266"/>
      <c r="D194" s="244" t="s">
        <v>168</v>
      </c>
      <c r="E194" s="267" t="s">
        <v>1</v>
      </c>
      <c r="F194" s="268" t="s">
        <v>1109</v>
      </c>
      <c r="G194" s="266"/>
      <c r="H194" s="267" t="s">
        <v>1</v>
      </c>
      <c r="I194" s="269"/>
      <c r="J194" s="266"/>
      <c r="K194" s="266"/>
      <c r="L194" s="270"/>
      <c r="M194" s="271"/>
      <c r="N194" s="272"/>
      <c r="O194" s="272"/>
      <c r="P194" s="272"/>
      <c r="Q194" s="272"/>
      <c r="R194" s="272"/>
      <c r="S194" s="272"/>
      <c r="T194" s="27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4" t="s">
        <v>168</v>
      </c>
      <c r="AU194" s="274" t="s">
        <v>82</v>
      </c>
      <c r="AV194" s="15" t="s">
        <v>85</v>
      </c>
      <c r="AW194" s="15" t="s">
        <v>34</v>
      </c>
      <c r="AX194" s="15" t="s">
        <v>78</v>
      </c>
      <c r="AY194" s="274" t="s">
        <v>159</v>
      </c>
    </row>
    <row r="195" s="13" customFormat="1">
      <c r="A195" s="13"/>
      <c r="B195" s="242"/>
      <c r="C195" s="243"/>
      <c r="D195" s="244" t="s">
        <v>168</v>
      </c>
      <c r="E195" s="245" t="s">
        <v>1</v>
      </c>
      <c r="F195" s="246" t="s">
        <v>1123</v>
      </c>
      <c r="G195" s="243"/>
      <c r="H195" s="247">
        <v>47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168</v>
      </c>
      <c r="AU195" s="253" t="s">
        <v>82</v>
      </c>
      <c r="AV195" s="13" t="s">
        <v>82</v>
      </c>
      <c r="AW195" s="13" t="s">
        <v>34</v>
      </c>
      <c r="AX195" s="13" t="s">
        <v>85</v>
      </c>
      <c r="AY195" s="253" t="s">
        <v>159</v>
      </c>
    </row>
    <row r="196" s="2" customFormat="1" ht="24.15" customHeight="1">
      <c r="A196" s="39"/>
      <c r="B196" s="40"/>
      <c r="C196" s="229" t="s">
        <v>303</v>
      </c>
      <c r="D196" s="229" t="s">
        <v>161</v>
      </c>
      <c r="E196" s="230" t="s">
        <v>879</v>
      </c>
      <c r="F196" s="231" t="s">
        <v>880</v>
      </c>
      <c r="G196" s="232" t="s">
        <v>183</v>
      </c>
      <c r="H196" s="233">
        <v>592.39999999999998</v>
      </c>
      <c r="I196" s="234"/>
      <c r="J196" s="235">
        <f>ROUND(I196*H196,2)</f>
        <v>0</v>
      </c>
      <c r="K196" s="231" t="s">
        <v>165</v>
      </c>
      <c r="L196" s="45"/>
      <c r="M196" s="236" t="s">
        <v>1</v>
      </c>
      <c r="N196" s="237" t="s">
        <v>43</v>
      </c>
      <c r="O196" s="92"/>
      <c r="P196" s="238">
        <f>O196*H196</f>
        <v>0</v>
      </c>
      <c r="Q196" s="238">
        <v>0.12966</v>
      </c>
      <c r="R196" s="238">
        <f>Q196*H196</f>
        <v>76.810583999999992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166</v>
      </c>
      <c r="AT196" s="240" t="s">
        <v>161</v>
      </c>
      <c r="AU196" s="240" t="s">
        <v>82</v>
      </c>
      <c r="AY196" s="18" t="s">
        <v>159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85</v>
      </c>
      <c r="BK196" s="241">
        <f>ROUND(I196*H196,2)</f>
        <v>0</v>
      </c>
      <c r="BL196" s="18" t="s">
        <v>166</v>
      </c>
      <c r="BM196" s="240" t="s">
        <v>1124</v>
      </c>
    </row>
    <row r="197" s="15" customFormat="1">
      <c r="A197" s="15"/>
      <c r="B197" s="265"/>
      <c r="C197" s="266"/>
      <c r="D197" s="244" t="s">
        <v>168</v>
      </c>
      <c r="E197" s="267" t="s">
        <v>1</v>
      </c>
      <c r="F197" s="268" t="s">
        <v>882</v>
      </c>
      <c r="G197" s="266"/>
      <c r="H197" s="267" t="s">
        <v>1</v>
      </c>
      <c r="I197" s="269"/>
      <c r="J197" s="266"/>
      <c r="K197" s="266"/>
      <c r="L197" s="270"/>
      <c r="M197" s="271"/>
      <c r="N197" s="272"/>
      <c r="O197" s="272"/>
      <c r="P197" s="272"/>
      <c r="Q197" s="272"/>
      <c r="R197" s="272"/>
      <c r="S197" s="272"/>
      <c r="T197" s="27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4" t="s">
        <v>168</v>
      </c>
      <c r="AU197" s="274" t="s">
        <v>82</v>
      </c>
      <c r="AV197" s="15" t="s">
        <v>85</v>
      </c>
      <c r="AW197" s="15" t="s">
        <v>34</v>
      </c>
      <c r="AX197" s="15" t="s">
        <v>78</v>
      </c>
      <c r="AY197" s="274" t="s">
        <v>159</v>
      </c>
    </row>
    <row r="198" s="13" customFormat="1">
      <c r="A198" s="13"/>
      <c r="B198" s="242"/>
      <c r="C198" s="243"/>
      <c r="D198" s="244" t="s">
        <v>168</v>
      </c>
      <c r="E198" s="245" t="s">
        <v>1</v>
      </c>
      <c r="F198" s="246" t="s">
        <v>874</v>
      </c>
      <c r="G198" s="243"/>
      <c r="H198" s="247">
        <v>592.39999999999998</v>
      </c>
      <c r="I198" s="248"/>
      <c r="J198" s="243"/>
      <c r="K198" s="243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168</v>
      </c>
      <c r="AU198" s="253" t="s">
        <v>82</v>
      </c>
      <c r="AV198" s="13" t="s">
        <v>82</v>
      </c>
      <c r="AW198" s="13" t="s">
        <v>34</v>
      </c>
      <c r="AX198" s="13" t="s">
        <v>85</v>
      </c>
      <c r="AY198" s="253" t="s">
        <v>159</v>
      </c>
    </row>
    <row r="199" s="2" customFormat="1" ht="24.15" customHeight="1">
      <c r="A199" s="39"/>
      <c r="B199" s="40"/>
      <c r="C199" s="229" t="s">
        <v>309</v>
      </c>
      <c r="D199" s="229" t="s">
        <v>161</v>
      </c>
      <c r="E199" s="230" t="s">
        <v>879</v>
      </c>
      <c r="F199" s="231" t="s">
        <v>880</v>
      </c>
      <c r="G199" s="232" t="s">
        <v>183</v>
      </c>
      <c r="H199" s="233">
        <v>272</v>
      </c>
      <c r="I199" s="234"/>
      <c r="J199" s="235">
        <f>ROUND(I199*H199,2)</f>
        <v>0</v>
      </c>
      <c r="K199" s="231" t="s">
        <v>165</v>
      </c>
      <c r="L199" s="45"/>
      <c r="M199" s="236" t="s">
        <v>1</v>
      </c>
      <c r="N199" s="237" t="s">
        <v>43</v>
      </c>
      <c r="O199" s="92"/>
      <c r="P199" s="238">
        <f>O199*H199</f>
        <v>0</v>
      </c>
      <c r="Q199" s="238">
        <v>0.12966</v>
      </c>
      <c r="R199" s="238">
        <f>Q199*H199</f>
        <v>35.267519999999998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166</v>
      </c>
      <c r="AT199" s="240" t="s">
        <v>161</v>
      </c>
      <c r="AU199" s="240" t="s">
        <v>82</v>
      </c>
      <c r="AY199" s="18" t="s">
        <v>159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85</v>
      </c>
      <c r="BK199" s="241">
        <f>ROUND(I199*H199,2)</f>
        <v>0</v>
      </c>
      <c r="BL199" s="18" t="s">
        <v>166</v>
      </c>
      <c r="BM199" s="240" t="s">
        <v>1125</v>
      </c>
    </row>
    <row r="200" s="13" customFormat="1">
      <c r="A200" s="13"/>
      <c r="B200" s="242"/>
      <c r="C200" s="243"/>
      <c r="D200" s="244" t="s">
        <v>168</v>
      </c>
      <c r="E200" s="245" t="s">
        <v>1</v>
      </c>
      <c r="F200" s="246" t="s">
        <v>1115</v>
      </c>
      <c r="G200" s="243"/>
      <c r="H200" s="247">
        <v>272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168</v>
      </c>
      <c r="AU200" s="253" t="s">
        <v>82</v>
      </c>
      <c r="AV200" s="13" t="s">
        <v>82</v>
      </c>
      <c r="AW200" s="13" t="s">
        <v>34</v>
      </c>
      <c r="AX200" s="13" t="s">
        <v>85</v>
      </c>
      <c r="AY200" s="253" t="s">
        <v>159</v>
      </c>
    </row>
    <row r="201" s="2" customFormat="1" ht="24.15" customHeight="1">
      <c r="A201" s="39"/>
      <c r="B201" s="40"/>
      <c r="C201" s="229" t="s">
        <v>314</v>
      </c>
      <c r="D201" s="229" t="s">
        <v>161</v>
      </c>
      <c r="E201" s="230" t="s">
        <v>1126</v>
      </c>
      <c r="F201" s="231" t="s">
        <v>1127</v>
      </c>
      <c r="G201" s="232" t="s">
        <v>183</v>
      </c>
      <c r="H201" s="233">
        <v>94</v>
      </c>
      <c r="I201" s="234"/>
      <c r="J201" s="235">
        <f>ROUND(I201*H201,2)</f>
        <v>0</v>
      </c>
      <c r="K201" s="231" t="s">
        <v>165</v>
      </c>
      <c r="L201" s="45"/>
      <c r="M201" s="236" t="s">
        <v>1</v>
      </c>
      <c r="N201" s="237" t="s">
        <v>43</v>
      </c>
      <c r="O201" s="92"/>
      <c r="P201" s="238">
        <f>O201*H201</f>
        <v>0</v>
      </c>
      <c r="Q201" s="238">
        <v>0.12966</v>
      </c>
      <c r="R201" s="238">
        <f>Q201*H201</f>
        <v>12.188039999999999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166</v>
      </c>
      <c r="AT201" s="240" t="s">
        <v>161</v>
      </c>
      <c r="AU201" s="240" t="s">
        <v>82</v>
      </c>
      <c r="AY201" s="18" t="s">
        <v>159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85</v>
      </c>
      <c r="BK201" s="241">
        <f>ROUND(I201*H201,2)</f>
        <v>0</v>
      </c>
      <c r="BL201" s="18" t="s">
        <v>166</v>
      </c>
      <c r="BM201" s="240" t="s">
        <v>1128</v>
      </c>
    </row>
    <row r="202" s="15" customFormat="1">
      <c r="A202" s="15"/>
      <c r="B202" s="265"/>
      <c r="C202" s="266"/>
      <c r="D202" s="244" t="s">
        <v>168</v>
      </c>
      <c r="E202" s="267" t="s">
        <v>1</v>
      </c>
      <c r="F202" s="268" t="s">
        <v>1129</v>
      </c>
      <c r="G202" s="266"/>
      <c r="H202" s="267" t="s">
        <v>1</v>
      </c>
      <c r="I202" s="269"/>
      <c r="J202" s="266"/>
      <c r="K202" s="266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168</v>
      </c>
      <c r="AU202" s="274" t="s">
        <v>82</v>
      </c>
      <c r="AV202" s="15" t="s">
        <v>85</v>
      </c>
      <c r="AW202" s="15" t="s">
        <v>34</v>
      </c>
      <c r="AX202" s="15" t="s">
        <v>78</v>
      </c>
      <c r="AY202" s="274" t="s">
        <v>159</v>
      </c>
    </row>
    <row r="203" s="13" customFormat="1">
      <c r="A203" s="13"/>
      <c r="B203" s="242"/>
      <c r="C203" s="243"/>
      <c r="D203" s="244" t="s">
        <v>168</v>
      </c>
      <c r="E203" s="245" t="s">
        <v>1</v>
      </c>
      <c r="F203" s="246" t="s">
        <v>1130</v>
      </c>
      <c r="G203" s="243"/>
      <c r="H203" s="247">
        <v>94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168</v>
      </c>
      <c r="AU203" s="253" t="s">
        <v>82</v>
      </c>
      <c r="AV203" s="13" t="s">
        <v>82</v>
      </c>
      <c r="AW203" s="13" t="s">
        <v>34</v>
      </c>
      <c r="AX203" s="13" t="s">
        <v>85</v>
      </c>
      <c r="AY203" s="253" t="s">
        <v>159</v>
      </c>
    </row>
    <row r="204" s="2" customFormat="1" ht="21.75" customHeight="1">
      <c r="A204" s="39"/>
      <c r="B204" s="40"/>
      <c r="C204" s="229" t="s">
        <v>320</v>
      </c>
      <c r="D204" s="229" t="s">
        <v>161</v>
      </c>
      <c r="E204" s="230" t="s">
        <v>883</v>
      </c>
      <c r="F204" s="231" t="s">
        <v>884</v>
      </c>
      <c r="G204" s="232" t="s">
        <v>164</v>
      </c>
      <c r="H204" s="233">
        <v>604.39999999999998</v>
      </c>
      <c r="I204" s="234"/>
      <c r="J204" s="235">
        <f>ROUND(I204*H204,2)</f>
        <v>0</v>
      </c>
      <c r="K204" s="231" t="s">
        <v>165</v>
      </c>
      <c r="L204" s="45"/>
      <c r="M204" s="236" t="s">
        <v>1</v>
      </c>
      <c r="N204" s="237" t="s">
        <v>43</v>
      </c>
      <c r="O204" s="92"/>
      <c r="P204" s="238">
        <f>O204*H204</f>
        <v>0</v>
      </c>
      <c r="Q204" s="238">
        <v>0.0035999999999999999</v>
      </c>
      <c r="R204" s="238">
        <f>Q204*H204</f>
        <v>2.17584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166</v>
      </c>
      <c r="AT204" s="240" t="s">
        <v>161</v>
      </c>
      <c r="AU204" s="240" t="s">
        <v>82</v>
      </c>
      <c r="AY204" s="18" t="s">
        <v>159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85</v>
      </c>
      <c r="BK204" s="241">
        <f>ROUND(I204*H204,2)</f>
        <v>0</v>
      </c>
      <c r="BL204" s="18" t="s">
        <v>166</v>
      </c>
      <c r="BM204" s="240" t="s">
        <v>1131</v>
      </c>
    </row>
    <row r="205" s="13" customFormat="1">
      <c r="A205" s="13"/>
      <c r="B205" s="242"/>
      <c r="C205" s="243"/>
      <c r="D205" s="244" t="s">
        <v>168</v>
      </c>
      <c r="E205" s="245" t="s">
        <v>1</v>
      </c>
      <c r="F205" s="246" t="s">
        <v>1132</v>
      </c>
      <c r="G205" s="243"/>
      <c r="H205" s="247">
        <v>592.39999999999998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168</v>
      </c>
      <c r="AU205" s="253" t="s">
        <v>82</v>
      </c>
      <c r="AV205" s="13" t="s">
        <v>82</v>
      </c>
      <c r="AW205" s="13" t="s">
        <v>34</v>
      </c>
      <c r="AX205" s="13" t="s">
        <v>78</v>
      </c>
      <c r="AY205" s="253" t="s">
        <v>159</v>
      </c>
    </row>
    <row r="206" s="13" customFormat="1">
      <c r="A206" s="13"/>
      <c r="B206" s="242"/>
      <c r="C206" s="243"/>
      <c r="D206" s="244" t="s">
        <v>168</v>
      </c>
      <c r="E206" s="245" t="s">
        <v>1</v>
      </c>
      <c r="F206" s="246" t="s">
        <v>1133</v>
      </c>
      <c r="G206" s="243"/>
      <c r="H206" s="247">
        <v>12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168</v>
      </c>
      <c r="AU206" s="253" t="s">
        <v>82</v>
      </c>
      <c r="AV206" s="13" t="s">
        <v>82</v>
      </c>
      <c r="AW206" s="13" t="s">
        <v>34</v>
      </c>
      <c r="AX206" s="13" t="s">
        <v>78</v>
      </c>
      <c r="AY206" s="253" t="s">
        <v>159</v>
      </c>
    </row>
    <row r="207" s="16" customFormat="1">
      <c r="A207" s="16"/>
      <c r="B207" s="275"/>
      <c r="C207" s="276"/>
      <c r="D207" s="244" t="s">
        <v>168</v>
      </c>
      <c r="E207" s="277" t="s">
        <v>1</v>
      </c>
      <c r="F207" s="278" t="s">
        <v>216</v>
      </c>
      <c r="G207" s="276"/>
      <c r="H207" s="279">
        <v>604.39999999999998</v>
      </c>
      <c r="I207" s="280"/>
      <c r="J207" s="276"/>
      <c r="K207" s="276"/>
      <c r="L207" s="281"/>
      <c r="M207" s="282"/>
      <c r="N207" s="283"/>
      <c r="O207" s="283"/>
      <c r="P207" s="283"/>
      <c r="Q207" s="283"/>
      <c r="R207" s="283"/>
      <c r="S207" s="283"/>
      <c r="T207" s="284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85" t="s">
        <v>168</v>
      </c>
      <c r="AU207" s="285" t="s">
        <v>82</v>
      </c>
      <c r="AV207" s="16" t="s">
        <v>166</v>
      </c>
      <c r="AW207" s="16" t="s">
        <v>34</v>
      </c>
      <c r="AX207" s="16" t="s">
        <v>85</v>
      </c>
      <c r="AY207" s="285" t="s">
        <v>159</v>
      </c>
    </row>
    <row r="208" s="12" customFormat="1" ht="22.8" customHeight="1">
      <c r="A208" s="12"/>
      <c r="B208" s="213"/>
      <c r="C208" s="214"/>
      <c r="D208" s="215" t="s">
        <v>77</v>
      </c>
      <c r="E208" s="227" t="s">
        <v>225</v>
      </c>
      <c r="F208" s="227" t="s">
        <v>968</v>
      </c>
      <c r="G208" s="214"/>
      <c r="H208" s="214"/>
      <c r="I208" s="217"/>
      <c r="J208" s="228">
        <f>BK208</f>
        <v>0</v>
      </c>
      <c r="K208" s="214"/>
      <c r="L208" s="219"/>
      <c r="M208" s="220"/>
      <c r="N208" s="221"/>
      <c r="O208" s="221"/>
      <c r="P208" s="222">
        <f>SUM(P209:P224)</f>
        <v>0</v>
      </c>
      <c r="Q208" s="221"/>
      <c r="R208" s="222">
        <f>SUM(R209:R224)</f>
        <v>245.32718650000001</v>
      </c>
      <c r="S208" s="221"/>
      <c r="T208" s="223">
        <f>SUM(T209:T224)</f>
        <v>0.11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4" t="s">
        <v>85</v>
      </c>
      <c r="AT208" s="225" t="s">
        <v>77</v>
      </c>
      <c r="AU208" s="225" t="s">
        <v>85</v>
      </c>
      <c r="AY208" s="224" t="s">
        <v>159</v>
      </c>
      <c r="BK208" s="226">
        <f>SUM(BK209:BK224)</f>
        <v>0</v>
      </c>
    </row>
    <row r="209" s="2" customFormat="1" ht="24.15" customHeight="1">
      <c r="A209" s="39"/>
      <c r="B209" s="40"/>
      <c r="C209" s="229" t="s">
        <v>324</v>
      </c>
      <c r="D209" s="229" t="s">
        <v>161</v>
      </c>
      <c r="E209" s="230" t="s">
        <v>1134</v>
      </c>
      <c r="F209" s="231" t="s">
        <v>1135</v>
      </c>
      <c r="G209" s="232" t="s">
        <v>408</v>
      </c>
      <c r="H209" s="233">
        <v>2</v>
      </c>
      <c r="I209" s="234"/>
      <c r="J209" s="235">
        <f>ROUND(I209*H209,2)</f>
        <v>0</v>
      </c>
      <c r="K209" s="231" t="s">
        <v>165</v>
      </c>
      <c r="L209" s="45"/>
      <c r="M209" s="236" t="s">
        <v>1</v>
      </c>
      <c r="N209" s="237" t="s">
        <v>43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166</v>
      </c>
      <c r="AT209" s="240" t="s">
        <v>161</v>
      </c>
      <c r="AU209" s="240" t="s">
        <v>82</v>
      </c>
      <c r="AY209" s="18" t="s">
        <v>159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85</v>
      </c>
      <c r="BK209" s="241">
        <f>ROUND(I209*H209,2)</f>
        <v>0</v>
      </c>
      <c r="BL209" s="18" t="s">
        <v>166</v>
      </c>
      <c r="BM209" s="240" t="s">
        <v>1136</v>
      </c>
    </row>
    <row r="210" s="2" customFormat="1" ht="16.5" customHeight="1">
      <c r="A210" s="39"/>
      <c r="B210" s="40"/>
      <c r="C210" s="286" t="s">
        <v>331</v>
      </c>
      <c r="D210" s="286" t="s">
        <v>230</v>
      </c>
      <c r="E210" s="287" t="s">
        <v>1137</v>
      </c>
      <c r="F210" s="288" t="s">
        <v>1138</v>
      </c>
      <c r="G210" s="289" t="s">
        <v>408</v>
      </c>
      <c r="H210" s="290">
        <v>2</v>
      </c>
      <c r="I210" s="291"/>
      <c r="J210" s="292">
        <f>ROUND(I210*H210,2)</f>
        <v>0</v>
      </c>
      <c r="K210" s="288" t="s">
        <v>165</v>
      </c>
      <c r="L210" s="293"/>
      <c r="M210" s="294" t="s">
        <v>1</v>
      </c>
      <c r="N210" s="295" t="s">
        <v>43</v>
      </c>
      <c r="O210" s="92"/>
      <c r="P210" s="238">
        <f>O210*H210</f>
        <v>0</v>
      </c>
      <c r="Q210" s="238">
        <v>0.0020999999999999999</v>
      </c>
      <c r="R210" s="238">
        <f>Q210*H210</f>
        <v>0.0041999999999999997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217</v>
      </c>
      <c r="AT210" s="240" t="s">
        <v>230</v>
      </c>
      <c r="AU210" s="240" t="s">
        <v>82</v>
      </c>
      <c r="AY210" s="18" t="s">
        <v>159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85</v>
      </c>
      <c r="BK210" s="241">
        <f>ROUND(I210*H210,2)</f>
        <v>0</v>
      </c>
      <c r="BL210" s="18" t="s">
        <v>166</v>
      </c>
      <c r="BM210" s="240" t="s">
        <v>1139</v>
      </c>
    </row>
    <row r="211" s="2" customFormat="1" ht="21.75" customHeight="1">
      <c r="A211" s="39"/>
      <c r="B211" s="40"/>
      <c r="C211" s="229" t="s">
        <v>336</v>
      </c>
      <c r="D211" s="229" t="s">
        <v>161</v>
      </c>
      <c r="E211" s="230" t="s">
        <v>1140</v>
      </c>
      <c r="F211" s="231" t="s">
        <v>1141</v>
      </c>
      <c r="G211" s="232" t="s">
        <v>408</v>
      </c>
      <c r="H211" s="233">
        <v>2</v>
      </c>
      <c r="I211" s="234"/>
      <c r="J211" s="235">
        <f>ROUND(I211*H211,2)</f>
        <v>0</v>
      </c>
      <c r="K211" s="231" t="s">
        <v>1</v>
      </c>
      <c r="L211" s="45"/>
      <c r="M211" s="236" t="s">
        <v>1</v>
      </c>
      <c r="N211" s="237" t="s">
        <v>43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0.055</v>
      </c>
      <c r="T211" s="239">
        <f>S211*H211</f>
        <v>0.11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166</v>
      </c>
      <c r="AT211" s="240" t="s">
        <v>161</v>
      </c>
      <c r="AU211" s="240" t="s">
        <v>82</v>
      </c>
      <c r="AY211" s="18" t="s">
        <v>159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85</v>
      </c>
      <c r="BK211" s="241">
        <f>ROUND(I211*H211,2)</f>
        <v>0</v>
      </c>
      <c r="BL211" s="18" t="s">
        <v>166</v>
      </c>
      <c r="BM211" s="240" t="s">
        <v>1142</v>
      </c>
    </row>
    <row r="212" s="2" customFormat="1" ht="24.15" customHeight="1">
      <c r="A212" s="39"/>
      <c r="B212" s="40"/>
      <c r="C212" s="229" t="s">
        <v>341</v>
      </c>
      <c r="D212" s="229" t="s">
        <v>161</v>
      </c>
      <c r="E212" s="230" t="s">
        <v>1143</v>
      </c>
      <c r="F212" s="231" t="s">
        <v>1144</v>
      </c>
      <c r="G212" s="232" t="s">
        <v>164</v>
      </c>
      <c r="H212" s="233">
        <v>593</v>
      </c>
      <c r="I212" s="234"/>
      <c r="J212" s="235">
        <f>ROUND(I212*H212,2)</f>
        <v>0</v>
      </c>
      <c r="K212" s="231" t="s">
        <v>165</v>
      </c>
      <c r="L212" s="45"/>
      <c r="M212" s="236" t="s">
        <v>1</v>
      </c>
      <c r="N212" s="237" t="s">
        <v>43</v>
      </c>
      <c r="O212" s="92"/>
      <c r="P212" s="238">
        <f>O212*H212</f>
        <v>0</v>
      </c>
      <c r="Q212" s="238">
        <v>0.00025999999999999998</v>
      </c>
      <c r="R212" s="238">
        <f>Q212*H212</f>
        <v>0.15417999999999998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166</v>
      </c>
      <c r="AT212" s="240" t="s">
        <v>161</v>
      </c>
      <c r="AU212" s="240" t="s">
        <v>82</v>
      </c>
      <c r="AY212" s="18" t="s">
        <v>159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85</v>
      </c>
      <c r="BK212" s="241">
        <f>ROUND(I212*H212,2)</f>
        <v>0</v>
      </c>
      <c r="BL212" s="18" t="s">
        <v>166</v>
      </c>
      <c r="BM212" s="240" t="s">
        <v>1145</v>
      </c>
    </row>
    <row r="213" s="13" customFormat="1">
      <c r="A213" s="13"/>
      <c r="B213" s="242"/>
      <c r="C213" s="243"/>
      <c r="D213" s="244" t="s">
        <v>168</v>
      </c>
      <c r="E213" s="245" t="s">
        <v>1</v>
      </c>
      <c r="F213" s="246" t="s">
        <v>1146</v>
      </c>
      <c r="G213" s="243"/>
      <c r="H213" s="247">
        <v>593</v>
      </c>
      <c r="I213" s="248"/>
      <c r="J213" s="243"/>
      <c r="K213" s="243"/>
      <c r="L213" s="249"/>
      <c r="M213" s="250"/>
      <c r="N213" s="251"/>
      <c r="O213" s="251"/>
      <c r="P213" s="251"/>
      <c r="Q213" s="251"/>
      <c r="R213" s="251"/>
      <c r="S213" s="251"/>
      <c r="T213" s="25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3" t="s">
        <v>168</v>
      </c>
      <c r="AU213" s="253" t="s">
        <v>82</v>
      </c>
      <c r="AV213" s="13" t="s">
        <v>82</v>
      </c>
      <c r="AW213" s="13" t="s">
        <v>34</v>
      </c>
      <c r="AX213" s="13" t="s">
        <v>85</v>
      </c>
      <c r="AY213" s="253" t="s">
        <v>159</v>
      </c>
    </row>
    <row r="214" s="2" customFormat="1" ht="16.5" customHeight="1">
      <c r="A214" s="39"/>
      <c r="B214" s="40"/>
      <c r="C214" s="229" t="s">
        <v>346</v>
      </c>
      <c r="D214" s="229" t="s">
        <v>161</v>
      </c>
      <c r="E214" s="230" t="s">
        <v>1147</v>
      </c>
      <c r="F214" s="231" t="s">
        <v>1148</v>
      </c>
      <c r="G214" s="232" t="s">
        <v>164</v>
      </c>
      <c r="H214" s="233">
        <v>593</v>
      </c>
      <c r="I214" s="234"/>
      <c r="J214" s="235">
        <f>ROUND(I214*H214,2)</f>
        <v>0</v>
      </c>
      <c r="K214" s="231" t="s">
        <v>165</v>
      </c>
      <c r="L214" s="45"/>
      <c r="M214" s="236" t="s">
        <v>1</v>
      </c>
      <c r="N214" s="237" t="s">
        <v>43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166</v>
      </c>
      <c r="AT214" s="240" t="s">
        <v>161</v>
      </c>
      <c r="AU214" s="240" t="s">
        <v>82</v>
      </c>
      <c r="AY214" s="18" t="s">
        <v>159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85</v>
      </c>
      <c r="BK214" s="241">
        <f>ROUND(I214*H214,2)</f>
        <v>0</v>
      </c>
      <c r="BL214" s="18" t="s">
        <v>166</v>
      </c>
      <c r="BM214" s="240" t="s">
        <v>1149</v>
      </c>
    </row>
    <row r="215" s="2" customFormat="1" ht="24.15" customHeight="1">
      <c r="A215" s="39"/>
      <c r="B215" s="40"/>
      <c r="C215" s="229" t="s">
        <v>351</v>
      </c>
      <c r="D215" s="229" t="s">
        <v>161</v>
      </c>
      <c r="E215" s="230" t="s">
        <v>1150</v>
      </c>
      <c r="F215" s="231" t="s">
        <v>1151</v>
      </c>
      <c r="G215" s="232" t="s">
        <v>408</v>
      </c>
      <c r="H215" s="233">
        <v>12</v>
      </c>
      <c r="I215" s="234"/>
      <c r="J215" s="235">
        <f>ROUND(I215*H215,2)</f>
        <v>0</v>
      </c>
      <c r="K215" s="231" t="s">
        <v>165</v>
      </c>
      <c r="L215" s="45"/>
      <c r="M215" s="236" t="s">
        <v>1</v>
      </c>
      <c r="N215" s="237" t="s">
        <v>43</v>
      </c>
      <c r="O215" s="92"/>
      <c r="P215" s="238">
        <f>O215*H215</f>
        <v>0</v>
      </c>
      <c r="Q215" s="238">
        <v>16.75142</v>
      </c>
      <c r="R215" s="238">
        <f>Q215*H215</f>
        <v>201.01704000000001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166</v>
      </c>
      <c r="AT215" s="240" t="s">
        <v>161</v>
      </c>
      <c r="AU215" s="240" t="s">
        <v>82</v>
      </c>
      <c r="AY215" s="18" t="s">
        <v>159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85</v>
      </c>
      <c r="BK215" s="241">
        <f>ROUND(I215*H215,2)</f>
        <v>0</v>
      </c>
      <c r="BL215" s="18" t="s">
        <v>166</v>
      </c>
      <c r="BM215" s="240" t="s">
        <v>1152</v>
      </c>
    </row>
    <row r="216" s="13" customFormat="1">
      <c r="A216" s="13"/>
      <c r="B216" s="242"/>
      <c r="C216" s="243"/>
      <c r="D216" s="244" t="s">
        <v>168</v>
      </c>
      <c r="E216" s="245" t="s">
        <v>1</v>
      </c>
      <c r="F216" s="246" t="s">
        <v>1153</v>
      </c>
      <c r="G216" s="243"/>
      <c r="H216" s="247">
        <v>12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168</v>
      </c>
      <c r="AU216" s="253" t="s">
        <v>82</v>
      </c>
      <c r="AV216" s="13" t="s">
        <v>82</v>
      </c>
      <c r="AW216" s="13" t="s">
        <v>34</v>
      </c>
      <c r="AX216" s="13" t="s">
        <v>85</v>
      </c>
      <c r="AY216" s="253" t="s">
        <v>159</v>
      </c>
    </row>
    <row r="217" s="2" customFormat="1" ht="24.15" customHeight="1">
      <c r="A217" s="39"/>
      <c r="B217" s="40"/>
      <c r="C217" s="229" t="s">
        <v>356</v>
      </c>
      <c r="D217" s="229" t="s">
        <v>161</v>
      </c>
      <c r="E217" s="230" t="s">
        <v>1154</v>
      </c>
      <c r="F217" s="231" t="s">
        <v>1155</v>
      </c>
      <c r="G217" s="232" t="s">
        <v>192</v>
      </c>
      <c r="H217" s="233">
        <v>17.178000000000001</v>
      </c>
      <c r="I217" s="234"/>
      <c r="J217" s="235">
        <f>ROUND(I217*H217,2)</f>
        <v>0</v>
      </c>
      <c r="K217" s="231" t="s">
        <v>165</v>
      </c>
      <c r="L217" s="45"/>
      <c r="M217" s="236" t="s">
        <v>1</v>
      </c>
      <c r="N217" s="237" t="s">
        <v>43</v>
      </c>
      <c r="O217" s="92"/>
      <c r="P217" s="238">
        <f>O217*H217</f>
        <v>0</v>
      </c>
      <c r="Q217" s="238">
        <v>2.5122499999999999</v>
      </c>
      <c r="R217" s="238">
        <f>Q217*H217</f>
        <v>43.155430500000001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166</v>
      </c>
      <c r="AT217" s="240" t="s">
        <v>161</v>
      </c>
      <c r="AU217" s="240" t="s">
        <v>82</v>
      </c>
      <c r="AY217" s="18" t="s">
        <v>159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85</v>
      </c>
      <c r="BK217" s="241">
        <f>ROUND(I217*H217,2)</f>
        <v>0</v>
      </c>
      <c r="BL217" s="18" t="s">
        <v>166</v>
      </c>
      <c r="BM217" s="240" t="s">
        <v>1156</v>
      </c>
    </row>
    <row r="218" s="15" customFormat="1">
      <c r="A218" s="15"/>
      <c r="B218" s="265"/>
      <c r="C218" s="266"/>
      <c r="D218" s="244" t="s">
        <v>168</v>
      </c>
      <c r="E218" s="267" t="s">
        <v>1</v>
      </c>
      <c r="F218" s="268" t="s">
        <v>1075</v>
      </c>
      <c r="G218" s="266"/>
      <c r="H218" s="267" t="s">
        <v>1</v>
      </c>
      <c r="I218" s="269"/>
      <c r="J218" s="266"/>
      <c r="K218" s="266"/>
      <c r="L218" s="270"/>
      <c r="M218" s="271"/>
      <c r="N218" s="272"/>
      <c r="O218" s="272"/>
      <c r="P218" s="272"/>
      <c r="Q218" s="272"/>
      <c r="R218" s="272"/>
      <c r="S218" s="272"/>
      <c r="T218" s="27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4" t="s">
        <v>168</v>
      </c>
      <c r="AU218" s="274" t="s">
        <v>82</v>
      </c>
      <c r="AV218" s="15" t="s">
        <v>85</v>
      </c>
      <c r="AW218" s="15" t="s">
        <v>34</v>
      </c>
      <c r="AX218" s="15" t="s">
        <v>78</v>
      </c>
      <c r="AY218" s="274" t="s">
        <v>159</v>
      </c>
    </row>
    <row r="219" s="13" customFormat="1">
      <c r="A219" s="13"/>
      <c r="B219" s="242"/>
      <c r="C219" s="243"/>
      <c r="D219" s="244" t="s">
        <v>168</v>
      </c>
      <c r="E219" s="245" t="s">
        <v>1</v>
      </c>
      <c r="F219" s="246" t="s">
        <v>1157</v>
      </c>
      <c r="G219" s="243"/>
      <c r="H219" s="247">
        <v>17.178000000000001</v>
      </c>
      <c r="I219" s="248"/>
      <c r="J219" s="243"/>
      <c r="K219" s="243"/>
      <c r="L219" s="249"/>
      <c r="M219" s="250"/>
      <c r="N219" s="251"/>
      <c r="O219" s="251"/>
      <c r="P219" s="251"/>
      <c r="Q219" s="251"/>
      <c r="R219" s="251"/>
      <c r="S219" s="251"/>
      <c r="T219" s="25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3" t="s">
        <v>168</v>
      </c>
      <c r="AU219" s="253" t="s">
        <v>82</v>
      </c>
      <c r="AV219" s="13" t="s">
        <v>82</v>
      </c>
      <c r="AW219" s="13" t="s">
        <v>34</v>
      </c>
      <c r="AX219" s="13" t="s">
        <v>85</v>
      </c>
      <c r="AY219" s="253" t="s">
        <v>159</v>
      </c>
    </row>
    <row r="220" s="2" customFormat="1" ht="33" customHeight="1">
      <c r="A220" s="39"/>
      <c r="B220" s="40"/>
      <c r="C220" s="229" t="s">
        <v>359</v>
      </c>
      <c r="D220" s="229" t="s">
        <v>161</v>
      </c>
      <c r="E220" s="230" t="s">
        <v>1158</v>
      </c>
      <c r="F220" s="231" t="s">
        <v>1159</v>
      </c>
      <c r="G220" s="232" t="s">
        <v>164</v>
      </c>
      <c r="H220" s="233">
        <v>40.899999999999999</v>
      </c>
      <c r="I220" s="234"/>
      <c r="J220" s="235">
        <f>ROUND(I220*H220,2)</f>
        <v>0</v>
      </c>
      <c r="K220" s="231" t="s">
        <v>165</v>
      </c>
      <c r="L220" s="45"/>
      <c r="M220" s="236" t="s">
        <v>1</v>
      </c>
      <c r="N220" s="237" t="s">
        <v>43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166</v>
      </c>
      <c r="AT220" s="240" t="s">
        <v>161</v>
      </c>
      <c r="AU220" s="240" t="s">
        <v>82</v>
      </c>
      <c r="AY220" s="18" t="s">
        <v>159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85</v>
      </c>
      <c r="BK220" s="241">
        <f>ROUND(I220*H220,2)</f>
        <v>0</v>
      </c>
      <c r="BL220" s="18" t="s">
        <v>166</v>
      </c>
      <c r="BM220" s="240" t="s">
        <v>1160</v>
      </c>
    </row>
    <row r="221" s="13" customFormat="1">
      <c r="A221" s="13"/>
      <c r="B221" s="242"/>
      <c r="C221" s="243"/>
      <c r="D221" s="244" t="s">
        <v>168</v>
      </c>
      <c r="E221" s="245" t="s">
        <v>1</v>
      </c>
      <c r="F221" s="246" t="s">
        <v>1161</v>
      </c>
      <c r="G221" s="243"/>
      <c r="H221" s="247">
        <v>40.899999999999999</v>
      </c>
      <c r="I221" s="248"/>
      <c r="J221" s="243"/>
      <c r="K221" s="243"/>
      <c r="L221" s="249"/>
      <c r="M221" s="250"/>
      <c r="N221" s="251"/>
      <c r="O221" s="251"/>
      <c r="P221" s="251"/>
      <c r="Q221" s="251"/>
      <c r="R221" s="251"/>
      <c r="S221" s="251"/>
      <c r="T221" s="25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3" t="s">
        <v>168</v>
      </c>
      <c r="AU221" s="253" t="s">
        <v>82</v>
      </c>
      <c r="AV221" s="13" t="s">
        <v>82</v>
      </c>
      <c r="AW221" s="13" t="s">
        <v>34</v>
      </c>
      <c r="AX221" s="13" t="s">
        <v>85</v>
      </c>
      <c r="AY221" s="253" t="s">
        <v>159</v>
      </c>
    </row>
    <row r="222" s="2" customFormat="1" ht="24.15" customHeight="1">
      <c r="A222" s="39"/>
      <c r="B222" s="40"/>
      <c r="C222" s="286" t="s">
        <v>363</v>
      </c>
      <c r="D222" s="286" t="s">
        <v>230</v>
      </c>
      <c r="E222" s="287" t="s">
        <v>1162</v>
      </c>
      <c r="F222" s="288" t="s">
        <v>1163</v>
      </c>
      <c r="G222" s="289" t="s">
        <v>164</v>
      </c>
      <c r="H222" s="290">
        <v>41.514000000000003</v>
      </c>
      <c r="I222" s="291"/>
      <c r="J222" s="292">
        <f>ROUND(I222*H222,2)</f>
        <v>0</v>
      </c>
      <c r="K222" s="288" t="s">
        <v>165</v>
      </c>
      <c r="L222" s="293"/>
      <c r="M222" s="294" t="s">
        <v>1</v>
      </c>
      <c r="N222" s="295" t="s">
        <v>43</v>
      </c>
      <c r="O222" s="92"/>
      <c r="P222" s="238">
        <f>O222*H222</f>
        <v>0</v>
      </c>
      <c r="Q222" s="238">
        <v>0.024</v>
      </c>
      <c r="R222" s="238">
        <f>Q222*H222</f>
        <v>0.99633600000000011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217</v>
      </c>
      <c r="AT222" s="240" t="s">
        <v>230</v>
      </c>
      <c r="AU222" s="240" t="s">
        <v>82</v>
      </c>
      <c r="AY222" s="18" t="s">
        <v>159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85</v>
      </c>
      <c r="BK222" s="241">
        <f>ROUND(I222*H222,2)</f>
        <v>0</v>
      </c>
      <c r="BL222" s="18" t="s">
        <v>166</v>
      </c>
      <c r="BM222" s="240" t="s">
        <v>1164</v>
      </c>
    </row>
    <row r="223" s="13" customFormat="1">
      <c r="A223" s="13"/>
      <c r="B223" s="242"/>
      <c r="C223" s="243"/>
      <c r="D223" s="244" t="s">
        <v>168</v>
      </c>
      <c r="E223" s="243"/>
      <c r="F223" s="246" t="s">
        <v>1165</v>
      </c>
      <c r="G223" s="243"/>
      <c r="H223" s="247">
        <v>41.514000000000003</v>
      </c>
      <c r="I223" s="248"/>
      <c r="J223" s="243"/>
      <c r="K223" s="243"/>
      <c r="L223" s="249"/>
      <c r="M223" s="250"/>
      <c r="N223" s="251"/>
      <c r="O223" s="251"/>
      <c r="P223" s="251"/>
      <c r="Q223" s="251"/>
      <c r="R223" s="251"/>
      <c r="S223" s="251"/>
      <c r="T223" s="25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3" t="s">
        <v>168</v>
      </c>
      <c r="AU223" s="253" t="s">
        <v>82</v>
      </c>
      <c r="AV223" s="13" t="s">
        <v>82</v>
      </c>
      <c r="AW223" s="13" t="s">
        <v>4</v>
      </c>
      <c r="AX223" s="13" t="s">
        <v>85</v>
      </c>
      <c r="AY223" s="253" t="s">
        <v>159</v>
      </c>
    </row>
    <row r="224" s="2" customFormat="1" ht="21.75" customHeight="1">
      <c r="A224" s="39"/>
      <c r="B224" s="40"/>
      <c r="C224" s="229" t="s">
        <v>367</v>
      </c>
      <c r="D224" s="229" t="s">
        <v>161</v>
      </c>
      <c r="E224" s="230" t="s">
        <v>969</v>
      </c>
      <c r="F224" s="231" t="s">
        <v>970</v>
      </c>
      <c r="G224" s="232" t="s">
        <v>164</v>
      </c>
      <c r="H224" s="233">
        <v>604.39999999999998</v>
      </c>
      <c r="I224" s="234"/>
      <c r="J224" s="235">
        <f>ROUND(I224*H224,2)</f>
        <v>0</v>
      </c>
      <c r="K224" s="231" t="s">
        <v>165</v>
      </c>
      <c r="L224" s="45"/>
      <c r="M224" s="236" t="s">
        <v>1</v>
      </c>
      <c r="N224" s="237" t="s">
        <v>43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166</v>
      </c>
      <c r="AT224" s="240" t="s">
        <v>161</v>
      </c>
      <c r="AU224" s="240" t="s">
        <v>82</v>
      </c>
      <c r="AY224" s="18" t="s">
        <v>159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85</v>
      </c>
      <c r="BK224" s="241">
        <f>ROUND(I224*H224,2)</f>
        <v>0</v>
      </c>
      <c r="BL224" s="18" t="s">
        <v>166</v>
      </c>
      <c r="BM224" s="240" t="s">
        <v>1166</v>
      </c>
    </row>
    <row r="225" s="12" customFormat="1" ht="22.8" customHeight="1">
      <c r="A225" s="12"/>
      <c r="B225" s="213"/>
      <c r="C225" s="214"/>
      <c r="D225" s="215" t="s">
        <v>77</v>
      </c>
      <c r="E225" s="227" t="s">
        <v>972</v>
      </c>
      <c r="F225" s="227" t="s">
        <v>973</v>
      </c>
      <c r="G225" s="214"/>
      <c r="H225" s="214"/>
      <c r="I225" s="217"/>
      <c r="J225" s="228">
        <f>BK225</f>
        <v>0</v>
      </c>
      <c r="K225" s="214"/>
      <c r="L225" s="219"/>
      <c r="M225" s="220"/>
      <c r="N225" s="221"/>
      <c r="O225" s="221"/>
      <c r="P225" s="222">
        <f>SUM(P226:P230)</f>
        <v>0</v>
      </c>
      <c r="Q225" s="221"/>
      <c r="R225" s="222">
        <f>SUM(R226:R230)</f>
        <v>0</v>
      </c>
      <c r="S225" s="221"/>
      <c r="T225" s="223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4" t="s">
        <v>85</v>
      </c>
      <c r="AT225" s="225" t="s">
        <v>77</v>
      </c>
      <c r="AU225" s="225" t="s">
        <v>85</v>
      </c>
      <c r="AY225" s="224" t="s">
        <v>159</v>
      </c>
      <c r="BK225" s="226">
        <f>SUM(BK226:BK230)</f>
        <v>0</v>
      </c>
    </row>
    <row r="226" s="2" customFormat="1" ht="21.75" customHeight="1">
      <c r="A226" s="39"/>
      <c r="B226" s="40"/>
      <c r="C226" s="229" t="s">
        <v>372</v>
      </c>
      <c r="D226" s="229" t="s">
        <v>161</v>
      </c>
      <c r="E226" s="230" t="s">
        <v>974</v>
      </c>
      <c r="F226" s="231" t="s">
        <v>975</v>
      </c>
      <c r="G226" s="232" t="s">
        <v>317</v>
      </c>
      <c r="H226" s="233">
        <v>99.337000000000003</v>
      </c>
      <c r="I226" s="234"/>
      <c r="J226" s="235">
        <f>ROUND(I226*H226,2)</f>
        <v>0</v>
      </c>
      <c r="K226" s="231" t="s">
        <v>165</v>
      </c>
      <c r="L226" s="45"/>
      <c r="M226" s="236" t="s">
        <v>1</v>
      </c>
      <c r="N226" s="237" t="s">
        <v>43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166</v>
      </c>
      <c r="AT226" s="240" t="s">
        <v>161</v>
      </c>
      <c r="AU226" s="240" t="s">
        <v>82</v>
      </c>
      <c r="AY226" s="18" t="s">
        <v>159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85</v>
      </c>
      <c r="BK226" s="241">
        <f>ROUND(I226*H226,2)</f>
        <v>0</v>
      </c>
      <c r="BL226" s="18" t="s">
        <v>166</v>
      </c>
      <c r="BM226" s="240" t="s">
        <v>1167</v>
      </c>
    </row>
    <row r="227" s="2" customFormat="1" ht="24.15" customHeight="1">
      <c r="A227" s="39"/>
      <c r="B227" s="40"/>
      <c r="C227" s="229" t="s">
        <v>376</v>
      </c>
      <c r="D227" s="229" t="s">
        <v>161</v>
      </c>
      <c r="E227" s="230" t="s">
        <v>977</v>
      </c>
      <c r="F227" s="231" t="s">
        <v>978</v>
      </c>
      <c r="G227" s="232" t="s">
        <v>317</v>
      </c>
      <c r="H227" s="233">
        <v>1887.403</v>
      </c>
      <c r="I227" s="234"/>
      <c r="J227" s="235">
        <f>ROUND(I227*H227,2)</f>
        <v>0</v>
      </c>
      <c r="K227" s="231" t="s">
        <v>165</v>
      </c>
      <c r="L227" s="45"/>
      <c r="M227" s="236" t="s">
        <v>1</v>
      </c>
      <c r="N227" s="237" t="s">
        <v>43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166</v>
      </c>
      <c r="AT227" s="240" t="s">
        <v>161</v>
      </c>
      <c r="AU227" s="240" t="s">
        <v>82</v>
      </c>
      <c r="AY227" s="18" t="s">
        <v>159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85</v>
      </c>
      <c r="BK227" s="241">
        <f>ROUND(I227*H227,2)</f>
        <v>0</v>
      </c>
      <c r="BL227" s="18" t="s">
        <v>166</v>
      </c>
      <c r="BM227" s="240" t="s">
        <v>1168</v>
      </c>
    </row>
    <row r="228" s="13" customFormat="1">
      <c r="A228" s="13"/>
      <c r="B228" s="242"/>
      <c r="C228" s="243"/>
      <c r="D228" s="244" t="s">
        <v>168</v>
      </c>
      <c r="E228" s="243"/>
      <c r="F228" s="246" t="s">
        <v>1169</v>
      </c>
      <c r="G228" s="243"/>
      <c r="H228" s="247">
        <v>1887.403</v>
      </c>
      <c r="I228" s="248"/>
      <c r="J228" s="243"/>
      <c r="K228" s="243"/>
      <c r="L228" s="249"/>
      <c r="M228" s="250"/>
      <c r="N228" s="251"/>
      <c r="O228" s="251"/>
      <c r="P228" s="251"/>
      <c r="Q228" s="251"/>
      <c r="R228" s="251"/>
      <c r="S228" s="251"/>
      <c r="T228" s="25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3" t="s">
        <v>168</v>
      </c>
      <c r="AU228" s="253" t="s">
        <v>82</v>
      </c>
      <c r="AV228" s="13" t="s">
        <v>82</v>
      </c>
      <c r="AW228" s="13" t="s">
        <v>4</v>
      </c>
      <c r="AX228" s="13" t="s">
        <v>85</v>
      </c>
      <c r="AY228" s="253" t="s">
        <v>159</v>
      </c>
    </row>
    <row r="229" s="2" customFormat="1" ht="24.15" customHeight="1">
      <c r="A229" s="39"/>
      <c r="B229" s="40"/>
      <c r="C229" s="229" t="s">
        <v>119</v>
      </c>
      <c r="D229" s="229" t="s">
        <v>161</v>
      </c>
      <c r="E229" s="230" t="s">
        <v>981</v>
      </c>
      <c r="F229" s="231" t="s">
        <v>982</v>
      </c>
      <c r="G229" s="232" t="s">
        <v>317</v>
      </c>
      <c r="H229" s="233">
        <v>99.337000000000003</v>
      </c>
      <c r="I229" s="234"/>
      <c r="J229" s="235">
        <f>ROUND(I229*H229,2)</f>
        <v>0</v>
      </c>
      <c r="K229" s="231" t="s">
        <v>165</v>
      </c>
      <c r="L229" s="45"/>
      <c r="M229" s="236" t="s">
        <v>1</v>
      </c>
      <c r="N229" s="237" t="s">
        <v>43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166</v>
      </c>
      <c r="AT229" s="240" t="s">
        <v>161</v>
      </c>
      <c r="AU229" s="240" t="s">
        <v>82</v>
      </c>
      <c r="AY229" s="18" t="s">
        <v>159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85</v>
      </c>
      <c r="BK229" s="241">
        <f>ROUND(I229*H229,2)</f>
        <v>0</v>
      </c>
      <c r="BL229" s="18" t="s">
        <v>166</v>
      </c>
      <c r="BM229" s="240" t="s">
        <v>1170</v>
      </c>
    </row>
    <row r="230" s="2" customFormat="1" ht="33" customHeight="1">
      <c r="A230" s="39"/>
      <c r="B230" s="40"/>
      <c r="C230" s="229" t="s">
        <v>385</v>
      </c>
      <c r="D230" s="229" t="s">
        <v>161</v>
      </c>
      <c r="E230" s="230" t="s">
        <v>984</v>
      </c>
      <c r="F230" s="231" t="s">
        <v>985</v>
      </c>
      <c r="G230" s="232" t="s">
        <v>317</v>
      </c>
      <c r="H230" s="233">
        <v>99.337000000000003</v>
      </c>
      <c r="I230" s="234"/>
      <c r="J230" s="235">
        <f>ROUND(I230*H230,2)</f>
        <v>0</v>
      </c>
      <c r="K230" s="231" t="s">
        <v>165</v>
      </c>
      <c r="L230" s="45"/>
      <c r="M230" s="236" t="s">
        <v>1</v>
      </c>
      <c r="N230" s="237" t="s">
        <v>43</v>
      </c>
      <c r="O230" s="92"/>
      <c r="P230" s="238">
        <f>O230*H230</f>
        <v>0</v>
      </c>
      <c r="Q230" s="238">
        <v>0</v>
      </c>
      <c r="R230" s="238">
        <f>Q230*H230</f>
        <v>0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166</v>
      </c>
      <c r="AT230" s="240" t="s">
        <v>161</v>
      </c>
      <c r="AU230" s="240" t="s">
        <v>82</v>
      </c>
      <c r="AY230" s="18" t="s">
        <v>159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85</v>
      </c>
      <c r="BK230" s="241">
        <f>ROUND(I230*H230,2)</f>
        <v>0</v>
      </c>
      <c r="BL230" s="18" t="s">
        <v>166</v>
      </c>
      <c r="BM230" s="240" t="s">
        <v>1171</v>
      </c>
    </row>
    <row r="231" s="12" customFormat="1" ht="22.8" customHeight="1">
      <c r="A231" s="12"/>
      <c r="B231" s="213"/>
      <c r="C231" s="214"/>
      <c r="D231" s="215" t="s">
        <v>77</v>
      </c>
      <c r="E231" s="227" t="s">
        <v>694</v>
      </c>
      <c r="F231" s="227" t="s">
        <v>695</v>
      </c>
      <c r="G231" s="214"/>
      <c r="H231" s="214"/>
      <c r="I231" s="217"/>
      <c r="J231" s="228">
        <f>BK231</f>
        <v>0</v>
      </c>
      <c r="K231" s="214"/>
      <c r="L231" s="219"/>
      <c r="M231" s="220"/>
      <c r="N231" s="221"/>
      <c r="O231" s="221"/>
      <c r="P231" s="222">
        <f>P232</f>
        <v>0</v>
      </c>
      <c r="Q231" s="221"/>
      <c r="R231" s="222">
        <f>R232</f>
        <v>0</v>
      </c>
      <c r="S231" s="221"/>
      <c r="T231" s="223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4" t="s">
        <v>85</v>
      </c>
      <c r="AT231" s="225" t="s">
        <v>77</v>
      </c>
      <c r="AU231" s="225" t="s">
        <v>85</v>
      </c>
      <c r="AY231" s="224" t="s">
        <v>159</v>
      </c>
      <c r="BK231" s="226">
        <f>BK232</f>
        <v>0</v>
      </c>
    </row>
    <row r="232" s="2" customFormat="1" ht="33" customHeight="1">
      <c r="A232" s="39"/>
      <c r="B232" s="40"/>
      <c r="C232" s="229" t="s">
        <v>393</v>
      </c>
      <c r="D232" s="229" t="s">
        <v>161</v>
      </c>
      <c r="E232" s="230" t="s">
        <v>1172</v>
      </c>
      <c r="F232" s="231" t="s">
        <v>1173</v>
      </c>
      <c r="G232" s="232" t="s">
        <v>317</v>
      </c>
      <c r="H232" s="233">
        <v>571.91999999999996</v>
      </c>
      <c r="I232" s="234"/>
      <c r="J232" s="235">
        <f>ROUND(I232*H232,2)</f>
        <v>0</v>
      </c>
      <c r="K232" s="231" t="s">
        <v>165</v>
      </c>
      <c r="L232" s="45"/>
      <c r="M232" s="297" t="s">
        <v>1</v>
      </c>
      <c r="N232" s="298" t="s">
        <v>43</v>
      </c>
      <c r="O232" s="299"/>
      <c r="P232" s="300">
        <f>O232*H232</f>
        <v>0</v>
      </c>
      <c r="Q232" s="300">
        <v>0</v>
      </c>
      <c r="R232" s="300">
        <f>Q232*H232</f>
        <v>0</v>
      </c>
      <c r="S232" s="300">
        <v>0</v>
      </c>
      <c r="T232" s="30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166</v>
      </c>
      <c r="AT232" s="240" t="s">
        <v>161</v>
      </c>
      <c r="AU232" s="240" t="s">
        <v>82</v>
      </c>
      <c r="AY232" s="18" t="s">
        <v>159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85</v>
      </c>
      <c r="BK232" s="241">
        <f>ROUND(I232*H232,2)</f>
        <v>0</v>
      </c>
      <c r="BL232" s="18" t="s">
        <v>166</v>
      </c>
      <c r="BM232" s="240" t="s">
        <v>1174</v>
      </c>
    </row>
    <row r="233" s="2" customFormat="1" ht="6.96" customHeight="1">
      <c r="A233" s="39"/>
      <c r="B233" s="67"/>
      <c r="C233" s="68"/>
      <c r="D233" s="68"/>
      <c r="E233" s="68"/>
      <c r="F233" s="68"/>
      <c r="G233" s="68"/>
      <c r="H233" s="68"/>
      <c r="I233" s="68"/>
      <c r="J233" s="68"/>
      <c r="K233" s="68"/>
      <c r="L233" s="45"/>
      <c r="M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</row>
  </sheetData>
  <sheetProtection sheet="1" autoFilter="0" formatColumns="0" formatRows="0" objects="1" scenarios="1" spinCount="100000" saltValue="OlvWrDdcAiQ5jw1C6NvLsCfzobFryLj1szwTz7DH80ELiG1YKsV6DMHd+bFZ2lWYnTnn6JQYx/I4SmYdpMxrAw==" hashValue="9ltFwZ1p+UJ9XAfDIX9NsKOu6RVC1/5nShn6u0600LnXw56PHNZ++npQEHz7gxSVKWFEbTDkb4Ip2Vb8FFeM9g==" algorithmName="SHA-512" password="CC3D"/>
  <autoFilter ref="C131:K23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9"/>
      <c r="C3" s="150"/>
      <c r="D3" s="150"/>
      <c r="E3" s="150"/>
      <c r="F3" s="150"/>
      <c r="G3" s="150"/>
      <c r="H3" s="21"/>
    </row>
    <row r="4" s="1" customFormat="1" ht="24.96" customHeight="1">
      <c r="B4" s="21"/>
      <c r="C4" s="151" t="s">
        <v>1175</v>
      </c>
      <c r="H4" s="21"/>
    </row>
    <row r="5" s="1" customFormat="1" ht="12" customHeight="1">
      <c r="B5" s="21"/>
      <c r="C5" s="303" t="s">
        <v>13</v>
      </c>
      <c r="D5" s="159" t="s">
        <v>14</v>
      </c>
      <c r="E5" s="1"/>
      <c r="F5" s="1"/>
      <c r="H5" s="21"/>
    </row>
    <row r="6" s="1" customFormat="1" ht="36.96" customHeight="1">
      <c r="B6" s="21"/>
      <c r="C6" s="304" t="s">
        <v>16</v>
      </c>
      <c r="D6" s="305" t="s">
        <v>17</v>
      </c>
      <c r="E6" s="1"/>
      <c r="F6" s="1"/>
      <c r="H6" s="21"/>
    </row>
    <row r="7" s="1" customFormat="1" ht="24.75" customHeight="1">
      <c r="B7" s="21"/>
      <c r="C7" s="153" t="s">
        <v>22</v>
      </c>
      <c r="D7" s="156" t="str">
        <f>'Rekapitulace stavby'!AN8</f>
        <v>10. 3. 2025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2"/>
      <c r="B9" s="306"/>
      <c r="C9" s="307" t="s">
        <v>59</v>
      </c>
      <c r="D9" s="308" t="s">
        <v>60</v>
      </c>
      <c r="E9" s="308" t="s">
        <v>146</v>
      </c>
      <c r="F9" s="309" t="s">
        <v>1176</v>
      </c>
      <c r="G9" s="202"/>
      <c r="H9" s="306"/>
    </row>
    <row r="10" s="2" customFormat="1" ht="26.4" customHeight="1">
      <c r="A10" s="39"/>
      <c r="B10" s="45"/>
      <c r="C10" s="310" t="s">
        <v>1177</v>
      </c>
      <c r="D10" s="310" t="s">
        <v>89</v>
      </c>
      <c r="E10" s="39"/>
      <c r="F10" s="39"/>
      <c r="G10" s="39"/>
      <c r="H10" s="45"/>
    </row>
    <row r="11" s="2" customFormat="1" ht="16.8" customHeight="1">
      <c r="A11" s="39"/>
      <c r="B11" s="45"/>
      <c r="C11" s="311" t="s">
        <v>104</v>
      </c>
      <c r="D11" s="312" t="s">
        <v>1</v>
      </c>
      <c r="E11" s="313" t="s">
        <v>1</v>
      </c>
      <c r="F11" s="314">
        <v>120</v>
      </c>
      <c r="G11" s="39"/>
      <c r="H11" s="45"/>
    </row>
    <row r="12" s="2" customFormat="1" ht="16.8" customHeight="1">
      <c r="A12" s="39"/>
      <c r="B12" s="45"/>
      <c r="C12" s="315" t="s">
        <v>1</v>
      </c>
      <c r="D12" s="315" t="s">
        <v>194</v>
      </c>
      <c r="E12" s="18" t="s">
        <v>1</v>
      </c>
      <c r="F12" s="316">
        <v>0</v>
      </c>
      <c r="G12" s="39"/>
      <c r="H12" s="45"/>
    </row>
    <row r="13" s="2" customFormat="1" ht="16.8" customHeight="1">
      <c r="A13" s="39"/>
      <c r="B13" s="45"/>
      <c r="C13" s="315" t="s">
        <v>104</v>
      </c>
      <c r="D13" s="315" t="s">
        <v>195</v>
      </c>
      <c r="E13" s="18" t="s">
        <v>1</v>
      </c>
      <c r="F13" s="316">
        <v>120</v>
      </c>
      <c r="G13" s="39"/>
      <c r="H13" s="45"/>
    </row>
    <row r="14" s="2" customFormat="1" ht="16.8" customHeight="1">
      <c r="A14" s="39"/>
      <c r="B14" s="45"/>
      <c r="C14" s="317" t="s">
        <v>1178</v>
      </c>
      <c r="D14" s="39"/>
      <c r="E14" s="39"/>
      <c r="F14" s="39"/>
      <c r="G14" s="39"/>
      <c r="H14" s="45"/>
    </row>
    <row r="15" s="2" customFormat="1" ht="16.8" customHeight="1">
      <c r="A15" s="39"/>
      <c r="B15" s="45"/>
      <c r="C15" s="315" t="s">
        <v>190</v>
      </c>
      <c r="D15" s="315" t="s">
        <v>191</v>
      </c>
      <c r="E15" s="18" t="s">
        <v>192</v>
      </c>
      <c r="F15" s="316">
        <v>120</v>
      </c>
      <c r="G15" s="39"/>
      <c r="H15" s="45"/>
    </row>
    <row r="16" s="2" customFormat="1">
      <c r="A16" s="39"/>
      <c r="B16" s="45"/>
      <c r="C16" s="315" t="s">
        <v>292</v>
      </c>
      <c r="D16" s="315" t="s">
        <v>293</v>
      </c>
      <c r="E16" s="18" t="s">
        <v>192</v>
      </c>
      <c r="F16" s="316">
        <v>725.79999999999995</v>
      </c>
      <c r="G16" s="39"/>
      <c r="H16" s="45"/>
    </row>
    <row r="17" s="2" customFormat="1" ht="16.8" customHeight="1">
      <c r="A17" s="39"/>
      <c r="B17" s="45"/>
      <c r="C17" s="315" t="s">
        <v>325</v>
      </c>
      <c r="D17" s="315" t="s">
        <v>326</v>
      </c>
      <c r="E17" s="18" t="s">
        <v>192</v>
      </c>
      <c r="F17" s="316">
        <v>475.28500000000002</v>
      </c>
      <c r="G17" s="39"/>
      <c r="H17" s="45"/>
    </row>
    <row r="18" s="2" customFormat="1" ht="16.8" customHeight="1">
      <c r="A18" s="39"/>
      <c r="B18" s="45"/>
      <c r="C18" s="311" t="s">
        <v>106</v>
      </c>
      <c r="D18" s="312" t="s">
        <v>1</v>
      </c>
      <c r="E18" s="313" t="s">
        <v>1</v>
      </c>
      <c r="F18" s="314">
        <v>725.79999999999995</v>
      </c>
      <c r="G18" s="39"/>
      <c r="H18" s="45"/>
    </row>
    <row r="19" s="2" customFormat="1" ht="16.8" customHeight="1">
      <c r="A19" s="39"/>
      <c r="B19" s="45"/>
      <c r="C19" s="315" t="s">
        <v>1</v>
      </c>
      <c r="D19" s="315" t="s">
        <v>295</v>
      </c>
      <c r="E19" s="18" t="s">
        <v>1</v>
      </c>
      <c r="F19" s="316">
        <v>0</v>
      </c>
      <c r="G19" s="39"/>
      <c r="H19" s="45"/>
    </row>
    <row r="20" s="2" customFormat="1" ht="16.8" customHeight="1">
      <c r="A20" s="39"/>
      <c r="B20" s="45"/>
      <c r="C20" s="315" t="s">
        <v>1</v>
      </c>
      <c r="D20" s="315" t="s">
        <v>296</v>
      </c>
      <c r="E20" s="18" t="s">
        <v>1</v>
      </c>
      <c r="F20" s="316">
        <v>1201.085</v>
      </c>
      <c r="G20" s="39"/>
      <c r="H20" s="45"/>
    </row>
    <row r="21" s="2" customFormat="1" ht="16.8" customHeight="1">
      <c r="A21" s="39"/>
      <c r="B21" s="45"/>
      <c r="C21" s="315" t="s">
        <v>1</v>
      </c>
      <c r="D21" s="315" t="s">
        <v>297</v>
      </c>
      <c r="E21" s="18" t="s">
        <v>1</v>
      </c>
      <c r="F21" s="316">
        <v>-475.28500000000002</v>
      </c>
      <c r="G21" s="39"/>
      <c r="H21" s="45"/>
    </row>
    <row r="22" s="2" customFormat="1" ht="16.8" customHeight="1">
      <c r="A22" s="39"/>
      <c r="B22" s="45"/>
      <c r="C22" s="315" t="s">
        <v>106</v>
      </c>
      <c r="D22" s="315" t="s">
        <v>216</v>
      </c>
      <c r="E22" s="18" t="s">
        <v>1</v>
      </c>
      <c r="F22" s="316">
        <v>725.79999999999995</v>
      </c>
      <c r="G22" s="39"/>
      <c r="H22" s="45"/>
    </row>
    <row r="23" s="2" customFormat="1" ht="16.8" customHeight="1">
      <c r="A23" s="39"/>
      <c r="B23" s="45"/>
      <c r="C23" s="317" t="s">
        <v>1178</v>
      </c>
      <c r="D23" s="39"/>
      <c r="E23" s="39"/>
      <c r="F23" s="39"/>
      <c r="G23" s="39"/>
      <c r="H23" s="45"/>
    </row>
    <row r="24" s="2" customFormat="1">
      <c r="A24" s="39"/>
      <c r="B24" s="45"/>
      <c r="C24" s="315" t="s">
        <v>292</v>
      </c>
      <c r="D24" s="315" t="s">
        <v>293</v>
      </c>
      <c r="E24" s="18" t="s">
        <v>192</v>
      </c>
      <c r="F24" s="316">
        <v>725.79999999999995</v>
      </c>
      <c r="G24" s="39"/>
      <c r="H24" s="45"/>
    </row>
    <row r="25" s="2" customFormat="1">
      <c r="A25" s="39"/>
      <c r="B25" s="45"/>
      <c r="C25" s="315" t="s">
        <v>299</v>
      </c>
      <c r="D25" s="315" t="s">
        <v>300</v>
      </c>
      <c r="E25" s="18" t="s">
        <v>192</v>
      </c>
      <c r="F25" s="316">
        <v>14516</v>
      </c>
      <c r="G25" s="39"/>
      <c r="H25" s="45"/>
    </row>
    <row r="26" s="2" customFormat="1">
      <c r="A26" s="39"/>
      <c r="B26" s="45"/>
      <c r="C26" s="315" t="s">
        <v>315</v>
      </c>
      <c r="D26" s="315" t="s">
        <v>316</v>
      </c>
      <c r="E26" s="18" t="s">
        <v>317</v>
      </c>
      <c r="F26" s="316">
        <v>1451.5999999999999</v>
      </c>
      <c r="G26" s="39"/>
      <c r="H26" s="45"/>
    </row>
    <row r="27" s="2" customFormat="1" ht="16.8" customHeight="1">
      <c r="A27" s="39"/>
      <c r="B27" s="45"/>
      <c r="C27" s="315" t="s">
        <v>321</v>
      </c>
      <c r="D27" s="315" t="s">
        <v>322</v>
      </c>
      <c r="E27" s="18" t="s">
        <v>192</v>
      </c>
      <c r="F27" s="316">
        <v>725.79999999999995</v>
      </c>
      <c r="G27" s="39"/>
      <c r="H27" s="45"/>
    </row>
    <row r="28" s="2" customFormat="1" ht="16.8" customHeight="1">
      <c r="A28" s="39"/>
      <c r="B28" s="45"/>
      <c r="C28" s="311" t="s">
        <v>109</v>
      </c>
      <c r="D28" s="312" t="s">
        <v>1</v>
      </c>
      <c r="E28" s="313" t="s">
        <v>1</v>
      </c>
      <c r="F28" s="314">
        <v>662</v>
      </c>
      <c r="G28" s="39"/>
      <c r="H28" s="45"/>
    </row>
    <row r="29" s="2" customFormat="1" ht="16.8" customHeight="1">
      <c r="A29" s="39"/>
      <c r="B29" s="45"/>
      <c r="C29" s="315" t="s">
        <v>109</v>
      </c>
      <c r="D29" s="315" t="s">
        <v>110</v>
      </c>
      <c r="E29" s="18" t="s">
        <v>1</v>
      </c>
      <c r="F29" s="316">
        <v>662</v>
      </c>
      <c r="G29" s="39"/>
      <c r="H29" s="45"/>
    </row>
    <row r="30" s="2" customFormat="1" ht="16.8" customHeight="1">
      <c r="A30" s="39"/>
      <c r="B30" s="45"/>
      <c r="C30" s="317" t="s">
        <v>1178</v>
      </c>
      <c r="D30" s="39"/>
      <c r="E30" s="39"/>
      <c r="F30" s="39"/>
      <c r="G30" s="39"/>
      <c r="H30" s="45"/>
    </row>
    <row r="31" s="2" customFormat="1" ht="16.8" customHeight="1">
      <c r="A31" s="39"/>
      <c r="B31" s="45"/>
      <c r="C31" s="315" t="s">
        <v>181</v>
      </c>
      <c r="D31" s="315" t="s">
        <v>182</v>
      </c>
      <c r="E31" s="18" t="s">
        <v>183</v>
      </c>
      <c r="F31" s="316">
        <v>662</v>
      </c>
      <c r="G31" s="39"/>
      <c r="H31" s="45"/>
    </row>
    <row r="32" s="2" customFormat="1">
      <c r="A32" s="39"/>
      <c r="B32" s="45"/>
      <c r="C32" s="315" t="s">
        <v>285</v>
      </c>
      <c r="D32" s="315" t="s">
        <v>286</v>
      </c>
      <c r="E32" s="18" t="s">
        <v>192</v>
      </c>
      <c r="F32" s="316">
        <v>1149.1700000000001</v>
      </c>
      <c r="G32" s="39"/>
      <c r="H32" s="45"/>
    </row>
    <row r="33" s="2" customFormat="1" ht="16.8" customHeight="1">
      <c r="A33" s="39"/>
      <c r="B33" s="45"/>
      <c r="C33" s="315" t="s">
        <v>304</v>
      </c>
      <c r="D33" s="315" t="s">
        <v>305</v>
      </c>
      <c r="E33" s="18" t="s">
        <v>192</v>
      </c>
      <c r="F33" s="316">
        <v>99.299999999999997</v>
      </c>
      <c r="G33" s="39"/>
      <c r="H33" s="45"/>
    </row>
    <row r="34" s="2" customFormat="1">
      <c r="A34" s="39"/>
      <c r="B34" s="45"/>
      <c r="C34" s="315" t="s">
        <v>360</v>
      </c>
      <c r="D34" s="315" t="s">
        <v>361</v>
      </c>
      <c r="E34" s="18" t="s">
        <v>183</v>
      </c>
      <c r="F34" s="316">
        <v>662</v>
      </c>
      <c r="G34" s="39"/>
      <c r="H34" s="45"/>
    </row>
    <row r="35" s="2" customFormat="1" ht="16.8" customHeight="1">
      <c r="A35" s="39"/>
      <c r="B35" s="45"/>
      <c r="C35" s="315" t="s">
        <v>364</v>
      </c>
      <c r="D35" s="315" t="s">
        <v>365</v>
      </c>
      <c r="E35" s="18" t="s">
        <v>183</v>
      </c>
      <c r="F35" s="316">
        <v>662</v>
      </c>
      <c r="G35" s="39"/>
      <c r="H35" s="45"/>
    </row>
    <row r="36" s="2" customFormat="1" ht="16.8" customHeight="1">
      <c r="A36" s="39"/>
      <c r="B36" s="45"/>
      <c r="C36" s="311" t="s">
        <v>1179</v>
      </c>
      <c r="D36" s="312" t="s">
        <v>1</v>
      </c>
      <c r="E36" s="313" t="s">
        <v>1</v>
      </c>
      <c r="F36" s="314">
        <v>228</v>
      </c>
      <c r="G36" s="39"/>
      <c r="H36" s="45"/>
    </row>
    <row r="37" s="2" customFormat="1" ht="16.8" customHeight="1">
      <c r="A37" s="39"/>
      <c r="B37" s="45"/>
      <c r="C37" s="317" t="s">
        <v>1178</v>
      </c>
      <c r="D37" s="39"/>
      <c r="E37" s="39"/>
      <c r="F37" s="39"/>
      <c r="G37" s="39"/>
      <c r="H37" s="45"/>
    </row>
    <row r="38" s="2" customFormat="1">
      <c r="A38" s="39"/>
      <c r="B38" s="45"/>
      <c r="C38" s="315" t="s">
        <v>360</v>
      </c>
      <c r="D38" s="315" t="s">
        <v>361</v>
      </c>
      <c r="E38" s="18" t="s">
        <v>183</v>
      </c>
      <c r="F38" s="316">
        <v>662</v>
      </c>
      <c r="G38" s="39"/>
      <c r="H38" s="45"/>
    </row>
    <row r="39" s="2" customFormat="1" ht="16.8" customHeight="1">
      <c r="A39" s="39"/>
      <c r="B39" s="45"/>
      <c r="C39" s="315" t="s">
        <v>373</v>
      </c>
      <c r="D39" s="315" t="s">
        <v>374</v>
      </c>
      <c r="E39" s="18" t="s">
        <v>183</v>
      </c>
      <c r="F39" s="316">
        <v>662</v>
      </c>
      <c r="G39" s="39"/>
      <c r="H39" s="45"/>
    </row>
    <row r="40" s="2" customFormat="1" ht="16.8" customHeight="1">
      <c r="A40" s="39"/>
      <c r="B40" s="45"/>
      <c r="C40" s="315" t="s">
        <v>368</v>
      </c>
      <c r="D40" s="315" t="s">
        <v>369</v>
      </c>
      <c r="E40" s="18" t="s">
        <v>370</v>
      </c>
      <c r="F40" s="316">
        <v>20.157</v>
      </c>
      <c r="G40" s="39"/>
      <c r="H40" s="45"/>
    </row>
    <row r="41" s="2" customFormat="1" ht="16.8" customHeight="1">
      <c r="A41" s="39"/>
      <c r="B41" s="45"/>
      <c r="C41" s="311" t="s">
        <v>111</v>
      </c>
      <c r="D41" s="312" t="s">
        <v>1</v>
      </c>
      <c r="E41" s="313" t="s">
        <v>1</v>
      </c>
      <c r="F41" s="314">
        <v>226.40000000000001</v>
      </c>
      <c r="G41" s="39"/>
      <c r="H41" s="45"/>
    </row>
    <row r="42" s="2" customFormat="1" ht="16.8" customHeight="1">
      <c r="A42" s="39"/>
      <c r="B42" s="45"/>
      <c r="C42" s="315" t="s">
        <v>111</v>
      </c>
      <c r="D42" s="315" t="s">
        <v>345</v>
      </c>
      <c r="E42" s="18" t="s">
        <v>1</v>
      </c>
      <c r="F42" s="316">
        <v>226.40000000000001</v>
      </c>
      <c r="G42" s="39"/>
      <c r="H42" s="45"/>
    </row>
    <row r="43" s="2" customFormat="1" ht="16.8" customHeight="1">
      <c r="A43" s="39"/>
      <c r="B43" s="45"/>
      <c r="C43" s="317" t="s">
        <v>1178</v>
      </c>
      <c r="D43" s="39"/>
      <c r="E43" s="39"/>
      <c r="F43" s="39"/>
      <c r="G43" s="39"/>
      <c r="H43" s="45"/>
    </row>
    <row r="44" s="2" customFormat="1" ht="16.8" customHeight="1">
      <c r="A44" s="39"/>
      <c r="B44" s="45"/>
      <c r="C44" s="315" t="s">
        <v>342</v>
      </c>
      <c r="D44" s="315" t="s">
        <v>343</v>
      </c>
      <c r="E44" s="18" t="s">
        <v>192</v>
      </c>
      <c r="F44" s="316">
        <v>226.40000000000001</v>
      </c>
      <c r="G44" s="39"/>
      <c r="H44" s="45"/>
    </row>
    <row r="45" s="2" customFormat="1" ht="16.8" customHeight="1">
      <c r="A45" s="39"/>
      <c r="B45" s="45"/>
      <c r="C45" s="315" t="s">
        <v>325</v>
      </c>
      <c r="D45" s="315" t="s">
        <v>326</v>
      </c>
      <c r="E45" s="18" t="s">
        <v>192</v>
      </c>
      <c r="F45" s="316">
        <v>475.28500000000002</v>
      </c>
      <c r="G45" s="39"/>
      <c r="H45" s="45"/>
    </row>
    <row r="46" s="2" customFormat="1" ht="16.8" customHeight="1">
      <c r="A46" s="39"/>
      <c r="B46" s="45"/>
      <c r="C46" s="311" t="s">
        <v>113</v>
      </c>
      <c r="D46" s="312" t="s">
        <v>1</v>
      </c>
      <c r="E46" s="313" t="s">
        <v>1</v>
      </c>
      <c r="F46" s="314">
        <v>56.600000000000001</v>
      </c>
      <c r="G46" s="39"/>
      <c r="H46" s="45"/>
    </row>
    <row r="47" s="2" customFormat="1" ht="16.8" customHeight="1">
      <c r="A47" s="39"/>
      <c r="B47" s="45"/>
      <c r="C47" s="315" t="s">
        <v>113</v>
      </c>
      <c r="D47" s="315" t="s">
        <v>384</v>
      </c>
      <c r="E47" s="18" t="s">
        <v>1</v>
      </c>
      <c r="F47" s="316">
        <v>56.600000000000001</v>
      </c>
      <c r="G47" s="39"/>
      <c r="H47" s="45"/>
    </row>
    <row r="48" s="2" customFormat="1" ht="16.8" customHeight="1">
      <c r="A48" s="39"/>
      <c r="B48" s="45"/>
      <c r="C48" s="317" t="s">
        <v>1178</v>
      </c>
      <c r="D48" s="39"/>
      <c r="E48" s="39"/>
      <c r="F48" s="39"/>
      <c r="G48" s="39"/>
      <c r="H48" s="45"/>
    </row>
    <row r="49" s="2" customFormat="1" ht="16.8" customHeight="1">
      <c r="A49" s="39"/>
      <c r="B49" s="45"/>
      <c r="C49" s="315" t="s">
        <v>381</v>
      </c>
      <c r="D49" s="315" t="s">
        <v>382</v>
      </c>
      <c r="E49" s="18" t="s">
        <v>192</v>
      </c>
      <c r="F49" s="316">
        <v>56.600000000000001</v>
      </c>
      <c r="G49" s="39"/>
      <c r="H49" s="45"/>
    </row>
    <row r="50" s="2" customFormat="1" ht="16.8" customHeight="1">
      <c r="A50" s="39"/>
      <c r="B50" s="45"/>
      <c r="C50" s="315" t="s">
        <v>325</v>
      </c>
      <c r="D50" s="315" t="s">
        <v>326</v>
      </c>
      <c r="E50" s="18" t="s">
        <v>192</v>
      </c>
      <c r="F50" s="316">
        <v>475.28500000000002</v>
      </c>
      <c r="G50" s="39"/>
      <c r="H50" s="45"/>
    </row>
    <row r="51" s="2" customFormat="1" ht="16.8" customHeight="1">
      <c r="A51" s="39"/>
      <c r="B51" s="45"/>
      <c r="C51" s="311" t="s">
        <v>115</v>
      </c>
      <c r="D51" s="312" t="s">
        <v>1</v>
      </c>
      <c r="E51" s="313" t="s">
        <v>1</v>
      </c>
      <c r="F51" s="314">
        <v>402.80000000000001</v>
      </c>
      <c r="G51" s="39"/>
      <c r="H51" s="45"/>
    </row>
    <row r="52" s="2" customFormat="1" ht="16.8" customHeight="1">
      <c r="A52" s="39"/>
      <c r="B52" s="45"/>
      <c r="C52" s="315" t="s">
        <v>1</v>
      </c>
      <c r="D52" s="315" t="s">
        <v>328</v>
      </c>
      <c r="E52" s="18" t="s">
        <v>1</v>
      </c>
      <c r="F52" s="316">
        <v>0</v>
      </c>
      <c r="G52" s="39"/>
      <c r="H52" s="45"/>
    </row>
    <row r="53" s="2" customFormat="1" ht="16.8" customHeight="1">
      <c r="A53" s="39"/>
      <c r="B53" s="45"/>
      <c r="C53" s="315" t="s">
        <v>1</v>
      </c>
      <c r="D53" s="315" t="s">
        <v>329</v>
      </c>
      <c r="E53" s="18" t="s">
        <v>1</v>
      </c>
      <c r="F53" s="316">
        <v>145.19999999999999</v>
      </c>
      <c r="G53" s="39"/>
      <c r="H53" s="45"/>
    </row>
    <row r="54" s="2" customFormat="1" ht="16.8" customHeight="1">
      <c r="A54" s="39"/>
      <c r="B54" s="45"/>
      <c r="C54" s="315" t="s">
        <v>1</v>
      </c>
      <c r="D54" s="315" t="s">
        <v>330</v>
      </c>
      <c r="E54" s="18" t="s">
        <v>1</v>
      </c>
      <c r="F54" s="316">
        <v>257.60000000000002</v>
      </c>
      <c r="G54" s="39"/>
      <c r="H54" s="45"/>
    </row>
    <row r="55" s="2" customFormat="1" ht="16.8" customHeight="1">
      <c r="A55" s="39"/>
      <c r="B55" s="45"/>
      <c r="C55" s="315" t="s">
        <v>115</v>
      </c>
      <c r="D55" s="315" t="s">
        <v>216</v>
      </c>
      <c r="E55" s="18" t="s">
        <v>1</v>
      </c>
      <c r="F55" s="316">
        <v>402.80000000000001</v>
      </c>
      <c r="G55" s="39"/>
      <c r="H55" s="45"/>
    </row>
    <row r="56" s="2" customFormat="1" ht="16.8" customHeight="1">
      <c r="A56" s="39"/>
      <c r="B56" s="45"/>
      <c r="C56" s="317" t="s">
        <v>1178</v>
      </c>
      <c r="D56" s="39"/>
      <c r="E56" s="39"/>
      <c r="F56" s="39"/>
      <c r="G56" s="39"/>
      <c r="H56" s="45"/>
    </row>
    <row r="57" s="2" customFormat="1" ht="16.8" customHeight="1">
      <c r="A57" s="39"/>
      <c r="B57" s="45"/>
      <c r="C57" s="315" t="s">
        <v>325</v>
      </c>
      <c r="D57" s="315" t="s">
        <v>326</v>
      </c>
      <c r="E57" s="18" t="s">
        <v>192</v>
      </c>
      <c r="F57" s="316">
        <v>402.80000000000001</v>
      </c>
      <c r="G57" s="39"/>
      <c r="H57" s="45"/>
    </row>
    <row r="58" s="2" customFormat="1" ht="16.8" customHeight="1">
      <c r="A58" s="39"/>
      <c r="B58" s="45"/>
      <c r="C58" s="315" t="s">
        <v>325</v>
      </c>
      <c r="D58" s="315" t="s">
        <v>326</v>
      </c>
      <c r="E58" s="18" t="s">
        <v>192</v>
      </c>
      <c r="F58" s="316">
        <v>475.28500000000002</v>
      </c>
      <c r="G58" s="39"/>
      <c r="H58" s="45"/>
    </row>
    <row r="59" s="2" customFormat="1" ht="16.8" customHeight="1">
      <c r="A59" s="39"/>
      <c r="B59" s="45"/>
      <c r="C59" s="311" t="s">
        <v>118</v>
      </c>
      <c r="D59" s="312" t="s">
        <v>1</v>
      </c>
      <c r="E59" s="313" t="s">
        <v>1</v>
      </c>
      <c r="F59" s="314">
        <v>40</v>
      </c>
      <c r="G59" s="39"/>
      <c r="H59" s="45"/>
    </row>
    <row r="60" s="2" customFormat="1" ht="16.8" customHeight="1">
      <c r="A60" s="39"/>
      <c r="B60" s="45"/>
      <c r="C60" s="315" t="s">
        <v>1</v>
      </c>
      <c r="D60" s="315" t="s">
        <v>355</v>
      </c>
      <c r="E60" s="18" t="s">
        <v>1</v>
      </c>
      <c r="F60" s="316">
        <v>0</v>
      </c>
      <c r="G60" s="39"/>
      <c r="H60" s="45"/>
    </row>
    <row r="61" s="2" customFormat="1" ht="16.8" customHeight="1">
      <c r="A61" s="39"/>
      <c r="B61" s="45"/>
      <c r="C61" s="315" t="s">
        <v>118</v>
      </c>
      <c r="D61" s="315" t="s">
        <v>222</v>
      </c>
      <c r="E61" s="18" t="s">
        <v>1</v>
      </c>
      <c r="F61" s="316">
        <v>40</v>
      </c>
      <c r="G61" s="39"/>
      <c r="H61" s="45"/>
    </row>
    <row r="62" s="2" customFormat="1" ht="16.8" customHeight="1">
      <c r="A62" s="39"/>
      <c r="B62" s="45"/>
      <c r="C62" s="317" t="s">
        <v>1178</v>
      </c>
      <c r="D62" s="39"/>
      <c r="E62" s="39"/>
      <c r="F62" s="39"/>
      <c r="G62" s="39"/>
      <c r="H62" s="45"/>
    </row>
    <row r="63" s="2" customFormat="1">
      <c r="A63" s="39"/>
      <c r="B63" s="45"/>
      <c r="C63" s="315" t="s">
        <v>352</v>
      </c>
      <c r="D63" s="315" t="s">
        <v>353</v>
      </c>
      <c r="E63" s="18" t="s">
        <v>192</v>
      </c>
      <c r="F63" s="316">
        <v>40</v>
      </c>
      <c r="G63" s="39"/>
      <c r="H63" s="45"/>
    </row>
    <row r="64" s="2" customFormat="1" ht="16.8" customHeight="1">
      <c r="A64" s="39"/>
      <c r="B64" s="45"/>
      <c r="C64" s="315" t="s">
        <v>325</v>
      </c>
      <c r="D64" s="315" t="s">
        <v>326</v>
      </c>
      <c r="E64" s="18" t="s">
        <v>192</v>
      </c>
      <c r="F64" s="316">
        <v>475.28500000000002</v>
      </c>
      <c r="G64" s="39"/>
      <c r="H64" s="45"/>
    </row>
    <row r="65" s="2" customFormat="1" ht="16.8" customHeight="1">
      <c r="A65" s="39"/>
      <c r="B65" s="45"/>
      <c r="C65" s="311" t="s">
        <v>121</v>
      </c>
      <c r="D65" s="312" t="s">
        <v>1</v>
      </c>
      <c r="E65" s="313" t="s">
        <v>1</v>
      </c>
      <c r="F65" s="314">
        <v>1025.085</v>
      </c>
      <c r="G65" s="39"/>
      <c r="H65" s="45"/>
    </row>
    <row r="66" s="2" customFormat="1" ht="16.8" customHeight="1">
      <c r="A66" s="39"/>
      <c r="B66" s="45"/>
      <c r="C66" s="315" t="s">
        <v>1</v>
      </c>
      <c r="D66" s="315" t="s">
        <v>200</v>
      </c>
      <c r="E66" s="18" t="s">
        <v>1</v>
      </c>
      <c r="F66" s="316">
        <v>0</v>
      </c>
      <c r="G66" s="39"/>
      <c r="H66" s="45"/>
    </row>
    <row r="67" s="2" customFormat="1" ht="16.8" customHeight="1">
      <c r="A67" s="39"/>
      <c r="B67" s="45"/>
      <c r="C67" s="315" t="s">
        <v>1</v>
      </c>
      <c r="D67" s="315" t="s">
        <v>201</v>
      </c>
      <c r="E67" s="18" t="s">
        <v>1</v>
      </c>
      <c r="F67" s="316">
        <v>53.591999999999999</v>
      </c>
      <c r="G67" s="39"/>
      <c r="H67" s="45"/>
    </row>
    <row r="68" s="2" customFormat="1" ht="16.8" customHeight="1">
      <c r="A68" s="39"/>
      <c r="B68" s="45"/>
      <c r="C68" s="315" t="s">
        <v>1</v>
      </c>
      <c r="D68" s="315" t="s">
        <v>202</v>
      </c>
      <c r="E68" s="18" t="s">
        <v>1</v>
      </c>
      <c r="F68" s="316">
        <v>26.858000000000001</v>
      </c>
      <c r="G68" s="39"/>
      <c r="H68" s="45"/>
    </row>
    <row r="69" s="2" customFormat="1" ht="16.8" customHeight="1">
      <c r="A69" s="39"/>
      <c r="B69" s="45"/>
      <c r="C69" s="315" t="s">
        <v>1</v>
      </c>
      <c r="D69" s="315" t="s">
        <v>203</v>
      </c>
      <c r="E69" s="18" t="s">
        <v>1</v>
      </c>
      <c r="F69" s="316">
        <v>44.600000000000001</v>
      </c>
      <c r="G69" s="39"/>
      <c r="H69" s="45"/>
    </row>
    <row r="70" s="2" customFormat="1" ht="16.8" customHeight="1">
      <c r="A70" s="39"/>
      <c r="B70" s="45"/>
      <c r="C70" s="315" t="s">
        <v>1</v>
      </c>
      <c r="D70" s="315" t="s">
        <v>204</v>
      </c>
      <c r="E70" s="18" t="s">
        <v>1</v>
      </c>
      <c r="F70" s="316">
        <v>43.368000000000002</v>
      </c>
      <c r="G70" s="39"/>
      <c r="H70" s="45"/>
    </row>
    <row r="71" s="2" customFormat="1" ht="16.8" customHeight="1">
      <c r="A71" s="39"/>
      <c r="B71" s="45"/>
      <c r="C71" s="315" t="s">
        <v>1</v>
      </c>
      <c r="D71" s="315" t="s">
        <v>205</v>
      </c>
      <c r="E71" s="18" t="s">
        <v>1</v>
      </c>
      <c r="F71" s="316">
        <v>47.942999999999998</v>
      </c>
      <c r="G71" s="39"/>
      <c r="H71" s="45"/>
    </row>
    <row r="72" s="2" customFormat="1" ht="16.8" customHeight="1">
      <c r="A72" s="39"/>
      <c r="B72" s="45"/>
      <c r="C72" s="315" t="s">
        <v>1</v>
      </c>
      <c r="D72" s="315" t="s">
        <v>206</v>
      </c>
      <c r="E72" s="18" t="s">
        <v>1</v>
      </c>
      <c r="F72" s="316">
        <v>126.34999999999999</v>
      </c>
      <c r="G72" s="39"/>
      <c r="H72" s="45"/>
    </row>
    <row r="73" s="2" customFormat="1" ht="16.8" customHeight="1">
      <c r="A73" s="39"/>
      <c r="B73" s="45"/>
      <c r="C73" s="315" t="s">
        <v>1</v>
      </c>
      <c r="D73" s="315" t="s">
        <v>207</v>
      </c>
      <c r="E73" s="18" t="s">
        <v>1</v>
      </c>
      <c r="F73" s="316">
        <v>12.526</v>
      </c>
      <c r="G73" s="39"/>
      <c r="H73" s="45"/>
    </row>
    <row r="74" s="2" customFormat="1" ht="16.8" customHeight="1">
      <c r="A74" s="39"/>
      <c r="B74" s="45"/>
      <c r="C74" s="315" t="s">
        <v>1</v>
      </c>
      <c r="D74" s="315" t="s">
        <v>208</v>
      </c>
      <c r="E74" s="18" t="s">
        <v>1</v>
      </c>
      <c r="F74" s="316">
        <v>148.66499999999999</v>
      </c>
      <c r="G74" s="39"/>
      <c r="H74" s="45"/>
    </row>
    <row r="75" s="2" customFormat="1" ht="16.8" customHeight="1">
      <c r="A75" s="39"/>
      <c r="B75" s="45"/>
      <c r="C75" s="315" t="s">
        <v>1</v>
      </c>
      <c r="D75" s="315" t="s">
        <v>209</v>
      </c>
      <c r="E75" s="18" t="s">
        <v>1</v>
      </c>
      <c r="F75" s="316">
        <v>137.5</v>
      </c>
      <c r="G75" s="39"/>
      <c r="H75" s="45"/>
    </row>
    <row r="76" s="2" customFormat="1" ht="16.8" customHeight="1">
      <c r="A76" s="39"/>
      <c r="B76" s="45"/>
      <c r="C76" s="315" t="s">
        <v>1</v>
      </c>
      <c r="D76" s="315" t="s">
        <v>210</v>
      </c>
      <c r="E76" s="18" t="s">
        <v>1</v>
      </c>
      <c r="F76" s="316">
        <v>38.155999999999999</v>
      </c>
      <c r="G76" s="39"/>
      <c r="H76" s="45"/>
    </row>
    <row r="77" s="2" customFormat="1" ht="16.8" customHeight="1">
      <c r="A77" s="39"/>
      <c r="B77" s="45"/>
      <c r="C77" s="315" t="s">
        <v>1</v>
      </c>
      <c r="D77" s="315" t="s">
        <v>211</v>
      </c>
      <c r="E77" s="18" t="s">
        <v>1</v>
      </c>
      <c r="F77" s="316">
        <v>98.593000000000004</v>
      </c>
      <c r="G77" s="39"/>
      <c r="H77" s="45"/>
    </row>
    <row r="78" s="2" customFormat="1" ht="16.8" customHeight="1">
      <c r="A78" s="39"/>
      <c r="B78" s="45"/>
      <c r="C78" s="315" t="s">
        <v>1</v>
      </c>
      <c r="D78" s="315" t="s">
        <v>212</v>
      </c>
      <c r="E78" s="18" t="s">
        <v>1</v>
      </c>
      <c r="F78" s="316">
        <v>54.098999999999997</v>
      </c>
      <c r="G78" s="39"/>
      <c r="H78" s="45"/>
    </row>
    <row r="79" s="2" customFormat="1" ht="16.8" customHeight="1">
      <c r="A79" s="39"/>
      <c r="B79" s="45"/>
      <c r="C79" s="315" t="s">
        <v>1</v>
      </c>
      <c r="D79" s="315" t="s">
        <v>213</v>
      </c>
      <c r="E79" s="18" t="s">
        <v>1</v>
      </c>
      <c r="F79" s="316">
        <v>51.581000000000003</v>
      </c>
      <c r="G79" s="39"/>
      <c r="H79" s="45"/>
    </row>
    <row r="80" s="2" customFormat="1" ht="16.8" customHeight="1">
      <c r="A80" s="39"/>
      <c r="B80" s="45"/>
      <c r="C80" s="315" t="s">
        <v>1</v>
      </c>
      <c r="D80" s="315" t="s">
        <v>214</v>
      </c>
      <c r="E80" s="18" t="s">
        <v>1</v>
      </c>
      <c r="F80" s="316">
        <v>82.093999999999994</v>
      </c>
      <c r="G80" s="39"/>
      <c r="H80" s="45"/>
    </row>
    <row r="81" s="2" customFormat="1" ht="16.8" customHeight="1">
      <c r="A81" s="39"/>
      <c r="B81" s="45"/>
      <c r="C81" s="315" t="s">
        <v>1</v>
      </c>
      <c r="D81" s="315" t="s">
        <v>215</v>
      </c>
      <c r="E81" s="18" t="s">
        <v>1</v>
      </c>
      <c r="F81" s="316">
        <v>59.159999999999997</v>
      </c>
      <c r="G81" s="39"/>
      <c r="H81" s="45"/>
    </row>
    <row r="82" s="2" customFormat="1" ht="16.8" customHeight="1">
      <c r="A82" s="39"/>
      <c r="B82" s="45"/>
      <c r="C82" s="315" t="s">
        <v>121</v>
      </c>
      <c r="D82" s="315" t="s">
        <v>216</v>
      </c>
      <c r="E82" s="18" t="s">
        <v>1</v>
      </c>
      <c r="F82" s="316">
        <v>1025.085</v>
      </c>
      <c r="G82" s="39"/>
      <c r="H82" s="45"/>
    </row>
    <row r="83" s="2" customFormat="1" ht="16.8" customHeight="1">
      <c r="A83" s="39"/>
      <c r="B83" s="45"/>
      <c r="C83" s="317" t="s">
        <v>1178</v>
      </c>
      <c r="D83" s="39"/>
      <c r="E83" s="39"/>
      <c r="F83" s="39"/>
      <c r="G83" s="39"/>
      <c r="H83" s="45"/>
    </row>
    <row r="84" s="2" customFormat="1">
      <c r="A84" s="39"/>
      <c r="B84" s="45"/>
      <c r="C84" s="315" t="s">
        <v>197</v>
      </c>
      <c r="D84" s="315" t="s">
        <v>198</v>
      </c>
      <c r="E84" s="18" t="s">
        <v>192</v>
      </c>
      <c r="F84" s="316">
        <v>1025.085</v>
      </c>
      <c r="G84" s="39"/>
      <c r="H84" s="45"/>
    </row>
    <row r="85" s="2" customFormat="1" ht="16.8" customHeight="1">
      <c r="A85" s="39"/>
      <c r="B85" s="45"/>
      <c r="C85" s="315" t="s">
        <v>235</v>
      </c>
      <c r="D85" s="315" t="s">
        <v>236</v>
      </c>
      <c r="E85" s="18" t="s">
        <v>183</v>
      </c>
      <c r="F85" s="316">
        <v>1676.5329999999999</v>
      </c>
      <c r="G85" s="39"/>
      <c r="H85" s="45"/>
    </row>
    <row r="86" s="2" customFormat="1">
      <c r="A86" s="39"/>
      <c r="B86" s="45"/>
      <c r="C86" s="315" t="s">
        <v>292</v>
      </c>
      <c r="D86" s="315" t="s">
        <v>293</v>
      </c>
      <c r="E86" s="18" t="s">
        <v>192</v>
      </c>
      <c r="F86" s="316">
        <v>725.79999999999995</v>
      </c>
      <c r="G86" s="39"/>
      <c r="H86" s="45"/>
    </row>
    <row r="87" s="2" customFormat="1" ht="16.8" customHeight="1">
      <c r="A87" s="39"/>
      <c r="B87" s="45"/>
      <c r="C87" s="315" t="s">
        <v>325</v>
      </c>
      <c r="D87" s="315" t="s">
        <v>326</v>
      </c>
      <c r="E87" s="18" t="s">
        <v>192</v>
      </c>
      <c r="F87" s="316">
        <v>475.28500000000002</v>
      </c>
      <c r="G87" s="39"/>
      <c r="H87" s="45"/>
    </row>
    <row r="88" s="2" customFormat="1" ht="16.8" customHeight="1">
      <c r="A88" s="39"/>
      <c r="B88" s="45"/>
      <c r="C88" s="311" t="s">
        <v>124</v>
      </c>
      <c r="D88" s="312" t="s">
        <v>1</v>
      </c>
      <c r="E88" s="313" t="s">
        <v>1</v>
      </c>
      <c r="F88" s="314">
        <v>56</v>
      </c>
      <c r="G88" s="39"/>
      <c r="H88" s="45"/>
    </row>
    <row r="89" s="2" customFormat="1" ht="16.8" customHeight="1">
      <c r="A89" s="39"/>
      <c r="B89" s="45"/>
      <c r="C89" s="315" t="s">
        <v>1</v>
      </c>
      <c r="D89" s="315" t="s">
        <v>221</v>
      </c>
      <c r="E89" s="18" t="s">
        <v>1</v>
      </c>
      <c r="F89" s="316">
        <v>0</v>
      </c>
      <c r="G89" s="39"/>
      <c r="H89" s="45"/>
    </row>
    <row r="90" s="2" customFormat="1" ht="16.8" customHeight="1">
      <c r="A90" s="39"/>
      <c r="B90" s="45"/>
      <c r="C90" s="315" t="s">
        <v>1</v>
      </c>
      <c r="D90" s="315" t="s">
        <v>222</v>
      </c>
      <c r="E90" s="18" t="s">
        <v>1</v>
      </c>
      <c r="F90" s="316">
        <v>40</v>
      </c>
      <c r="G90" s="39"/>
      <c r="H90" s="45"/>
    </row>
    <row r="91" s="2" customFormat="1" ht="16.8" customHeight="1">
      <c r="A91" s="39"/>
      <c r="B91" s="45"/>
      <c r="C91" s="315" t="s">
        <v>1</v>
      </c>
      <c r="D91" s="315" t="s">
        <v>223</v>
      </c>
      <c r="E91" s="18" t="s">
        <v>1</v>
      </c>
      <c r="F91" s="316">
        <v>0</v>
      </c>
      <c r="G91" s="39"/>
      <c r="H91" s="45"/>
    </row>
    <row r="92" s="2" customFormat="1" ht="16.8" customHeight="1">
      <c r="A92" s="39"/>
      <c r="B92" s="45"/>
      <c r="C92" s="315" t="s">
        <v>1</v>
      </c>
      <c r="D92" s="315" t="s">
        <v>224</v>
      </c>
      <c r="E92" s="18" t="s">
        <v>1</v>
      </c>
      <c r="F92" s="316">
        <v>16</v>
      </c>
      <c r="G92" s="39"/>
      <c r="H92" s="45"/>
    </row>
    <row r="93" s="2" customFormat="1" ht="16.8" customHeight="1">
      <c r="A93" s="39"/>
      <c r="B93" s="45"/>
      <c r="C93" s="315" t="s">
        <v>124</v>
      </c>
      <c r="D93" s="315" t="s">
        <v>216</v>
      </c>
      <c r="E93" s="18" t="s">
        <v>1</v>
      </c>
      <c r="F93" s="316">
        <v>56</v>
      </c>
      <c r="G93" s="39"/>
      <c r="H93" s="45"/>
    </row>
    <row r="94" s="2" customFormat="1" ht="16.8" customHeight="1">
      <c r="A94" s="39"/>
      <c r="B94" s="45"/>
      <c r="C94" s="317" t="s">
        <v>1178</v>
      </c>
      <c r="D94" s="39"/>
      <c r="E94" s="39"/>
      <c r="F94" s="39"/>
      <c r="G94" s="39"/>
      <c r="H94" s="45"/>
    </row>
    <row r="95" s="2" customFormat="1" ht="16.8" customHeight="1">
      <c r="A95" s="39"/>
      <c r="B95" s="45"/>
      <c r="C95" s="315" t="s">
        <v>218</v>
      </c>
      <c r="D95" s="315" t="s">
        <v>219</v>
      </c>
      <c r="E95" s="18" t="s">
        <v>192</v>
      </c>
      <c r="F95" s="316">
        <v>56</v>
      </c>
      <c r="G95" s="39"/>
      <c r="H95" s="45"/>
    </row>
    <row r="96" s="2" customFormat="1">
      <c r="A96" s="39"/>
      <c r="B96" s="45"/>
      <c r="C96" s="315" t="s">
        <v>292</v>
      </c>
      <c r="D96" s="315" t="s">
        <v>293</v>
      </c>
      <c r="E96" s="18" t="s">
        <v>192</v>
      </c>
      <c r="F96" s="316">
        <v>725.79999999999995</v>
      </c>
      <c r="G96" s="39"/>
      <c r="H96" s="45"/>
    </row>
    <row r="97" s="2" customFormat="1" ht="16.8" customHeight="1">
      <c r="A97" s="39"/>
      <c r="B97" s="45"/>
      <c r="C97" s="315" t="s">
        <v>325</v>
      </c>
      <c r="D97" s="315" t="s">
        <v>326</v>
      </c>
      <c r="E97" s="18" t="s">
        <v>192</v>
      </c>
      <c r="F97" s="316">
        <v>475.28500000000002</v>
      </c>
      <c r="G97" s="39"/>
      <c r="H97" s="45"/>
    </row>
    <row r="98" s="2" customFormat="1" ht="16.8" customHeight="1">
      <c r="A98" s="39"/>
      <c r="B98" s="45"/>
      <c r="C98" s="311" t="s">
        <v>127</v>
      </c>
      <c r="D98" s="312" t="s">
        <v>1</v>
      </c>
      <c r="E98" s="313" t="s">
        <v>1</v>
      </c>
      <c r="F98" s="314">
        <v>475.28500000000002</v>
      </c>
      <c r="G98" s="39"/>
      <c r="H98" s="45"/>
    </row>
    <row r="99" s="2" customFormat="1" ht="16.8" customHeight="1">
      <c r="A99" s="39"/>
      <c r="B99" s="45"/>
      <c r="C99" s="315" t="s">
        <v>1</v>
      </c>
      <c r="D99" s="315" t="s">
        <v>338</v>
      </c>
      <c r="E99" s="18" t="s">
        <v>1</v>
      </c>
      <c r="F99" s="316">
        <v>0</v>
      </c>
      <c r="G99" s="39"/>
      <c r="H99" s="45"/>
    </row>
    <row r="100" s="2" customFormat="1" ht="16.8" customHeight="1">
      <c r="A100" s="39"/>
      <c r="B100" s="45"/>
      <c r="C100" s="315" t="s">
        <v>1</v>
      </c>
      <c r="D100" s="315" t="s">
        <v>339</v>
      </c>
      <c r="E100" s="18" t="s">
        <v>1</v>
      </c>
      <c r="F100" s="316">
        <v>1201.085</v>
      </c>
      <c r="G100" s="39"/>
      <c r="H100" s="45"/>
    </row>
    <row r="101" s="2" customFormat="1" ht="16.8" customHeight="1">
      <c r="A101" s="39"/>
      <c r="B101" s="45"/>
      <c r="C101" s="315" t="s">
        <v>1</v>
      </c>
      <c r="D101" s="315" t="s">
        <v>340</v>
      </c>
      <c r="E101" s="18" t="s">
        <v>1</v>
      </c>
      <c r="F101" s="316">
        <v>-725.79999999999995</v>
      </c>
      <c r="G101" s="39"/>
      <c r="H101" s="45"/>
    </row>
    <row r="102" s="2" customFormat="1" ht="16.8" customHeight="1">
      <c r="A102" s="39"/>
      <c r="B102" s="45"/>
      <c r="C102" s="315" t="s">
        <v>127</v>
      </c>
      <c r="D102" s="315" t="s">
        <v>216</v>
      </c>
      <c r="E102" s="18" t="s">
        <v>1</v>
      </c>
      <c r="F102" s="316">
        <v>475.28500000000002</v>
      </c>
      <c r="G102" s="39"/>
      <c r="H102" s="45"/>
    </row>
    <row r="103" s="2" customFormat="1" ht="16.8" customHeight="1">
      <c r="A103" s="39"/>
      <c r="B103" s="45"/>
      <c r="C103" s="317" t="s">
        <v>1178</v>
      </c>
      <c r="D103" s="39"/>
      <c r="E103" s="39"/>
      <c r="F103" s="39"/>
      <c r="G103" s="39"/>
      <c r="H103" s="45"/>
    </row>
    <row r="104" s="2" customFormat="1" ht="16.8" customHeight="1">
      <c r="A104" s="39"/>
      <c r="B104" s="45"/>
      <c r="C104" s="315" t="s">
        <v>325</v>
      </c>
      <c r="D104" s="315" t="s">
        <v>326</v>
      </c>
      <c r="E104" s="18" t="s">
        <v>192</v>
      </c>
      <c r="F104" s="316">
        <v>475.28500000000002</v>
      </c>
      <c r="G104" s="39"/>
      <c r="H104" s="45"/>
    </row>
    <row r="105" s="2" customFormat="1">
      <c r="A105" s="39"/>
      <c r="B105" s="45"/>
      <c r="C105" s="315" t="s">
        <v>285</v>
      </c>
      <c r="D105" s="315" t="s">
        <v>286</v>
      </c>
      <c r="E105" s="18" t="s">
        <v>192</v>
      </c>
      <c r="F105" s="316">
        <v>1149.1700000000001</v>
      </c>
      <c r="G105" s="39"/>
      <c r="H105" s="45"/>
    </row>
    <row r="106" s="2" customFormat="1">
      <c r="A106" s="39"/>
      <c r="B106" s="45"/>
      <c r="C106" s="315" t="s">
        <v>292</v>
      </c>
      <c r="D106" s="315" t="s">
        <v>293</v>
      </c>
      <c r="E106" s="18" t="s">
        <v>192</v>
      </c>
      <c r="F106" s="316">
        <v>725.79999999999995</v>
      </c>
      <c r="G106" s="39"/>
      <c r="H106" s="45"/>
    </row>
    <row r="107" s="2" customFormat="1" ht="16.8" customHeight="1">
      <c r="A107" s="39"/>
      <c r="B107" s="45"/>
      <c r="C107" s="315" t="s">
        <v>310</v>
      </c>
      <c r="D107" s="315" t="s">
        <v>311</v>
      </c>
      <c r="E107" s="18" t="s">
        <v>192</v>
      </c>
      <c r="F107" s="316">
        <v>475.28500000000002</v>
      </c>
      <c r="G107" s="39"/>
      <c r="H107" s="45"/>
    </row>
    <row r="108" s="2" customFormat="1" ht="26.4" customHeight="1">
      <c r="A108" s="39"/>
      <c r="B108" s="45"/>
      <c r="C108" s="310" t="s">
        <v>1180</v>
      </c>
      <c r="D108" s="310" t="s">
        <v>93</v>
      </c>
      <c r="E108" s="39"/>
      <c r="F108" s="39"/>
      <c r="G108" s="39"/>
      <c r="H108" s="45"/>
    </row>
    <row r="109" s="2" customFormat="1" ht="16.8" customHeight="1">
      <c r="A109" s="39"/>
      <c r="B109" s="45"/>
      <c r="C109" s="311" t="s">
        <v>104</v>
      </c>
      <c r="D109" s="312" t="s">
        <v>1</v>
      </c>
      <c r="E109" s="313" t="s">
        <v>1</v>
      </c>
      <c r="F109" s="314">
        <v>240</v>
      </c>
      <c r="G109" s="39"/>
      <c r="H109" s="45"/>
    </row>
    <row r="110" s="2" customFormat="1" ht="16.8" customHeight="1">
      <c r="A110" s="39"/>
      <c r="B110" s="45"/>
      <c r="C110" s="315" t="s">
        <v>1</v>
      </c>
      <c r="D110" s="315" t="s">
        <v>194</v>
      </c>
      <c r="E110" s="18" t="s">
        <v>1</v>
      </c>
      <c r="F110" s="316">
        <v>0</v>
      </c>
      <c r="G110" s="39"/>
      <c r="H110" s="45"/>
    </row>
    <row r="111" s="2" customFormat="1" ht="16.8" customHeight="1">
      <c r="A111" s="39"/>
      <c r="B111" s="45"/>
      <c r="C111" s="315" t="s">
        <v>104</v>
      </c>
      <c r="D111" s="315" t="s">
        <v>791</v>
      </c>
      <c r="E111" s="18" t="s">
        <v>1</v>
      </c>
      <c r="F111" s="316">
        <v>240</v>
      </c>
      <c r="G111" s="39"/>
      <c r="H111" s="45"/>
    </row>
    <row r="112" s="2" customFormat="1" ht="16.8" customHeight="1">
      <c r="A112" s="39"/>
      <c r="B112" s="45"/>
      <c r="C112" s="317" t="s">
        <v>1178</v>
      </c>
      <c r="D112" s="39"/>
      <c r="E112" s="39"/>
      <c r="F112" s="39"/>
      <c r="G112" s="39"/>
      <c r="H112" s="45"/>
    </row>
    <row r="113" s="2" customFormat="1" ht="16.8" customHeight="1">
      <c r="A113" s="39"/>
      <c r="B113" s="45"/>
      <c r="C113" s="315" t="s">
        <v>190</v>
      </c>
      <c r="D113" s="315" t="s">
        <v>191</v>
      </c>
      <c r="E113" s="18" t="s">
        <v>192</v>
      </c>
      <c r="F113" s="316">
        <v>240</v>
      </c>
      <c r="G113" s="39"/>
      <c r="H113" s="45"/>
    </row>
    <row r="114" s="2" customFormat="1">
      <c r="A114" s="39"/>
      <c r="B114" s="45"/>
      <c r="C114" s="315" t="s">
        <v>292</v>
      </c>
      <c r="D114" s="315" t="s">
        <v>293</v>
      </c>
      <c r="E114" s="18" t="s">
        <v>192</v>
      </c>
      <c r="F114" s="316">
        <v>95.363</v>
      </c>
      <c r="G114" s="39"/>
      <c r="H114" s="45"/>
    </row>
    <row r="115" s="2" customFormat="1" ht="16.8" customHeight="1">
      <c r="A115" s="39"/>
      <c r="B115" s="45"/>
      <c r="C115" s="315" t="s">
        <v>325</v>
      </c>
      <c r="D115" s="315" t="s">
        <v>326</v>
      </c>
      <c r="E115" s="18" t="s">
        <v>192</v>
      </c>
      <c r="F115" s="316">
        <v>581.755</v>
      </c>
      <c r="G115" s="39"/>
      <c r="H115" s="45"/>
    </row>
    <row r="116" s="2" customFormat="1" ht="16.8" customHeight="1">
      <c r="A116" s="39"/>
      <c r="B116" s="45"/>
      <c r="C116" s="311" t="s">
        <v>746</v>
      </c>
      <c r="D116" s="312" t="s">
        <v>1</v>
      </c>
      <c r="E116" s="313" t="s">
        <v>1</v>
      </c>
      <c r="F116" s="314">
        <v>24</v>
      </c>
      <c r="G116" s="39"/>
      <c r="H116" s="45"/>
    </row>
    <row r="117" s="2" customFormat="1" ht="16.8" customHeight="1">
      <c r="A117" s="39"/>
      <c r="B117" s="45"/>
      <c r="C117" s="315" t="s">
        <v>1</v>
      </c>
      <c r="D117" s="315" t="s">
        <v>768</v>
      </c>
      <c r="E117" s="18" t="s">
        <v>1</v>
      </c>
      <c r="F117" s="316">
        <v>0</v>
      </c>
      <c r="G117" s="39"/>
      <c r="H117" s="45"/>
    </row>
    <row r="118" s="2" customFormat="1" ht="16.8" customHeight="1">
      <c r="A118" s="39"/>
      <c r="B118" s="45"/>
      <c r="C118" s="315" t="s">
        <v>1</v>
      </c>
      <c r="D118" s="315" t="s">
        <v>769</v>
      </c>
      <c r="E118" s="18" t="s">
        <v>1</v>
      </c>
      <c r="F118" s="316">
        <v>24</v>
      </c>
      <c r="G118" s="39"/>
      <c r="H118" s="45"/>
    </row>
    <row r="119" s="2" customFormat="1" ht="16.8" customHeight="1">
      <c r="A119" s="39"/>
      <c r="B119" s="45"/>
      <c r="C119" s="315" t="s">
        <v>746</v>
      </c>
      <c r="D119" s="315" t="s">
        <v>188</v>
      </c>
      <c r="E119" s="18" t="s">
        <v>1</v>
      </c>
      <c r="F119" s="316">
        <v>24</v>
      </c>
      <c r="G119" s="39"/>
      <c r="H119" s="45"/>
    </row>
    <row r="120" s="2" customFormat="1" ht="16.8" customHeight="1">
      <c r="A120" s="39"/>
      <c r="B120" s="45"/>
      <c r="C120" s="317" t="s">
        <v>1178</v>
      </c>
      <c r="D120" s="39"/>
      <c r="E120" s="39"/>
      <c r="F120" s="39"/>
      <c r="G120" s="39"/>
      <c r="H120" s="45"/>
    </row>
    <row r="121" s="2" customFormat="1" ht="16.8" customHeight="1">
      <c r="A121" s="39"/>
      <c r="B121" s="45"/>
      <c r="C121" s="315" t="s">
        <v>765</v>
      </c>
      <c r="D121" s="315" t="s">
        <v>766</v>
      </c>
      <c r="E121" s="18" t="s">
        <v>183</v>
      </c>
      <c r="F121" s="316">
        <v>24</v>
      </c>
      <c r="G121" s="39"/>
      <c r="H121" s="45"/>
    </row>
    <row r="122" s="2" customFormat="1" ht="16.8" customHeight="1">
      <c r="A122" s="39"/>
      <c r="B122" s="45"/>
      <c r="C122" s="315" t="s">
        <v>759</v>
      </c>
      <c r="D122" s="315" t="s">
        <v>760</v>
      </c>
      <c r="E122" s="18" t="s">
        <v>183</v>
      </c>
      <c r="F122" s="316">
        <v>24</v>
      </c>
      <c r="G122" s="39"/>
      <c r="H122" s="45"/>
    </row>
    <row r="123" s="2" customFormat="1" ht="16.8" customHeight="1">
      <c r="A123" s="39"/>
      <c r="B123" s="45"/>
      <c r="C123" s="315" t="s">
        <v>762</v>
      </c>
      <c r="D123" s="315" t="s">
        <v>763</v>
      </c>
      <c r="E123" s="18" t="s">
        <v>183</v>
      </c>
      <c r="F123" s="316">
        <v>24</v>
      </c>
      <c r="G123" s="39"/>
      <c r="H123" s="45"/>
    </row>
    <row r="124" s="2" customFormat="1" ht="16.8" customHeight="1">
      <c r="A124" s="39"/>
      <c r="B124" s="45"/>
      <c r="C124" s="315" t="s">
        <v>868</v>
      </c>
      <c r="D124" s="315" t="s">
        <v>869</v>
      </c>
      <c r="E124" s="18" t="s">
        <v>183</v>
      </c>
      <c r="F124" s="316">
        <v>24</v>
      </c>
      <c r="G124" s="39"/>
      <c r="H124" s="45"/>
    </row>
    <row r="125" s="2" customFormat="1" ht="16.8" customHeight="1">
      <c r="A125" s="39"/>
      <c r="B125" s="45"/>
      <c r="C125" s="315" t="s">
        <v>871</v>
      </c>
      <c r="D125" s="315" t="s">
        <v>872</v>
      </c>
      <c r="E125" s="18" t="s">
        <v>183</v>
      </c>
      <c r="F125" s="316">
        <v>48</v>
      </c>
      <c r="G125" s="39"/>
      <c r="H125" s="45"/>
    </row>
    <row r="126" s="2" customFormat="1">
      <c r="A126" s="39"/>
      <c r="B126" s="45"/>
      <c r="C126" s="315" t="s">
        <v>875</v>
      </c>
      <c r="D126" s="315" t="s">
        <v>876</v>
      </c>
      <c r="E126" s="18" t="s">
        <v>183</v>
      </c>
      <c r="F126" s="316">
        <v>24</v>
      </c>
      <c r="G126" s="39"/>
      <c r="H126" s="45"/>
    </row>
    <row r="127" s="2" customFormat="1" ht="16.8" customHeight="1">
      <c r="A127" s="39"/>
      <c r="B127" s="45"/>
      <c r="C127" s="315" t="s">
        <v>879</v>
      </c>
      <c r="D127" s="315" t="s">
        <v>880</v>
      </c>
      <c r="E127" s="18" t="s">
        <v>183</v>
      </c>
      <c r="F127" s="316">
        <v>48</v>
      </c>
      <c r="G127" s="39"/>
      <c r="H127" s="45"/>
    </row>
    <row r="128" s="2" customFormat="1" ht="16.8" customHeight="1">
      <c r="A128" s="39"/>
      <c r="B128" s="45"/>
      <c r="C128" s="315" t="s">
        <v>883</v>
      </c>
      <c r="D128" s="315" t="s">
        <v>884</v>
      </c>
      <c r="E128" s="18" t="s">
        <v>164</v>
      </c>
      <c r="F128" s="316">
        <v>24</v>
      </c>
      <c r="G128" s="39"/>
      <c r="H128" s="45"/>
    </row>
    <row r="129" s="2" customFormat="1" ht="16.8" customHeight="1">
      <c r="A129" s="39"/>
      <c r="B129" s="45"/>
      <c r="C129" s="311" t="s">
        <v>106</v>
      </c>
      <c r="D129" s="312" t="s">
        <v>1</v>
      </c>
      <c r="E129" s="313" t="s">
        <v>1</v>
      </c>
      <c r="F129" s="314">
        <v>95.363000000000099</v>
      </c>
      <c r="G129" s="39"/>
      <c r="H129" s="45"/>
    </row>
    <row r="130" s="2" customFormat="1" ht="16.8" customHeight="1">
      <c r="A130" s="39"/>
      <c r="B130" s="45"/>
      <c r="C130" s="315" t="s">
        <v>1</v>
      </c>
      <c r="D130" s="315" t="s">
        <v>295</v>
      </c>
      <c r="E130" s="18" t="s">
        <v>1</v>
      </c>
      <c r="F130" s="316">
        <v>0</v>
      </c>
      <c r="G130" s="39"/>
      <c r="H130" s="45"/>
    </row>
    <row r="131" s="2" customFormat="1" ht="16.8" customHeight="1">
      <c r="A131" s="39"/>
      <c r="B131" s="45"/>
      <c r="C131" s="315" t="s">
        <v>1</v>
      </c>
      <c r="D131" s="315" t="s">
        <v>296</v>
      </c>
      <c r="E131" s="18" t="s">
        <v>1</v>
      </c>
      <c r="F131" s="316">
        <v>677.11800000000005</v>
      </c>
      <c r="G131" s="39"/>
      <c r="H131" s="45"/>
    </row>
    <row r="132" s="2" customFormat="1" ht="16.8" customHeight="1">
      <c r="A132" s="39"/>
      <c r="B132" s="45"/>
      <c r="C132" s="315" t="s">
        <v>1</v>
      </c>
      <c r="D132" s="315" t="s">
        <v>297</v>
      </c>
      <c r="E132" s="18" t="s">
        <v>1</v>
      </c>
      <c r="F132" s="316">
        <v>-581.755</v>
      </c>
      <c r="G132" s="39"/>
      <c r="H132" s="45"/>
    </row>
    <row r="133" s="2" customFormat="1" ht="16.8" customHeight="1">
      <c r="A133" s="39"/>
      <c r="B133" s="45"/>
      <c r="C133" s="315" t="s">
        <v>106</v>
      </c>
      <c r="D133" s="315" t="s">
        <v>216</v>
      </c>
      <c r="E133" s="18" t="s">
        <v>1</v>
      </c>
      <c r="F133" s="316">
        <v>95.363000000000099</v>
      </c>
      <c r="G133" s="39"/>
      <c r="H133" s="45"/>
    </row>
    <row r="134" s="2" customFormat="1" ht="16.8" customHeight="1">
      <c r="A134" s="39"/>
      <c r="B134" s="45"/>
      <c r="C134" s="317" t="s">
        <v>1178</v>
      </c>
      <c r="D134" s="39"/>
      <c r="E134" s="39"/>
      <c r="F134" s="39"/>
      <c r="G134" s="39"/>
      <c r="H134" s="45"/>
    </row>
    <row r="135" s="2" customFormat="1">
      <c r="A135" s="39"/>
      <c r="B135" s="45"/>
      <c r="C135" s="315" t="s">
        <v>292</v>
      </c>
      <c r="D135" s="315" t="s">
        <v>293</v>
      </c>
      <c r="E135" s="18" t="s">
        <v>192</v>
      </c>
      <c r="F135" s="316">
        <v>95.363000000000099</v>
      </c>
      <c r="G135" s="39"/>
      <c r="H135" s="45"/>
    </row>
    <row r="136" s="2" customFormat="1">
      <c r="A136" s="39"/>
      <c r="B136" s="45"/>
      <c r="C136" s="315" t="s">
        <v>299</v>
      </c>
      <c r="D136" s="315" t="s">
        <v>300</v>
      </c>
      <c r="E136" s="18" t="s">
        <v>192</v>
      </c>
      <c r="F136" s="316">
        <v>1907.26</v>
      </c>
      <c r="G136" s="39"/>
      <c r="H136" s="45"/>
    </row>
    <row r="137" s="2" customFormat="1">
      <c r="A137" s="39"/>
      <c r="B137" s="45"/>
      <c r="C137" s="315" t="s">
        <v>315</v>
      </c>
      <c r="D137" s="315" t="s">
        <v>316</v>
      </c>
      <c r="E137" s="18" t="s">
        <v>317</v>
      </c>
      <c r="F137" s="316">
        <v>190.726</v>
      </c>
      <c r="G137" s="39"/>
      <c r="H137" s="45"/>
    </row>
    <row r="138" s="2" customFormat="1" ht="16.8" customHeight="1">
      <c r="A138" s="39"/>
      <c r="B138" s="45"/>
      <c r="C138" s="315" t="s">
        <v>321</v>
      </c>
      <c r="D138" s="315" t="s">
        <v>322</v>
      </c>
      <c r="E138" s="18" t="s">
        <v>192</v>
      </c>
      <c r="F138" s="316">
        <v>95.363</v>
      </c>
      <c r="G138" s="39"/>
      <c r="H138" s="45"/>
    </row>
    <row r="139" s="2" customFormat="1" ht="16.8" customHeight="1">
      <c r="A139" s="39"/>
      <c r="B139" s="45"/>
      <c r="C139" s="311" t="s">
        <v>109</v>
      </c>
      <c r="D139" s="312" t="s">
        <v>1</v>
      </c>
      <c r="E139" s="313" t="s">
        <v>1</v>
      </c>
      <c r="F139" s="314">
        <v>277</v>
      </c>
      <c r="G139" s="39"/>
      <c r="H139" s="45"/>
    </row>
    <row r="140" s="2" customFormat="1" ht="16.8" customHeight="1">
      <c r="A140" s="39"/>
      <c r="B140" s="45"/>
      <c r="C140" s="315" t="s">
        <v>109</v>
      </c>
      <c r="D140" s="315" t="s">
        <v>748</v>
      </c>
      <c r="E140" s="18" t="s">
        <v>1</v>
      </c>
      <c r="F140" s="316">
        <v>277</v>
      </c>
      <c r="G140" s="39"/>
      <c r="H140" s="45"/>
    </row>
    <row r="141" s="2" customFormat="1" ht="16.8" customHeight="1">
      <c r="A141" s="39"/>
      <c r="B141" s="45"/>
      <c r="C141" s="317" t="s">
        <v>1178</v>
      </c>
      <c r="D141" s="39"/>
      <c r="E141" s="39"/>
      <c r="F141" s="39"/>
      <c r="G141" s="39"/>
      <c r="H141" s="45"/>
    </row>
    <row r="142" s="2" customFormat="1" ht="16.8" customHeight="1">
      <c r="A142" s="39"/>
      <c r="B142" s="45"/>
      <c r="C142" s="315" t="s">
        <v>782</v>
      </c>
      <c r="D142" s="315" t="s">
        <v>783</v>
      </c>
      <c r="E142" s="18" t="s">
        <v>183</v>
      </c>
      <c r="F142" s="316">
        <v>277</v>
      </c>
      <c r="G142" s="39"/>
      <c r="H142" s="45"/>
    </row>
    <row r="143" s="2" customFormat="1">
      <c r="A143" s="39"/>
      <c r="B143" s="45"/>
      <c r="C143" s="315" t="s">
        <v>285</v>
      </c>
      <c r="D143" s="315" t="s">
        <v>286</v>
      </c>
      <c r="E143" s="18" t="s">
        <v>192</v>
      </c>
      <c r="F143" s="316">
        <v>1246.6099999999999</v>
      </c>
      <c r="G143" s="39"/>
      <c r="H143" s="45"/>
    </row>
    <row r="144" s="2" customFormat="1" ht="16.8" customHeight="1">
      <c r="A144" s="39"/>
      <c r="B144" s="45"/>
      <c r="C144" s="315" t="s">
        <v>304</v>
      </c>
      <c r="D144" s="315" t="s">
        <v>305</v>
      </c>
      <c r="E144" s="18" t="s">
        <v>192</v>
      </c>
      <c r="F144" s="316">
        <v>41.549999999999997</v>
      </c>
      <c r="G144" s="39"/>
      <c r="H144" s="45"/>
    </row>
    <row r="145" s="2" customFormat="1">
      <c r="A145" s="39"/>
      <c r="B145" s="45"/>
      <c r="C145" s="315" t="s">
        <v>360</v>
      </c>
      <c r="D145" s="315" t="s">
        <v>361</v>
      </c>
      <c r="E145" s="18" t="s">
        <v>183</v>
      </c>
      <c r="F145" s="316">
        <v>277</v>
      </c>
      <c r="G145" s="39"/>
      <c r="H145" s="45"/>
    </row>
    <row r="146" s="2" customFormat="1" ht="16.8" customHeight="1">
      <c r="A146" s="39"/>
      <c r="B146" s="45"/>
      <c r="C146" s="315" t="s">
        <v>364</v>
      </c>
      <c r="D146" s="315" t="s">
        <v>365</v>
      </c>
      <c r="E146" s="18" t="s">
        <v>183</v>
      </c>
      <c r="F146" s="316">
        <v>277</v>
      </c>
      <c r="G146" s="39"/>
      <c r="H146" s="45"/>
    </row>
    <row r="147" s="2" customFormat="1" ht="16.8" customHeight="1">
      <c r="A147" s="39"/>
      <c r="B147" s="45"/>
      <c r="C147" s="311" t="s">
        <v>1179</v>
      </c>
      <c r="D147" s="312" t="s">
        <v>1</v>
      </c>
      <c r="E147" s="313" t="s">
        <v>1</v>
      </c>
      <c r="F147" s="314">
        <v>228</v>
      </c>
      <c r="G147" s="39"/>
      <c r="H147" s="45"/>
    </row>
    <row r="148" s="2" customFormat="1" ht="16.8" customHeight="1">
      <c r="A148" s="39"/>
      <c r="B148" s="45"/>
      <c r="C148" s="317" t="s">
        <v>1178</v>
      </c>
      <c r="D148" s="39"/>
      <c r="E148" s="39"/>
      <c r="F148" s="39"/>
      <c r="G148" s="39"/>
      <c r="H148" s="45"/>
    </row>
    <row r="149" s="2" customFormat="1" ht="16.8" customHeight="1">
      <c r="A149" s="39"/>
      <c r="B149" s="45"/>
      <c r="C149" s="315" t="s">
        <v>373</v>
      </c>
      <c r="D149" s="315" t="s">
        <v>374</v>
      </c>
      <c r="E149" s="18" t="s">
        <v>183</v>
      </c>
      <c r="F149" s="316">
        <v>277</v>
      </c>
      <c r="G149" s="39"/>
      <c r="H149" s="45"/>
    </row>
    <row r="150" s="2" customFormat="1" ht="16.8" customHeight="1">
      <c r="A150" s="39"/>
      <c r="B150" s="45"/>
      <c r="C150" s="315" t="s">
        <v>368</v>
      </c>
      <c r="D150" s="315" t="s">
        <v>369</v>
      </c>
      <c r="E150" s="18" t="s">
        <v>370</v>
      </c>
      <c r="F150" s="316">
        <v>8.4339999999999993</v>
      </c>
      <c r="G150" s="39"/>
      <c r="H150" s="45"/>
    </row>
    <row r="151" s="2" customFormat="1" ht="16.8" customHeight="1">
      <c r="A151" s="39"/>
      <c r="B151" s="45"/>
      <c r="C151" s="311" t="s">
        <v>111</v>
      </c>
      <c r="D151" s="312" t="s">
        <v>1</v>
      </c>
      <c r="E151" s="313" t="s">
        <v>1</v>
      </c>
      <c r="F151" s="314">
        <v>52.399999999999999</v>
      </c>
      <c r="G151" s="39"/>
      <c r="H151" s="45"/>
    </row>
    <row r="152" s="2" customFormat="1" ht="16.8" customHeight="1">
      <c r="A152" s="39"/>
      <c r="B152" s="45"/>
      <c r="C152" s="315" t="s">
        <v>111</v>
      </c>
      <c r="D152" s="315" t="s">
        <v>852</v>
      </c>
      <c r="E152" s="18" t="s">
        <v>1</v>
      </c>
      <c r="F152" s="316">
        <v>52.399999999999999</v>
      </c>
      <c r="G152" s="39"/>
      <c r="H152" s="45"/>
    </row>
    <row r="153" s="2" customFormat="1" ht="16.8" customHeight="1">
      <c r="A153" s="39"/>
      <c r="B153" s="45"/>
      <c r="C153" s="317" t="s">
        <v>1178</v>
      </c>
      <c r="D153" s="39"/>
      <c r="E153" s="39"/>
      <c r="F153" s="39"/>
      <c r="G153" s="39"/>
      <c r="H153" s="45"/>
    </row>
    <row r="154" s="2" customFormat="1" ht="16.8" customHeight="1">
      <c r="A154" s="39"/>
      <c r="B154" s="45"/>
      <c r="C154" s="315" t="s">
        <v>342</v>
      </c>
      <c r="D154" s="315" t="s">
        <v>343</v>
      </c>
      <c r="E154" s="18" t="s">
        <v>192</v>
      </c>
      <c r="F154" s="316">
        <v>52.399999999999999</v>
      </c>
      <c r="G154" s="39"/>
      <c r="H154" s="45"/>
    </row>
    <row r="155" s="2" customFormat="1" ht="16.8" customHeight="1">
      <c r="A155" s="39"/>
      <c r="B155" s="45"/>
      <c r="C155" s="315" t="s">
        <v>325</v>
      </c>
      <c r="D155" s="315" t="s">
        <v>326</v>
      </c>
      <c r="E155" s="18" t="s">
        <v>192</v>
      </c>
      <c r="F155" s="316">
        <v>581.755</v>
      </c>
      <c r="G155" s="39"/>
      <c r="H155" s="45"/>
    </row>
    <row r="156" s="2" customFormat="1" ht="16.8" customHeight="1">
      <c r="A156" s="39"/>
      <c r="B156" s="45"/>
      <c r="C156" s="311" t="s">
        <v>113</v>
      </c>
      <c r="D156" s="312" t="s">
        <v>1</v>
      </c>
      <c r="E156" s="313" t="s">
        <v>1</v>
      </c>
      <c r="F156" s="314">
        <v>13.1</v>
      </c>
      <c r="G156" s="39"/>
      <c r="H156" s="45"/>
    </row>
    <row r="157" s="2" customFormat="1" ht="16.8" customHeight="1">
      <c r="A157" s="39"/>
      <c r="B157" s="45"/>
      <c r="C157" s="315" t="s">
        <v>113</v>
      </c>
      <c r="D157" s="315" t="s">
        <v>861</v>
      </c>
      <c r="E157" s="18" t="s">
        <v>1</v>
      </c>
      <c r="F157" s="316">
        <v>13.1</v>
      </c>
      <c r="G157" s="39"/>
      <c r="H157" s="45"/>
    </row>
    <row r="158" s="2" customFormat="1" ht="16.8" customHeight="1">
      <c r="A158" s="39"/>
      <c r="B158" s="45"/>
      <c r="C158" s="317" t="s">
        <v>1178</v>
      </c>
      <c r="D158" s="39"/>
      <c r="E158" s="39"/>
      <c r="F158" s="39"/>
      <c r="G158" s="39"/>
      <c r="H158" s="45"/>
    </row>
    <row r="159" s="2" customFormat="1" ht="16.8" customHeight="1">
      <c r="A159" s="39"/>
      <c r="B159" s="45"/>
      <c r="C159" s="315" t="s">
        <v>381</v>
      </c>
      <c r="D159" s="315" t="s">
        <v>382</v>
      </c>
      <c r="E159" s="18" t="s">
        <v>192</v>
      </c>
      <c r="F159" s="316">
        <v>13.1</v>
      </c>
      <c r="G159" s="39"/>
      <c r="H159" s="45"/>
    </row>
    <row r="160" s="2" customFormat="1" ht="16.8" customHeight="1">
      <c r="A160" s="39"/>
      <c r="B160" s="45"/>
      <c r="C160" s="315" t="s">
        <v>325</v>
      </c>
      <c r="D160" s="315" t="s">
        <v>326</v>
      </c>
      <c r="E160" s="18" t="s">
        <v>192</v>
      </c>
      <c r="F160" s="316">
        <v>581.755</v>
      </c>
      <c r="G160" s="39"/>
      <c r="H160" s="45"/>
    </row>
    <row r="161" s="2" customFormat="1" ht="16.8" customHeight="1">
      <c r="A161" s="39"/>
      <c r="B161" s="45"/>
      <c r="C161" s="311" t="s">
        <v>115</v>
      </c>
      <c r="D161" s="312" t="s">
        <v>1</v>
      </c>
      <c r="E161" s="313" t="s">
        <v>1</v>
      </c>
      <c r="F161" s="314">
        <v>29.863</v>
      </c>
      <c r="G161" s="39"/>
      <c r="H161" s="45"/>
    </row>
    <row r="162" s="2" customFormat="1" ht="16.8" customHeight="1">
      <c r="A162" s="39"/>
      <c r="B162" s="45"/>
      <c r="C162" s="315" t="s">
        <v>1</v>
      </c>
      <c r="D162" s="315" t="s">
        <v>844</v>
      </c>
      <c r="E162" s="18" t="s">
        <v>1</v>
      </c>
      <c r="F162" s="316">
        <v>0</v>
      </c>
      <c r="G162" s="39"/>
      <c r="H162" s="45"/>
    </row>
    <row r="163" s="2" customFormat="1" ht="16.8" customHeight="1">
      <c r="A163" s="39"/>
      <c r="B163" s="45"/>
      <c r="C163" s="315" t="s">
        <v>1</v>
      </c>
      <c r="D163" s="315" t="s">
        <v>845</v>
      </c>
      <c r="E163" s="18" t="s">
        <v>1</v>
      </c>
      <c r="F163" s="316">
        <v>10.85</v>
      </c>
      <c r="G163" s="39"/>
      <c r="H163" s="45"/>
    </row>
    <row r="164" s="2" customFormat="1" ht="16.8" customHeight="1">
      <c r="A164" s="39"/>
      <c r="B164" s="45"/>
      <c r="C164" s="315" t="s">
        <v>1</v>
      </c>
      <c r="D164" s="315" t="s">
        <v>846</v>
      </c>
      <c r="E164" s="18" t="s">
        <v>1</v>
      </c>
      <c r="F164" s="316">
        <v>19.013000000000002</v>
      </c>
      <c r="G164" s="39"/>
      <c r="H164" s="45"/>
    </row>
    <row r="165" s="2" customFormat="1" ht="16.8" customHeight="1">
      <c r="A165" s="39"/>
      <c r="B165" s="45"/>
      <c r="C165" s="315" t="s">
        <v>115</v>
      </c>
      <c r="D165" s="315" t="s">
        <v>216</v>
      </c>
      <c r="E165" s="18" t="s">
        <v>1</v>
      </c>
      <c r="F165" s="316">
        <v>29.863</v>
      </c>
      <c r="G165" s="39"/>
      <c r="H165" s="45"/>
    </row>
    <row r="166" s="2" customFormat="1" ht="16.8" customHeight="1">
      <c r="A166" s="39"/>
      <c r="B166" s="45"/>
      <c r="C166" s="317" t="s">
        <v>1178</v>
      </c>
      <c r="D166" s="39"/>
      <c r="E166" s="39"/>
      <c r="F166" s="39"/>
      <c r="G166" s="39"/>
      <c r="H166" s="45"/>
    </row>
    <row r="167" s="2" customFormat="1" ht="16.8" customHeight="1">
      <c r="A167" s="39"/>
      <c r="B167" s="45"/>
      <c r="C167" s="315" t="s">
        <v>325</v>
      </c>
      <c r="D167" s="315" t="s">
        <v>326</v>
      </c>
      <c r="E167" s="18" t="s">
        <v>192</v>
      </c>
      <c r="F167" s="316">
        <v>29.863</v>
      </c>
      <c r="G167" s="39"/>
      <c r="H167" s="45"/>
    </row>
    <row r="168" s="2" customFormat="1" ht="16.8" customHeight="1">
      <c r="A168" s="39"/>
      <c r="B168" s="45"/>
      <c r="C168" s="315" t="s">
        <v>325</v>
      </c>
      <c r="D168" s="315" t="s">
        <v>326</v>
      </c>
      <c r="E168" s="18" t="s">
        <v>192</v>
      </c>
      <c r="F168" s="316">
        <v>581.755</v>
      </c>
      <c r="G168" s="39"/>
      <c r="H168" s="45"/>
    </row>
    <row r="169" s="2" customFormat="1" ht="16.8" customHeight="1">
      <c r="A169" s="39"/>
      <c r="B169" s="45"/>
      <c r="C169" s="311" t="s">
        <v>118</v>
      </c>
      <c r="D169" s="312" t="s">
        <v>1</v>
      </c>
      <c r="E169" s="313" t="s">
        <v>1</v>
      </c>
      <c r="F169" s="314">
        <v>40</v>
      </c>
      <c r="G169" s="39"/>
      <c r="H169" s="45"/>
    </row>
    <row r="170" s="2" customFormat="1" ht="16.8" customHeight="1">
      <c r="A170" s="39"/>
      <c r="B170" s="45"/>
      <c r="C170" s="311" t="s">
        <v>121</v>
      </c>
      <c r="D170" s="312" t="s">
        <v>1</v>
      </c>
      <c r="E170" s="313" t="s">
        <v>1</v>
      </c>
      <c r="F170" s="314">
        <v>389.118</v>
      </c>
      <c r="G170" s="39"/>
      <c r="H170" s="45"/>
    </row>
    <row r="171" s="2" customFormat="1" ht="16.8" customHeight="1">
      <c r="A171" s="39"/>
      <c r="B171" s="45"/>
      <c r="C171" s="315" t="s">
        <v>1</v>
      </c>
      <c r="D171" s="315" t="s">
        <v>795</v>
      </c>
      <c r="E171" s="18" t="s">
        <v>1</v>
      </c>
      <c r="F171" s="316">
        <v>0</v>
      </c>
      <c r="G171" s="39"/>
      <c r="H171" s="45"/>
    </row>
    <row r="172" s="2" customFormat="1" ht="16.8" customHeight="1">
      <c r="A172" s="39"/>
      <c r="B172" s="45"/>
      <c r="C172" s="315" t="s">
        <v>1</v>
      </c>
      <c r="D172" s="315" t="s">
        <v>796</v>
      </c>
      <c r="E172" s="18" t="s">
        <v>1</v>
      </c>
      <c r="F172" s="316">
        <v>26.100000000000001</v>
      </c>
      <c r="G172" s="39"/>
      <c r="H172" s="45"/>
    </row>
    <row r="173" s="2" customFormat="1" ht="16.8" customHeight="1">
      <c r="A173" s="39"/>
      <c r="B173" s="45"/>
      <c r="C173" s="315" t="s">
        <v>1</v>
      </c>
      <c r="D173" s="315" t="s">
        <v>797</v>
      </c>
      <c r="E173" s="18" t="s">
        <v>1</v>
      </c>
      <c r="F173" s="316">
        <v>38.479999999999997</v>
      </c>
      <c r="G173" s="39"/>
      <c r="H173" s="45"/>
    </row>
    <row r="174" s="2" customFormat="1" ht="16.8" customHeight="1">
      <c r="A174" s="39"/>
      <c r="B174" s="45"/>
      <c r="C174" s="315" t="s">
        <v>1</v>
      </c>
      <c r="D174" s="315" t="s">
        <v>798</v>
      </c>
      <c r="E174" s="18" t="s">
        <v>1</v>
      </c>
      <c r="F174" s="316">
        <v>0</v>
      </c>
      <c r="G174" s="39"/>
      <c r="H174" s="45"/>
    </row>
    <row r="175" s="2" customFormat="1" ht="16.8" customHeight="1">
      <c r="A175" s="39"/>
      <c r="B175" s="45"/>
      <c r="C175" s="315" t="s">
        <v>1</v>
      </c>
      <c r="D175" s="315" t="s">
        <v>799</v>
      </c>
      <c r="E175" s="18" t="s">
        <v>1</v>
      </c>
      <c r="F175" s="316">
        <v>33.439999999999998</v>
      </c>
      <c r="G175" s="39"/>
      <c r="H175" s="45"/>
    </row>
    <row r="176" s="2" customFormat="1" ht="16.8" customHeight="1">
      <c r="A176" s="39"/>
      <c r="B176" s="45"/>
      <c r="C176" s="315" t="s">
        <v>1</v>
      </c>
      <c r="D176" s="315" t="s">
        <v>800</v>
      </c>
      <c r="E176" s="18" t="s">
        <v>1</v>
      </c>
      <c r="F176" s="316">
        <v>31.445</v>
      </c>
      <c r="G176" s="39"/>
      <c r="H176" s="45"/>
    </row>
    <row r="177" s="2" customFormat="1" ht="16.8" customHeight="1">
      <c r="A177" s="39"/>
      <c r="B177" s="45"/>
      <c r="C177" s="315" t="s">
        <v>1</v>
      </c>
      <c r="D177" s="315" t="s">
        <v>801</v>
      </c>
      <c r="E177" s="18" t="s">
        <v>1</v>
      </c>
      <c r="F177" s="316">
        <v>0</v>
      </c>
      <c r="G177" s="39"/>
      <c r="H177" s="45"/>
    </row>
    <row r="178" s="2" customFormat="1" ht="16.8" customHeight="1">
      <c r="A178" s="39"/>
      <c r="B178" s="45"/>
      <c r="C178" s="315" t="s">
        <v>1</v>
      </c>
      <c r="D178" s="315" t="s">
        <v>802</v>
      </c>
      <c r="E178" s="18" t="s">
        <v>1</v>
      </c>
      <c r="F178" s="316">
        <v>3.1899999999999999</v>
      </c>
      <c r="G178" s="39"/>
      <c r="H178" s="45"/>
    </row>
    <row r="179" s="2" customFormat="1" ht="16.8" customHeight="1">
      <c r="A179" s="39"/>
      <c r="B179" s="45"/>
      <c r="C179" s="315" t="s">
        <v>1</v>
      </c>
      <c r="D179" s="315" t="s">
        <v>803</v>
      </c>
      <c r="E179" s="18" t="s">
        <v>1</v>
      </c>
      <c r="F179" s="316">
        <v>30.030000000000001</v>
      </c>
      <c r="G179" s="39"/>
      <c r="H179" s="45"/>
    </row>
    <row r="180" s="2" customFormat="1" ht="16.8" customHeight="1">
      <c r="A180" s="39"/>
      <c r="B180" s="45"/>
      <c r="C180" s="315" t="s">
        <v>1</v>
      </c>
      <c r="D180" s="315" t="s">
        <v>804</v>
      </c>
      <c r="E180" s="18" t="s">
        <v>1</v>
      </c>
      <c r="F180" s="316">
        <v>182.11500000000001</v>
      </c>
      <c r="G180" s="39"/>
      <c r="H180" s="45"/>
    </row>
    <row r="181" s="2" customFormat="1" ht="16.8" customHeight="1">
      <c r="A181" s="39"/>
      <c r="B181" s="45"/>
      <c r="C181" s="315" t="s">
        <v>1</v>
      </c>
      <c r="D181" s="315" t="s">
        <v>805</v>
      </c>
      <c r="E181" s="18" t="s">
        <v>1</v>
      </c>
      <c r="F181" s="316">
        <v>15.85</v>
      </c>
      <c r="G181" s="39"/>
      <c r="H181" s="45"/>
    </row>
    <row r="182" s="2" customFormat="1" ht="16.8" customHeight="1">
      <c r="A182" s="39"/>
      <c r="B182" s="45"/>
      <c r="C182" s="315" t="s">
        <v>1</v>
      </c>
      <c r="D182" s="315" t="s">
        <v>806</v>
      </c>
      <c r="E182" s="18" t="s">
        <v>1</v>
      </c>
      <c r="F182" s="316">
        <v>28.468</v>
      </c>
      <c r="G182" s="39"/>
      <c r="H182" s="45"/>
    </row>
    <row r="183" s="2" customFormat="1" ht="16.8" customHeight="1">
      <c r="A183" s="39"/>
      <c r="B183" s="45"/>
      <c r="C183" s="315" t="s">
        <v>121</v>
      </c>
      <c r="D183" s="315" t="s">
        <v>216</v>
      </c>
      <c r="E183" s="18" t="s">
        <v>1</v>
      </c>
      <c r="F183" s="316">
        <v>389.118</v>
      </c>
      <c r="G183" s="39"/>
      <c r="H183" s="45"/>
    </row>
    <row r="184" s="2" customFormat="1" ht="16.8" customHeight="1">
      <c r="A184" s="39"/>
      <c r="B184" s="45"/>
      <c r="C184" s="317" t="s">
        <v>1178</v>
      </c>
      <c r="D184" s="39"/>
      <c r="E184" s="39"/>
      <c r="F184" s="39"/>
      <c r="G184" s="39"/>
      <c r="H184" s="45"/>
    </row>
    <row r="185" s="2" customFormat="1">
      <c r="A185" s="39"/>
      <c r="B185" s="45"/>
      <c r="C185" s="315" t="s">
        <v>792</v>
      </c>
      <c r="D185" s="315" t="s">
        <v>793</v>
      </c>
      <c r="E185" s="18" t="s">
        <v>192</v>
      </c>
      <c r="F185" s="316">
        <v>389.118</v>
      </c>
      <c r="G185" s="39"/>
      <c r="H185" s="45"/>
    </row>
    <row r="186" s="2" customFormat="1" ht="16.8" customHeight="1">
      <c r="A186" s="39"/>
      <c r="B186" s="45"/>
      <c r="C186" s="315" t="s">
        <v>235</v>
      </c>
      <c r="D186" s="315" t="s">
        <v>236</v>
      </c>
      <c r="E186" s="18" t="s">
        <v>183</v>
      </c>
      <c r="F186" s="316">
        <v>599.096</v>
      </c>
      <c r="G186" s="39"/>
      <c r="H186" s="45"/>
    </row>
    <row r="187" s="2" customFormat="1">
      <c r="A187" s="39"/>
      <c r="B187" s="45"/>
      <c r="C187" s="315" t="s">
        <v>292</v>
      </c>
      <c r="D187" s="315" t="s">
        <v>293</v>
      </c>
      <c r="E187" s="18" t="s">
        <v>192</v>
      </c>
      <c r="F187" s="316">
        <v>95.363</v>
      </c>
      <c r="G187" s="39"/>
      <c r="H187" s="45"/>
    </row>
    <row r="188" s="2" customFormat="1" ht="16.8" customHeight="1">
      <c r="A188" s="39"/>
      <c r="B188" s="45"/>
      <c r="C188" s="315" t="s">
        <v>325</v>
      </c>
      <c r="D188" s="315" t="s">
        <v>326</v>
      </c>
      <c r="E188" s="18" t="s">
        <v>192</v>
      </c>
      <c r="F188" s="316">
        <v>581.755</v>
      </c>
      <c r="G188" s="39"/>
      <c r="H188" s="45"/>
    </row>
    <row r="189" s="2" customFormat="1" ht="16.8" customHeight="1">
      <c r="A189" s="39"/>
      <c r="B189" s="45"/>
      <c r="C189" s="311" t="s">
        <v>124</v>
      </c>
      <c r="D189" s="312" t="s">
        <v>1</v>
      </c>
      <c r="E189" s="313" t="s">
        <v>1</v>
      </c>
      <c r="F189" s="314">
        <v>48</v>
      </c>
      <c r="G189" s="39"/>
      <c r="H189" s="45"/>
    </row>
    <row r="190" s="2" customFormat="1" ht="16.8" customHeight="1">
      <c r="A190" s="39"/>
      <c r="B190" s="45"/>
      <c r="C190" s="315" t="s">
        <v>1</v>
      </c>
      <c r="D190" s="315" t="s">
        <v>223</v>
      </c>
      <c r="E190" s="18" t="s">
        <v>1</v>
      </c>
      <c r="F190" s="316">
        <v>0</v>
      </c>
      <c r="G190" s="39"/>
      <c r="H190" s="45"/>
    </row>
    <row r="191" s="2" customFormat="1" ht="16.8" customHeight="1">
      <c r="A191" s="39"/>
      <c r="B191" s="45"/>
      <c r="C191" s="315" t="s">
        <v>1</v>
      </c>
      <c r="D191" s="315" t="s">
        <v>810</v>
      </c>
      <c r="E191" s="18" t="s">
        <v>1</v>
      </c>
      <c r="F191" s="316">
        <v>48</v>
      </c>
      <c r="G191" s="39"/>
      <c r="H191" s="45"/>
    </row>
    <row r="192" s="2" customFormat="1" ht="16.8" customHeight="1">
      <c r="A192" s="39"/>
      <c r="B192" s="45"/>
      <c r="C192" s="315" t="s">
        <v>124</v>
      </c>
      <c r="D192" s="315" t="s">
        <v>216</v>
      </c>
      <c r="E192" s="18" t="s">
        <v>1</v>
      </c>
      <c r="F192" s="316">
        <v>48</v>
      </c>
      <c r="G192" s="39"/>
      <c r="H192" s="45"/>
    </row>
    <row r="193" s="2" customFormat="1" ht="16.8" customHeight="1">
      <c r="A193" s="39"/>
      <c r="B193" s="45"/>
      <c r="C193" s="317" t="s">
        <v>1178</v>
      </c>
      <c r="D193" s="39"/>
      <c r="E193" s="39"/>
      <c r="F193" s="39"/>
      <c r="G193" s="39"/>
      <c r="H193" s="45"/>
    </row>
    <row r="194" s="2" customFormat="1" ht="16.8" customHeight="1">
      <c r="A194" s="39"/>
      <c r="B194" s="45"/>
      <c r="C194" s="315" t="s">
        <v>807</v>
      </c>
      <c r="D194" s="315" t="s">
        <v>808</v>
      </c>
      <c r="E194" s="18" t="s">
        <v>192</v>
      </c>
      <c r="F194" s="316">
        <v>48</v>
      </c>
      <c r="G194" s="39"/>
      <c r="H194" s="45"/>
    </row>
    <row r="195" s="2" customFormat="1">
      <c r="A195" s="39"/>
      <c r="B195" s="45"/>
      <c r="C195" s="315" t="s">
        <v>292</v>
      </c>
      <c r="D195" s="315" t="s">
        <v>293</v>
      </c>
      <c r="E195" s="18" t="s">
        <v>192</v>
      </c>
      <c r="F195" s="316">
        <v>95.363</v>
      </c>
      <c r="G195" s="39"/>
      <c r="H195" s="45"/>
    </row>
    <row r="196" s="2" customFormat="1" ht="16.8" customHeight="1">
      <c r="A196" s="39"/>
      <c r="B196" s="45"/>
      <c r="C196" s="315" t="s">
        <v>325</v>
      </c>
      <c r="D196" s="315" t="s">
        <v>326</v>
      </c>
      <c r="E196" s="18" t="s">
        <v>192</v>
      </c>
      <c r="F196" s="316">
        <v>581.755</v>
      </c>
      <c r="G196" s="39"/>
      <c r="H196" s="45"/>
    </row>
    <row r="197" s="2" customFormat="1" ht="16.8" customHeight="1">
      <c r="A197" s="39"/>
      <c r="B197" s="45"/>
      <c r="C197" s="311" t="s">
        <v>127</v>
      </c>
      <c r="D197" s="312" t="s">
        <v>1</v>
      </c>
      <c r="E197" s="313" t="s">
        <v>1</v>
      </c>
      <c r="F197" s="314">
        <v>581.755</v>
      </c>
      <c r="G197" s="39"/>
      <c r="H197" s="45"/>
    </row>
    <row r="198" s="2" customFormat="1" ht="16.8" customHeight="1">
      <c r="A198" s="39"/>
      <c r="B198" s="45"/>
      <c r="C198" s="315" t="s">
        <v>1</v>
      </c>
      <c r="D198" s="315" t="s">
        <v>338</v>
      </c>
      <c r="E198" s="18" t="s">
        <v>1</v>
      </c>
      <c r="F198" s="316">
        <v>0</v>
      </c>
      <c r="G198" s="39"/>
      <c r="H198" s="45"/>
    </row>
    <row r="199" s="2" customFormat="1" ht="16.8" customHeight="1">
      <c r="A199" s="39"/>
      <c r="B199" s="45"/>
      <c r="C199" s="315" t="s">
        <v>1</v>
      </c>
      <c r="D199" s="315" t="s">
        <v>339</v>
      </c>
      <c r="E199" s="18" t="s">
        <v>1</v>
      </c>
      <c r="F199" s="316">
        <v>677.11800000000005</v>
      </c>
      <c r="G199" s="39"/>
      <c r="H199" s="45"/>
    </row>
    <row r="200" s="2" customFormat="1" ht="16.8" customHeight="1">
      <c r="A200" s="39"/>
      <c r="B200" s="45"/>
      <c r="C200" s="315" t="s">
        <v>1</v>
      </c>
      <c r="D200" s="315" t="s">
        <v>850</v>
      </c>
      <c r="E200" s="18" t="s">
        <v>1</v>
      </c>
      <c r="F200" s="316">
        <v>-95.363</v>
      </c>
      <c r="G200" s="39"/>
      <c r="H200" s="45"/>
    </row>
    <row r="201" s="2" customFormat="1" ht="16.8" customHeight="1">
      <c r="A201" s="39"/>
      <c r="B201" s="45"/>
      <c r="C201" s="315" t="s">
        <v>127</v>
      </c>
      <c r="D201" s="315" t="s">
        <v>216</v>
      </c>
      <c r="E201" s="18" t="s">
        <v>1</v>
      </c>
      <c r="F201" s="316">
        <v>581.755</v>
      </c>
      <c r="G201" s="39"/>
      <c r="H201" s="45"/>
    </row>
    <row r="202" s="2" customFormat="1" ht="16.8" customHeight="1">
      <c r="A202" s="39"/>
      <c r="B202" s="45"/>
      <c r="C202" s="317" t="s">
        <v>1178</v>
      </c>
      <c r="D202" s="39"/>
      <c r="E202" s="39"/>
      <c r="F202" s="39"/>
      <c r="G202" s="39"/>
      <c r="H202" s="45"/>
    </row>
    <row r="203" s="2" customFormat="1" ht="16.8" customHeight="1">
      <c r="A203" s="39"/>
      <c r="B203" s="45"/>
      <c r="C203" s="315" t="s">
        <v>325</v>
      </c>
      <c r="D203" s="315" t="s">
        <v>326</v>
      </c>
      <c r="E203" s="18" t="s">
        <v>192</v>
      </c>
      <c r="F203" s="316">
        <v>581.755</v>
      </c>
      <c r="G203" s="39"/>
      <c r="H203" s="45"/>
    </row>
    <row r="204" s="2" customFormat="1">
      <c r="A204" s="39"/>
      <c r="B204" s="45"/>
      <c r="C204" s="315" t="s">
        <v>285</v>
      </c>
      <c r="D204" s="315" t="s">
        <v>286</v>
      </c>
      <c r="E204" s="18" t="s">
        <v>192</v>
      </c>
      <c r="F204" s="316">
        <v>1246.6099999999999</v>
      </c>
      <c r="G204" s="39"/>
      <c r="H204" s="45"/>
    </row>
    <row r="205" s="2" customFormat="1">
      <c r="A205" s="39"/>
      <c r="B205" s="45"/>
      <c r="C205" s="315" t="s">
        <v>292</v>
      </c>
      <c r="D205" s="315" t="s">
        <v>293</v>
      </c>
      <c r="E205" s="18" t="s">
        <v>192</v>
      </c>
      <c r="F205" s="316">
        <v>95.363</v>
      </c>
      <c r="G205" s="39"/>
      <c r="H205" s="45"/>
    </row>
    <row r="206" s="2" customFormat="1" ht="16.8" customHeight="1">
      <c r="A206" s="39"/>
      <c r="B206" s="45"/>
      <c r="C206" s="315" t="s">
        <v>310</v>
      </c>
      <c r="D206" s="315" t="s">
        <v>311</v>
      </c>
      <c r="E206" s="18" t="s">
        <v>192</v>
      </c>
      <c r="F206" s="316">
        <v>581.755</v>
      </c>
      <c r="G206" s="39"/>
      <c r="H206" s="45"/>
    </row>
    <row r="207" s="2" customFormat="1" ht="26.4" customHeight="1">
      <c r="A207" s="39"/>
      <c r="B207" s="45"/>
      <c r="C207" s="310" t="s">
        <v>1181</v>
      </c>
      <c r="D207" s="310" t="s">
        <v>99</v>
      </c>
      <c r="E207" s="39"/>
      <c r="F207" s="39"/>
      <c r="G207" s="39"/>
      <c r="H207" s="45"/>
    </row>
    <row r="208" s="2" customFormat="1" ht="16.8" customHeight="1">
      <c r="A208" s="39"/>
      <c r="B208" s="45"/>
      <c r="C208" s="311" t="s">
        <v>746</v>
      </c>
      <c r="D208" s="312" t="s">
        <v>1</v>
      </c>
      <c r="E208" s="313" t="s">
        <v>1</v>
      </c>
      <c r="F208" s="314">
        <v>296.19999999999999</v>
      </c>
      <c r="G208" s="39"/>
      <c r="H208" s="45"/>
    </row>
    <row r="209" s="2" customFormat="1" ht="16.8" customHeight="1">
      <c r="A209" s="39"/>
      <c r="B209" s="45"/>
      <c r="C209" s="315" t="s">
        <v>1</v>
      </c>
      <c r="D209" s="315" t="s">
        <v>878</v>
      </c>
      <c r="E209" s="18" t="s">
        <v>1</v>
      </c>
      <c r="F209" s="316">
        <v>0</v>
      </c>
      <c r="G209" s="39"/>
      <c r="H209" s="45"/>
    </row>
    <row r="210" s="2" customFormat="1" ht="16.8" customHeight="1">
      <c r="A210" s="39"/>
      <c r="B210" s="45"/>
      <c r="C210" s="315" t="s">
        <v>1</v>
      </c>
      <c r="D210" s="315" t="s">
        <v>1067</v>
      </c>
      <c r="E210" s="18" t="s">
        <v>1</v>
      </c>
      <c r="F210" s="316">
        <v>296.19999999999999</v>
      </c>
      <c r="G210" s="39"/>
      <c r="H210" s="45"/>
    </row>
    <row r="211" s="2" customFormat="1" ht="16.8" customHeight="1">
      <c r="A211" s="39"/>
      <c r="B211" s="45"/>
      <c r="C211" s="315" t="s">
        <v>746</v>
      </c>
      <c r="D211" s="315" t="s">
        <v>188</v>
      </c>
      <c r="E211" s="18" t="s">
        <v>1</v>
      </c>
      <c r="F211" s="316">
        <v>296.19999999999999</v>
      </c>
      <c r="G211" s="39"/>
      <c r="H211" s="45"/>
    </row>
    <row r="212" s="2" customFormat="1" ht="16.8" customHeight="1">
      <c r="A212" s="39"/>
      <c r="B212" s="45"/>
      <c r="C212" s="317" t="s">
        <v>1178</v>
      </c>
      <c r="D212" s="39"/>
      <c r="E212" s="39"/>
      <c r="F212" s="39"/>
      <c r="G212" s="39"/>
      <c r="H212" s="45"/>
    </row>
    <row r="213" s="2" customFormat="1" ht="16.8" customHeight="1">
      <c r="A213" s="39"/>
      <c r="B213" s="45"/>
      <c r="C213" s="315" t="s">
        <v>765</v>
      </c>
      <c r="D213" s="315" t="s">
        <v>766</v>
      </c>
      <c r="E213" s="18" t="s">
        <v>183</v>
      </c>
      <c r="F213" s="316">
        <v>296.19999999999999</v>
      </c>
      <c r="G213" s="39"/>
      <c r="H213" s="45"/>
    </row>
    <row r="214" s="2" customFormat="1" ht="16.8" customHeight="1">
      <c r="A214" s="39"/>
      <c r="B214" s="45"/>
      <c r="C214" s="315" t="s">
        <v>1063</v>
      </c>
      <c r="D214" s="315" t="s">
        <v>1064</v>
      </c>
      <c r="E214" s="18" t="s">
        <v>183</v>
      </c>
      <c r="F214" s="316">
        <v>296.19999999999999</v>
      </c>
      <c r="G214" s="39"/>
      <c r="H214" s="45"/>
    </row>
    <row r="215" s="2" customFormat="1" ht="16.8" customHeight="1">
      <c r="A215" s="39"/>
      <c r="B215" s="45"/>
      <c r="C215" s="315" t="s">
        <v>871</v>
      </c>
      <c r="D215" s="315" t="s">
        <v>872</v>
      </c>
      <c r="E215" s="18" t="s">
        <v>183</v>
      </c>
      <c r="F215" s="316">
        <v>592.39999999999998</v>
      </c>
      <c r="G215" s="39"/>
      <c r="H215" s="45"/>
    </row>
    <row r="216" s="2" customFormat="1">
      <c r="A216" s="39"/>
      <c r="B216" s="45"/>
      <c r="C216" s="315" t="s">
        <v>875</v>
      </c>
      <c r="D216" s="315" t="s">
        <v>876</v>
      </c>
      <c r="E216" s="18" t="s">
        <v>183</v>
      </c>
      <c r="F216" s="316">
        <v>296.19999999999999</v>
      </c>
      <c r="G216" s="39"/>
      <c r="H216" s="45"/>
    </row>
    <row r="217" s="2" customFormat="1" ht="16.8" customHeight="1">
      <c r="A217" s="39"/>
      <c r="B217" s="45"/>
      <c r="C217" s="315" t="s">
        <v>879</v>
      </c>
      <c r="D217" s="315" t="s">
        <v>880</v>
      </c>
      <c r="E217" s="18" t="s">
        <v>183</v>
      </c>
      <c r="F217" s="316">
        <v>592.39999999999998</v>
      </c>
      <c r="G217" s="39"/>
      <c r="H217" s="45"/>
    </row>
    <row r="218" s="2" customFormat="1" ht="16.8" customHeight="1">
      <c r="A218" s="39"/>
      <c r="B218" s="45"/>
      <c r="C218" s="315" t="s">
        <v>883</v>
      </c>
      <c r="D218" s="315" t="s">
        <v>884</v>
      </c>
      <c r="E218" s="18" t="s">
        <v>164</v>
      </c>
      <c r="F218" s="316">
        <v>604.39999999999998</v>
      </c>
      <c r="G218" s="39"/>
      <c r="H218" s="45"/>
    </row>
    <row r="219" s="2" customFormat="1" ht="16.8" customHeight="1">
      <c r="A219" s="39"/>
      <c r="B219" s="45"/>
      <c r="C219" s="311" t="s">
        <v>1056</v>
      </c>
      <c r="D219" s="312" t="s">
        <v>1</v>
      </c>
      <c r="E219" s="313" t="s">
        <v>1</v>
      </c>
      <c r="F219" s="314">
        <v>136</v>
      </c>
      <c r="G219" s="39"/>
      <c r="H219" s="45"/>
    </row>
    <row r="220" s="2" customFormat="1" ht="16.8" customHeight="1">
      <c r="A220" s="39"/>
      <c r="B220" s="45"/>
      <c r="C220" s="315" t="s">
        <v>1</v>
      </c>
      <c r="D220" s="315" t="s">
        <v>1118</v>
      </c>
      <c r="E220" s="18" t="s">
        <v>1</v>
      </c>
      <c r="F220" s="316">
        <v>0</v>
      </c>
      <c r="G220" s="39"/>
      <c r="H220" s="45"/>
    </row>
    <row r="221" s="2" customFormat="1" ht="16.8" customHeight="1">
      <c r="A221" s="39"/>
      <c r="B221" s="45"/>
      <c r="C221" s="315" t="s">
        <v>1056</v>
      </c>
      <c r="D221" s="315" t="s">
        <v>1119</v>
      </c>
      <c r="E221" s="18" t="s">
        <v>1</v>
      </c>
      <c r="F221" s="316">
        <v>136</v>
      </c>
      <c r="G221" s="39"/>
      <c r="H221" s="45"/>
    </row>
    <row r="222" s="2" customFormat="1" ht="16.8" customHeight="1">
      <c r="A222" s="39"/>
      <c r="B222" s="45"/>
      <c r="C222" s="317" t="s">
        <v>1178</v>
      </c>
      <c r="D222" s="39"/>
      <c r="E222" s="39"/>
      <c r="F222" s="39"/>
      <c r="G222" s="39"/>
      <c r="H222" s="45"/>
    </row>
    <row r="223" s="2" customFormat="1">
      <c r="A223" s="39"/>
      <c r="B223" s="45"/>
      <c r="C223" s="315" t="s">
        <v>875</v>
      </c>
      <c r="D223" s="315" t="s">
        <v>876</v>
      </c>
      <c r="E223" s="18" t="s">
        <v>183</v>
      </c>
      <c r="F223" s="316">
        <v>136</v>
      </c>
      <c r="G223" s="39"/>
      <c r="H223" s="45"/>
    </row>
    <row r="224" s="2" customFormat="1" ht="16.8" customHeight="1">
      <c r="A224" s="39"/>
      <c r="B224" s="45"/>
      <c r="C224" s="315" t="s">
        <v>868</v>
      </c>
      <c r="D224" s="315" t="s">
        <v>869</v>
      </c>
      <c r="E224" s="18" t="s">
        <v>183</v>
      </c>
      <c r="F224" s="316">
        <v>136</v>
      </c>
      <c r="G224" s="39"/>
      <c r="H224" s="45"/>
    </row>
    <row r="225" s="2" customFormat="1" ht="16.8" customHeight="1">
      <c r="A225" s="39"/>
      <c r="B225" s="45"/>
      <c r="C225" s="315" t="s">
        <v>871</v>
      </c>
      <c r="D225" s="315" t="s">
        <v>872</v>
      </c>
      <c r="E225" s="18" t="s">
        <v>183</v>
      </c>
      <c r="F225" s="316">
        <v>272</v>
      </c>
      <c r="G225" s="39"/>
      <c r="H225" s="45"/>
    </row>
    <row r="226" s="2" customFormat="1" ht="16.8" customHeight="1">
      <c r="A226" s="39"/>
      <c r="B226" s="45"/>
      <c r="C226" s="315" t="s">
        <v>879</v>
      </c>
      <c r="D226" s="315" t="s">
        <v>880</v>
      </c>
      <c r="E226" s="18" t="s">
        <v>183</v>
      </c>
      <c r="F226" s="316">
        <v>272</v>
      </c>
      <c r="G226" s="39"/>
      <c r="H226" s="45"/>
    </row>
    <row r="227" s="2" customFormat="1" ht="16.8" customHeight="1">
      <c r="A227" s="39"/>
      <c r="B227" s="45"/>
      <c r="C227" s="311" t="s">
        <v>111</v>
      </c>
      <c r="D227" s="312" t="s">
        <v>1</v>
      </c>
      <c r="E227" s="313" t="s">
        <v>1</v>
      </c>
      <c r="F227" s="314">
        <v>31.902000000000001</v>
      </c>
      <c r="G227" s="39"/>
      <c r="H227" s="45"/>
    </row>
    <row r="228" s="2" customFormat="1" ht="16.8" customHeight="1">
      <c r="A228" s="39"/>
      <c r="B228" s="45"/>
      <c r="C228" s="315" t="s">
        <v>1</v>
      </c>
      <c r="D228" s="315" t="s">
        <v>1075</v>
      </c>
      <c r="E228" s="18" t="s">
        <v>1</v>
      </c>
      <c r="F228" s="316">
        <v>0</v>
      </c>
      <c r="G228" s="39"/>
      <c r="H228" s="45"/>
    </row>
    <row r="229" s="2" customFormat="1" ht="16.8" customHeight="1">
      <c r="A229" s="39"/>
      <c r="B229" s="45"/>
      <c r="C229" s="315" t="s">
        <v>111</v>
      </c>
      <c r="D229" s="315" t="s">
        <v>1090</v>
      </c>
      <c r="E229" s="18" t="s">
        <v>1</v>
      </c>
      <c r="F229" s="316">
        <v>31.902000000000001</v>
      </c>
      <c r="G229" s="39"/>
      <c r="H229" s="45"/>
    </row>
    <row r="230" s="2" customFormat="1" ht="16.8" customHeight="1">
      <c r="A230" s="39"/>
      <c r="B230" s="45"/>
      <c r="C230" s="311" t="s">
        <v>121</v>
      </c>
      <c r="D230" s="312" t="s">
        <v>1</v>
      </c>
      <c r="E230" s="313" t="s">
        <v>1</v>
      </c>
      <c r="F230" s="314">
        <v>49.079999999999998</v>
      </c>
      <c r="G230" s="39"/>
      <c r="H230" s="45"/>
    </row>
    <row r="231" s="2" customFormat="1" ht="16.8" customHeight="1">
      <c r="A231" s="39"/>
      <c r="B231" s="45"/>
      <c r="C231" s="315" t="s">
        <v>1</v>
      </c>
      <c r="D231" s="315" t="s">
        <v>1075</v>
      </c>
      <c r="E231" s="18" t="s">
        <v>1</v>
      </c>
      <c r="F231" s="316">
        <v>0</v>
      </c>
      <c r="G231" s="39"/>
      <c r="H231" s="45"/>
    </row>
    <row r="232" s="2" customFormat="1" ht="16.8" customHeight="1">
      <c r="A232" s="39"/>
      <c r="B232" s="45"/>
      <c r="C232" s="315" t="s">
        <v>121</v>
      </c>
      <c r="D232" s="315" t="s">
        <v>1076</v>
      </c>
      <c r="E232" s="18" t="s">
        <v>1</v>
      </c>
      <c r="F232" s="316">
        <v>49.079999999999998</v>
      </c>
      <c r="G232" s="39"/>
      <c r="H232" s="45"/>
    </row>
    <row r="233" s="2" customFormat="1" ht="16.8" customHeight="1">
      <c r="A233" s="39"/>
      <c r="B233" s="45"/>
      <c r="C233" s="317" t="s">
        <v>1178</v>
      </c>
      <c r="D233" s="39"/>
      <c r="E233" s="39"/>
      <c r="F233" s="39"/>
      <c r="G233" s="39"/>
      <c r="H233" s="45"/>
    </row>
    <row r="234" s="2" customFormat="1">
      <c r="A234" s="39"/>
      <c r="B234" s="45"/>
      <c r="C234" s="315" t="s">
        <v>1072</v>
      </c>
      <c r="D234" s="315" t="s">
        <v>1073</v>
      </c>
      <c r="E234" s="18" t="s">
        <v>192</v>
      </c>
      <c r="F234" s="316">
        <v>49.079999999999998</v>
      </c>
      <c r="G234" s="39"/>
      <c r="H234" s="45"/>
    </row>
    <row r="235" s="2" customFormat="1">
      <c r="A235" s="39"/>
      <c r="B235" s="45"/>
      <c r="C235" s="315" t="s">
        <v>292</v>
      </c>
      <c r="D235" s="315" t="s">
        <v>293</v>
      </c>
      <c r="E235" s="18" t="s">
        <v>192</v>
      </c>
      <c r="F235" s="316">
        <v>49.079999999999998</v>
      </c>
      <c r="G235" s="39"/>
      <c r="H235" s="45"/>
    </row>
    <row r="236" s="2" customFormat="1">
      <c r="A236" s="39"/>
      <c r="B236" s="45"/>
      <c r="C236" s="315" t="s">
        <v>299</v>
      </c>
      <c r="D236" s="315" t="s">
        <v>300</v>
      </c>
      <c r="E236" s="18" t="s">
        <v>192</v>
      </c>
      <c r="F236" s="316">
        <v>490.80000000000001</v>
      </c>
      <c r="G236" s="39"/>
      <c r="H236" s="45"/>
    </row>
    <row r="237" s="2" customFormat="1" ht="16.8" customHeight="1">
      <c r="A237" s="39"/>
      <c r="B237" s="45"/>
      <c r="C237" s="315" t="s">
        <v>1080</v>
      </c>
      <c r="D237" s="315" t="s">
        <v>1081</v>
      </c>
      <c r="E237" s="18" t="s">
        <v>317</v>
      </c>
      <c r="F237" s="316">
        <v>98.159999999999997</v>
      </c>
      <c r="G237" s="39"/>
      <c r="H237" s="45"/>
    </row>
    <row r="238" s="2" customFormat="1" ht="16.8" customHeight="1">
      <c r="A238" s="39"/>
      <c r="B238" s="45"/>
      <c r="C238" s="315" t="s">
        <v>321</v>
      </c>
      <c r="D238" s="315" t="s">
        <v>322</v>
      </c>
      <c r="E238" s="18" t="s">
        <v>192</v>
      </c>
      <c r="F238" s="316">
        <v>49.079999999999998</v>
      </c>
      <c r="G238" s="39"/>
      <c r="H238" s="45"/>
    </row>
    <row r="239" s="2" customFormat="1" ht="16.8" customHeight="1">
      <c r="A239" s="39"/>
      <c r="B239" s="45"/>
      <c r="C239" s="315" t="s">
        <v>325</v>
      </c>
      <c r="D239" s="315" t="s">
        <v>326</v>
      </c>
      <c r="E239" s="18" t="s">
        <v>192</v>
      </c>
      <c r="F239" s="316">
        <v>4.9080000000000004</v>
      </c>
      <c r="G239" s="39"/>
      <c r="H239" s="45"/>
    </row>
    <row r="240" s="2" customFormat="1" ht="7.44" customHeight="1">
      <c r="A240" s="39"/>
      <c r="B240" s="182"/>
      <c r="C240" s="183"/>
      <c r="D240" s="183"/>
      <c r="E240" s="183"/>
      <c r="F240" s="183"/>
      <c r="G240" s="183"/>
      <c r="H240" s="45"/>
    </row>
    <row r="241" s="2" customFormat="1">
      <c r="A241" s="39"/>
      <c r="B241" s="39"/>
      <c r="C241" s="39"/>
      <c r="D241" s="39"/>
      <c r="E241" s="39"/>
      <c r="F241" s="39"/>
      <c r="G241" s="39"/>
      <c r="H241" s="39"/>
    </row>
  </sheetData>
  <sheetProtection sheet="1" formatColumns="0" formatRows="0" objects="1" scenarios="1" spinCount="100000" saltValue="LTJqf2222T93bV/cXMlT1vdvR7kk0y7TjbufoHxUmyFEaYwBrcQtM8e0erFEtBnwOQxkP51lSx8PXAZbqGpcyA==" hashValue="qTYpr/8E/DbPZUBAzGqPcLqgFBj6IH6QUGRnuKjHvMSnak+XPQFhWvqKHJ+Ibdv2NON8++AgMBQ3Pd04fbwRwQ==" algorithmName="SHA-512" password="CC3D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Stanislav Fajfr</dc:creator>
  <cp:lastModifiedBy>Stanislav Fajfr</cp:lastModifiedBy>
  <dcterms:created xsi:type="dcterms:W3CDTF">2025-03-14T15:52:06Z</dcterms:created>
  <dcterms:modified xsi:type="dcterms:W3CDTF">2025-03-14T15:52:10Z</dcterms:modified>
</cp:coreProperties>
</file>